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ohammed Al-Shamy\Desktop\"/>
    </mc:Choice>
  </mc:AlternateContent>
  <xr:revisionPtr revIDLastSave="0" documentId="8_{FC68DE7D-F8DA-4098-91B4-C8B9DAF644B1}" xr6:coauthVersionLast="47" xr6:coauthVersionMax="47" xr10:uidLastSave="{00000000-0000-0000-0000-000000000000}"/>
  <workbookProtection workbookPassword="EE95" lockStructure="1"/>
  <bookViews>
    <workbookView xWindow="-110" yWindow="-110" windowWidth="19420" windowHeight="10300" tabRatio="927" firstSheet="14" activeTab="23"/>
  </bookViews>
  <sheets>
    <sheet name="اسماء المكاتب " sheetId="120" state="hidden" r:id="rId1"/>
    <sheet name="يناير" sheetId="1" r:id="rId2"/>
    <sheet name="ش1" sheetId="2" r:id="rId3"/>
    <sheet name="ع1" sheetId="3" r:id="rId4"/>
    <sheet name="فبراير" sheetId="53" r:id="rId5"/>
    <sheet name="ش2" sheetId="54" r:id="rId6"/>
    <sheet name="ع2" sheetId="55" r:id="rId7"/>
    <sheet name="مارس" sheetId="56" r:id="rId8"/>
    <sheet name="ش3" sheetId="57" r:id="rId9"/>
    <sheet name="ع3" sheetId="58" r:id="rId10"/>
    <sheet name="إبريل" sheetId="60" r:id="rId11"/>
    <sheet name="ش4" sheetId="61" r:id="rId12"/>
    <sheet name="ع4" sheetId="62" r:id="rId13"/>
    <sheet name="مايو" sheetId="63" r:id="rId14"/>
    <sheet name="ش5" sheetId="64" r:id="rId15"/>
    <sheet name="ع5" sheetId="65" r:id="rId16"/>
    <sheet name="يونيو" sheetId="66" r:id="rId17"/>
    <sheet name="ش6" sheetId="67" r:id="rId18"/>
    <sheet name="ع6" sheetId="68" r:id="rId19"/>
    <sheet name="يوليو" sheetId="87" r:id="rId20"/>
    <sheet name="ش7" sheetId="88" r:id="rId21"/>
    <sheet name="ع7" sheetId="89" r:id="rId22"/>
    <sheet name="أغسطس" sheetId="90" r:id="rId23"/>
    <sheet name="ش8" sheetId="91" r:id="rId24"/>
    <sheet name="ع8" sheetId="92" r:id="rId25"/>
    <sheet name="سبتمبر" sheetId="96" r:id="rId26"/>
    <sheet name="ش9" sheetId="97" r:id="rId27"/>
    <sheet name="ع9" sheetId="98" r:id="rId28"/>
    <sheet name="أكتوبر" sheetId="99" r:id="rId29"/>
    <sheet name="ش10" sheetId="100" r:id="rId30"/>
    <sheet name="ع10" sheetId="101" r:id="rId31"/>
    <sheet name="نوفمبر" sheetId="102" r:id="rId32"/>
    <sheet name="ش11" sheetId="103" r:id="rId33"/>
    <sheet name="ع11" sheetId="104" r:id="rId34"/>
    <sheet name="ديسمبر" sheetId="105" r:id="rId35"/>
    <sheet name="ش12" sheetId="106" r:id="rId36"/>
    <sheet name="ع12" sheetId="107" r:id="rId37"/>
    <sheet name="المدة الاولى" sheetId="108" r:id="rId38"/>
    <sheet name="م1" sheetId="109" r:id="rId39"/>
    <sheet name="ع(م1)" sheetId="110" r:id="rId40"/>
    <sheet name="المدة الثانية" sheetId="111" r:id="rId41"/>
    <sheet name="م2" sheetId="112" r:id="rId42"/>
    <sheet name="ع(م2)" sheetId="113" r:id="rId43"/>
    <sheet name="المدة الثالثة" sheetId="114" r:id="rId44"/>
    <sheet name="م3" sheetId="115" r:id="rId45"/>
    <sheet name="ع(م3)" sheetId="116" r:id="rId46"/>
    <sheet name="المدة الرايعة" sheetId="117" r:id="rId47"/>
    <sheet name="م4" sheetId="118" r:id="rId48"/>
    <sheet name="ع(م4)" sheetId="119" r:id="rId49"/>
    <sheet name="صفحة 11" sheetId="49" r:id="rId50"/>
  </sheets>
  <externalReferences>
    <externalReference r:id="rId51"/>
    <externalReference r:id="rId52"/>
  </externalReferences>
  <definedNames>
    <definedName name="_xlnm.Print_Area" localSheetId="10">إبريل!$A$1:$K$55</definedName>
    <definedName name="_xlnm.Print_Area" localSheetId="0">'اسماء المكاتب '!$A$1:$D$25</definedName>
    <definedName name="_xlnm.Print_Area" localSheetId="22">أغسطس!$A$1:$K$55</definedName>
    <definedName name="_xlnm.Print_Area" localSheetId="28">أكتوبر!$A$1:$K$55</definedName>
    <definedName name="_xlnm.Print_Area" localSheetId="34">ديسمبر!$A$1:$K$55</definedName>
    <definedName name="_xlnm.Print_Area" localSheetId="25">سبتمبر!$A$1:$K$55</definedName>
    <definedName name="_xlnm.Print_Area" localSheetId="49">'صفحة 11'!$A$1:$O$608</definedName>
    <definedName name="_xlnm.Print_Area" localSheetId="7">مارس!$A$1:$K$55</definedName>
    <definedName name="_xlnm.Print_Area" localSheetId="13">مايو!$A$1:$K$55</definedName>
    <definedName name="_xlnm.Print_Area" localSheetId="31">نوفمبر!$A$1:$K$55</definedName>
    <definedName name="_xlnm.Print_Area" localSheetId="19">يوليو!$A$1:$K$55</definedName>
    <definedName name="_xlnm.Print_Area" localSheetId="16">يونيو!$A$1:$K$55</definedName>
  </definedNames>
  <calcPr calcId="191029" fullPrecision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2" i="1" l="1"/>
  <c r="C42" i="117" s="1"/>
  <c r="C40" i="1"/>
  <c r="C40" i="114" s="1"/>
  <c r="K1" i="1"/>
  <c r="K1" i="87"/>
  <c r="K318" i="57"/>
  <c r="J318" i="57"/>
  <c r="I318" i="57"/>
  <c r="H318" i="57"/>
  <c r="G318" i="57"/>
  <c r="F318" i="57"/>
  <c r="E318" i="57"/>
  <c r="D318" i="57"/>
  <c r="C318" i="57"/>
  <c r="B318" i="57"/>
  <c r="A318" i="57"/>
  <c r="K318" i="61"/>
  <c r="J318" i="61"/>
  <c r="I318" i="61"/>
  <c r="H318" i="61"/>
  <c r="G318" i="61"/>
  <c r="F318" i="61"/>
  <c r="E318" i="61"/>
  <c r="D318" i="61"/>
  <c r="C318" i="61"/>
  <c r="B318" i="61"/>
  <c r="A318" i="61"/>
  <c r="K318" i="64"/>
  <c r="J318" i="64"/>
  <c r="I318" i="64"/>
  <c r="H318" i="64"/>
  <c r="G318" i="64"/>
  <c r="F318" i="64"/>
  <c r="E318" i="64"/>
  <c r="D318" i="64"/>
  <c r="C318" i="64"/>
  <c r="B318" i="64"/>
  <c r="A318" i="64"/>
  <c r="K318" i="67"/>
  <c r="J318" i="67"/>
  <c r="I318" i="67"/>
  <c r="H318" i="67"/>
  <c r="G318" i="67"/>
  <c r="F318" i="67"/>
  <c r="E318" i="67"/>
  <c r="D318" i="67"/>
  <c r="C318" i="67"/>
  <c r="B318" i="67"/>
  <c r="A318" i="67"/>
  <c r="K318" i="88"/>
  <c r="J318" i="88"/>
  <c r="I318" i="88"/>
  <c r="H318" i="88"/>
  <c r="G318" i="88"/>
  <c r="F318" i="88"/>
  <c r="E318" i="88"/>
  <c r="D318" i="88"/>
  <c r="C318" i="88"/>
  <c r="B318" i="88"/>
  <c r="A318" i="88"/>
  <c r="K318" i="91"/>
  <c r="J318" i="91"/>
  <c r="I318" i="91"/>
  <c r="H318" i="91"/>
  <c r="G318" i="91"/>
  <c r="F318" i="91"/>
  <c r="E318" i="91"/>
  <c r="D318" i="91"/>
  <c r="C318" i="91"/>
  <c r="B318" i="91"/>
  <c r="A318" i="91"/>
  <c r="K318" i="97"/>
  <c r="J318" i="97"/>
  <c r="I318" i="97"/>
  <c r="H318" i="97"/>
  <c r="G318" i="97"/>
  <c r="F318" i="97"/>
  <c r="E318" i="97"/>
  <c r="D318" i="97"/>
  <c r="C318" i="97"/>
  <c r="B318" i="97"/>
  <c r="A318" i="97"/>
  <c r="K318" i="100"/>
  <c r="J318" i="100"/>
  <c r="I318" i="100"/>
  <c r="H318" i="100"/>
  <c r="G318" i="100"/>
  <c r="F318" i="100"/>
  <c r="E318" i="100"/>
  <c r="D318" i="100"/>
  <c r="C318" i="100"/>
  <c r="B318" i="100"/>
  <c r="A318" i="100"/>
  <c r="K318" i="103"/>
  <c r="J318" i="103"/>
  <c r="I318" i="103"/>
  <c r="H318" i="103"/>
  <c r="G318" i="103"/>
  <c r="F318" i="103"/>
  <c r="E318" i="103"/>
  <c r="D318" i="103"/>
  <c r="C318" i="103"/>
  <c r="B318" i="103"/>
  <c r="A318" i="103"/>
  <c r="K318" i="106"/>
  <c r="J318" i="106"/>
  <c r="I318" i="106"/>
  <c r="H318" i="106"/>
  <c r="G318" i="106"/>
  <c r="F318" i="106"/>
  <c r="E318" i="106"/>
  <c r="D318" i="106"/>
  <c r="C318" i="106"/>
  <c r="B318" i="106"/>
  <c r="A318" i="106"/>
  <c r="K318" i="109"/>
  <c r="J318" i="109"/>
  <c r="I318" i="109"/>
  <c r="H318" i="109"/>
  <c r="G318" i="109"/>
  <c r="F318" i="109"/>
  <c r="E318" i="109"/>
  <c r="D318" i="109"/>
  <c r="C318" i="109"/>
  <c r="B318" i="109"/>
  <c r="A318" i="109"/>
  <c r="K318" i="112"/>
  <c r="J318" i="112"/>
  <c r="I318" i="112"/>
  <c r="H318" i="112"/>
  <c r="G318" i="112"/>
  <c r="F318" i="112"/>
  <c r="E318" i="112"/>
  <c r="D318" i="112"/>
  <c r="C318" i="112"/>
  <c r="B318" i="112"/>
  <c r="A318" i="112"/>
  <c r="K318" i="115"/>
  <c r="J318" i="115"/>
  <c r="I318" i="115"/>
  <c r="H318" i="115"/>
  <c r="G318" i="115"/>
  <c r="F318" i="115"/>
  <c r="E318" i="115"/>
  <c r="D318" i="115"/>
  <c r="C318" i="115"/>
  <c r="B318" i="115"/>
  <c r="A318" i="115"/>
  <c r="K318" i="118"/>
  <c r="J318" i="118"/>
  <c r="I318" i="118"/>
  <c r="H318" i="118"/>
  <c r="G318" i="118"/>
  <c r="F318" i="118"/>
  <c r="E318" i="118"/>
  <c r="D318" i="118"/>
  <c r="C318" i="118"/>
  <c r="B318" i="118"/>
  <c r="A318" i="118"/>
  <c r="K318" i="54"/>
  <c r="J318" i="54"/>
  <c r="I318" i="54"/>
  <c r="H318" i="54"/>
  <c r="G318" i="54"/>
  <c r="F318" i="54"/>
  <c r="E318" i="54"/>
  <c r="D318" i="54"/>
  <c r="C318" i="54"/>
  <c r="B318" i="54"/>
  <c r="A318" i="54"/>
  <c r="K165" i="54"/>
  <c r="J165" i="54"/>
  <c r="I165" i="54"/>
  <c r="H165" i="54"/>
  <c r="G165" i="54"/>
  <c r="F165" i="54"/>
  <c r="E165" i="54"/>
  <c r="D165" i="54"/>
  <c r="C165" i="54"/>
  <c r="B165" i="54"/>
  <c r="A165" i="54"/>
  <c r="K165" i="61"/>
  <c r="J165" i="61"/>
  <c r="I165" i="61"/>
  <c r="H165" i="61"/>
  <c r="G165" i="61"/>
  <c r="F165" i="61"/>
  <c r="E165" i="61"/>
  <c r="D165" i="61"/>
  <c r="C165" i="61"/>
  <c r="B165" i="61"/>
  <c r="A165" i="61"/>
  <c r="K165" i="64"/>
  <c r="J165" i="64"/>
  <c r="I165" i="64"/>
  <c r="H165" i="64"/>
  <c r="G165" i="64"/>
  <c r="F165" i="64"/>
  <c r="E165" i="64"/>
  <c r="D165" i="64"/>
  <c r="C165" i="64"/>
  <c r="B165" i="64"/>
  <c r="A165" i="64"/>
  <c r="K165" i="67"/>
  <c r="J165" i="67"/>
  <c r="I165" i="67"/>
  <c r="H165" i="67"/>
  <c r="G165" i="67"/>
  <c r="F165" i="67"/>
  <c r="E165" i="67"/>
  <c r="D165" i="67"/>
  <c r="C165" i="67"/>
  <c r="B165" i="67"/>
  <c r="A165" i="67"/>
  <c r="K165" i="88"/>
  <c r="J165" i="88"/>
  <c r="I165" i="88"/>
  <c r="H165" i="88"/>
  <c r="G165" i="88"/>
  <c r="F165" i="88"/>
  <c r="E165" i="88"/>
  <c r="D165" i="88"/>
  <c r="C165" i="88"/>
  <c r="B165" i="88"/>
  <c r="A165" i="88"/>
  <c r="K165" i="91"/>
  <c r="J165" i="91"/>
  <c r="I165" i="91"/>
  <c r="H165" i="91"/>
  <c r="G165" i="91"/>
  <c r="F165" i="91"/>
  <c r="E165" i="91"/>
  <c r="D165" i="91"/>
  <c r="C165" i="91"/>
  <c r="B165" i="91"/>
  <c r="A165" i="91"/>
  <c r="K165" i="97"/>
  <c r="J165" i="97"/>
  <c r="I165" i="97"/>
  <c r="H165" i="97"/>
  <c r="G165" i="97"/>
  <c r="F165" i="97"/>
  <c r="E165" i="97"/>
  <c r="D165" i="97"/>
  <c r="C165" i="97"/>
  <c r="B165" i="97"/>
  <c r="A165" i="97"/>
  <c r="K165" i="100"/>
  <c r="J165" i="100"/>
  <c r="I165" i="100"/>
  <c r="H165" i="100"/>
  <c r="G165" i="100"/>
  <c r="F165" i="100"/>
  <c r="E165" i="100"/>
  <c r="D165" i="100"/>
  <c r="C165" i="100"/>
  <c r="B165" i="100"/>
  <c r="A165" i="100"/>
  <c r="K165" i="103"/>
  <c r="J165" i="103"/>
  <c r="I165" i="103"/>
  <c r="H165" i="103"/>
  <c r="G165" i="103"/>
  <c r="F165" i="103"/>
  <c r="E165" i="103"/>
  <c r="D165" i="103"/>
  <c r="C165" i="103"/>
  <c r="B165" i="103"/>
  <c r="A165" i="103"/>
  <c r="K165" i="106"/>
  <c r="J165" i="106"/>
  <c r="I165" i="106"/>
  <c r="H165" i="106"/>
  <c r="G165" i="106"/>
  <c r="F165" i="106"/>
  <c r="E165" i="106"/>
  <c r="D165" i="106"/>
  <c r="C165" i="106"/>
  <c r="B165" i="106"/>
  <c r="A165" i="106"/>
  <c r="K165" i="109"/>
  <c r="J165" i="109"/>
  <c r="I165" i="109"/>
  <c r="H165" i="109"/>
  <c r="G165" i="109"/>
  <c r="F165" i="109"/>
  <c r="E165" i="109"/>
  <c r="D165" i="109"/>
  <c r="C165" i="109"/>
  <c r="B165" i="109"/>
  <c r="A165" i="109"/>
  <c r="K165" i="112"/>
  <c r="J165" i="112"/>
  <c r="I165" i="112"/>
  <c r="H165" i="112"/>
  <c r="G165" i="112"/>
  <c r="F165" i="112"/>
  <c r="E165" i="112"/>
  <c r="D165" i="112"/>
  <c r="C165" i="112"/>
  <c r="B165" i="112"/>
  <c r="A165" i="112"/>
  <c r="K165" i="115"/>
  <c r="J165" i="115"/>
  <c r="I165" i="115"/>
  <c r="H165" i="115"/>
  <c r="G165" i="115"/>
  <c r="F165" i="115"/>
  <c r="E165" i="115"/>
  <c r="D165" i="115"/>
  <c r="C165" i="115"/>
  <c r="B165" i="115"/>
  <c r="A165" i="115"/>
  <c r="K165" i="118"/>
  <c r="J165" i="118"/>
  <c r="I165" i="118"/>
  <c r="H165" i="118"/>
  <c r="G165" i="118"/>
  <c r="F165" i="118"/>
  <c r="E165" i="118"/>
  <c r="D165" i="118"/>
  <c r="C165" i="118"/>
  <c r="B165" i="118"/>
  <c r="A165" i="118"/>
  <c r="K165" i="57"/>
  <c r="J165" i="57"/>
  <c r="I165" i="57"/>
  <c r="H165" i="57"/>
  <c r="G165" i="57"/>
  <c r="F165" i="57"/>
  <c r="E165" i="57"/>
  <c r="D165" i="57"/>
  <c r="C165" i="57"/>
  <c r="B165" i="57"/>
  <c r="A165" i="57"/>
  <c r="E322" i="118"/>
  <c r="D322" i="118"/>
  <c r="C322" i="118"/>
  <c r="B322" i="118"/>
  <c r="A322" i="118"/>
  <c r="E321" i="118"/>
  <c r="D321" i="118"/>
  <c r="C321" i="118"/>
  <c r="B321" i="118"/>
  <c r="A321" i="118"/>
  <c r="E320" i="118"/>
  <c r="D320" i="118"/>
  <c r="C320" i="118"/>
  <c r="B320" i="118"/>
  <c r="A320" i="118"/>
  <c r="E319" i="118"/>
  <c r="D319" i="118"/>
  <c r="C319" i="118"/>
  <c r="B319" i="118"/>
  <c r="A319" i="118"/>
  <c r="A317" i="118"/>
  <c r="A316" i="118"/>
  <c r="A315" i="118"/>
  <c r="A314" i="118"/>
  <c r="A313" i="118"/>
  <c r="A312" i="118"/>
  <c r="A311" i="118"/>
  <c r="A310" i="118"/>
  <c r="A309" i="118"/>
  <c r="A308" i="118"/>
  <c r="A307" i="118"/>
  <c r="A306" i="118"/>
  <c r="A305" i="118"/>
  <c r="A304" i="118"/>
  <c r="A303" i="118"/>
  <c r="A302" i="118"/>
  <c r="A301" i="118"/>
  <c r="A300" i="118"/>
  <c r="A299" i="118"/>
  <c r="A298" i="118"/>
  <c r="A297" i="118"/>
  <c r="A296" i="118"/>
  <c r="A295" i="118"/>
  <c r="E290" i="118"/>
  <c r="D290" i="118"/>
  <c r="C290" i="118"/>
  <c r="B290" i="118"/>
  <c r="A290" i="118"/>
  <c r="A289" i="118"/>
  <c r="A288" i="118"/>
  <c r="A287" i="118"/>
  <c r="A286" i="118"/>
  <c r="A285" i="118"/>
  <c r="A284" i="118"/>
  <c r="A283" i="118"/>
  <c r="A282" i="118"/>
  <c r="A281" i="118"/>
  <c r="A280" i="118"/>
  <c r="A279" i="118"/>
  <c r="A278" i="118"/>
  <c r="A277" i="118"/>
  <c r="A276" i="118"/>
  <c r="A275" i="118"/>
  <c r="A274" i="118"/>
  <c r="A273" i="118"/>
  <c r="A272" i="118"/>
  <c r="A271" i="118"/>
  <c r="A270" i="118"/>
  <c r="A265" i="118"/>
  <c r="A264" i="118"/>
  <c r="A263" i="118"/>
  <c r="A262" i="118"/>
  <c r="A261" i="118"/>
  <c r="A260" i="118"/>
  <c r="A259" i="118"/>
  <c r="A258" i="118"/>
  <c r="A257" i="118"/>
  <c r="A256" i="118"/>
  <c r="A255" i="118"/>
  <c r="A254" i="118"/>
  <c r="A253" i="118"/>
  <c r="A252" i="118"/>
  <c r="A251" i="118"/>
  <c r="A250" i="118"/>
  <c r="A249" i="118"/>
  <c r="A248" i="118"/>
  <c r="A247" i="118"/>
  <c r="A246" i="118"/>
  <c r="A245" i="118"/>
  <c r="A244" i="118"/>
  <c r="A243" i="118"/>
  <c r="A242" i="118"/>
  <c r="A241" i="118"/>
  <c r="A240" i="118"/>
  <c r="A239" i="118"/>
  <c r="A238" i="118"/>
  <c r="A237" i="118"/>
  <c r="A236" i="118"/>
  <c r="A235" i="118"/>
  <c r="A234" i="118"/>
  <c r="A233" i="118"/>
  <c r="A232" i="118"/>
  <c r="A231" i="118"/>
  <c r="A230" i="118"/>
  <c r="A229" i="118"/>
  <c r="A228" i="118"/>
  <c r="A227" i="118"/>
  <c r="A226" i="118"/>
  <c r="A225" i="118"/>
  <c r="A224" i="118"/>
  <c r="A219" i="118"/>
  <c r="A218" i="118"/>
  <c r="A217" i="118"/>
  <c r="A216" i="118"/>
  <c r="A215" i="118"/>
  <c r="A214" i="118"/>
  <c r="A213" i="118"/>
  <c r="A212" i="118"/>
  <c r="A211" i="118"/>
  <c r="A210" i="118"/>
  <c r="A209" i="118"/>
  <c r="A208" i="118"/>
  <c r="A207" i="118"/>
  <c r="A206" i="118"/>
  <c r="A205" i="118"/>
  <c r="A204" i="118"/>
  <c r="A202" i="118"/>
  <c r="A201" i="118"/>
  <c r="A200" i="118"/>
  <c r="A199" i="118"/>
  <c r="A198" i="118"/>
  <c r="A197" i="118"/>
  <c r="A196" i="118"/>
  <c r="A195" i="118"/>
  <c r="A194" i="118"/>
  <c r="A193" i="118"/>
  <c r="A192" i="118"/>
  <c r="A191" i="118"/>
  <c r="A190" i="118"/>
  <c r="A189" i="118"/>
  <c r="A188" i="118"/>
  <c r="A187" i="118"/>
  <c r="A186" i="118"/>
  <c r="A185" i="118"/>
  <c r="A184" i="118"/>
  <c r="A183" i="118"/>
  <c r="A182" i="118"/>
  <c r="A181" i="118"/>
  <c r="A180" i="118"/>
  <c r="A179" i="118"/>
  <c r="A178" i="118"/>
  <c r="A177" i="118"/>
  <c r="E171" i="118"/>
  <c r="D171" i="118"/>
  <c r="C171" i="118"/>
  <c r="B171" i="118"/>
  <c r="A171" i="118"/>
  <c r="E170" i="118"/>
  <c r="D170" i="118"/>
  <c r="C170" i="118"/>
  <c r="B170" i="118"/>
  <c r="A170" i="118"/>
  <c r="E169" i="118"/>
  <c r="D169" i="118"/>
  <c r="C169" i="118"/>
  <c r="B169" i="118"/>
  <c r="A169" i="118"/>
  <c r="E168" i="118"/>
  <c r="D168" i="118"/>
  <c r="C168" i="118"/>
  <c r="B168" i="118"/>
  <c r="A168" i="118"/>
  <c r="E167" i="118"/>
  <c r="D167" i="118"/>
  <c r="C167" i="118"/>
  <c r="B167" i="118"/>
  <c r="A167" i="118"/>
  <c r="E166" i="118"/>
  <c r="D166" i="118"/>
  <c r="C166" i="118"/>
  <c r="B166" i="118"/>
  <c r="A166" i="118"/>
  <c r="A164" i="118"/>
  <c r="A163" i="118"/>
  <c r="A162" i="118"/>
  <c r="A161" i="118"/>
  <c r="A160" i="118"/>
  <c r="A159" i="118"/>
  <c r="A158" i="118"/>
  <c r="A157" i="118"/>
  <c r="A156" i="118"/>
  <c r="A155" i="118"/>
  <c r="A154" i="118"/>
  <c r="A153" i="118"/>
  <c r="A152" i="118"/>
  <c r="A151" i="118"/>
  <c r="A150" i="118"/>
  <c r="A149" i="118"/>
  <c r="A148" i="118"/>
  <c r="A147" i="118"/>
  <c r="A146" i="118"/>
  <c r="A145" i="118"/>
  <c r="A144" i="118"/>
  <c r="A139" i="118"/>
  <c r="A138" i="118"/>
  <c r="A137" i="118"/>
  <c r="A136" i="118"/>
  <c r="A135" i="118"/>
  <c r="A134" i="118"/>
  <c r="A133" i="118"/>
  <c r="A132" i="118"/>
  <c r="A131" i="118"/>
  <c r="A130" i="118"/>
  <c r="A129" i="118"/>
  <c r="A128" i="118"/>
  <c r="A127" i="118"/>
  <c r="A126" i="118"/>
  <c r="A125" i="118"/>
  <c r="A124" i="118"/>
  <c r="A123" i="118"/>
  <c r="A122" i="118"/>
  <c r="A121" i="118"/>
  <c r="A120" i="118"/>
  <c r="A119" i="118"/>
  <c r="A118" i="118"/>
  <c r="A117" i="118"/>
  <c r="A116" i="118"/>
  <c r="A115" i="118"/>
  <c r="A114" i="118"/>
  <c r="A113" i="118"/>
  <c r="A112" i="118"/>
  <c r="A111" i="118"/>
  <c r="A110" i="118"/>
  <c r="A109" i="118"/>
  <c r="A108" i="118"/>
  <c r="A107" i="118"/>
  <c r="A106" i="118"/>
  <c r="A105" i="118"/>
  <c r="A104" i="118"/>
  <c r="A103" i="118"/>
  <c r="A102" i="118"/>
  <c r="A101" i="118"/>
  <c r="A100" i="118"/>
  <c r="A99" i="118"/>
  <c r="A98" i="118"/>
  <c r="A97" i="118"/>
  <c r="A96" i="118"/>
  <c r="A95" i="118"/>
  <c r="A94" i="118"/>
  <c r="A89" i="118"/>
  <c r="A88" i="118"/>
  <c r="A87" i="118"/>
  <c r="A86" i="118"/>
  <c r="A85" i="118"/>
  <c r="A84" i="118"/>
  <c r="A83" i="118"/>
  <c r="A82" i="118"/>
  <c r="A81" i="118"/>
  <c r="A80" i="118"/>
  <c r="A79" i="118"/>
  <c r="A78" i="118"/>
  <c r="A77" i="118"/>
  <c r="A76" i="118"/>
  <c r="A75" i="118"/>
  <c r="A74" i="118"/>
  <c r="A73" i="118"/>
  <c r="A72" i="118"/>
  <c r="A71" i="118"/>
  <c r="A70" i="118"/>
  <c r="A69" i="118"/>
  <c r="A68" i="118"/>
  <c r="A67" i="118"/>
  <c r="A65" i="118"/>
  <c r="A64" i="118"/>
  <c r="A63" i="118"/>
  <c r="A62" i="118"/>
  <c r="A61" i="118"/>
  <c r="A60" i="118"/>
  <c r="A59" i="118"/>
  <c r="A58" i="118"/>
  <c r="A57" i="118"/>
  <c r="A56" i="118"/>
  <c r="A55" i="118"/>
  <c r="A54" i="118"/>
  <c r="A53" i="118"/>
  <c r="A52" i="118"/>
  <c r="A51" i="118"/>
  <c r="A46" i="118"/>
  <c r="A45" i="118"/>
  <c r="A44" i="118"/>
  <c r="A43" i="118"/>
  <c r="A42" i="118"/>
  <c r="A41" i="118"/>
  <c r="A40" i="118"/>
  <c r="A39" i="118"/>
  <c r="A38" i="118"/>
  <c r="A37" i="118"/>
  <c r="A36" i="118"/>
  <c r="A35" i="118"/>
  <c r="A34" i="118"/>
  <c r="A33" i="118"/>
  <c r="A32" i="118"/>
  <c r="A31" i="118"/>
  <c r="A30" i="118"/>
  <c r="A29" i="118"/>
  <c r="A28" i="118"/>
  <c r="A27" i="118"/>
  <c r="A26" i="118"/>
  <c r="A25" i="118"/>
  <c r="A24" i="118"/>
  <c r="A23" i="118"/>
  <c r="A22" i="118"/>
  <c r="A21" i="118"/>
  <c r="A20" i="118"/>
  <c r="A19" i="118"/>
  <c r="A18" i="118"/>
  <c r="A17" i="118"/>
  <c r="A16" i="118"/>
  <c r="A15" i="118"/>
  <c r="A14" i="118"/>
  <c r="A13" i="118"/>
  <c r="A12" i="118"/>
  <c r="A11" i="118"/>
  <c r="A10" i="118"/>
  <c r="A9" i="118"/>
  <c r="A8" i="118"/>
  <c r="A7" i="118"/>
  <c r="A6" i="118"/>
  <c r="A5" i="118"/>
  <c r="A4" i="118"/>
  <c r="E322" i="115"/>
  <c r="D322" i="115"/>
  <c r="C322" i="115"/>
  <c r="B322" i="115"/>
  <c r="A322" i="115"/>
  <c r="E321" i="115"/>
  <c r="D321" i="115"/>
  <c r="C321" i="115"/>
  <c r="B321" i="115"/>
  <c r="A321" i="115"/>
  <c r="E320" i="115"/>
  <c r="D320" i="115"/>
  <c r="C320" i="115"/>
  <c r="B320" i="115"/>
  <c r="A320" i="115"/>
  <c r="E319" i="115"/>
  <c r="D319" i="115"/>
  <c r="C319" i="115"/>
  <c r="B319" i="115"/>
  <c r="A319" i="115"/>
  <c r="A317" i="115"/>
  <c r="A316" i="115"/>
  <c r="A315" i="115"/>
  <c r="A314" i="115"/>
  <c r="A313" i="115"/>
  <c r="A312" i="115"/>
  <c r="A311" i="115"/>
  <c r="A310" i="115"/>
  <c r="A309" i="115"/>
  <c r="A308" i="115"/>
  <c r="A307" i="115"/>
  <c r="A306" i="115"/>
  <c r="A305" i="115"/>
  <c r="A304" i="115"/>
  <c r="A303" i="115"/>
  <c r="A302" i="115"/>
  <c r="A301" i="115"/>
  <c r="A300" i="115"/>
  <c r="A299" i="115"/>
  <c r="A298" i="115"/>
  <c r="A297" i="115"/>
  <c r="A296" i="115"/>
  <c r="A295" i="115"/>
  <c r="E290" i="115"/>
  <c r="D290" i="115"/>
  <c r="C290" i="115"/>
  <c r="B290" i="115"/>
  <c r="A290" i="115"/>
  <c r="A289" i="115"/>
  <c r="A288" i="115"/>
  <c r="A287" i="115"/>
  <c r="A286" i="115"/>
  <c r="A285" i="115"/>
  <c r="A284" i="115"/>
  <c r="A283" i="115"/>
  <c r="A282" i="115"/>
  <c r="A281" i="115"/>
  <c r="A280" i="115"/>
  <c r="A279" i="115"/>
  <c r="A278" i="115"/>
  <c r="A277" i="115"/>
  <c r="A276" i="115"/>
  <c r="A275" i="115"/>
  <c r="A274" i="115"/>
  <c r="A273" i="115"/>
  <c r="A272" i="115"/>
  <c r="A271" i="115"/>
  <c r="A270" i="115"/>
  <c r="A265" i="115"/>
  <c r="A264" i="115"/>
  <c r="A263" i="115"/>
  <c r="A262" i="115"/>
  <c r="A261" i="115"/>
  <c r="A260" i="115"/>
  <c r="A259" i="115"/>
  <c r="A258" i="115"/>
  <c r="A257" i="115"/>
  <c r="A256" i="115"/>
  <c r="A255" i="115"/>
  <c r="A254" i="115"/>
  <c r="A253" i="115"/>
  <c r="A252" i="115"/>
  <c r="A251" i="115"/>
  <c r="A250" i="115"/>
  <c r="A249" i="115"/>
  <c r="A248" i="115"/>
  <c r="A247" i="115"/>
  <c r="A246" i="115"/>
  <c r="A245" i="115"/>
  <c r="A244" i="115"/>
  <c r="A243" i="115"/>
  <c r="A242" i="115"/>
  <c r="A241" i="115"/>
  <c r="A240" i="115"/>
  <c r="A239" i="115"/>
  <c r="A238" i="115"/>
  <c r="A237" i="115"/>
  <c r="A236" i="115"/>
  <c r="A235" i="115"/>
  <c r="A234" i="115"/>
  <c r="A233" i="115"/>
  <c r="A232" i="115"/>
  <c r="A231" i="115"/>
  <c r="A230" i="115"/>
  <c r="A229" i="115"/>
  <c r="A228" i="115"/>
  <c r="A227" i="115"/>
  <c r="A226" i="115"/>
  <c r="A225" i="115"/>
  <c r="A224" i="115"/>
  <c r="A219" i="115"/>
  <c r="A218" i="115"/>
  <c r="A217" i="115"/>
  <c r="A216" i="115"/>
  <c r="A215" i="115"/>
  <c r="A214" i="115"/>
  <c r="A213" i="115"/>
  <c r="A212" i="115"/>
  <c r="A211" i="115"/>
  <c r="A210" i="115"/>
  <c r="A209" i="115"/>
  <c r="A208" i="115"/>
  <c r="A207" i="115"/>
  <c r="A206" i="115"/>
  <c r="A205" i="115"/>
  <c r="A204" i="115"/>
  <c r="A202" i="115"/>
  <c r="A201" i="115"/>
  <c r="A200" i="115"/>
  <c r="A199" i="115"/>
  <c r="A198" i="115"/>
  <c r="A197" i="115"/>
  <c r="A196" i="115"/>
  <c r="A195" i="115"/>
  <c r="A194" i="115"/>
  <c r="A193" i="115"/>
  <c r="A192" i="115"/>
  <c r="A191" i="115"/>
  <c r="A190" i="115"/>
  <c r="A189" i="115"/>
  <c r="A188" i="115"/>
  <c r="A187" i="115"/>
  <c r="A186" i="115"/>
  <c r="A185" i="115"/>
  <c r="A184" i="115"/>
  <c r="A183" i="115"/>
  <c r="A182" i="115"/>
  <c r="A181" i="115"/>
  <c r="A180" i="115"/>
  <c r="A179" i="115"/>
  <c r="A178" i="115"/>
  <c r="A177" i="115"/>
  <c r="E171" i="115"/>
  <c r="D171" i="115"/>
  <c r="C171" i="115"/>
  <c r="B171" i="115"/>
  <c r="A171" i="115"/>
  <c r="E170" i="115"/>
  <c r="D170" i="115"/>
  <c r="C170" i="115"/>
  <c r="B170" i="115"/>
  <c r="A170" i="115"/>
  <c r="E169" i="115"/>
  <c r="D169" i="115"/>
  <c r="C169" i="115"/>
  <c r="B169" i="115"/>
  <c r="A169" i="115"/>
  <c r="E168" i="115"/>
  <c r="D168" i="115"/>
  <c r="C168" i="115"/>
  <c r="B168" i="115"/>
  <c r="A168" i="115"/>
  <c r="E167" i="115"/>
  <c r="D167" i="115"/>
  <c r="C167" i="115"/>
  <c r="B167" i="115"/>
  <c r="A167" i="115"/>
  <c r="E166" i="115"/>
  <c r="D166" i="115"/>
  <c r="C166" i="115"/>
  <c r="B166" i="115"/>
  <c r="A166" i="115"/>
  <c r="A164" i="115"/>
  <c r="A163" i="115"/>
  <c r="A162" i="115"/>
  <c r="A161" i="115"/>
  <c r="A160" i="115"/>
  <c r="A159" i="115"/>
  <c r="A158" i="115"/>
  <c r="A157" i="115"/>
  <c r="A156" i="115"/>
  <c r="A155" i="115"/>
  <c r="A154" i="115"/>
  <c r="A153" i="115"/>
  <c r="A152" i="115"/>
  <c r="A151" i="115"/>
  <c r="A150" i="115"/>
  <c r="A149" i="115"/>
  <c r="A148" i="115"/>
  <c r="A147" i="115"/>
  <c r="A146" i="115"/>
  <c r="A145" i="115"/>
  <c r="A144" i="115"/>
  <c r="A139" i="115"/>
  <c r="A138" i="115"/>
  <c r="A137" i="115"/>
  <c r="A136" i="115"/>
  <c r="A135" i="115"/>
  <c r="A134" i="115"/>
  <c r="A133" i="115"/>
  <c r="A132" i="115"/>
  <c r="A131" i="115"/>
  <c r="A130" i="115"/>
  <c r="A129" i="115"/>
  <c r="A128" i="115"/>
  <c r="A127" i="115"/>
  <c r="A126" i="115"/>
  <c r="A125" i="115"/>
  <c r="A124" i="115"/>
  <c r="A123" i="115"/>
  <c r="A122" i="115"/>
  <c r="A121" i="115"/>
  <c r="A120" i="115"/>
  <c r="A119" i="115"/>
  <c r="A118" i="115"/>
  <c r="A117" i="115"/>
  <c r="A116" i="115"/>
  <c r="A115" i="115"/>
  <c r="A114" i="115"/>
  <c r="A113" i="115"/>
  <c r="A112" i="115"/>
  <c r="A111" i="115"/>
  <c r="A110" i="115"/>
  <c r="A109" i="115"/>
  <c r="A108" i="115"/>
  <c r="A107" i="115"/>
  <c r="A106" i="115"/>
  <c r="A105" i="115"/>
  <c r="A104" i="115"/>
  <c r="A103" i="115"/>
  <c r="A102" i="115"/>
  <c r="A101" i="115"/>
  <c r="A100" i="115"/>
  <c r="A99" i="115"/>
  <c r="A98" i="115"/>
  <c r="A97" i="115"/>
  <c r="A96" i="115"/>
  <c r="A95" i="115"/>
  <c r="A94" i="115"/>
  <c r="A89" i="115"/>
  <c r="A88" i="115"/>
  <c r="A87" i="115"/>
  <c r="A86" i="115"/>
  <c r="A85" i="115"/>
  <c r="A84" i="115"/>
  <c r="A83" i="115"/>
  <c r="A82" i="115"/>
  <c r="A81" i="115"/>
  <c r="A80" i="115"/>
  <c r="A79" i="115"/>
  <c r="A78" i="115"/>
  <c r="A77" i="115"/>
  <c r="A76" i="115"/>
  <c r="A75" i="115"/>
  <c r="A74" i="115"/>
  <c r="A73" i="115"/>
  <c r="A72" i="115"/>
  <c r="A71" i="115"/>
  <c r="A70" i="115"/>
  <c r="A69" i="115"/>
  <c r="A68" i="115"/>
  <c r="A67" i="115"/>
  <c r="A65" i="115"/>
  <c r="A64" i="115"/>
  <c r="A63" i="115"/>
  <c r="A62" i="115"/>
  <c r="A61" i="115"/>
  <c r="A60" i="115"/>
  <c r="A59" i="115"/>
  <c r="A58" i="115"/>
  <c r="A57" i="115"/>
  <c r="A56" i="115"/>
  <c r="A55" i="115"/>
  <c r="A54" i="115"/>
  <c r="A53" i="115"/>
  <c r="A52" i="115"/>
  <c r="A51" i="115"/>
  <c r="A46" i="115"/>
  <c r="A45" i="115"/>
  <c r="A44" i="115"/>
  <c r="A43" i="115"/>
  <c r="A42" i="115"/>
  <c r="A41" i="115"/>
  <c r="A40" i="115"/>
  <c r="A39" i="115"/>
  <c r="A38" i="115"/>
  <c r="A37" i="115"/>
  <c r="A36" i="115"/>
  <c r="A35" i="115"/>
  <c r="A34" i="115"/>
  <c r="A33" i="115"/>
  <c r="A32" i="115"/>
  <c r="A31" i="115"/>
  <c r="A30" i="115"/>
  <c r="A29" i="115"/>
  <c r="A28" i="115"/>
  <c r="A27" i="115"/>
  <c r="A26" i="115"/>
  <c r="A25" i="115"/>
  <c r="A24" i="115"/>
  <c r="A23" i="115"/>
  <c r="A22" i="115"/>
  <c r="A21" i="115"/>
  <c r="A20" i="115"/>
  <c r="A19" i="115"/>
  <c r="A18" i="115"/>
  <c r="A17" i="115"/>
  <c r="A16" i="115"/>
  <c r="A15" i="115"/>
  <c r="A14" i="115"/>
  <c r="A13" i="115"/>
  <c r="A12" i="115"/>
  <c r="A11" i="115"/>
  <c r="A10" i="115"/>
  <c r="A9" i="115"/>
  <c r="A8" i="115"/>
  <c r="A7" i="115"/>
  <c r="A6" i="115"/>
  <c r="A5" i="115"/>
  <c r="A4" i="115"/>
  <c r="E322" i="112"/>
  <c r="D322" i="112"/>
  <c r="C322" i="112"/>
  <c r="B322" i="112"/>
  <c r="A322" i="112"/>
  <c r="E321" i="112"/>
  <c r="D321" i="112"/>
  <c r="C321" i="112"/>
  <c r="B321" i="112"/>
  <c r="A321" i="112"/>
  <c r="E320" i="112"/>
  <c r="D320" i="112"/>
  <c r="C320" i="112"/>
  <c r="B320" i="112"/>
  <c r="A320" i="112"/>
  <c r="E319" i="112"/>
  <c r="D319" i="112"/>
  <c r="C319" i="112"/>
  <c r="B319" i="112"/>
  <c r="A319" i="112"/>
  <c r="A317" i="112"/>
  <c r="A316" i="112"/>
  <c r="A315" i="112"/>
  <c r="A314" i="112"/>
  <c r="A313" i="112"/>
  <c r="A312" i="112"/>
  <c r="A311" i="112"/>
  <c r="A310" i="112"/>
  <c r="A309" i="112"/>
  <c r="A308" i="112"/>
  <c r="A307" i="112"/>
  <c r="A306" i="112"/>
  <c r="A305" i="112"/>
  <c r="A304" i="112"/>
  <c r="A303" i="112"/>
  <c r="A302" i="112"/>
  <c r="A301" i="112"/>
  <c r="A300" i="112"/>
  <c r="A299" i="112"/>
  <c r="A298" i="112"/>
  <c r="A297" i="112"/>
  <c r="A296" i="112"/>
  <c r="A295" i="112"/>
  <c r="E290" i="112"/>
  <c r="D290" i="112"/>
  <c r="C290" i="112"/>
  <c r="B290" i="112"/>
  <c r="A290" i="112"/>
  <c r="A289" i="112"/>
  <c r="A288" i="112"/>
  <c r="A287" i="112"/>
  <c r="A286" i="112"/>
  <c r="A285" i="112"/>
  <c r="A284" i="112"/>
  <c r="A283" i="112"/>
  <c r="A282" i="112"/>
  <c r="A281" i="112"/>
  <c r="A280" i="112"/>
  <c r="A279" i="112"/>
  <c r="A278" i="112"/>
  <c r="A277" i="112"/>
  <c r="A276" i="112"/>
  <c r="A275" i="112"/>
  <c r="A274" i="112"/>
  <c r="A273" i="112"/>
  <c r="A272" i="112"/>
  <c r="A271" i="112"/>
  <c r="A270" i="112"/>
  <c r="A265" i="112"/>
  <c r="A264" i="112"/>
  <c r="A263" i="112"/>
  <c r="A262" i="112"/>
  <c r="A261" i="112"/>
  <c r="A260" i="112"/>
  <c r="A259" i="112"/>
  <c r="A258" i="112"/>
  <c r="A257" i="112"/>
  <c r="A256" i="112"/>
  <c r="A255" i="112"/>
  <c r="A254" i="112"/>
  <c r="A253" i="112"/>
  <c r="A252" i="112"/>
  <c r="A251" i="112"/>
  <c r="A250" i="112"/>
  <c r="A249" i="112"/>
  <c r="A248" i="112"/>
  <c r="A247" i="112"/>
  <c r="A246" i="112"/>
  <c r="A245" i="112"/>
  <c r="A244" i="112"/>
  <c r="A243" i="112"/>
  <c r="A242" i="112"/>
  <c r="A241" i="112"/>
  <c r="A240" i="112"/>
  <c r="A239" i="112"/>
  <c r="A238" i="112"/>
  <c r="A237" i="112"/>
  <c r="A236" i="112"/>
  <c r="A235" i="112"/>
  <c r="A234" i="112"/>
  <c r="A233" i="112"/>
  <c r="A232" i="112"/>
  <c r="A231" i="112"/>
  <c r="A230" i="112"/>
  <c r="A229" i="112"/>
  <c r="A228" i="112"/>
  <c r="A227" i="112"/>
  <c r="A226" i="112"/>
  <c r="A225" i="112"/>
  <c r="A224" i="112"/>
  <c r="A219" i="112"/>
  <c r="A218" i="112"/>
  <c r="A217" i="112"/>
  <c r="A216" i="112"/>
  <c r="A215" i="112"/>
  <c r="A214" i="112"/>
  <c r="A213" i="112"/>
  <c r="A212" i="112"/>
  <c r="A211" i="112"/>
  <c r="A210" i="112"/>
  <c r="A209" i="112"/>
  <c r="A208" i="112"/>
  <c r="A207" i="112"/>
  <c r="A206" i="112"/>
  <c r="A205" i="112"/>
  <c r="A204" i="112"/>
  <c r="A202" i="112"/>
  <c r="A201" i="112"/>
  <c r="A200" i="112"/>
  <c r="A199" i="112"/>
  <c r="A198" i="112"/>
  <c r="A197" i="112"/>
  <c r="A196" i="112"/>
  <c r="A195" i="112"/>
  <c r="A194" i="112"/>
  <c r="A193" i="112"/>
  <c r="A192" i="112"/>
  <c r="A191" i="112"/>
  <c r="A190" i="112"/>
  <c r="A189" i="112"/>
  <c r="A188" i="112"/>
  <c r="A187" i="112"/>
  <c r="A186" i="112"/>
  <c r="A185" i="112"/>
  <c r="A184" i="112"/>
  <c r="A183" i="112"/>
  <c r="A182" i="112"/>
  <c r="A181" i="112"/>
  <c r="A180" i="112"/>
  <c r="A179" i="112"/>
  <c r="A178" i="112"/>
  <c r="A177" i="112"/>
  <c r="E171" i="112"/>
  <c r="D171" i="112"/>
  <c r="C171" i="112"/>
  <c r="B171" i="112"/>
  <c r="A171" i="112"/>
  <c r="E170" i="112"/>
  <c r="D170" i="112"/>
  <c r="C170" i="112"/>
  <c r="B170" i="112"/>
  <c r="A170" i="112"/>
  <c r="E169" i="112"/>
  <c r="D169" i="112"/>
  <c r="C169" i="112"/>
  <c r="B169" i="112"/>
  <c r="A169" i="112"/>
  <c r="E168" i="112"/>
  <c r="D168" i="112"/>
  <c r="C168" i="112"/>
  <c r="B168" i="112"/>
  <c r="A168" i="112"/>
  <c r="E167" i="112"/>
  <c r="D167" i="112"/>
  <c r="C167" i="112"/>
  <c r="B167" i="112"/>
  <c r="A167" i="112"/>
  <c r="E166" i="112"/>
  <c r="D166" i="112"/>
  <c r="C166" i="112"/>
  <c r="B166" i="112"/>
  <c r="A166" i="112"/>
  <c r="A164" i="112"/>
  <c r="A163" i="112"/>
  <c r="A162" i="112"/>
  <c r="A161" i="112"/>
  <c r="A160" i="112"/>
  <c r="A159" i="112"/>
  <c r="A158" i="112"/>
  <c r="A157" i="112"/>
  <c r="A156" i="112"/>
  <c r="A155" i="112"/>
  <c r="A154" i="112"/>
  <c r="A153" i="112"/>
  <c r="A152" i="112"/>
  <c r="A151" i="112"/>
  <c r="A150" i="112"/>
  <c r="A149" i="112"/>
  <c r="A148" i="112"/>
  <c r="A147" i="112"/>
  <c r="A146" i="112"/>
  <c r="A145" i="112"/>
  <c r="A144" i="112"/>
  <c r="A139" i="112"/>
  <c r="A138" i="112"/>
  <c r="A137" i="112"/>
  <c r="A136" i="112"/>
  <c r="A135" i="112"/>
  <c r="A134" i="112"/>
  <c r="A133" i="112"/>
  <c r="A132" i="112"/>
  <c r="A131" i="112"/>
  <c r="A130" i="112"/>
  <c r="A129" i="112"/>
  <c r="A128" i="112"/>
  <c r="A127" i="112"/>
  <c r="A126" i="112"/>
  <c r="A125" i="112"/>
  <c r="A124" i="112"/>
  <c r="A123" i="112"/>
  <c r="A122" i="112"/>
  <c r="A121" i="112"/>
  <c r="A120" i="112"/>
  <c r="A119" i="112"/>
  <c r="A118" i="112"/>
  <c r="A117" i="112"/>
  <c r="A116" i="112"/>
  <c r="A115" i="112"/>
  <c r="A114" i="112"/>
  <c r="A113" i="112"/>
  <c r="A112" i="112"/>
  <c r="A111" i="112"/>
  <c r="A110" i="112"/>
  <c r="A109" i="112"/>
  <c r="A108" i="112"/>
  <c r="A107" i="112"/>
  <c r="A106" i="112"/>
  <c r="A105" i="112"/>
  <c r="A104" i="112"/>
  <c r="A103" i="112"/>
  <c r="A102" i="112"/>
  <c r="A101" i="112"/>
  <c r="A100" i="112"/>
  <c r="A99" i="112"/>
  <c r="A98" i="112"/>
  <c r="A97" i="112"/>
  <c r="A96" i="112"/>
  <c r="A95" i="112"/>
  <c r="A94" i="112"/>
  <c r="A89" i="112"/>
  <c r="A88" i="112"/>
  <c r="A87" i="112"/>
  <c r="A86" i="112"/>
  <c r="A85" i="112"/>
  <c r="A84" i="112"/>
  <c r="A83" i="112"/>
  <c r="A82" i="112"/>
  <c r="A81" i="112"/>
  <c r="A80" i="112"/>
  <c r="A79" i="112"/>
  <c r="A78" i="112"/>
  <c r="A77" i="112"/>
  <c r="A76" i="112"/>
  <c r="A75" i="112"/>
  <c r="A74" i="112"/>
  <c r="A73" i="112"/>
  <c r="A72" i="112"/>
  <c r="A71" i="112"/>
  <c r="A70" i="112"/>
  <c r="A69" i="112"/>
  <c r="A68" i="112"/>
  <c r="A67" i="112"/>
  <c r="A65" i="112"/>
  <c r="A64" i="112"/>
  <c r="A63" i="112"/>
  <c r="A62" i="112"/>
  <c r="A61" i="112"/>
  <c r="A60" i="112"/>
  <c r="A59" i="112"/>
  <c r="A58" i="112"/>
  <c r="A57" i="112"/>
  <c r="A56" i="112"/>
  <c r="A55" i="112"/>
  <c r="A54" i="112"/>
  <c r="A53" i="112"/>
  <c r="A52" i="112"/>
  <c r="A51" i="112"/>
  <c r="A46" i="112"/>
  <c r="A45" i="112"/>
  <c r="A44" i="112"/>
  <c r="A43" i="112"/>
  <c r="A42" i="112"/>
  <c r="A41" i="112"/>
  <c r="A40" i="112"/>
  <c r="A39" i="112"/>
  <c r="A38" i="112"/>
  <c r="A37" i="112"/>
  <c r="A36" i="112"/>
  <c r="A35" i="112"/>
  <c r="A34" i="112"/>
  <c r="A33" i="112"/>
  <c r="A32" i="112"/>
  <c r="A31" i="112"/>
  <c r="A30" i="112"/>
  <c r="A29" i="112"/>
  <c r="A28" i="112"/>
  <c r="A27" i="112"/>
  <c r="A26" i="112"/>
  <c r="A25" i="112"/>
  <c r="A24" i="112"/>
  <c r="A23" i="112"/>
  <c r="A22" i="112"/>
  <c r="A21" i="112"/>
  <c r="A20" i="112"/>
  <c r="A19" i="112"/>
  <c r="A18" i="112"/>
  <c r="A17" i="112"/>
  <c r="A16" i="112"/>
  <c r="A15" i="112"/>
  <c r="A14" i="112"/>
  <c r="A13" i="112"/>
  <c r="A12" i="112"/>
  <c r="A11" i="112"/>
  <c r="A10" i="112"/>
  <c r="A9" i="112"/>
  <c r="A8" i="112"/>
  <c r="A7" i="112"/>
  <c r="A6" i="112"/>
  <c r="A5" i="112"/>
  <c r="A4" i="112"/>
  <c r="E322" i="109"/>
  <c r="D322" i="109"/>
  <c r="C322" i="109"/>
  <c r="B322" i="109"/>
  <c r="A322" i="109"/>
  <c r="E321" i="109"/>
  <c r="D321" i="109"/>
  <c r="C321" i="109"/>
  <c r="B321" i="109"/>
  <c r="A321" i="109"/>
  <c r="E320" i="109"/>
  <c r="D320" i="109"/>
  <c r="C320" i="109"/>
  <c r="B320" i="109"/>
  <c r="A320" i="109"/>
  <c r="E319" i="109"/>
  <c r="D319" i="109"/>
  <c r="C319" i="109"/>
  <c r="B319" i="109"/>
  <c r="A319" i="109"/>
  <c r="A317" i="109"/>
  <c r="A316" i="109"/>
  <c r="A315" i="109"/>
  <c r="A314" i="109"/>
  <c r="A313" i="109"/>
  <c r="A312" i="109"/>
  <c r="A311" i="109"/>
  <c r="A310" i="109"/>
  <c r="A309" i="109"/>
  <c r="A308" i="109"/>
  <c r="A307" i="109"/>
  <c r="A306" i="109"/>
  <c r="A305" i="109"/>
  <c r="A304" i="109"/>
  <c r="A303" i="109"/>
  <c r="A302" i="109"/>
  <c r="A301" i="109"/>
  <c r="A300" i="109"/>
  <c r="A299" i="109"/>
  <c r="A298" i="109"/>
  <c r="A297" i="109"/>
  <c r="A296" i="109"/>
  <c r="A295" i="109"/>
  <c r="E290" i="109"/>
  <c r="D290" i="109"/>
  <c r="C290" i="109"/>
  <c r="B290" i="109"/>
  <c r="A290" i="109"/>
  <c r="A289" i="109"/>
  <c r="A288" i="109"/>
  <c r="A287" i="109"/>
  <c r="A286" i="109"/>
  <c r="A285" i="109"/>
  <c r="A284" i="109"/>
  <c r="A283" i="109"/>
  <c r="A282" i="109"/>
  <c r="A281" i="109"/>
  <c r="A280" i="109"/>
  <c r="A279" i="109"/>
  <c r="A278" i="109"/>
  <c r="A277" i="109"/>
  <c r="A276" i="109"/>
  <c r="A275" i="109"/>
  <c r="A274" i="109"/>
  <c r="A273" i="109"/>
  <c r="A272" i="109"/>
  <c r="A271" i="109"/>
  <c r="A270" i="109"/>
  <c r="A265" i="109"/>
  <c r="A264" i="109"/>
  <c r="A263" i="109"/>
  <c r="A262" i="109"/>
  <c r="A261" i="109"/>
  <c r="A260" i="109"/>
  <c r="A259" i="109"/>
  <c r="A258" i="109"/>
  <c r="A257" i="109"/>
  <c r="A256" i="109"/>
  <c r="A255" i="109"/>
  <c r="A254" i="109"/>
  <c r="A253" i="109"/>
  <c r="A252" i="109"/>
  <c r="A251" i="109"/>
  <c r="A250" i="109"/>
  <c r="A249" i="109"/>
  <c r="A248" i="109"/>
  <c r="A247" i="109"/>
  <c r="A246" i="109"/>
  <c r="A245" i="109"/>
  <c r="A244" i="109"/>
  <c r="A243" i="109"/>
  <c r="A242" i="109"/>
  <c r="A241" i="109"/>
  <c r="A240" i="109"/>
  <c r="A239" i="109"/>
  <c r="A238" i="109"/>
  <c r="A237" i="109"/>
  <c r="A236" i="109"/>
  <c r="A235" i="109"/>
  <c r="A234" i="109"/>
  <c r="A233" i="109"/>
  <c r="A232" i="109"/>
  <c r="A231" i="109"/>
  <c r="A230" i="109"/>
  <c r="A229" i="109"/>
  <c r="A228" i="109"/>
  <c r="A227" i="109"/>
  <c r="A226" i="109"/>
  <c r="A225" i="109"/>
  <c r="A224" i="109"/>
  <c r="A219" i="109"/>
  <c r="A218" i="109"/>
  <c r="A217" i="109"/>
  <c r="A216" i="109"/>
  <c r="A215" i="109"/>
  <c r="A214" i="109"/>
  <c r="A213" i="109"/>
  <c r="A212" i="109"/>
  <c r="A211" i="109"/>
  <c r="A210" i="109"/>
  <c r="A209" i="109"/>
  <c r="A208" i="109"/>
  <c r="A207" i="109"/>
  <c r="A206" i="109"/>
  <c r="A205" i="109"/>
  <c r="A204" i="109"/>
  <c r="A202" i="109"/>
  <c r="A201" i="109"/>
  <c r="A200" i="109"/>
  <c r="A199" i="109"/>
  <c r="A198" i="109"/>
  <c r="A197" i="109"/>
  <c r="A196" i="109"/>
  <c r="A195" i="109"/>
  <c r="A194" i="109"/>
  <c r="A193" i="109"/>
  <c r="A192" i="109"/>
  <c r="A191" i="109"/>
  <c r="A190" i="109"/>
  <c r="A189" i="109"/>
  <c r="A188" i="109"/>
  <c r="A187" i="109"/>
  <c r="A186" i="109"/>
  <c r="A185" i="109"/>
  <c r="A184" i="109"/>
  <c r="A183" i="109"/>
  <c r="A182" i="109"/>
  <c r="A181" i="109"/>
  <c r="A180" i="109"/>
  <c r="A179" i="109"/>
  <c r="A178" i="109"/>
  <c r="A177" i="109"/>
  <c r="E171" i="109"/>
  <c r="D171" i="109"/>
  <c r="C171" i="109"/>
  <c r="B171" i="109"/>
  <c r="A171" i="109"/>
  <c r="E170" i="109"/>
  <c r="D170" i="109"/>
  <c r="C170" i="109"/>
  <c r="B170" i="109"/>
  <c r="A170" i="109"/>
  <c r="E169" i="109"/>
  <c r="D169" i="109"/>
  <c r="C169" i="109"/>
  <c r="B169" i="109"/>
  <c r="A169" i="109"/>
  <c r="E168" i="109"/>
  <c r="D168" i="109"/>
  <c r="C168" i="109"/>
  <c r="B168" i="109"/>
  <c r="A168" i="109"/>
  <c r="E167" i="109"/>
  <c r="D167" i="109"/>
  <c r="C167" i="109"/>
  <c r="B167" i="109"/>
  <c r="A167" i="109"/>
  <c r="E166" i="109"/>
  <c r="D166" i="109"/>
  <c r="C166" i="109"/>
  <c r="B166" i="109"/>
  <c r="A166" i="109"/>
  <c r="A164" i="109"/>
  <c r="A163" i="109"/>
  <c r="A162" i="109"/>
  <c r="A161" i="109"/>
  <c r="A160" i="109"/>
  <c r="A159" i="109"/>
  <c r="A158" i="109"/>
  <c r="A157" i="109"/>
  <c r="A156" i="109"/>
  <c r="A155" i="109"/>
  <c r="A154" i="109"/>
  <c r="A153" i="109"/>
  <c r="A152" i="109"/>
  <c r="A151" i="109"/>
  <c r="A150" i="109"/>
  <c r="A149" i="109"/>
  <c r="A148" i="109"/>
  <c r="A147" i="109"/>
  <c r="A146" i="109"/>
  <c r="A145" i="109"/>
  <c r="A144" i="109"/>
  <c r="A139" i="109"/>
  <c r="A138" i="109"/>
  <c r="A137" i="109"/>
  <c r="A136" i="109"/>
  <c r="A135" i="109"/>
  <c r="A134" i="109"/>
  <c r="A133" i="109"/>
  <c r="A132" i="109"/>
  <c r="A131" i="109"/>
  <c r="A130" i="109"/>
  <c r="A129" i="109"/>
  <c r="A128" i="109"/>
  <c r="A127" i="109"/>
  <c r="A126" i="109"/>
  <c r="A125" i="109"/>
  <c r="A124" i="109"/>
  <c r="A123" i="109"/>
  <c r="A122" i="109"/>
  <c r="A121" i="109"/>
  <c r="A120" i="109"/>
  <c r="A119" i="109"/>
  <c r="A118" i="109"/>
  <c r="A117" i="109"/>
  <c r="A116" i="109"/>
  <c r="A115" i="109"/>
  <c r="A114" i="109"/>
  <c r="A113" i="109"/>
  <c r="A112" i="109"/>
  <c r="A111" i="109"/>
  <c r="A110" i="109"/>
  <c r="A109" i="109"/>
  <c r="A108" i="109"/>
  <c r="A107" i="109"/>
  <c r="A106" i="109"/>
  <c r="A105" i="109"/>
  <c r="A104" i="109"/>
  <c r="A103" i="109"/>
  <c r="A102" i="109"/>
  <c r="A101" i="109"/>
  <c r="A100" i="109"/>
  <c r="A99" i="109"/>
  <c r="A98" i="109"/>
  <c r="A97" i="109"/>
  <c r="A96" i="109"/>
  <c r="A95" i="109"/>
  <c r="A94" i="109"/>
  <c r="A89" i="109"/>
  <c r="A88" i="109"/>
  <c r="A87" i="109"/>
  <c r="A86" i="109"/>
  <c r="A85" i="109"/>
  <c r="A84" i="109"/>
  <c r="A83" i="109"/>
  <c r="A82" i="109"/>
  <c r="A81" i="109"/>
  <c r="A80" i="109"/>
  <c r="A79" i="109"/>
  <c r="A78" i="109"/>
  <c r="A77" i="109"/>
  <c r="A76" i="109"/>
  <c r="A75" i="109"/>
  <c r="A74" i="109"/>
  <c r="A73" i="109"/>
  <c r="A72" i="109"/>
  <c r="A71" i="109"/>
  <c r="A70" i="109"/>
  <c r="A69" i="109"/>
  <c r="A68" i="109"/>
  <c r="A67" i="109"/>
  <c r="A65" i="109"/>
  <c r="A64" i="109"/>
  <c r="A63" i="109"/>
  <c r="A62" i="109"/>
  <c r="A61" i="109"/>
  <c r="A60" i="109"/>
  <c r="A59" i="109"/>
  <c r="A58" i="109"/>
  <c r="A57" i="109"/>
  <c r="A56" i="109"/>
  <c r="A55" i="109"/>
  <c r="A54" i="109"/>
  <c r="A53" i="109"/>
  <c r="A52" i="109"/>
  <c r="A51" i="109"/>
  <c r="A46" i="109"/>
  <c r="A45" i="109"/>
  <c r="A44" i="109"/>
  <c r="A43" i="109"/>
  <c r="A42" i="109"/>
  <c r="A41" i="109"/>
  <c r="A40" i="109"/>
  <c r="A39" i="109"/>
  <c r="A38" i="109"/>
  <c r="A37" i="109"/>
  <c r="A36" i="109"/>
  <c r="A35" i="109"/>
  <c r="A34" i="109"/>
  <c r="A33" i="109"/>
  <c r="A32" i="109"/>
  <c r="A31" i="109"/>
  <c r="A30" i="109"/>
  <c r="A29" i="109"/>
  <c r="A28" i="109"/>
  <c r="A27" i="109"/>
  <c r="A26" i="109"/>
  <c r="A25" i="109"/>
  <c r="A24" i="109"/>
  <c r="A23" i="109"/>
  <c r="A22" i="109"/>
  <c r="A21" i="109"/>
  <c r="A20" i="109"/>
  <c r="A19" i="109"/>
  <c r="A18" i="109"/>
  <c r="A17" i="109"/>
  <c r="A16" i="109"/>
  <c r="A15" i="109"/>
  <c r="A14" i="109"/>
  <c r="A13" i="109"/>
  <c r="A12" i="109"/>
  <c r="A11" i="109"/>
  <c r="A10" i="109"/>
  <c r="A9" i="109"/>
  <c r="A8" i="109"/>
  <c r="A7" i="109"/>
  <c r="A6" i="109"/>
  <c r="A5" i="109"/>
  <c r="A4" i="109"/>
  <c r="E322" i="106"/>
  <c r="D322" i="106"/>
  <c r="C322" i="106"/>
  <c r="B322" i="106"/>
  <c r="A322" i="106"/>
  <c r="E321" i="106"/>
  <c r="D321" i="106"/>
  <c r="C321" i="106"/>
  <c r="B321" i="106"/>
  <c r="A321" i="106"/>
  <c r="E320" i="106"/>
  <c r="D320" i="106"/>
  <c r="C320" i="106"/>
  <c r="B320" i="106"/>
  <c r="A320" i="106"/>
  <c r="E319" i="106"/>
  <c r="D319" i="106"/>
  <c r="C319" i="106"/>
  <c r="B319" i="106"/>
  <c r="A319" i="106"/>
  <c r="A317" i="106"/>
  <c r="A316" i="106"/>
  <c r="A315" i="106"/>
  <c r="A314" i="106"/>
  <c r="A313" i="106"/>
  <c r="A312" i="106"/>
  <c r="A311" i="106"/>
  <c r="A310" i="106"/>
  <c r="A309" i="106"/>
  <c r="A308" i="106"/>
  <c r="A307" i="106"/>
  <c r="A306" i="106"/>
  <c r="A305" i="106"/>
  <c r="A304" i="106"/>
  <c r="A303" i="106"/>
  <c r="A302" i="106"/>
  <c r="A301" i="106"/>
  <c r="A300" i="106"/>
  <c r="A299" i="106"/>
  <c r="A298" i="106"/>
  <c r="A297" i="106"/>
  <c r="A296" i="106"/>
  <c r="A295" i="106"/>
  <c r="E290" i="106"/>
  <c r="D290" i="106"/>
  <c r="C290" i="106"/>
  <c r="B290" i="106"/>
  <c r="A290" i="106"/>
  <c r="A289" i="106"/>
  <c r="A288" i="106"/>
  <c r="A287" i="106"/>
  <c r="A286" i="106"/>
  <c r="A285" i="106"/>
  <c r="A284" i="106"/>
  <c r="A283" i="106"/>
  <c r="A282" i="106"/>
  <c r="A281" i="106"/>
  <c r="A280" i="106"/>
  <c r="A279" i="106"/>
  <c r="A278" i="106"/>
  <c r="A277" i="106"/>
  <c r="A276" i="106"/>
  <c r="A275" i="106"/>
  <c r="A274" i="106"/>
  <c r="A273" i="106"/>
  <c r="A272" i="106"/>
  <c r="A271" i="106"/>
  <c r="A270" i="106"/>
  <c r="A265" i="106"/>
  <c r="A264" i="106"/>
  <c r="A263" i="106"/>
  <c r="A262" i="106"/>
  <c r="A261" i="106"/>
  <c r="A260" i="106"/>
  <c r="A259" i="106"/>
  <c r="A258" i="106"/>
  <c r="A257" i="106"/>
  <c r="A256" i="106"/>
  <c r="A255" i="106"/>
  <c r="A254" i="106"/>
  <c r="A253" i="106"/>
  <c r="A252" i="106"/>
  <c r="A251" i="106"/>
  <c r="A250" i="106"/>
  <c r="A249" i="106"/>
  <c r="A248" i="106"/>
  <c r="A247" i="106"/>
  <c r="A246" i="106"/>
  <c r="A245" i="106"/>
  <c r="A244" i="106"/>
  <c r="A243" i="106"/>
  <c r="A242" i="106"/>
  <c r="A241" i="106"/>
  <c r="A240" i="106"/>
  <c r="A239" i="106"/>
  <c r="A238" i="106"/>
  <c r="A237" i="106"/>
  <c r="A236" i="106"/>
  <c r="A235" i="106"/>
  <c r="A234" i="106"/>
  <c r="A233" i="106"/>
  <c r="A232" i="106"/>
  <c r="A231" i="106"/>
  <c r="A230" i="106"/>
  <c r="A229" i="106"/>
  <c r="A228" i="106"/>
  <c r="A227" i="106"/>
  <c r="A226" i="106"/>
  <c r="A225" i="106"/>
  <c r="A224" i="106"/>
  <c r="A219" i="106"/>
  <c r="A218" i="106"/>
  <c r="A217" i="106"/>
  <c r="A216" i="106"/>
  <c r="A215" i="106"/>
  <c r="A214" i="106"/>
  <c r="A213" i="106"/>
  <c r="A212" i="106"/>
  <c r="A211" i="106"/>
  <c r="A210" i="106"/>
  <c r="A209" i="106"/>
  <c r="A208" i="106"/>
  <c r="A207" i="106"/>
  <c r="A206" i="106"/>
  <c r="A205" i="106"/>
  <c r="A204" i="106"/>
  <c r="A202" i="106"/>
  <c r="A201" i="106"/>
  <c r="A200" i="106"/>
  <c r="A199" i="106"/>
  <c r="A198" i="106"/>
  <c r="A197" i="106"/>
  <c r="A196" i="106"/>
  <c r="A195" i="106"/>
  <c r="A194" i="106"/>
  <c r="A193" i="106"/>
  <c r="A192" i="106"/>
  <c r="A191" i="106"/>
  <c r="A190" i="106"/>
  <c r="A189" i="106"/>
  <c r="A188" i="106"/>
  <c r="A187" i="106"/>
  <c r="A186" i="106"/>
  <c r="A185" i="106"/>
  <c r="A184" i="106"/>
  <c r="A183" i="106"/>
  <c r="A182" i="106"/>
  <c r="A181" i="106"/>
  <c r="A180" i="106"/>
  <c r="A179" i="106"/>
  <c r="A178" i="106"/>
  <c r="A177" i="106"/>
  <c r="E171" i="106"/>
  <c r="D171" i="106"/>
  <c r="C171" i="106"/>
  <c r="B171" i="106"/>
  <c r="A171" i="106"/>
  <c r="E170" i="106"/>
  <c r="D170" i="106"/>
  <c r="C170" i="106"/>
  <c r="B170" i="106"/>
  <c r="A170" i="106"/>
  <c r="E169" i="106"/>
  <c r="D169" i="106"/>
  <c r="C169" i="106"/>
  <c r="B169" i="106"/>
  <c r="A169" i="106"/>
  <c r="E168" i="106"/>
  <c r="D168" i="106"/>
  <c r="C168" i="106"/>
  <c r="B168" i="106"/>
  <c r="A168" i="106"/>
  <c r="E167" i="106"/>
  <c r="D167" i="106"/>
  <c r="C167" i="106"/>
  <c r="B167" i="106"/>
  <c r="A167" i="106"/>
  <c r="E166" i="106"/>
  <c r="D166" i="106"/>
  <c r="C166" i="106"/>
  <c r="B166" i="106"/>
  <c r="A166" i="106"/>
  <c r="A164" i="106"/>
  <c r="A163" i="106"/>
  <c r="A162" i="106"/>
  <c r="A161" i="106"/>
  <c r="A160" i="106"/>
  <c r="A159" i="106"/>
  <c r="A158" i="106"/>
  <c r="A157" i="106"/>
  <c r="A156" i="106"/>
  <c r="A155" i="106"/>
  <c r="A154" i="106"/>
  <c r="A153" i="106"/>
  <c r="A152" i="106"/>
  <c r="A151" i="106"/>
  <c r="A150" i="106"/>
  <c r="A149" i="106"/>
  <c r="A148" i="106"/>
  <c r="A147" i="106"/>
  <c r="A146" i="106"/>
  <c r="A145" i="106"/>
  <c r="A144" i="106"/>
  <c r="A139" i="106"/>
  <c r="A138" i="106"/>
  <c r="A137" i="106"/>
  <c r="A136" i="106"/>
  <c r="A135" i="106"/>
  <c r="A134" i="106"/>
  <c r="A133" i="106"/>
  <c r="A132" i="106"/>
  <c r="A131" i="106"/>
  <c r="A130" i="106"/>
  <c r="A129" i="106"/>
  <c r="A128" i="106"/>
  <c r="A127" i="106"/>
  <c r="A126" i="106"/>
  <c r="A125" i="106"/>
  <c r="A124" i="106"/>
  <c r="A123" i="106"/>
  <c r="A122" i="106"/>
  <c r="A121" i="106"/>
  <c r="A120" i="106"/>
  <c r="A119" i="106"/>
  <c r="A118" i="106"/>
  <c r="A117" i="106"/>
  <c r="A116" i="106"/>
  <c r="A115" i="106"/>
  <c r="A114" i="106"/>
  <c r="A113" i="106"/>
  <c r="A112" i="106"/>
  <c r="A111" i="106"/>
  <c r="A110" i="106"/>
  <c r="A109" i="106"/>
  <c r="A108" i="106"/>
  <c r="A107" i="106"/>
  <c r="A106" i="106"/>
  <c r="A105" i="106"/>
  <c r="A104" i="106"/>
  <c r="A103" i="106"/>
  <c r="A102" i="106"/>
  <c r="A101" i="106"/>
  <c r="A100" i="106"/>
  <c r="A99" i="106"/>
  <c r="A98" i="106"/>
  <c r="A97" i="106"/>
  <c r="A96" i="106"/>
  <c r="A95" i="106"/>
  <c r="A94" i="106"/>
  <c r="A89" i="106"/>
  <c r="A88" i="106"/>
  <c r="A87" i="106"/>
  <c r="A86" i="106"/>
  <c r="A85" i="106"/>
  <c r="A84" i="106"/>
  <c r="A83" i="106"/>
  <c r="A82" i="106"/>
  <c r="A81" i="106"/>
  <c r="A80" i="106"/>
  <c r="A79" i="106"/>
  <c r="A78" i="106"/>
  <c r="A77" i="106"/>
  <c r="A76" i="106"/>
  <c r="A75" i="106"/>
  <c r="A74" i="106"/>
  <c r="A73" i="106"/>
  <c r="A72" i="106"/>
  <c r="A71" i="106"/>
  <c r="A70" i="106"/>
  <c r="A69" i="106"/>
  <c r="A68" i="106"/>
  <c r="A67" i="106"/>
  <c r="A65" i="106"/>
  <c r="A64" i="106"/>
  <c r="A63" i="106"/>
  <c r="A62" i="106"/>
  <c r="A61" i="106"/>
  <c r="A60" i="106"/>
  <c r="A59" i="106"/>
  <c r="A58" i="106"/>
  <c r="A57" i="106"/>
  <c r="A56" i="106"/>
  <c r="A55" i="106"/>
  <c r="A54" i="106"/>
  <c r="A53" i="106"/>
  <c r="A52" i="106"/>
  <c r="A51" i="106"/>
  <c r="A46" i="106"/>
  <c r="A45" i="106"/>
  <c r="A44" i="106"/>
  <c r="A43" i="106"/>
  <c r="A42" i="106"/>
  <c r="A41" i="106"/>
  <c r="A40" i="106"/>
  <c r="A39" i="106"/>
  <c r="A38" i="106"/>
  <c r="A37" i="106"/>
  <c r="A36" i="106"/>
  <c r="A35" i="106"/>
  <c r="A34" i="106"/>
  <c r="A33" i="106"/>
  <c r="A32" i="106"/>
  <c r="A31" i="106"/>
  <c r="A30" i="106"/>
  <c r="A29" i="106"/>
  <c r="A28" i="106"/>
  <c r="A27" i="106"/>
  <c r="A26" i="106"/>
  <c r="A25" i="106"/>
  <c r="A24" i="106"/>
  <c r="A23" i="106"/>
  <c r="A22" i="106"/>
  <c r="A21" i="106"/>
  <c r="A20" i="106"/>
  <c r="A19" i="106"/>
  <c r="A18" i="106"/>
  <c r="A17" i="106"/>
  <c r="A16" i="106"/>
  <c r="A15" i="106"/>
  <c r="A14" i="106"/>
  <c r="A13" i="106"/>
  <c r="A12" i="106"/>
  <c r="A11" i="106"/>
  <c r="A10" i="106"/>
  <c r="A9" i="106"/>
  <c r="A8" i="106"/>
  <c r="A7" i="106"/>
  <c r="A6" i="106"/>
  <c r="A5" i="106"/>
  <c r="A4" i="106"/>
  <c r="E322" i="103"/>
  <c r="D322" i="103"/>
  <c r="C322" i="103"/>
  <c r="B322" i="103"/>
  <c r="A322" i="103"/>
  <c r="E321" i="103"/>
  <c r="D321" i="103"/>
  <c r="C321" i="103"/>
  <c r="B321" i="103"/>
  <c r="A321" i="103"/>
  <c r="E320" i="103"/>
  <c r="D320" i="103"/>
  <c r="C320" i="103"/>
  <c r="B320" i="103"/>
  <c r="A320" i="103"/>
  <c r="E319" i="103"/>
  <c r="D319" i="103"/>
  <c r="C319" i="103"/>
  <c r="B319" i="103"/>
  <c r="A319" i="103"/>
  <c r="A317" i="103"/>
  <c r="A316" i="103"/>
  <c r="A315" i="103"/>
  <c r="A314" i="103"/>
  <c r="A313" i="103"/>
  <c r="A312" i="103"/>
  <c r="A311" i="103"/>
  <c r="A310" i="103"/>
  <c r="A309" i="103"/>
  <c r="A308" i="103"/>
  <c r="A307" i="103"/>
  <c r="A306" i="103"/>
  <c r="A305" i="103"/>
  <c r="A304" i="103"/>
  <c r="A303" i="103"/>
  <c r="A302" i="103"/>
  <c r="A301" i="103"/>
  <c r="A300" i="103"/>
  <c r="A299" i="103"/>
  <c r="A298" i="103"/>
  <c r="A297" i="103"/>
  <c r="A296" i="103"/>
  <c r="A295" i="103"/>
  <c r="E290" i="103"/>
  <c r="D290" i="103"/>
  <c r="C290" i="103"/>
  <c r="B290" i="103"/>
  <c r="A290" i="103"/>
  <c r="A289" i="103"/>
  <c r="A288" i="103"/>
  <c r="A287" i="103"/>
  <c r="A286" i="103"/>
  <c r="A285" i="103"/>
  <c r="A284" i="103"/>
  <c r="A283" i="103"/>
  <c r="A282" i="103"/>
  <c r="A281" i="103"/>
  <c r="A280" i="103"/>
  <c r="A279" i="103"/>
  <c r="A278" i="103"/>
  <c r="A277" i="103"/>
  <c r="A276" i="103"/>
  <c r="A275" i="103"/>
  <c r="A274" i="103"/>
  <c r="A273" i="103"/>
  <c r="A272" i="103"/>
  <c r="A271" i="103"/>
  <c r="A270" i="103"/>
  <c r="A265" i="103"/>
  <c r="A264" i="103"/>
  <c r="A263" i="103"/>
  <c r="A262" i="103"/>
  <c r="A261" i="103"/>
  <c r="A260" i="103"/>
  <c r="A259" i="103"/>
  <c r="A258" i="103"/>
  <c r="A257" i="103"/>
  <c r="A256" i="103"/>
  <c r="A255" i="103"/>
  <c r="A254" i="103"/>
  <c r="A253" i="103"/>
  <c r="A252" i="103"/>
  <c r="A251" i="103"/>
  <c r="A250" i="103"/>
  <c r="A249" i="103"/>
  <c r="A248" i="103"/>
  <c r="A247" i="103"/>
  <c r="A246" i="103"/>
  <c r="A245" i="103"/>
  <c r="A244" i="103"/>
  <c r="A243" i="103"/>
  <c r="A242" i="103"/>
  <c r="A241" i="103"/>
  <c r="A240" i="103"/>
  <c r="A239" i="103"/>
  <c r="A238" i="103"/>
  <c r="A237" i="103"/>
  <c r="A236" i="103"/>
  <c r="A235" i="103"/>
  <c r="A234" i="103"/>
  <c r="A233" i="103"/>
  <c r="A232" i="103"/>
  <c r="A231" i="103"/>
  <c r="A230" i="103"/>
  <c r="A229" i="103"/>
  <c r="A228" i="103"/>
  <c r="A227" i="103"/>
  <c r="A226" i="103"/>
  <c r="A225" i="103"/>
  <c r="A224" i="103"/>
  <c r="A219" i="103"/>
  <c r="A218" i="103"/>
  <c r="A217" i="103"/>
  <c r="A216" i="103"/>
  <c r="A215" i="103"/>
  <c r="A214" i="103"/>
  <c r="A213" i="103"/>
  <c r="A212" i="103"/>
  <c r="A211" i="103"/>
  <c r="A210" i="103"/>
  <c r="A209" i="103"/>
  <c r="A208" i="103"/>
  <c r="A207" i="103"/>
  <c r="A206" i="103"/>
  <c r="A205" i="103"/>
  <c r="A204" i="103"/>
  <c r="A202" i="103"/>
  <c r="A201" i="103"/>
  <c r="A200" i="103"/>
  <c r="A199" i="103"/>
  <c r="A198" i="103"/>
  <c r="A197" i="103"/>
  <c r="A196" i="103"/>
  <c r="A195" i="103"/>
  <c r="A194" i="103"/>
  <c r="A193" i="103"/>
  <c r="A192" i="103"/>
  <c r="A191" i="103"/>
  <c r="A190" i="103"/>
  <c r="A189" i="103"/>
  <c r="A188" i="103"/>
  <c r="A187" i="103"/>
  <c r="A186" i="103"/>
  <c r="A185" i="103"/>
  <c r="A184" i="103"/>
  <c r="A183" i="103"/>
  <c r="A182" i="103"/>
  <c r="A181" i="103"/>
  <c r="A180" i="103"/>
  <c r="A179" i="103"/>
  <c r="A178" i="103"/>
  <c r="A177" i="103"/>
  <c r="E171" i="103"/>
  <c r="D171" i="103"/>
  <c r="C171" i="103"/>
  <c r="B171" i="103"/>
  <c r="A171" i="103"/>
  <c r="E170" i="103"/>
  <c r="D170" i="103"/>
  <c r="C170" i="103"/>
  <c r="B170" i="103"/>
  <c r="A170" i="103"/>
  <c r="E169" i="103"/>
  <c r="D169" i="103"/>
  <c r="C169" i="103"/>
  <c r="B169" i="103"/>
  <c r="A169" i="103"/>
  <c r="E168" i="103"/>
  <c r="D168" i="103"/>
  <c r="C168" i="103"/>
  <c r="B168" i="103"/>
  <c r="A168" i="103"/>
  <c r="E167" i="103"/>
  <c r="D167" i="103"/>
  <c r="C167" i="103"/>
  <c r="B167" i="103"/>
  <c r="A167" i="103"/>
  <c r="E166" i="103"/>
  <c r="D166" i="103"/>
  <c r="C166" i="103"/>
  <c r="B166" i="103"/>
  <c r="A166" i="103"/>
  <c r="A164" i="103"/>
  <c r="A163" i="103"/>
  <c r="A162" i="103"/>
  <c r="A161" i="103"/>
  <c r="A160" i="103"/>
  <c r="A159" i="103"/>
  <c r="A158" i="103"/>
  <c r="A157" i="103"/>
  <c r="A156" i="103"/>
  <c r="A155" i="103"/>
  <c r="A154" i="103"/>
  <c r="A153" i="103"/>
  <c r="A152" i="103"/>
  <c r="A151" i="103"/>
  <c r="A150" i="103"/>
  <c r="A149" i="103"/>
  <c r="A148" i="103"/>
  <c r="A147" i="103"/>
  <c r="A146" i="103"/>
  <c r="A145" i="103"/>
  <c r="A144" i="103"/>
  <c r="A139" i="103"/>
  <c r="A138" i="103"/>
  <c r="A137" i="103"/>
  <c r="A136" i="103"/>
  <c r="A135" i="103"/>
  <c r="A134" i="103"/>
  <c r="A133" i="103"/>
  <c r="A132" i="103"/>
  <c r="A131" i="103"/>
  <c r="A130" i="103"/>
  <c r="A129" i="103"/>
  <c r="A128" i="103"/>
  <c r="A127" i="103"/>
  <c r="A126" i="103"/>
  <c r="A125" i="103"/>
  <c r="A124" i="103"/>
  <c r="A123" i="103"/>
  <c r="A122" i="103"/>
  <c r="A121" i="103"/>
  <c r="A120" i="103"/>
  <c r="A119" i="103"/>
  <c r="A118" i="103"/>
  <c r="A117" i="103"/>
  <c r="A116" i="103"/>
  <c r="A115" i="103"/>
  <c r="A114" i="103"/>
  <c r="A113" i="103"/>
  <c r="A112" i="103"/>
  <c r="A111" i="103"/>
  <c r="A110" i="103"/>
  <c r="A109" i="103"/>
  <c r="A108" i="103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89" i="103"/>
  <c r="A88" i="103"/>
  <c r="A87" i="103"/>
  <c r="A86" i="103"/>
  <c r="A85" i="103"/>
  <c r="A84" i="103"/>
  <c r="A83" i="103"/>
  <c r="A82" i="103"/>
  <c r="A81" i="103"/>
  <c r="A80" i="103"/>
  <c r="A79" i="103"/>
  <c r="A78" i="103"/>
  <c r="A77" i="103"/>
  <c r="A76" i="103"/>
  <c r="A75" i="103"/>
  <c r="A74" i="103"/>
  <c r="A73" i="103"/>
  <c r="A72" i="103"/>
  <c r="A71" i="103"/>
  <c r="A70" i="103"/>
  <c r="A69" i="103"/>
  <c r="A68" i="103"/>
  <c r="A67" i="103"/>
  <c r="A65" i="103"/>
  <c r="A64" i="103"/>
  <c r="A63" i="103"/>
  <c r="A62" i="103"/>
  <c r="A61" i="103"/>
  <c r="A60" i="103"/>
  <c r="A59" i="103"/>
  <c r="A58" i="103"/>
  <c r="A57" i="103"/>
  <c r="A56" i="103"/>
  <c r="A55" i="103"/>
  <c r="A54" i="103"/>
  <c r="A53" i="103"/>
  <c r="A52" i="103"/>
  <c r="A51" i="103"/>
  <c r="A46" i="103"/>
  <c r="A45" i="103"/>
  <c r="A44" i="103"/>
  <c r="A43" i="103"/>
  <c r="A42" i="103"/>
  <c r="A41" i="103"/>
  <c r="A40" i="103"/>
  <c r="A39" i="103"/>
  <c r="A38" i="103"/>
  <c r="A37" i="103"/>
  <c r="A36" i="103"/>
  <c r="A35" i="103"/>
  <c r="A34" i="103"/>
  <c r="A33" i="103"/>
  <c r="A32" i="103"/>
  <c r="A31" i="103"/>
  <c r="A30" i="103"/>
  <c r="A29" i="103"/>
  <c r="A28" i="103"/>
  <c r="A27" i="103"/>
  <c r="A26" i="103"/>
  <c r="A25" i="103"/>
  <c r="A24" i="103"/>
  <c r="A23" i="103"/>
  <c r="A22" i="103"/>
  <c r="A21" i="103"/>
  <c r="A20" i="103"/>
  <c r="A19" i="103"/>
  <c r="A18" i="103"/>
  <c r="A17" i="103"/>
  <c r="A16" i="103"/>
  <c r="A15" i="103"/>
  <c r="A14" i="103"/>
  <c r="A13" i="103"/>
  <c r="A12" i="103"/>
  <c r="A11" i="103"/>
  <c r="A10" i="103"/>
  <c r="A9" i="103"/>
  <c r="A8" i="103"/>
  <c r="A7" i="103"/>
  <c r="A6" i="103"/>
  <c r="A5" i="103"/>
  <c r="A4" i="103"/>
  <c r="E322" i="100"/>
  <c r="D322" i="100"/>
  <c r="C322" i="100"/>
  <c r="B322" i="100"/>
  <c r="A322" i="100"/>
  <c r="E321" i="100"/>
  <c r="D321" i="100"/>
  <c r="C321" i="100"/>
  <c r="B321" i="100"/>
  <c r="A321" i="100"/>
  <c r="E320" i="100"/>
  <c r="D320" i="100"/>
  <c r="C320" i="100"/>
  <c r="B320" i="100"/>
  <c r="A320" i="100"/>
  <c r="E319" i="100"/>
  <c r="D319" i="100"/>
  <c r="C319" i="100"/>
  <c r="B319" i="100"/>
  <c r="A319" i="100"/>
  <c r="A317" i="100"/>
  <c r="A316" i="100"/>
  <c r="A315" i="100"/>
  <c r="A314" i="100"/>
  <c r="A313" i="100"/>
  <c r="A312" i="100"/>
  <c r="A311" i="100"/>
  <c r="A310" i="100"/>
  <c r="A309" i="100"/>
  <c r="A308" i="100"/>
  <c r="A307" i="100"/>
  <c r="A306" i="100"/>
  <c r="A305" i="100"/>
  <c r="A304" i="100"/>
  <c r="A303" i="100"/>
  <c r="A302" i="100"/>
  <c r="A301" i="100"/>
  <c r="A300" i="100"/>
  <c r="A299" i="100"/>
  <c r="A298" i="100"/>
  <c r="A297" i="100"/>
  <c r="A296" i="100"/>
  <c r="A295" i="100"/>
  <c r="E290" i="100"/>
  <c r="D290" i="100"/>
  <c r="C290" i="100"/>
  <c r="B290" i="100"/>
  <c r="A290" i="100"/>
  <c r="A289" i="100"/>
  <c r="A288" i="100"/>
  <c r="A287" i="100"/>
  <c r="A286" i="100"/>
  <c r="A285" i="100"/>
  <c r="A284" i="100"/>
  <c r="A283" i="100"/>
  <c r="A282" i="100"/>
  <c r="A281" i="100"/>
  <c r="A280" i="100"/>
  <c r="A279" i="100"/>
  <c r="A278" i="100"/>
  <c r="A277" i="100"/>
  <c r="A276" i="100"/>
  <c r="A275" i="100"/>
  <c r="A274" i="100"/>
  <c r="A273" i="100"/>
  <c r="A272" i="100"/>
  <c r="A271" i="100"/>
  <c r="A270" i="100"/>
  <c r="A265" i="100"/>
  <c r="A264" i="100"/>
  <c r="A263" i="100"/>
  <c r="A262" i="100"/>
  <c r="A261" i="100"/>
  <c r="A260" i="100"/>
  <c r="A259" i="100"/>
  <c r="A258" i="100"/>
  <c r="A257" i="100"/>
  <c r="A256" i="100"/>
  <c r="A255" i="100"/>
  <c r="A254" i="100"/>
  <c r="A253" i="100"/>
  <c r="A252" i="100"/>
  <c r="A251" i="100"/>
  <c r="A250" i="100"/>
  <c r="A249" i="100"/>
  <c r="A248" i="100"/>
  <c r="A247" i="100"/>
  <c r="A246" i="100"/>
  <c r="A245" i="100"/>
  <c r="A244" i="100"/>
  <c r="A243" i="100"/>
  <c r="A242" i="100"/>
  <c r="A241" i="100"/>
  <c r="A240" i="100"/>
  <c r="A239" i="100"/>
  <c r="A238" i="100"/>
  <c r="A237" i="100"/>
  <c r="A236" i="100"/>
  <c r="A235" i="100"/>
  <c r="A234" i="100"/>
  <c r="A233" i="100"/>
  <c r="A232" i="100"/>
  <c r="A231" i="100"/>
  <c r="A230" i="100"/>
  <c r="A229" i="100"/>
  <c r="A228" i="100"/>
  <c r="A227" i="100"/>
  <c r="A226" i="100"/>
  <c r="A225" i="100"/>
  <c r="A224" i="100"/>
  <c r="A219" i="100"/>
  <c r="A218" i="100"/>
  <c r="A217" i="100"/>
  <c r="A216" i="100"/>
  <c r="A215" i="100"/>
  <c r="A214" i="100"/>
  <c r="A213" i="100"/>
  <c r="A212" i="100"/>
  <c r="A211" i="100"/>
  <c r="A210" i="100"/>
  <c r="A209" i="100"/>
  <c r="A208" i="100"/>
  <c r="A207" i="100"/>
  <c r="A206" i="100"/>
  <c r="A205" i="100"/>
  <c r="A204" i="100"/>
  <c r="A202" i="100"/>
  <c r="A201" i="100"/>
  <c r="A200" i="100"/>
  <c r="A199" i="100"/>
  <c r="A198" i="100"/>
  <c r="A197" i="100"/>
  <c r="A196" i="100"/>
  <c r="A195" i="100"/>
  <c r="A194" i="100"/>
  <c r="A193" i="100"/>
  <c r="A192" i="100"/>
  <c r="A191" i="100"/>
  <c r="A190" i="100"/>
  <c r="A189" i="100"/>
  <c r="A188" i="100"/>
  <c r="A187" i="100"/>
  <c r="A186" i="100"/>
  <c r="A185" i="100"/>
  <c r="A184" i="100"/>
  <c r="A183" i="100"/>
  <c r="A182" i="100"/>
  <c r="A181" i="100"/>
  <c r="A180" i="100"/>
  <c r="A179" i="100"/>
  <c r="A178" i="100"/>
  <c r="A177" i="100"/>
  <c r="E171" i="100"/>
  <c r="D171" i="100"/>
  <c r="C171" i="100"/>
  <c r="B171" i="100"/>
  <c r="A171" i="100"/>
  <c r="E170" i="100"/>
  <c r="D170" i="100"/>
  <c r="C170" i="100"/>
  <c r="B170" i="100"/>
  <c r="A170" i="100"/>
  <c r="E169" i="100"/>
  <c r="D169" i="100"/>
  <c r="C169" i="100"/>
  <c r="B169" i="100"/>
  <c r="A169" i="100"/>
  <c r="E168" i="100"/>
  <c r="D168" i="100"/>
  <c r="C168" i="100"/>
  <c r="B168" i="100"/>
  <c r="A168" i="100"/>
  <c r="E167" i="100"/>
  <c r="D167" i="100"/>
  <c r="C167" i="100"/>
  <c r="B167" i="100"/>
  <c r="A167" i="100"/>
  <c r="E166" i="100"/>
  <c r="D166" i="100"/>
  <c r="C166" i="100"/>
  <c r="B166" i="100"/>
  <c r="A166" i="100"/>
  <c r="A164" i="100"/>
  <c r="A163" i="100"/>
  <c r="A162" i="100"/>
  <c r="A161" i="100"/>
  <c r="A160" i="100"/>
  <c r="A159" i="100"/>
  <c r="A158" i="100"/>
  <c r="A157" i="100"/>
  <c r="A156" i="100"/>
  <c r="A155" i="100"/>
  <c r="A154" i="100"/>
  <c r="A153" i="100"/>
  <c r="A152" i="100"/>
  <c r="A151" i="100"/>
  <c r="A150" i="100"/>
  <c r="A149" i="100"/>
  <c r="A148" i="100"/>
  <c r="A147" i="100"/>
  <c r="A146" i="100"/>
  <c r="A145" i="100"/>
  <c r="A144" i="100"/>
  <c r="A139" i="100"/>
  <c r="A138" i="100"/>
  <c r="A137" i="100"/>
  <c r="A136" i="100"/>
  <c r="A135" i="100"/>
  <c r="A134" i="100"/>
  <c r="A133" i="100"/>
  <c r="A132" i="100"/>
  <c r="A131" i="100"/>
  <c r="A130" i="100"/>
  <c r="A129" i="100"/>
  <c r="A128" i="100"/>
  <c r="A127" i="100"/>
  <c r="A126" i="100"/>
  <c r="A125" i="100"/>
  <c r="A124" i="100"/>
  <c r="A123" i="100"/>
  <c r="A122" i="100"/>
  <c r="A121" i="100"/>
  <c r="A120" i="100"/>
  <c r="A119" i="100"/>
  <c r="A118" i="100"/>
  <c r="A117" i="100"/>
  <c r="A116" i="100"/>
  <c r="A115" i="100"/>
  <c r="A114" i="100"/>
  <c r="A113" i="100"/>
  <c r="A112" i="100"/>
  <c r="A111" i="100"/>
  <c r="A110" i="100"/>
  <c r="A109" i="100"/>
  <c r="A108" i="100"/>
  <c r="A107" i="100"/>
  <c r="A106" i="100"/>
  <c r="A105" i="100"/>
  <c r="A104" i="100"/>
  <c r="A103" i="100"/>
  <c r="A102" i="100"/>
  <c r="A101" i="100"/>
  <c r="A100" i="100"/>
  <c r="A99" i="100"/>
  <c r="A98" i="100"/>
  <c r="A97" i="100"/>
  <c r="A96" i="100"/>
  <c r="A95" i="100"/>
  <c r="A94" i="100"/>
  <c r="A89" i="100"/>
  <c r="A88" i="100"/>
  <c r="A87" i="100"/>
  <c r="A86" i="100"/>
  <c r="A85" i="100"/>
  <c r="A84" i="100"/>
  <c r="A83" i="100"/>
  <c r="A82" i="100"/>
  <c r="A81" i="100"/>
  <c r="A80" i="100"/>
  <c r="A79" i="100"/>
  <c r="A78" i="100"/>
  <c r="A77" i="100"/>
  <c r="A76" i="100"/>
  <c r="A75" i="100"/>
  <c r="A74" i="100"/>
  <c r="A73" i="100"/>
  <c r="A72" i="100"/>
  <c r="A71" i="100"/>
  <c r="A70" i="100"/>
  <c r="A69" i="100"/>
  <c r="A68" i="100"/>
  <c r="A67" i="100"/>
  <c r="A65" i="100"/>
  <c r="A64" i="100"/>
  <c r="A63" i="100"/>
  <c r="A62" i="100"/>
  <c r="A61" i="100"/>
  <c r="A60" i="100"/>
  <c r="A59" i="100"/>
  <c r="A58" i="100"/>
  <c r="A57" i="100"/>
  <c r="A56" i="100"/>
  <c r="A55" i="100"/>
  <c r="A54" i="100"/>
  <c r="A53" i="100"/>
  <c r="A52" i="100"/>
  <c r="A51" i="100"/>
  <c r="A46" i="100"/>
  <c r="A45" i="100"/>
  <c r="A44" i="100"/>
  <c r="A43" i="100"/>
  <c r="A42" i="100"/>
  <c r="A41" i="100"/>
  <c r="A40" i="100"/>
  <c r="A39" i="100"/>
  <c r="A38" i="100"/>
  <c r="A37" i="100"/>
  <c r="A36" i="100"/>
  <c r="A35" i="100"/>
  <c r="A34" i="100"/>
  <c r="A33" i="100"/>
  <c r="A32" i="100"/>
  <c r="A31" i="100"/>
  <c r="A30" i="100"/>
  <c r="A29" i="100"/>
  <c r="A28" i="100"/>
  <c r="A27" i="100"/>
  <c r="A26" i="100"/>
  <c r="A25" i="100"/>
  <c r="A24" i="100"/>
  <c r="A23" i="100"/>
  <c r="A22" i="100"/>
  <c r="A21" i="100"/>
  <c r="A20" i="100"/>
  <c r="A19" i="100"/>
  <c r="A18" i="100"/>
  <c r="A17" i="100"/>
  <c r="A16" i="100"/>
  <c r="A15" i="100"/>
  <c r="A14" i="100"/>
  <c r="A13" i="100"/>
  <c r="A12" i="100"/>
  <c r="A11" i="100"/>
  <c r="A10" i="100"/>
  <c r="A9" i="100"/>
  <c r="A8" i="100"/>
  <c r="A7" i="100"/>
  <c r="A6" i="100"/>
  <c r="A5" i="100"/>
  <c r="A4" i="100"/>
  <c r="E322" i="97"/>
  <c r="D322" i="97"/>
  <c r="C322" i="97"/>
  <c r="B322" i="97"/>
  <c r="A322" i="97"/>
  <c r="E321" i="97"/>
  <c r="D321" i="97"/>
  <c r="C321" i="97"/>
  <c r="B321" i="97"/>
  <c r="A321" i="97"/>
  <c r="E320" i="97"/>
  <c r="D320" i="97"/>
  <c r="C320" i="97"/>
  <c r="B320" i="97"/>
  <c r="A320" i="97"/>
  <c r="E319" i="97"/>
  <c r="D319" i="97"/>
  <c r="C319" i="97"/>
  <c r="B319" i="97"/>
  <c r="A319" i="97"/>
  <c r="A317" i="97"/>
  <c r="A316" i="97"/>
  <c r="A315" i="97"/>
  <c r="A314" i="97"/>
  <c r="A313" i="97"/>
  <c r="A312" i="97"/>
  <c r="A311" i="97"/>
  <c r="A310" i="97"/>
  <c r="A309" i="97"/>
  <c r="A308" i="97"/>
  <c r="A307" i="97"/>
  <c r="A306" i="97"/>
  <c r="A305" i="97"/>
  <c r="A304" i="97"/>
  <c r="A303" i="97"/>
  <c r="A302" i="97"/>
  <c r="A301" i="97"/>
  <c r="A300" i="97"/>
  <c r="A299" i="97"/>
  <c r="A298" i="97"/>
  <c r="A297" i="97"/>
  <c r="A296" i="97"/>
  <c r="A295" i="97"/>
  <c r="E290" i="97"/>
  <c r="D290" i="97"/>
  <c r="C290" i="97"/>
  <c r="B290" i="97"/>
  <c r="A290" i="97"/>
  <c r="A289" i="97"/>
  <c r="A288" i="97"/>
  <c r="A287" i="97"/>
  <c r="A286" i="97"/>
  <c r="A285" i="97"/>
  <c r="A284" i="97"/>
  <c r="A283" i="97"/>
  <c r="A282" i="97"/>
  <c r="A281" i="97"/>
  <c r="A280" i="97"/>
  <c r="A279" i="97"/>
  <c r="A278" i="97"/>
  <c r="A277" i="97"/>
  <c r="A276" i="97"/>
  <c r="A275" i="97"/>
  <c r="A274" i="97"/>
  <c r="A273" i="97"/>
  <c r="A272" i="97"/>
  <c r="A271" i="97"/>
  <c r="A270" i="97"/>
  <c r="A265" i="97"/>
  <c r="A264" i="97"/>
  <c r="A263" i="97"/>
  <c r="A262" i="97"/>
  <c r="A261" i="97"/>
  <c r="A260" i="97"/>
  <c r="A259" i="97"/>
  <c r="A258" i="97"/>
  <c r="A257" i="97"/>
  <c r="A256" i="97"/>
  <c r="A255" i="97"/>
  <c r="A254" i="97"/>
  <c r="A253" i="97"/>
  <c r="A252" i="97"/>
  <c r="A251" i="97"/>
  <c r="A250" i="97"/>
  <c r="A249" i="97"/>
  <c r="A248" i="97"/>
  <c r="A247" i="97"/>
  <c r="A246" i="97"/>
  <c r="A245" i="97"/>
  <c r="A244" i="97"/>
  <c r="A243" i="97"/>
  <c r="A242" i="97"/>
  <c r="A241" i="97"/>
  <c r="A240" i="97"/>
  <c r="A239" i="97"/>
  <c r="A238" i="97"/>
  <c r="A237" i="97"/>
  <c r="A236" i="97"/>
  <c r="A235" i="97"/>
  <c r="A234" i="97"/>
  <c r="A233" i="97"/>
  <c r="A232" i="97"/>
  <c r="A231" i="97"/>
  <c r="A230" i="97"/>
  <c r="A229" i="97"/>
  <c r="A228" i="97"/>
  <c r="A227" i="97"/>
  <c r="A226" i="97"/>
  <c r="A225" i="97"/>
  <c r="A224" i="97"/>
  <c r="A219" i="97"/>
  <c r="A218" i="97"/>
  <c r="A217" i="97"/>
  <c r="A216" i="97"/>
  <c r="A215" i="97"/>
  <c r="A214" i="97"/>
  <c r="A213" i="97"/>
  <c r="A212" i="97"/>
  <c r="A211" i="97"/>
  <c r="A210" i="97"/>
  <c r="A209" i="97"/>
  <c r="A208" i="97"/>
  <c r="A207" i="97"/>
  <c r="A206" i="97"/>
  <c r="A205" i="97"/>
  <c r="A204" i="97"/>
  <c r="A202" i="97"/>
  <c r="A201" i="97"/>
  <c r="A200" i="97"/>
  <c r="A199" i="97"/>
  <c r="A198" i="97"/>
  <c r="A197" i="97"/>
  <c r="A196" i="97"/>
  <c r="A195" i="97"/>
  <c r="A194" i="97"/>
  <c r="A193" i="97"/>
  <c r="A192" i="97"/>
  <c r="A191" i="97"/>
  <c r="A190" i="97"/>
  <c r="A189" i="97"/>
  <c r="A188" i="97"/>
  <c r="A187" i="97"/>
  <c r="A186" i="97"/>
  <c r="A185" i="97"/>
  <c r="A184" i="97"/>
  <c r="A183" i="97"/>
  <c r="A182" i="97"/>
  <c r="A181" i="97"/>
  <c r="A180" i="97"/>
  <c r="A179" i="97"/>
  <c r="A178" i="97"/>
  <c r="A177" i="97"/>
  <c r="E171" i="97"/>
  <c r="D171" i="97"/>
  <c r="C171" i="97"/>
  <c r="B171" i="97"/>
  <c r="A171" i="97"/>
  <c r="E170" i="97"/>
  <c r="D170" i="97"/>
  <c r="C170" i="97"/>
  <c r="B170" i="97"/>
  <c r="A170" i="97"/>
  <c r="E169" i="97"/>
  <c r="D169" i="97"/>
  <c r="C169" i="97"/>
  <c r="B169" i="97"/>
  <c r="A169" i="97"/>
  <c r="E168" i="97"/>
  <c r="D168" i="97"/>
  <c r="C168" i="97"/>
  <c r="B168" i="97"/>
  <c r="A168" i="97"/>
  <c r="E167" i="97"/>
  <c r="D167" i="97"/>
  <c r="C167" i="97"/>
  <c r="B167" i="97"/>
  <c r="A167" i="97"/>
  <c r="E166" i="97"/>
  <c r="D166" i="97"/>
  <c r="C166" i="97"/>
  <c r="B166" i="97"/>
  <c r="A166" i="97"/>
  <c r="A164" i="97"/>
  <c r="A163" i="97"/>
  <c r="A162" i="97"/>
  <c r="A161" i="97"/>
  <c r="A160" i="97"/>
  <c r="A159" i="97"/>
  <c r="A158" i="97"/>
  <c r="A157" i="97"/>
  <c r="A156" i="97"/>
  <c r="A155" i="97"/>
  <c r="A154" i="97"/>
  <c r="A153" i="97"/>
  <c r="A152" i="97"/>
  <c r="A151" i="97"/>
  <c r="A150" i="97"/>
  <c r="A149" i="97"/>
  <c r="A148" i="97"/>
  <c r="A147" i="97"/>
  <c r="A146" i="97"/>
  <c r="A145" i="97"/>
  <c r="A144" i="97"/>
  <c r="A139" i="97"/>
  <c r="A138" i="97"/>
  <c r="A137" i="97"/>
  <c r="A136" i="97"/>
  <c r="A135" i="97"/>
  <c r="A134" i="97"/>
  <c r="A133" i="97"/>
  <c r="A132" i="97"/>
  <c r="A131" i="97"/>
  <c r="A130" i="97"/>
  <c r="A129" i="97"/>
  <c r="A128" i="97"/>
  <c r="A127" i="97"/>
  <c r="A126" i="97"/>
  <c r="A125" i="97"/>
  <c r="A124" i="97"/>
  <c r="A123" i="97"/>
  <c r="A122" i="97"/>
  <c r="A121" i="97"/>
  <c r="A120" i="97"/>
  <c r="A119" i="97"/>
  <c r="A118" i="97"/>
  <c r="A117" i="97"/>
  <c r="A116" i="97"/>
  <c r="A115" i="97"/>
  <c r="A114" i="97"/>
  <c r="A113" i="97"/>
  <c r="A112" i="97"/>
  <c r="A111" i="97"/>
  <c r="A110" i="97"/>
  <c r="A109" i="97"/>
  <c r="A108" i="97"/>
  <c r="A107" i="97"/>
  <c r="A106" i="97"/>
  <c r="A105" i="97"/>
  <c r="A104" i="97"/>
  <c r="A103" i="97"/>
  <c r="A102" i="97"/>
  <c r="A101" i="97"/>
  <c r="A100" i="97"/>
  <c r="A99" i="97"/>
  <c r="A98" i="97"/>
  <c r="A97" i="97"/>
  <c r="A96" i="97"/>
  <c r="A95" i="97"/>
  <c r="A94" i="97"/>
  <c r="A89" i="97"/>
  <c r="A88" i="97"/>
  <c r="A87" i="97"/>
  <c r="A86" i="97"/>
  <c r="A85" i="97"/>
  <c r="A84" i="97"/>
  <c r="A83" i="97"/>
  <c r="A82" i="97"/>
  <c r="A81" i="97"/>
  <c r="A80" i="97"/>
  <c r="A79" i="97"/>
  <c r="A78" i="97"/>
  <c r="A77" i="97"/>
  <c r="A76" i="97"/>
  <c r="A75" i="97"/>
  <c r="A74" i="97"/>
  <c r="A73" i="97"/>
  <c r="A72" i="97"/>
  <c r="A71" i="97"/>
  <c r="A70" i="97"/>
  <c r="A69" i="97"/>
  <c r="A68" i="97"/>
  <c r="A67" i="97"/>
  <c r="A65" i="97"/>
  <c r="A64" i="97"/>
  <c r="A63" i="97"/>
  <c r="A62" i="97"/>
  <c r="A61" i="97"/>
  <c r="A60" i="97"/>
  <c r="A59" i="97"/>
  <c r="A58" i="97"/>
  <c r="A57" i="97"/>
  <c r="A56" i="97"/>
  <c r="A55" i="97"/>
  <c r="A54" i="97"/>
  <c r="A53" i="97"/>
  <c r="A52" i="97"/>
  <c r="A51" i="97"/>
  <c r="A46" i="97"/>
  <c r="A45" i="97"/>
  <c r="A44" i="97"/>
  <c r="A43" i="97"/>
  <c r="A42" i="97"/>
  <c r="A41" i="97"/>
  <c r="A40" i="97"/>
  <c r="A39" i="97"/>
  <c r="A38" i="97"/>
  <c r="A37" i="97"/>
  <c r="A36" i="97"/>
  <c r="A35" i="97"/>
  <c r="A34" i="97"/>
  <c r="A33" i="97"/>
  <c r="A32" i="97"/>
  <c r="A31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7" i="97"/>
  <c r="A16" i="97"/>
  <c r="A15" i="97"/>
  <c r="A14" i="97"/>
  <c r="A13" i="97"/>
  <c r="A12" i="97"/>
  <c r="A11" i="97"/>
  <c r="A10" i="97"/>
  <c r="A9" i="97"/>
  <c r="A8" i="97"/>
  <c r="A7" i="97"/>
  <c r="A6" i="97"/>
  <c r="A5" i="97"/>
  <c r="A4" i="97"/>
  <c r="E322" i="91"/>
  <c r="D322" i="91"/>
  <c r="C322" i="91"/>
  <c r="B322" i="91"/>
  <c r="A322" i="91"/>
  <c r="E321" i="91"/>
  <c r="D321" i="91"/>
  <c r="C321" i="91"/>
  <c r="B321" i="91"/>
  <c r="A321" i="91"/>
  <c r="E320" i="91"/>
  <c r="D320" i="91"/>
  <c r="C320" i="91"/>
  <c r="B320" i="91"/>
  <c r="A320" i="91"/>
  <c r="E319" i="91"/>
  <c r="D319" i="91"/>
  <c r="C319" i="91"/>
  <c r="B319" i="91"/>
  <c r="A319" i="91"/>
  <c r="A317" i="91"/>
  <c r="A316" i="91"/>
  <c r="A315" i="91"/>
  <c r="A314" i="91"/>
  <c r="A313" i="91"/>
  <c r="A312" i="91"/>
  <c r="A311" i="91"/>
  <c r="A310" i="91"/>
  <c r="A309" i="91"/>
  <c r="A308" i="91"/>
  <c r="A307" i="91"/>
  <c r="A306" i="91"/>
  <c r="A305" i="91"/>
  <c r="A304" i="91"/>
  <c r="A303" i="91"/>
  <c r="A302" i="91"/>
  <c r="A301" i="91"/>
  <c r="A300" i="91"/>
  <c r="A299" i="91"/>
  <c r="A298" i="91"/>
  <c r="A297" i="91"/>
  <c r="A296" i="91"/>
  <c r="A295" i="91"/>
  <c r="E290" i="91"/>
  <c r="D290" i="91"/>
  <c r="C290" i="91"/>
  <c r="B290" i="91"/>
  <c r="A290" i="91"/>
  <c r="A289" i="91"/>
  <c r="A288" i="91"/>
  <c r="A287" i="91"/>
  <c r="A286" i="91"/>
  <c r="A285" i="91"/>
  <c r="A284" i="91"/>
  <c r="A283" i="91"/>
  <c r="A282" i="91"/>
  <c r="A281" i="91"/>
  <c r="A280" i="91"/>
  <c r="A279" i="91"/>
  <c r="A278" i="91"/>
  <c r="A277" i="91"/>
  <c r="A276" i="91"/>
  <c r="A275" i="91"/>
  <c r="A274" i="91"/>
  <c r="A273" i="91"/>
  <c r="A272" i="91"/>
  <c r="A271" i="91"/>
  <c r="A270" i="91"/>
  <c r="A265" i="91"/>
  <c r="A264" i="91"/>
  <c r="A263" i="91"/>
  <c r="A262" i="91"/>
  <c r="A261" i="91"/>
  <c r="A260" i="91"/>
  <c r="A259" i="91"/>
  <c r="A258" i="91"/>
  <c r="A257" i="91"/>
  <c r="A256" i="91"/>
  <c r="A255" i="91"/>
  <c r="A254" i="91"/>
  <c r="A253" i="91"/>
  <c r="A252" i="91"/>
  <c r="A251" i="91"/>
  <c r="A250" i="91"/>
  <c r="A249" i="91"/>
  <c r="A248" i="91"/>
  <c r="A247" i="91"/>
  <c r="A246" i="91"/>
  <c r="A245" i="91"/>
  <c r="A244" i="91"/>
  <c r="A243" i="91"/>
  <c r="A242" i="91"/>
  <c r="A241" i="91"/>
  <c r="A240" i="91"/>
  <c r="A239" i="91"/>
  <c r="A238" i="91"/>
  <c r="A237" i="91"/>
  <c r="A236" i="91"/>
  <c r="A235" i="91"/>
  <c r="A234" i="91"/>
  <c r="A233" i="91"/>
  <c r="A232" i="91"/>
  <c r="A231" i="91"/>
  <c r="A230" i="91"/>
  <c r="A229" i="91"/>
  <c r="A228" i="91"/>
  <c r="A227" i="91"/>
  <c r="A226" i="91"/>
  <c r="A225" i="91"/>
  <c r="A224" i="91"/>
  <c r="A219" i="91"/>
  <c r="A218" i="91"/>
  <c r="A217" i="91"/>
  <c r="A216" i="91"/>
  <c r="A215" i="91"/>
  <c r="A214" i="91"/>
  <c r="A213" i="91"/>
  <c r="A212" i="91"/>
  <c r="A211" i="91"/>
  <c r="A210" i="91"/>
  <c r="A209" i="91"/>
  <c r="A208" i="91"/>
  <c r="A207" i="91"/>
  <c r="A206" i="91"/>
  <c r="A205" i="91"/>
  <c r="A204" i="91"/>
  <c r="A202" i="91"/>
  <c r="A201" i="91"/>
  <c r="A200" i="91"/>
  <c r="A199" i="91"/>
  <c r="A198" i="91"/>
  <c r="A197" i="91"/>
  <c r="A196" i="91"/>
  <c r="A195" i="91"/>
  <c r="A194" i="91"/>
  <c r="A193" i="91"/>
  <c r="A192" i="91"/>
  <c r="A191" i="91"/>
  <c r="A190" i="91"/>
  <c r="A189" i="91"/>
  <c r="A188" i="91"/>
  <c r="A187" i="91"/>
  <c r="A186" i="91"/>
  <c r="A185" i="91"/>
  <c r="A184" i="91"/>
  <c r="A183" i="91"/>
  <c r="A182" i="91"/>
  <c r="A181" i="91"/>
  <c r="A180" i="91"/>
  <c r="A179" i="91"/>
  <c r="A178" i="91"/>
  <c r="A177" i="91"/>
  <c r="E171" i="91"/>
  <c r="D171" i="91"/>
  <c r="C171" i="91"/>
  <c r="B171" i="91"/>
  <c r="A171" i="91"/>
  <c r="E170" i="91"/>
  <c r="D170" i="91"/>
  <c r="C170" i="91"/>
  <c r="B170" i="91"/>
  <c r="A170" i="91"/>
  <c r="E169" i="91"/>
  <c r="D169" i="91"/>
  <c r="C169" i="91"/>
  <c r="B169" i="91"/>
  <c r="A169" i="91"/>
  <c r="E168" i="91"/>
  <c r="D168" i="91"/>
  <c r="C168" i="91"/>
  <c r="B168" i="91"/>
  <c r="A168" i="91"/>
  <c r="E167" i="91"/>
  <c r="D167" i="91"/>
  <c r="C167" i="91"/>
  <c r="B167" i="91"/>
  <c r="A167" i="91"/>
  <c r="E166" i="91"/>
  <c r="D166" i="91"/>
  <c r="C166" i="91"/>
  <c r="B166" i="91"/>
  <c r="A166" i="91"/>
  <c r="A164" i="91"/>
  <c r="A163" i="91"/>
  <c r="A162" i="91"/>
  <c r="A161" i="91"/>
  <c r="A160" i="91"/>
  <c r="A159" i="91"/>
  <c r="A158" i="91"/>
  <c r="A157" i="91"/>
  <c r="A156" i="91"/>
  <c r="A155" i="91"/>
  <c r="A154" i="91"/>
  <c r="A153" i="91"/>
  <c r="A152" i="91"/>
  <c r="A151" i="91"/>
  <c r="A150" i="91"/>
  <c r="A149" i="91"/>
  <c r="A148" i="91"/>
  <c r="A147" i="91"/>
  <c r="A146" i="91"/>
  <c r="A145" i="91"/>
  <c r="A144" i="91"/>
  <c r="A139" i="91"/>
  <c r="A138" i="91"/>
  <c r="A137" i="91"/>
  <c r="A136" i="91"/>
  <c r="A135" i="91"/>
  <c r="A134" i="91"/>
  <c r="A133" i="91"/>
  <c r="A132" i="91"/>
  <c r="A131" i="91"/>
  <c r="A130" i="91"/>
  <c r="A129" i="91"/>
  <c r="A128" i="91"/>
  <c r="A127" i="91"/>
  <c r="A126" i="91"/>
  <c r="A125" i="91"/>
  <c r="A124" i="91"/>
  <c r="A123" i="91"/>
  <c r="A122" i="91"/>
  <c r="A121" i="91"/>
  <c r="A120" i="91"/>
  <c r="A119" i="91"/>
  <c r="A118" i="91"/>
  <c r="A117" i="91"/>
  <c r="A116" i="91"/>
  <c r="A115" i="91"/>
  <c r="A114" i="91"/>
  <c r="A113" i="91"/>
  <c r="A112" i="91"/>
  <c r="A111" i="91"/>
  <c r="A110" i="91"/>
  <c r="A109" i="91"/>
  <c r="A108" i="91"/>
  <c r="A107" i="91"/>
  <c r="A106" i="91"/>
  <c r="A105" i="91"/>
  <c r="A104" i="91"/>
  <c r="A103" i="91"/>
  <c r="A102" i="91"/>
  <c r="A101" i="91"/>
  <c r="A100" i="91"/>
  <c r="A99" i="91"/>
  <c r="A98" i="91"/>
  <c r="A97" i="91"/>
  <c r="A96" i="91"/>
  <c r="A95" i="91"/>
  <c r="A94" i="91"/>
  <c r="A89" i="91"/>
  <c r="A88" i="91"/>
  <c r="A87" i="91"/>
  <c r="A86" i="91"/>
  <c r="A85" i="91"/>
  <c r="A84" i="91"/>
  <c r="A83" i="91"/>
  <c r="A82" i="91"/>
  <c r="A81" i="91"/>
  <c r="A80" i="91"/>
  <c r="A79" i="91"/>
  <c r="A78" i="91"/>
  <c r="A77" i="91"/>
  <c r="A76" i="91"/>
  <c r="A75" i="91"/>
  <c r="A74" i="91"/>
  <c r="A73" i="91"/>
  <c r="A72" i="91"/>
  <c r="A71" i="91"/>
  <c r="A70" i="91"/>
  <c r="A69" i="91"/>
  <c r="A68" i="91"/>
  <c r="A67" i="91"/>
  <c r="A65" i="91"/>
  <c r="A64" i="91"/>
  <c r="A63" i="91"/>
  <c r="A62" i="91"/>
  <c r="A61" i="91"/>
  <c r="A60" i="91"/>
  <c r="A59" i="91"/>
  <c r="A58" i="91"/>
  <c r="A57" i="91"/>
  <c r="A56" i="91"/>
  <c r="A55" i="91"/>
  <c r="A54" i="91"/>
  <c r="A53" i="91"/>
  <c r="A52" i="91"/>
  <c r="A51" i="91"/>
  <c r="A46" i="91"/>
  <c r="A45" i="91"/>
  <c r="A44" i="91"/>
  <c r="A43" i="91"/>
  <c r="A42" i="91"/>
  <c r="A41" i="91"/>
  <c r="A40" i="91"/>
  <c r="A39" i="91"/>
  <c r="A38" i="91"/>
  <c r="A37" i="91"/>
  <c r="A36" i="91"/>
  <c r="A35" i="91"/>
  <c r="A34" i="91"/>
  <c r="A33" i="91"/>
  <c r="A32" i="91"/>
  <c r="A31" i="91"/>
  <c r="A30" i="91"/>
  <c r="A29" i="91"/>
  <c r="A28" i="91"/>
  <c r="A27" i="91"/>
  <c r="A26" i="91"/>
  <c r="A25" i="91"/>
  <c r="A24" i="91"/>
  <c r="A23" i="91"/>
  <c r="A22" i="91"/>
  <c r="A21" i="91"/>
  <c r="A20" i="91"/>
  <c r="A19" i="91"/>
  <c r="A18" i="91"/>
  <c r="A17" i="91"/>
  <c r="A16" i="91"/>
  <c r="A15" i="91"/>
  <c r="A14" i="91"/>
  <c r="A13" i="91"/>
  <c r="A12" i="91"/>
  <c r="A11" i="91"/>
  <c r="A10" i="91"/>
  <c r="A9" i="91"/>
  <c r="A8" i="91"/>
  <c r="A7" i="91"/>
  <c r="A6" i="91"/>
  <c r="A5" i="91"/>
  <c r="A4" i="91"/>
  <c r="E322" i="88"/>
  <c r="D322" i="88"/>
  <c r="C322" i="88"/>
  <c r="B322" i="88"/>
  <c r="A322" i="88"/>
  <c r="E321" i="88"/>
  <c r="D321" i="88"/>
  <c r="C321" i="88"/>
  <c r="B321" i="88"/>
  <c r="A321" i="88"/>
  <c r="E320" i="88"/>
  <c r="D320" i="88"/>
  <c r="C320" i="88"/>
  <c r="B320" i="88"/>
  <c r="A320" i="88"/>
  <c r="E319" i="88"/>
  <c r="D319" i="88"/>
  <c r="C319" i="88"/>
  <c r="B319" i="88"/>
  <c r="A319" i="88"/>
  <c r="A317" i="88"/>
  <c r="A316" i="88"/>
  <c r="A315" i="88"/>
  <c r="A314" i="88"/>
  <c r="A313" i="88"/>
  <c r="A312" i="88"/>
  <c r="A311" i="88"/>
  <c r="A310" i="88"/>
  <c r="A309" i="88"/>
  <c r="A308" i="88"/>
  <c r="A307" i="88"/>
  <c r="A306" i="88"/>
  <c r="A305" i="88"/>
  <c r="A304" i="88"/>
  <c r="A303" i="88"/>
  <c r="A302" i="88"/>
  <c r="A301" i="88"/>
  <c r="A300" i="88"/>
  <c r="A299" i="88"/>
  <c r="A298" i="88"/>
  <c r="A297" i="88"/>
  <c r="A296" i="88"/>
  <c r="A295" i="88"/>
  <c r="E290" i="88"/>
  <c r="D290" i="88"/>
  <c r="C290" i="88"/>
  <c r="B290" i="88"/>
  <c r="A290" i="88"/>
  <c r="A289" i="88"/>
  <c r="A288" i="88"/>
  <c r="A287" i="88"/>
  <c r="A286" i="88"/>
  <c r="A285" i="88"/>
  <c r="A284" i="88"/>
  <c r="A283" i="88"/>
  <c r="A282" i="88"/>
  <c r="A281" i="88"/>
  <c r="A280" i="88"/>
  <c r="A279" i="88"/>
  <c r="A278" i="88"/>
  <c r="A277" i="88"/>
  <c r="A276" i="88"/>
  <c r="A275" i="88"/>
  <c r="A274" i="88"/>
  <c r="A273" i="88"/>
  <c r="A272" i="88"/>
  <c r="A271" i="88"/>
  <c r="A270" i="88"/>
  <c r="A265" i="88"/>
  <c r="A264" i="88"/>
  <c r="A263" i="88"/>
  <c r="A262" i="88"/>
  <c r="A261" i="88"/>
  <c r="A260" i="88"/>
  <c r="A259" i="88"/>
  <c r="A258" i="88"/>
  <c r="A257" i="88"/>
  <c r="A256" i="88"/>
  <c r="A255" i="88"/>
  <c r="A254" i="88"/>
  <c r="A253" i="88"/>
  <c r="A252" i="88"/>
  <c r="A251" i="88"/>
  <c r="A250" i="88"/>
  <c r="A249" i="88"/>
  <c r="A248" i="88"/>
  <c r="A247" i="88"/>
  <c r="A246" i="88"/>
  <c r="A245" i="88"/>
  <c r="A244" i="88"/>
  <c r="A243" i="88"/>
  <c r="A242" i="88"/>
  <c r="A241" i="88"/>
  <c r="A240" i="88"/>
  <c r="A239" i="88"/>
  <c r="A238" i="88"/>
  <c r="A237" i="88"/>
  <c r="A236" i="88"/>
  <c r="A235" i="88"/>
  <c r="A234" i="88"/>
  <c r="A233" i="88"/>
  <c r="A232" i="88"/>
  <c r="A231" i="88"/>
  <c r="A230" i="88"/>
  <c r="A229" i="88"/>
  <c r="A228" i="88"/>
  <c r="A227" i="88"/>
  <c r="A226" i="88"/>
  <c r="A225" i="88"/>
  <c r="A224" i="88"/>
  <c r="A219" i="88"/>
  <c r="A218" i="88"/>
  <c r="A217" i="88"/>
  <c r="A216" i="88"/>
  <c r="A215" i="88"/>
  <c r="A214" i="88"/>
  <c r="A213" i="88"/>
  <c r="A212" i="88"/>
  <c r="A211" i="88"/>
  <c r="A210" i="88"/>
  <c r="A209" i="88"/>
  <c r="A208" i="88"/>
  <c r="A207" i="88"/>
  <c r="A206" i="88"/>
  <c r="A205" i="88"/>
  <c r="A204" i="88"/>
  <c r="A202" i="88"/>
  <c r="A201" i="88"/>
  <c r="A200" i="88"/>
  <c r="A199" i="88"/>
  <c r="A198" i="88"/>
  <c r="A197" i="88"/>
  <c r="A196" i="88"/>
  <c r="A195" i="88"/>
  <c r="A194" i="88"/>
  <c r="A193" i="88"/>
  <c r="A192" i="88"/>
  <c r="A191" i="88"/>
  <c r="A190" i="88"/>
  <c r="A189" i="88"/>
  <c r="A188" i="88"/>
  <c r="A187" i="88"/>
  <c r="A186" i="88"/>
  <c r="A185" i="88"/>
  <c r="A184" i="88"/>
  <c r="A183" i="88"/>
  <c r="A182" i="88"/>
  <c r="A181" i="88"/>
  <c r="A180" i="88"/>
  <c r="A179" i="88"/>
  <c r="A178" i="88"/>
  <c r="A177" i="88"/>
  <c r="E171" i="88"/>
  <c r="D171" i="88"/>
  <c r="C171" i="88"/>
  <c r="B171" i="88"/>
  <c r="A171" i="88"/>
  <c r="E170" i="88"/>
  <c r="D170" i="88"/>
  <c r="C170" i="88"/>
  <c r="B170" i="88"/>
  <c r="A170" i="88"/>
  <c r="E169" i="88"/>
  <c r="D169" i="88"/>
  <c r="C169" i="88"/>
  <c r="B169" i="88"/>
  <c r="A169" i="88"/>
  <c r="E168" i="88"/>
  <c r="D168" i="88"/>
  <c r="C168" i="88"/>
  <c r="B168" i="88"/>
  <c r="A168" i="88"/>
  <c r="E167" i="88"/>
  <c r="D167" i="88"/>
  <c r="C167" i="88"/>
  <c r="B167" i="88"/>
  <c r="A167" i="88"/>
  <c r="E166" i="88"/>
  <c r="D166" i="88"/>
  <c r="C166" i="88"/>
  <c r="B166" i="88"/>
  <c r="A166" i="88"/>
  <c r="A164" i="88"/>
  <c r="A163" i="88"/>
  <c r="A162" i="88"/>
  <c r="A161" i="88"/>
  <c r="A160" i="88"/>
  <c r="A159" i="88"/>
  <c r="A158" i="88"/>
  <c r="A157" i="88"/>
  <c r="A156" i="88"/>
  <c r="A155" i="88"/>
  <c r="A154" i="88"/>
  <c r="A153" i="88"/>
  <c r="A152" i="88"/>
  <c r="A151" i="88"/>
  <c r="A150" i="88"/>
  <c r="A149" i="88"/>
  <c r="A148" i="88"/>
  <c r="A147" i="88"/>
  <c r="A146" i="88"/>
  <c r="A145" i="88"/>
  <c r="A144" i="88"/>
  <c r="A139" i="88"/>
  <c r="A138" i="88"/>
  <c r="A137" i="88"/>
  <c r="A136" i="88"/>
  <c r="A135" i="88"/>
  <c r="A134" i="88"/>
  <c r="A133" i="88"/>
  <c r="A132" i="88"/>
  <c r="A131" i="88"/>
  <c r="A130" i="88"/>
  <c r="A129" i="88"/>
  <c r="A128" i="88"/>
  <c r="A127" i="88"/>
  <c r="A126" i="88"/>
  <c r="A125" i="88"/>
  <c r="A124" i="88"/>
  <c r="A123" i="88"/>
  <c r="A122" i="88"/>
  <c r="A121" i="88"/>
  <c r="A120" i="88"/>
  <c r="A119" i="88"/>
  <c r="A118" i="88"/>
  <c r="A117" i="88"/>
  <c r="A116" i="88"/>
  <c r="A115" i="88"/>
  <c r="A114" i="88"/>
  <c r="A113" i="88"/>
  <c r="A112" i="88"/>
  <c r="A111" i="88"/>
  <c r="A110" i="88"/>
  <c r="A109" i="88"/>
  <c r="A108" i="88"/>
  <c r="A107" i="88"/>
  <c r="A106" i="88"/>
  <c r="A105" i="88"/>
  <c r="A104" i="88"/>
  <c r="A103" i="88"/>
  <c r="A102" i="88"/>
  <c r="A101" i="88"/>
  <c r="A100" i="88"/>
  <c r="A99" i="88"/>
  <c r="A98" i="88"/>
  <c r="A97" i="88"/>
  <c r="A96" i="88"/>
  <c r="A95" i="88"/>
  <c r="A94" i="88"/>
  <c r="A89" i="88"/>
  <c r="A88" i="88"/>
  <c r="A87" i="88"/>
  <c r="A86" i="88"/>
  <c r="A85" i="88"/>
  <c r="A84" i="88"/>
  <c r="A83" i="88"/>
  <c r="A82" i="88"/>
  <c r="A81" i="88"/>
  <c r="A80" i="88"/>
  <c r="A79" i="88"/>
  <c r="A78" i="88"/>
  <c r="A77" i="88"/>
  <c r="A76" i="88"/>
  <c r="A75" i="88"/>
  <c r="A74" i="88"/>
  <c r="A73" i="88"/>
  <c r="A72" i="88"/>
  <c r="A71" i="88"/>
  <c r="A70" i="88"/>
  <c r="A69" i="88"/>
  <c r="A68" i="88"/>
  <c r="A67" i="88"/>
  <c r="A65" i="88"/>
  <c r="A64" i="88"/>
  <c r="A63" i="88"/>
  <c r="A62" i="88"/>
  <c r="A61" i="88"/>
  <c r="A60" i="88"/>
  <c r="A59" i="88"/>
  <c r="A58" i="88"/>
  <c r="A57" i="88"/>
  <c r="A56" i="88"/>
  <c r="A55" i="88"/>
  <c r="A54" i="88"/>
  <c r="A53" i="88"/>
  <c r="A52" i="88"/>
  <c r="A51" i="88"/>
  <c r="A46" i="88"/>
  <c r="A45" i="88"/>
  <c r="A44" i="88"/>
  <c r="A43" i="88"/>
  <c r="A42" i="88"/>
  <c r="A41" i="88"/>
  <c r="A40" i="88"/>
  <c r="A39" i="88"/>
  <c r="A38" i="88"/>
  <c r="A37" i="88"/>
  <c r="A36" i="88"/>
  <c r="A35" i="88"/>
  <c r="A34" i="88"/>
  <c r="A33" i="88"/>
  <c r="A32" i="88"/>
  <c r="A31" i="88"/>
  <c r="A30" i="88"/>
  <c r="A29" i="88"/>
  <c r="A28" i="88"/>
  <c r="A27" i="88"/>
  <c r="A26" i="88"/>
  <c r="A25" i="88"/>
  <c r="A24" i="88"/>
  <c r="A23" i="88"/>
  <c r="A22" i="88"/>
  <c r="A21" i="88"/>
  <c r="A20" i="88"/>
  <c r="A19" i="88"/>
  <c r="A18" i="88"/>
  <c r="A17" i="88"/>
  <c r="A16" i="88"/>
  <c r="A15" i="88"/>
  <c r="A14" i="88"/>
  <c r="A13" i="88"/>
  <c r="A12" i="88"/>
  <c r="A11" i="88"/>
  <c r="A10" i="88"/>
  <c r="A9" i="88"/>
  <c r="A8" i="88"/>
  <c r="A7" i="88"/>
  <c r="A6" i="88"/>
  <c r="A5" i="88"/>
  <c r="A4" i="88"/>
  <c r="E322" i="67"/>
  <c r="D322" i="67"/>
  <c r="C322" i="67"/>
  <c r="B322" i="67"/>
  <c r="A322" i="67"/>
  <c r="E321" i="67"/>
  <c r="D321" i="67"/>
  <c r="C321" i="67"/>
  <c r="B321" i="67"/>
  <c r="A321" i="67"/>
  <c r="E320" i="67"/>
  <c r="D320" i="67"/>
  <c r="C320" i="67"/>
  <c r="B320" i="67"/>
  <c r="A320" i="67"/>
  <c r="E319" i="67"/>
  <c r="D319" i="67"/>
  <c r="C319" i="67"/>
  <c r="B319" i="67"/>
  <c r="A319" i="67"/>
  <c r="A317" i="67"/>
  <c r="A316" i="67"/>
  <c r="A315" i="67"/>
  <c r="A314" i="67"/>
  <c r="A313" i="67"/>
  <c r="A312" i="67"/>
  <c r="A311" i="67"/>
  <c r="A310" i="67"/>
  <c r="A309" i="67"/>
  <c r="A308" i="67"/>
  <c r="A307" i="67"/>
  <c r="A306" i="67"/>
  <c r="A305" i="67"/>
  <c r="A304" i="67"/>
  <c r="A303" i="67"/>
  <c r="A302" i="67"/>
  <c r="A301" i="67"/>
  <c r="A300" i="67"/>
  <c r="A299" i="67"/>
  <c r="A298" i="67"/>
  <c r="A297" i="67"/>
  <c r="A296" i="67"/>
  <c r="A295" i="67"/>
  <c r="E290" i="67"/>
  <c r="D290" i="67"/>
  <c r="C290" i="67"/>
  <c r="B290" i="67"/>
  <c r="A290" i="67"/>
  <c r="A289" i="67"/>
  <c r="A288" i="67"/>
  <c r="A287" i="67"/>
  <c r="A286" i="67"/>
  <c r="A285" i="67"/>
  <c r="A284" i="67"/>
  <c r="A283" i="67"/>
  <c r="A282" i="67"/>
  <c r="A281" i="67"/>
  <c r="A280" i="67"/>
  <c r="A279" i="67"/>
  <c r="A278" i="67"/>
  <c r="A277" i="67"/>
  <c r="A276" i="67"/>
  <c r="A275" i="67"/>
  <c r="A274" i="67"/>
  <c r="A273" i="67"/>
  <c r="A272" i="67"/>
  <c r="A271" i="67"/>
  <c r="A270" i="67"/>
  <c r="A265" i="67"/>
  <c r="A264" i="67"/>
  <c r="A263" i="67"/>
  <c r="A262" i="67"/>
  <c r="A261" i="67"/>
  <c r="A260" i="67"/>
  <c r="A259" i="67"/>
  <c r="A258" i="67"/>
  <c r="A257" i="67"/>
  <c r="A256" i="67"/>
  <c r="A255" i="67"/>
  <c r="A254" i="67"/>
  <c r="A253" i="67"/>
  <c r="A252" i="67"/>
  <c r="A251" i="67"/>
  <c r="A250" i="67"/>
  <c r="A249" i="67"/>
  <c r="A248" i="67"/>
  <c r="A247" i="67"/>
  <c r="A246" i="67"/>
  <c r="A245" i="67"/>
  <c r="A244" i="67"/>
  <c r="A243" i="67"/>
  <c r="A242" i="67"/>
  <c r="A241" i="67"/>
  <c r="A240" i="67"/>
  <c r="A239" i="67"/>
  <c r="A238" i="67"/>
  <c r="A237" i="67"/>
  <c r="A236" i="67"/>
  <c r="A235" i="67"/>
  <c r="A234" i="67"/>
  <c r="A233" i="67"/>
  <c r="A232" i="67"/>
  <c r="A231" i="67"/>
  <c r="A230" i="67"/>
  <c r="A229" i="67"/>
  <c r="A228" i="67"/>
  <c r="A227" i="67"/>
  <c r="A226" i="67"/>
  <c r="A225" i="67"/>
  <c r="A224" i="67"/>
  <c r="A219" i="67"/>
  <c r="A218" i="67"/>
  <c r="A217" i="67"/>
  <c r="A216" i="67"/>
  <c r="A215" i="67"/>
  <c r="A214" i="67"/>
  <c r="A213" i="67"/>
  <c r="A212" i="67"/>
  <c r="A211" i="67"/>
  <c r="A210" i="67"/>
  <c r="A209" i="67"/>
  <c r="A208" i="67"/>
  <c r="A207" i="67"/>
  <c r="A206" i="67"/>
  <c r="A205" i="67"/>
  <c r="A204" i="67"/>
  <c r="A202" i="67"/>
  <c r="A201" i="67"/>
  <c r="A200" i="67"/>
  <c r="A199" i="67"/>
  <c r="A198" i="67"/>
  <c r="A197" i="67"/>
  <c r="A196" i="67"/>
  <c r="A195" i="67"/>
  <c r="A194" i="67"/>
  <c r="A193" i="67"/>
  <c r="A192" i="67"/>
  <c r="A191" i="67"/>
  <c r="A190" i="67"/>
  <c r="A189" i="67"/>
  <c r="A188" i="67"/>
  <c r="A187" i="67"/>
  <c r="A186" i="67"/>
  <c r="A185" i="67"/>
  <c r="A184" i="67"/>
  <c r="A183" i="67"/>
  <c r="A182" i="67"/>
  <c r="A181" i="67"/>
  <c r="A180" i="67"/>
  <c r="A179" i="67"/>
  <c r="A178" i="67"/>
  <c r="A177" i="67"/>
  <c r="E171" i="67"/>
  <c r="D171" i="67"/>
  <c r="C171" i="67"/>
  <c r="B171" i="67"/>
  <c r="A171" i="67"/>
  <c r="E170" i="67"/>
  <c r="D170" i="67"/>
  <c r="C170" i="67"/>
  <c r="B170" i="67"/>
  <c r="A170" i="67"/>
  <c r="E169" i="67"/>
  <c r="D169" i="67"/>
  <c r="C169" i="67"/>
  <c r="B169" i="67"/>
  <c r="A169" i="67"/>
  <c r="E168" i="67"/>
  <c r="D168" i="67"/>
  <c r="C168" i="67"/>
  <c r="B168" i="67"/>
  <c r="A168" i="67"/>
  <c r="E167" i="67"/>
  <c r="D167" i="67"/>
  <c r="C167" i="67"/>
  <c r="B167" i="67"/>
  <c r="A167" i="67"/>
  <c r="E166" i="67"/>
  <c r="D166" i="67"/>
  <c r="C166" i="67"/>
  <c r="B166" i="67"/>
  <c r="A166" i="67"/>
  <c r="A164" i="67"/>
  <c r="A163" i="67"/>
  <c r="A162" i="67"/>
  <c r="A161" i="67"/>
  <c r="A160" i="67"/>
  <c r="A159" i="67"/>
  <c r="A158" i="67"/>
  <c r="A157" i="67"/>
  <c r="A156" i="67"/>
  <c r="A155" i="67"/>
  <c r="A154" i="67"/>
  <c r="A153" i="67"/>
  <c r="A152" i="67"/>
  <c r="A151" i="67"/>
  <c r="A150" i="67"/>
  <c r="A149" i="67"/>
  <c r="A148" i="67"/>
  <c r="A147" i="67"/>
  <c r="A146" i="67"/>
  <c r="A145" i="67"/>
  <c r="A144" i="67"/>
  <c r="A139" i="67"/>
  <c r="A138" i="67"/>
  <c r="A137" i="67"/>
  <c r="A136" i="67"/>
  <c r="A135" i="67"/>
  <c r="A134" i="67"/>
  <c r="A133" i="67"/>
  <c r="A132" i="67"/>
  <c r="A131" i="67"/>
  <c r="A130" i="67"/>
  <c r="A129" i="67"/>
  <c r="A128" i="67"/>
  <c r="A127" i="67"/>
  <c r="A126" i="67"/>
  <c r="A125" i="67"/>
  <c r="A124" i="67"/>
  <c r="A123" i="67"/>
  <c r="A122" i="67"/>
  <c r="A121" i="67"/>
  <c r="A120" i="67"/>
  <c r="A119" i="67"/>
  <c r="A118" i="67"/>
  <c r="A117" i="67"/>
  <c r="A116" i="67"/>
  <c r="A115" i="67"/>
  <c r="A114" i="67"/>
  <c r="A113" i="67"/>
  <c r="A112" i="67"/>
  <c r="A111" i="67"/>
  <c r="A110" i="67"/>
  <c r="A109" i="67"/>
  <c r="A108" i="67"/>
  <c r="A107" i="67"/>
  <c r="A106" i="67"/>
  <c r="A105" i="67"/>
  <c r="A104" i="67"/>
  <c r="A103" i="67"/>
  <c r="A102" i="67"/>
  <c r="A101" i="67"/>
  <c r="A100" i="67"/>
  <c r="A99" i="67"/>
  <c r="A98" i="67"/>
  <c r="A97" i="67"/>
  <c r="A96" i="67"/>
  <c r="A95" i="67"/>
  <c r="A94" i="67"/>
  <c r="A89" i="67"/>
  <c r="A88" i="67"/>
  <c r="A87" i="67"/>
  <c r="A86" i="67"/>
  <c r="A85" i="67"/>
  <c r="A84" i="67"/>
  <c r="A83" i="67"/>
  <c r="A82" i="67"/>
  <c r="A81" i="67"/>
  <c r="A80" i="67"/>
  <c r="A79" i="67"/>
  <c r="A78" i="67"/>
  <c r="A77" i="67"/>
  <c r="A76" i="67"/>
  <c r="A75" i="67"/>
  <c r="A74" i="67"/>
  <c r="A73" i="67"/>
  <c r="A72" i="67"/>
  <c r="A71" i="67"/>
  <c r="A70" i="67"/>
  <c r="A69" i="67"/>
  <c r="A68" i="67"/>
  <c r="A67" i="67"/>
  <c r="A65" i="67"/>
  <c r="A64" i="67"/>
  <c r="A63" i="67"/>
  <c r="A62" i="67"/>
  <c r="A61" i="67"/>
  <c r="A60" i="67"/>
  <c r="A59" i="67"/>
  <c r="A58" i="67"/>
  <c r="A57" i="67"/>
  <c r="A56" i="67"/>
  <c r="A55" i="67"/>
  <c r="A54" i="67"/>
  <c r="A53" i="67"/>
  <c r="A52" i="67"/>
  <c r="A51" i="67"/>
  <c r="A46" i="67"/>
  <c r="A45" i="67"/>
  <c r="A44" i="67"/>
  <c r="A43" i="67"/>
  <c r="A42" i="67"/>
  <c r="A41" i="67"/>
  <c r="A40" i="67"/>
  <c r="A39" i="67"/>
  <c r="A38" i="67"/>
  <c r="A37" i="67"/>
  <c r="A36" i="67"/>
  <c r="A35" i="67"/>
  <c r="A34" i="67"/>
  <c r="A33" i="67"/>
  <c r="A32" i="67"/>
  <c r="A31" i="67"/>
  <c r="A30" i="67"/>
  <c r="A29" i="67"/>
  <c r="A28" i="67"/>
  <c r="A27" i="67"/>
  <c r="A26" i="67"/>
  <c r="A25" i="67"/>
  <c r="A24" i="67"/>
  <c r="A23" i="67"/>
  <c r="A22" i="67"/>
  <c r="A21" i="67"/>
  <c r="A20" i="67"/>
  <c r="A19" i="67"/>
  <c r="A18" i="67"/>
  <c r="A17" i="67"/>
  <c r="A16" i="67"/>
  <c r="A15" i="67"/>
  <c r="A14" i="67"/>
  <c r="A13" i="67"/>
  <c r="A12" i="67"/>
  <c r="A11" i="67"/>
  <c r="A10" i="67"/>
  <c r="A9" i="67"/>
  <c r="A8" i="67"/>
  <c r="A7" i="67"/>
  <c r="A6" i="67"/>
  <c r="A5" i="67"/>
  <c r="A4" i="67"/>
  <c r="E322" i="64"/>
  <c r="D322" i="64"/>
  <c r="C322" i="64"/>
  <c r="B322" i="64"/>
  <c r="A322" i="64"/>
  <c r="E321" i="64"/>
  <c r="D321" i="64"/>
  <c r="C321" i="64"/>
  <c r="B321" i="64"/>
  <c r="A321" i="64"/>
  <c r="E320" i="64"/>
  <c r="D320" i="64"/>
  <c r="C320" i="64"/>
  <c r="B320" i="64"/>
  <c r="A320" i="64"/>
  <c r="E319" i="64"/>
  <c r="D319" i="64"/>
  <c r="C319" i="64"/>
  <c r="B319" i="64"/>
  <c r="A319" i="64"/>
  <c r="A317" i="64"/>
  <c r="A316" i="64"/>
  <c r="A315" i="64"/>
  <c r="A314" i="64"/>
  <c r="A313" i="64"/>
  <c r="A312" i="64"/>
  <c r="A311" i="64"/>
  <c r="A310" i="64"/>
  <c r="A309" i="64"/>
  <c r="A308" i="64"/>
  <c r="A307" i="64"/>
  <c r="A306" i="64"/>
  <c r="A305" i="64"/>
  <c r="A304" i="64"/>
  <c r="A303" i="64"/>
  <c r="A302" i="64"/>
  <c r="A301" i="64"/>
  <c r="A300" i="64"/>
  <c r="A299" i="64"/>
  <c r="A298" i="64"/>
  <c r="A297" i="64"/>
  <c r="A296" i="64"/>
  <c r="A295" i="64"/>
  <c r="E290" i="64"/>
  <c r="D290" i="64"/>
  <c r="C290" i="64"/>
  <c r="B290" i="64"/>
  <c r="A290" i="64"/>
  <c r="A289" i="64"/>
  <c r="A288" i="64"/>
  <c r="A287" i="64"/>
  <c r="A286" i="64"/>
  <c r="A285" i="64"/>
  <c r="A284" i="64"/>
  <c r="A283" i="64"/>
  <c r="A282" i="64"/>
  <c r="A281" i="64"/>
  <c r="A280" i="64"/>
  <c r="A279" i="64"/>
  <c r="A278" i="64"/>
  <c r="A277" i="64"/>
  <c r="A276" i="64"/>
  <c r="A275" i="64"/>
  <c r="A274" i="64"/>
  <c r="A273" i="64"/>
  <c r="A272" i="64"/>
  <c r="A271" i="64"/>
  <c r="A270" i="64"/>
  <c r="A265" i="64"/>
  <c r="A264" i="64"/>
  <c r="A263" i="64"/>
  <c r="A262" i="64"/>
  <c r="A261" i="64"/>
  <c r="A260" i="64"/>
  <c r="A259" i="64"/>
  <c r="A258" i="64"/>
  <c r="A257" i="64"/>
  <c r="A256" i="64"/>
  <c r="A255" i="64"/>
  <c r="A254" i="64"/>
  <c r="A253" i="64"/>
  <c r="A252" i="64"/>
  <c r="A251" i="64"/>
  <c r="A250" i="64"/>
  <c r="A249" i="64"/>
  <c r="A248" i="64"/>
  <c r="A247" i="64"/>
  <c r="A246" i="64"/>
  <c r="A245" i="64"/>
  <c r="A244" i="64"/>
  <c r="A243" i="64"/>
  <c r="A242" i="64"/>
  <c r="A241" i="64"/>
  <c r="A240" i="64"/>
  <c r="A239" i="64"/>
  <c r="A238" i="64"/>
  <c r="A237" i="64"/>
  <c r="A236" i="64"/>
  <c r="A235" i="64"/>
  <c r="A234" i="64"/>
  <c r="A233" i="64"/>
  <c r="A232" i="64"/>
  <c r="A231" i="64"/>
  <c r="A230" i="64"/>
  <c r="A229" i="64"/>
  <c r="A228" i="64"/>
  <c r="A227" i="64"/>
  <c r="A226" i="64"/>
  <c r="A225" i="64"/>
  <c r="A224" i="64"/>
  <c r="A219" i="64"/>
  <c r="A218" i="64"/>
  <c r="A217" i="64"/>
  <c r="A216" i="64"/>
  <c r="A215" i="64"/>
  <c r="A214" i="64"/>
  <c r="A213" i="64"/>
  <c r="A212" i="64"/>
  <c r="A211" i="64"/>
  <c r="A210" i="64"/>
  <c r="A209" i="64"/>
  <c r="A208" i="64"/>
  <c r="A207" i="64"/>
  <c r="A206" i="64"/>
  <c r="A205" i="64"/>
  <c r="A204" i="64"/>
  <c r="A202" i="64"/>
  <c r="A201" i="64"/>
  <c r="A200" i="64"/>
  <c r="A199" i="64"/>
  <c r="A198" i="64"/>
  <c r="A197" i="64"/>
  <c r="A196" i="64"/>
  <c r="A195" i="64"/>
  <c r="A194" i="64"/>
  <c r="A193" i="64"/>
  <c r="A192" i="64"/>
  <c r="A191" i="64"/>
  <c r="A190" i="64"/>
  <c r="A189" i="64"/>
  <c r="A188" i="64"/>
  <c r="A187" i="64"/>
  <c r="A186" i="64"/>
  <c r="A185" i="64"/>
  <c r="A184" i="64"/>
  <c r="A183" i="64"/>
  <c r="A182" i="64"/>
  <c r="A181" i="64"/>
  <c r="A180" i="64"/>
  <c r="A179" i="64"/>
  <c r="A178" i="64"/>
  <c r="A177" i="64"/>
  <c r="E171" i="64"/>
  <c r="D171" i="64"/>
  <c r="C171" i="64"/>
  <c r="B171" i="64"/>
  <c r="A171" i="64"/>
  <c r="E170" i="64"/>
  <c r="D170" i="64"/>
  <c r="C170" i="64"/>
  <c r="B170" i="64"/>
  <c r="A170" i="64"/>
  <c r="E169" i="64"/>
  <c r="D169" i="64"/>
  <c r="C169" i="64"/>
  <c r="B169" i="64"/>
  <c r="A169" i="64"/>
  <c r="E168" i="64"/>
  <c r="D168" i="64"/>
  <c r="C168" i="64"/>
  <c r="B168" i="64"/>
  <c r="A168" i="64"/>
  <c r="E167" i="64"/>
  <c r="D167" i="64"/>
  <c r="C167" i="64"/>
  <c r="B167" i="64"/>
  <c r="A167" i="64"/>
  <c r="E166" i="64"/>
  <c r="D166" i="64"/>
  <c r="C166" i="64"/>
  <c r="B166" i="64"/>
  <c r="A166" i="64"/>
  <c r="A164" i="64"/>
  <c r="A163" i="64"/>
  <c r="A162" i="64"/>
  <c r="A161" i="64"/>
  <c r="A160" i="64"/>
  <c r="A159" i="64"/>
  <c r="A158" i="64"/>
  <c r="A157" i="64"/>
  <c r="A156" i="64"/>
  <c r="A155" i="64"/>
  <c r="A154" i="64"/>
  <c r="A153" i="64"/>
  <c r="A152" i="64"/>
  <c r="A151" i="64"/>
  <c r="A150" i="64"/>
  <c r="A149" i="64"/>
  <c r="A148" i="64"/>
  <c r="A147" i="64"/>
  <c r="A146" i="64"/>
  <c r="A145" i="64"/>
  <c r="A144" i="64"/>
  <c r="A139" i="64"/>
  <c r="A138" i="64"/>
  <c r="A137" i="64"/>
  <c r="A136" i="64"/>
  <c r="A135" i="64"/>
  <c r="A134" i="64"/>
  <c r="A133" i="64"/>
  <c r="A132" i="64"/>
  <c r="A131" i="64"/>
  <c r="A130" i="64"/>
  <c r="A129" i="64"/>
  <c r="A128" i="64"/>
  <c r="A127" i="64"/>
  <c r="A126" i="64"/>
  <c r="A125" i="64"/>
  <c r="A124" i="64"/>
  <c r="A123" i="64"/>
  <c r="A122" i="64"/>
  <c r="A121" i="64"/>
  <c r="A120" i="64"/>
  <c r="A119" i="64"/>
  <c r="A118" i="64"/>
  <c r="A117" i="64"/>
  <c r="A116" i="64"/>
  <c r="A115" i="64"/>
  <c r="A114" i="64"/>
  <c r="A113" i="64"/>
  <c r="A112" i="64"/>
  <c r="A111" i="64"/>
  <c r="A110" i="64"/>
  <c r="A109" i="64"/>
  <c r="A108" i="64"/>
  <c r="A107" i="64"/>
  <c r="A106" i="64"/>
  <c r="A105" i="64"/>
  <c r="A104" i="64"/>
  <c r="A103" i="64"/>
  <c r="A102" i="64"/>
  <c r="A101" i="64"/>
  <c r="A100" i="64"/>
  <c r="A99" i="64"/>
  <c r="A98" i="64"/>
  <c r="A97" i="64"/>
  <c r="A96" i="64"/>
  <c r="A95" i="64"/>
  <c r="A94" i="64"/>
  <c r="A89" i="64"/>
  <c r="A88" i="64"/>
  <c r="A87" i="64"/>
  <c r="A86" i="64"/>
  <c r="A85" i="64"/>
  <c r="A84" i="64"/>
  <c r="A83" i="64"/>
  <c r="A82" i="64"/>
  <c r="A81" i="64"/>
  <c r="A80" i="64"/>
  <c r="A79" i="64"/>
  <c r="A78" i="64"/>
  <c r="A77" i="64"/>
  <c r="A76" i="64"/>
  <c r="A75" i="64"/>
  <c r="A74" i="64"/>
  <c r="A73" i="64"/>
  <c r="A72" i="64"/>
  <c r="A71" i="64"/>
  <c r="A70" i="64"/>
  <c r="A69" i="64"/>
  <c r="A68" i="64"/>
  <c r="A67" i="64"/>
  <c r="A65" i="64"/>
  <c r="A64" i="64"/>
  <c r="A63" i="64"/>
  <c r="A62" i="64"/>
  <c r="A61" i="64"/>
  <c r="A60" i="64"/>
  <c r="A59" i="64"/>
  <c r="A58" i="64"/>
  <c r="A57" i="64"/>
  <c r="A56" i="64"/>
  <c r="A55" i="64"/>
  <c r="A54" i="64"/>
  <c r="A53" i="64"/>
  <c r="A52" i="64"/>
  <c r="A51" i="64"/>
  <c r="A46" i="64"/>
  <c r="A45" i="64"/>
  <c r="A44" i="64"/>
  <c r="A43" i="64"/>
  <c r="A42" i="64"/>
  <c r="A41" i="64"/>
  <c r="A40" i="64"/>
  <c r="A39" i="64"/>
  <c r="A38" i="64"/>
  <c r="A37" i="64"/>
  <c r="A36" i="64"/>
  <c r="A35" i="64"/>
  <c r="A34" i="64"/>
  <c r="A33" i="64"/>
  <c r="A32" i="64"/>
  <c r="A31" i="64"/>
  <c r="A30" i="64"/>
  <c r="A29" i="64"/>
  <c r="A28" i="64"/>
  <c r="A27" i="64"/>
  <c r="A26" i="64"/>
  <c r="A25" i="64"/>
  <c r="A24" i="64"/>
  <c r="A23" i="64"/>
  <c r="A22" i="64"/>
  <c r="A21" i="64"/>
  <c r="A20" i="64"/>
  <c r="A19" i="64"/>
  <c r="A18" i="64"/>
  <c r="A17" i="64"/>
  <c r="A16" i="64"/>
  <c r="A15" i="64"/>
  <c r="A14" i="64"/>
  <c r="A13" i="64"/>
  <c r="A12" i="64"/>
  <c r="A11" i="64"/>
  <c r="A10" i="64"/>
  <c r="A9" i="64"/>
  <c r="A8" i="64"/>
  <c r="A7" i="64"/>
  <c r="A6" i="64"/>
  <c r="A5" i="64"/>
  <c r="A4" i="64"/>
  <c r="E322" i="61"/>
  <c r="D322" i="61"/>
  <c r="C322" i="61"/>
  <c r="B322" i="61"/>
  <c r="A322" i="61"/>
  <c r="E321" i="61"/>
  <c r="D321" i="61"/>
  <c r="C321" i="61"/>
  <c r="B321" i="61"/>
  <c r="A321" i="61"/>
  <c r="E320" i="61"/>
  <c r="D320" i="61"/>
  <c r="C320" i="61"/>
  <c r="B320" i="61"/>
  <c r="A320" i="61"/>
  <c r="E319" i="61"/>
  <c r="D319" i="61"/>
  <c r="C319" i="61"/>
  <c r="B319" i="61"/>
  <c r="A319" i="61"/>
  <c r="A317" i="61"/>
  <c r="A316" i="61"/>
  <c r="A315" i="61"/>
  <c r="A314" i="61"/>
  <c r="A313" i="61"/>
  <c r="A312" i="61"/>
  <c r="A311" i="61"/>
  <c r="A310" i="61"/>
  <c r="A309" i="61"/>
  <c r="A308" i="61"/>
  <c r="A307" i="61"/>
  <c r="A306" i="61"/>
  <c r="A305" i="61"/>
  <c r="A304" i="61"/>
  <c r="A303" i="61"/>
  <c r="A302" i="61"/>
  <c r="A301" i="61"/>
  <c r="A300" i="61"/>
  <c r="A299" i="61"/>
  <c r="A298" i="61"/>
  <c r="A297" i="61"/>
  <c r="A296" i="61"/>
  <c r="A295" i="61"/>
  <c r="E290" i="61"/>
  <c r="D290" i="61"/>
  <c r="C290" i="61"/>
  <c r="B290" i="61"/>
  <c r="A290" i="61"/>
  <c r="A289" i="61"/>
  <c r="A288" i="61"/>
  <c r="A287" i="61"/>
  <c r="A286" i="61"/>
  <c r="A285" i="61"/>
  <c r="A284" i="61"/>
  <c r="A283" i="61"/>
  <c r="A282" i="61"/>
  <c r="A281" i="61"/>
  <c r="A280" i="61"/>
  <c r="A279" i="61"/>
  <c r="A278" i="61"/>
  <c r="A277" i="61"/>
  <c r="A276" i="61"/>
  <c r="A275" i="61"/>
  <c r="A274" i="61"/>
  <c r="A273" i="61"/>
  <c r="A272" i="61"/>
  <c r="A271" i="61"/>
  <c r="A270" i="61"/>
  <c r="A265" i="61"/>
  <c r="A264" i="61"/>
  <c r="A263" i="61"/>
  <c r="A262" i="61"/>
  <c r="A261" i="61"/>
  <c r="A260" i="61"/>
  <c r="A259" i="61"/>
  <c r="A258" i="61"/>
  <c r="A257" i="61"/>
  <c r="A256" i="61"/>
  <c r="A255" i="61"/>
  <c r="A254" i="61"/>
  <c r="A253" i="61"/>
  <c r="A252" i="61"/>
  <c r="A251" i="61"/>
  <c r="A250" i="61"/>
  <c r="A249" i="61"/>
  <c r="A248" i="61"/>
  <c r="A247" i="61"/>
  <c r="A246" i="61"/>
  <c r="A245" i="61"/>
  <c r="A244" i="61"/>
  <c r="A243" i="61"/>
  <c r="A242" i="61"/>
  <c r="A241" i="61"/>
  <c r="A240" i="61"/>
  <c r="A239" i="61"/>
  <c r="A238" i="61"/>
  <c r="A237" i="61"/>
  <c r="A236" i="61"/>
  <c r="A235" i="61"/>
  <c r="A234" i="61"/>
  <c r="A233" i="61"/>
  <c r="A232" i="61"/>
  <c r="A231" i="61"/>
  <c r="A230" i="61"/>
  <c r="A229" i="61"/>
  <c r="A228" i="61"/>
  <c r="A227" i="61"/>
  <c r="A226" i="61"/>
  <c r="A225" i="61"/>
  <c r="A224" i="61"/>
  <c r="A219" i="61"/>
  <c r="A218" i="61"/>
  <c r="A217" i="61"/>
  <c r="A216" i="61"/>
  <c r="A215" i="61"/>
  <c r="A214" i="61"/>
  <c r="A213" i="61"/>
  <c r="A212" i="61"/>
  <c r="A211" i="61"/>
  <c r="A210" i="61"/>
  <c r="A209" i="61"/>
  <c r="A208" i="61"/>
  <c r="A207" i="61"/>
  <c r="A206" i="61"/>
  <c r="A205" i="61"/>
  <c r="A204" i="61"/>
  <c r="A202" i="61"/>
  <c r="A201" i="61"/>
  <c r="A200" i="61"/>
  <c r="A199" i="61"/>
  <c r="A198" i="61"/>
  <c r="A197" i="61"/>
  <c r="A196" i="61"/>
  <c r="A195" i="61"/>
  <c r="A194" i="61"/>
  <c r="A193" i="61"/>
  <c r="A192" i="61"/>
  <c r="A191" i="61"/>
  <c r="A190" i="61"/>
  <c r="A189" i="61"/>
  <c r="A188" i="61"/>
  <c r="A187" i="61"/>
  <c r="A186" i="61"/>
  <c r="A185" i="61"/>
  <c r="A184" i="61"/>
  <c r="A183" i="61"/>
  <c r="A182" i="61"/>
  <c r="A181" i="61"/>
  <c r="A180" i="61"/>
  <c r="A179" i="61"/>
  <c r="A178" i="61"/>
  <c r="A177" i="61"/>
  <c r="E171" i="61"/>
  <c r="D171" i="61"/>
  <c r="C171" i="61"/>
  <c r="B171" i="61"/>
  <c r="A171" i="61"/>
  <c r="E170" i="61"/>
  <c r="D170" i="61"/>
  <c r="C170" i="61"/>
  <c r="B170" i="61"/>
  <c r="A170" i="61"/>
  <c r="E169" i="61"/>
  <c r="D169" i="61"/>
  <c r="C169" i="61"/>
  <c r="B169" i="61"/>
  <c r="A169" i="61"/>
  <c r="E168" i="61"/>
  <c r="D168" i="61"/>
  <c r="C168" i="61"/>
  <c r="B168" i="61"/>
  <c r="A168" i="61"/>
  <c r="E167" i="61"/>
  <c r="D167" i="61"/>
  <c r="C167" i="61"/>
  <c r="B167" i="61"/>
  <c r="A167" i="61"/>
  <c r="E166" i="61"/>
  <c r="D166" i="61"/>
  <c r="C166" i="61"/>
  <c r="B166" i="61"/>
  <c r="A166" i="61"/>
  <c r="A164" i="61"/>
  <c r="A163" i="61"/>
  <c r="A162" i="61"/>
  <c r="A161" i="61"/>
  <c r="A160" i="61"/>
  <c r="A159" i="61"/>
  <c r="A158" i="61"/>
  <c r="A157" i="61"/>
  <c r="A156" i="61"/>
  <c r="A155" i="61"/>
  <c r="A154" i="61"/>
  <c r="A153" i="61"/>
  <c r="A152" i="61"/>
  <c r="A151" i="61"/>
  <c r="A150" i="61"/>
  <c r="A149" i="61"/>
  <c r="A148" i="61"/>
  <c r="A147" i="61"/>
  <c r="A146" i="61"/>
  <c r="A145" i="61"/>
  <c r="A144" i="61"/>
  <c r="A139" i="61"/>
  <c r="A138" i="61"/>
  <c r="A137" i="61"/>
  <c r="A136" i="61"/>
  <c r="A135" i="61"/>
  <c r="A134" i="61"/>
  <c r="A133" i="61"/>
  <c r="A132" i="61"/>
  <c r="A131" i="61"/>
  <c r="A130" i="61"/>
  <c r="A129" i="61"/>
  <c r="A128" i="61"/>
  <c r="A127" i="61"/>
  <c r="A126" i="61"/>
  <c r="A125" i="61"/>
  <c r="A124" i="61"/>
  <c r="A123" i="61"/>
  <c r="A122" i="61"/>
  <c r="A121" i="61"/>
  <c r="A120" i="61"/>
  <c r="A119" i="61"/>
  <c r="A118" i="61"/>
  <c r="A117" i="61"/>
  <c r="A116" i="61"/>
  <c r="A115" i="61"/>
  <c r="A114" i="61"/>
  <c r="A113" i="61"/>
  <c r="A112" i="61"/>
  <c r="A111" i="61"/>
  <c r="A110" i="61"/>
  <c r="A109" i="61"/>
  <c r="A108" i="61"/>
  <c r="A107" i="61"/>
  <c r="A106" i="61"/>
  <c r="A105" i="61"/>
  <c r="A104" i="61"/>
  <c r="A103" i="61"/>
  <c r="A102" i="61"/>
  <c r="A101" i="61"/>
  <c r="A100" i="61"/>
  <c r="A99" i="61"/>
  <c r="A98" i="61"/>
  <c r="A97" i="61"/>
  <c r="A96" i="61"/>
  <c r="A95" i="61"/>
  <c r="A94" i="61"/>
  <c r="A89" i="61"/>
  <c r="A88" i="61"/>
  <c r="A87" i="61"/>
  <c r="A86" i="61"/>
  <c r="A85" i="61"/>
  <c r="A84" i="61"/>
  <c r="A83" i="61"/>
  <c r="A82" i="61"/>
  <c r="A81" i="61"/>
  <c r="A80" i="61"/>
  <c r="A79" i="61"/>
  <c r="A78" i="61"/>
  <c r="A77" i="61"/>
  <c r="A76" i="61"/>
  <c r="A75" i="61"/>
  <c r="A74" i="61"/>
  <c r="A73" i="61"/>
  <c r="A72" i="61"/>
  <c r="A71" i="61"/>
  <c r="A70" i="61"/>
  <c r="A69" i="61"/>
  <c r="A68" i="61"/>
  <c r="A67" i="61"/>
  <c r="A65" i="61"/>
  <c r="A64" i="61"/>
  <c r="A63" i="61"/>
  <c r="A62" i="61"/>
  <c r="A61" i="61"/>
  <c r="A60" i="61"/>
  <c r="A59" i="61"/>
  <c r="A58" i="61"/>
  <c r="A57" i="61"/>
  <c r="A56" i="61"/>
  <c r="A55" i="61"/>
  <c r="A54" i="61"/>
  <c r="A53" i="61"/>
  <c r="A52" i="61"/>
  <c r="A51" i="61"/>
  <c r="A46" i="61"/>
  <c r="A45" i="61"/>
  <c r="A44" i="61"/>
  <c r="A43" i="61"/>
  <c r="A42" i="61"/>
  <c r="A41" i="61"/>
  <c r="A40" i="61"/>
  <c r="A39" i="61"/>
  <c r="A38" i="61"/>
  <c r="A37" i="61"/>
  <c r="A36" i="61"/>
  <c r="A35" i="61"/>
  <c r="A34" i="61"/>
  <c r="A33" i="61"/>
  <c r="A32" i="61"/>
  <c r="A31" i="61"/>
  <c r="A30" i="61"/>
  <c r="A29" i="61"/>
  <c r="A28" i="61"/>
  <c r="A27" i="61"/>
  <c r="A26" i="61"/>
  <c r="A25" i="61"/>
  <c r="A24" i="61"/>
  <c r="A23" i="61"/>
  <c r="A22" i="61"/>
  <c r="A21" i="61"/>
  <c r="A20" i="61"/>
  <c r="A19" i="61"/>
  <c r="A18" i="61"/>
  <c r="A17" i="61"/>
  <c r="A16" i="61"/>
  <c r="A15" i="61"/>
  <c r="A14" i="61"/>
  <c r="A13" i="61"/>
  <c r="A12" i="61"/>
  <c r="A11" i="61"/>
  <c r="A10" i="61"/>
  <c r="A9" i="61"/>
  <c r="A8" i="61"/>
  <c r="A7" i="61"/>
  <c r="A6" i="61"/>
  <c r="A5" i="61"/>
  <c r="A4" i="61"/>
  <c r="E322" i="57"/>
  <c r="D322" i="57"/>
  <c r="C322" i="57"/>
  <c r="B322" i="57"/>
  <c r="A322" i="57"/>
  <c r="E321" i="57"/>
  <c r="D321" i="57"/>
  <c r="C321" i="57"/>
  <c r="B321" i="57"/>
  <c r="A321" i="57"/>
  <c r="E320" i="57"/>
  <c r="D320" i="57"/>
  <c r="C320" i="57"/>
  <c r="B320" i="57"/>
  <c r="A320" i="57"/>
  <c r="E319" i="57"/>
  <c r="D319" i="57"/>
  <c r="C319" i="57"/>
  <c r="B319" i="57"/>
  <c r="A319" i="57"/>
  <c r="A317" i="57"/>
  <c r="A316" i="57"/>
  <c r="A315" i="57"/>
  <c r="A314" i="57"/>
  <c r="A313" i="57"/>
  <c r="A312" i="57"/>
  <c r="A311" i="57"/>
  <c r="A310" i="57"/>
  <c r="A309" i="57"/>
  <c r="A308" i="57"/>
  <c r="A307" i="57"/>
  <c r="A306" i="57"/>
  <c r="A305" i="57"/>
  <c r="A304" i="57"/>
  <c r="A303" i="57"/>
  <c r="A302" i="57"/>
  <c r="A301" i="57"/>
  <c r="A300" i="57"/>
  <c r="A299" i="57"/>
  <c r="A298" i="57"/>
  <c r="A297" i="57"/>
  <c r="A296" i="57"/>
  <c r="A295" i="57"/>
  <c r="E290" i="57"/>
  <c r="D290" i="57"/>
  <c r="C290" i="57"/>
  <c r="B290" i="57"/>
  <c r="A290" i="57"/>
  <c r="A289" i="57"/>
  <c r="A288" i="57"/>
  <c r="A287" i="57"/>
  <c r="A286" i="57"/>
  <c r="A285" i="57"/>
  <c r="A284" i="57"/>
  <c r="A283" i="57"/>
  <c r="A282" i="57"/>
  <c r="A281" i="57"/>
  <c r="A280" i="57"/>
  <c r="A279" i="57"/>
  <c r="A278" i="57"/>
  <c r="A277" i="57"/>
  <c r="A276" i="57"/>
  <c r="A275" i="57"/>
  <c r="A274" i="57"/>
  <c r="A273" i="57"/>
  <c r="A272" i="57"/>
  <c r="A271" i="57"/>
  <c r="A270" i="57"/>
  <c r="A265" i="57"/>
  <c r="A264" i="57"/>
  <c r="A263" i="57"/>
  <c r="A262" i="57"/>
  <c r="A261" i="57"/>
  <c r="A260" i="57"/>
  <c r="A259" i="57"/>
  <c r="A258" i="57"/>
  <c r="A257" i="57"/>
  <c r="A256" i="57"/>
  <c r="A255" i="57"/>
  <c r="A254" i="57"/>
  <c r="A253" i="57"/>
  <c r="A252" i="57"/>
  <c r="A251" i="57"/>
  <c r="A250" i="57"/>
  <c r="A249" i="57"/>
  <c r="A248" i="57"/>
  <c r="A247" i="57"/>
  <c r="A246" i="57"/>
  <c r="A245" i="57"/>
  <c r="A244" i="57"/>
  <c r="A243" i="57"/>
  <c r="A242" i="57"/>
  <c r="A241" i="57"/>
  <c r="A240" i="57"/>
  <c r="A239" i="57"/>
  <c r="A238" i="57"/>
  <c r="A237" i="57"/>
  <c r="A236" i="57"/>
  <c r="A235" i="57"/>
  <c r="A234" i="57"/>
  <c r="A233" i="57"/>
  <c r="A232" i="57"/>
  <c r="A231" i="57"/>
  <c r="A230" i="57"/>
  <c r="A229" i="57"/>
  <c r="A228" i="57"/>
  <c r="A227" i="57"/>
  <c r="A226" i="57"/>
  <c r="A225" i="57"/>
  <c r="A224" i="57"/>
  <c r="A219" i="57"/>
  <c r="A218" i="57"/>
  <c r="A217" i="57"/>
  <c r="A216" i="57"/>
  <c r="A215" i="57"/>
  <c r="A214" i="57"/>
  <c r="A213" i="57"/>
  <c r="A212" i="57"/>
  <c r="A211" i="57"/>
  <c r="A210" i="57"/>
  <c r="A209" i="57"/>
  <c r="A208" i="57"/>
  <c r="A207" i="57"/>
  <c r="A206" i="57"/>
  <c r="A205" i="57"/>
  <c r="A204" i="57"/>
  <c r="A202" i="57"/>
  <c r="A201" i="57"/>
  <c r="A200" i="57"/>
  <c r="A199" i="57"/>
  <c r="A198" i="57"/>
  <c r="A197" i="57"/>
  <c r="A196" i="57"/>
  <c r="A195" i="57"/>
  <c r="A194" i="57"/>
  <c r="A193" i="57"/>
  <c r="A192" i="57"/>
  <c r="A191" i="57"/>
  <c r="A190" i="57"/>
  <c r="A189" i="57"/>
  <c r="A188" i="57"/>
  <c r="A187" i="57"/>
  <c r="A186" i="57"/>
  <c r="A185" i="57"/>
  <c r="A184" i="57"/>
  <c r="A183" i="57"/>
  <c r="A182" i="57"/>
  <c r="A181" i="57"/>
  <c r="A180" i="57"/>
  <c r="A179" i="57"/>
  <c r="A178" i="57"/>
  <c r="A177" i="57"/>
  <c r="E171" i="57"/>
  <c r="D171" i="57"/>
  <c r="C171" i="57"/>
  <c r="B171" i="57"/>
  <c r="A171" i="57"/>
  <c r="E170" i="57"/>
  <c r="D170" i="57"/>
  <c r="C170" i="57"/>
  <c r="B170" i="57"/>
  <c r="A170" i="57"/>
  <c r="E169" i="57"/>
  <c r="D169" i="57"/>
  <c r="C169" i="57"/>
  <c r="B169" i="57"/>
  <c r="A169" i="57"/>
  <c r="E168" i="57"/>
  <c r="D168" i="57"/>
  <c r="C168" i="57"/>
  <c r="B168" i="57"/>
  <c r="A168" i="57"/>
  <c r="E167" i="57"/>
  <c r="D167" i="57"/>
  <c r="C167" i="57"/>
  <c r="B167" i="57"/>
  <c r="A167" i="57"/>
  <c r="E166" i="57"/>
  <c r="D166" i="57"/>
  <c r="C166" i="57"/>
  <c r="B166" i="57"/>
  <c r="A166" i="57"/>
  <c r="A164" i="57"/>
  <c r="A163" i="57"/>
  <c r="A162" i="57"/>
  <c r="A161" i="57"/>
  <c r="A160" i="57"/>
  <c r="A159" i="57"/>
  <c r="A158" i="57"/>
  <c r="A157" i="57"/>
  <c r="A156" i="57"/>
  <c r="A155" i="57"/>
  <c r="A154" i="57"/>
  <c r="A153" i="57"/>
  <c r="A152" i="57"/>
  <c r="A151" i="57"/>
  <c r="A150" i="57"/>
  <c r="A149" i="57"/>
  <c r="A148" i="57"/>
  <c r="A147" i="57"/>
  <c r="A146" i="57"/>
  <c r="A145" i="57"/>
  <c r="A144" i="57"/>
  <c r="A139" i="57"/>
  <c r="A138" i="57"/>
  <c r="A137" i="57"/>
  <c r="A136" i="57"/>
  <c r="A135" i="57"/>
  <c r="A134" i="57"/>
  <c r="A133" i="57"/>
  <c r="A132" i="57"/>
  <c r="A131" i="57"/>
  <c r="A130" i="57"/>
  <c r="A129" i="57"/>
  <c r="A128" i="57"/>
  <c r="A127" i="57"/>
  <c r="A126" i="57"/>
  <c r="A125" i="57"/>
  <c r="A124" i="57"/>
  <c r="A123" i="57"/>
  <c r="A122" i="57"/>
  <c r="A121" i="57"/>
  <c r="A120" i="57"/>
  <c r="A119" i="57"/>
  <c r="A118" i="57"/>
  <c r="A117" i="57"/>
  <c r="A116" i="57"/>
  <c r="A115" i="57"/>
  <c r="A114" i="57"/>
  <c r="A113" i="57"/>
  <c r="A112" i="57"/>
  <c r="A111" i="57"/>
  <c r="A110" i="57"/>
  <c r="A109" i="57"/>
  <c r="A108" i="57"/>
  <c r="A107" i="57"/>
  <c r="A106" i="57"/>
  <c r="A105" i="57"/>
  <c r="A104" i="57"/>
  <c r="A103" i="57"/>
  <c r="A102" i="57"/>
  <c r="A101" i="57"/>
  <c r="A100" i="57"/>
  <c r="A99" i="57"/>
  <c r="A98" i="57"/>
  <c r="A97" i="57"/>
  <c r="A96" i="57"/>
  <c r="A95" i="57"/>
  <c r="A94" i="57"/>
  <c r="A89" i="57"/>
  <c r="A88" i="57"/>
  <c r="A87" i="57"/>
  <c r="A86" i="57"/>
  <c r="A85" i="57"/>
  <c r="A84" i="57"/>
  <c r="A83" i="57"/>
  <c r="A82" i="57"/>
  <c r="A81" i="57"/>
  <c r="A80" i="57"/>
  <c r="A79" i="57"/>
  <c r="A78" i="57"/>
  <c r="A77" i="57"/>
  <c r="A76" i="57"/>
  <c r="A75" i="57"/>
  <c r="A74" i="57"/>
  <c r="A73" i="57"/>
  <c r="A72" i="57"/>
  <c r="A71" i="57"/>
  <c r="A70" i="57"/>
  <c r="A69" i="57"/>
  <c r="A68" i="57"/>
  <c r="A67" i="57"/>
  <c r="A65" i="57"/>
  <c r="A64" i="57"/>
  <c r="A63" i="57"/>
  <c r="A62" i="57"/>
  <c r="A61" i="57"/>
  <c r="A60" i="57"/>
  <c r="A59" i="57"/>
  <c r="A58" i="57"/>
  <c r="A57" i="57"/>
  <c r="A56" i="57"/>
  <c r="A55" i="57"/>
  <c r="A54" i="57"/>
  <c r="A53" i="57"/>
  <c r="A52" i="57"/>
  <c r="A51" i="57"/>
  <c r="A46" i="57"/>
  <c r="A45" i="57"/>
  <c r="A44" i="57"/>
  <c r="A43" i="57"/>
  <c r="A42" i="57"/>
  <c r="A41" i="57"/>
  <c r="A40" i="57"/>
  <c r="A39" i="57"/>
  <c r="A38" i="57"/>
  <c r="A37" i="57"/>
  <c r="A36" i="57"/>
  <c r="A35" i="57"/>
  <c r="A34" i="57"/>
  <c r="A33" i="57"/>
  <c r="A32" i="57"/>
  <c r="A31" i="57"/>
  <c r="A30" i="57"/>
  <c r="A29" i="57"/>
  <c r="A28" i="57"/>
  <c r="A27" i="57"/>
  <c r="A26" i="57"/>
  <c r="A25" i="57"/>
  <c r="A24" i="57"/>
  <c r="A23" i="57"/>
  <c r="A22" i="57"/>
  <c r="A21" i="57"/>
  <c r="A20" i="57"/>
  <c r="A19" i="57"/>
  <c r="A18" i="57"/>
  <c r="A17" i="57"/>
  <c r="A16" i="57"/>
  <c r="A15" i="57"/>
  <c r="A14" i="57"/>
  <c r="A13" i="57"/>
  <c r="A12" i="57"/>
  <c r="A11" i="57"/>
  <c r="A10" i="57"/>
  <c r="A9" i="57"/>
  <c r="A8" i="57"/>
  <c r="A7" i="57"/>
  <c r="A6" i="57"/>
  <c r="A5" i="57"/>
  <c r="A4" i="57"/>
  <c r="E322" i="54"/>
  <c r="D322" i="54"/>
  <c r="C322" i="54"/>
  <c r="B322" i="54"/>
  <c r="A322" i="54"/>
  <c r="E321" i="54"/>
  <c r="D321" i="54"/>
  <c r="C321" i="54"/>
  <c r="B321" i="54"/>
  <c r="A321" i="54"/>
  <c r="E320" i="54"/>
  <c r="D320" i="54"/>
  <c r="C320" i="54"/>
  <c r="B320" i="54"/>
  <c r="A320" i="54"/>
  <c r="E319" i="54"/>
  <c r="D319" i="54"/>
  <c r="C319" i="54"/>
  <c r="B319" i="54"/>
  <c r="A319" i="54"/>
  <c r="A317" i="54"/>
  <c r="A316" i="54"/>
  <c r="A315" i="54"/>
  <c r="A314" i="54"/>
  <c r="A313" i="54"/>
  <c r="A312" i="54"/>
  <c r="A311" i="54"/>
  <c r="A310" i="54"/>
  <c r="A309" i="54"/>
  <c r="A308" i="54"/>
  <c r="A307" i="54"/>
  <c r="A306" i="54"/>
  <c r="A305" i="54"/>
  <c r="A304" i="54"/>
  <c r="A303" i="54"/>
  <c r="A302" i="54"/>
  <c r="A301" i="54"/>
  <c r="A300" i="54"/>
  <c r="A299" i="54"/>
  <c r="A298" i="54"/>
  <c r="A297" i="54"/>
  <c r="A296" i="54"/>
  <c r="A295" i="54"/>
  <c r="E290" i="54"/>
  <c r="D290" i="54"/>
  <c r="C290" i="54"/>
  <c r="B290" i="54"/>
  <c r="A290" i="54"/>
  <c r="A289" i="54"/>
  <c r="A288" i="54"/>
  <c r="A287" i="54"/>
  <c r="A286" i="54"/>
  <c r="A285" i="54"/>
  <c r="A284" i="54"/>
  <c r="A283" i="54"/>
  <c r="A282" i="54"/>
  <c r="A281" i="54"/>
  <c r="A280" i="54"/>
  <c r="A279" i="54"/>
  <c r="A278" i="54"/>
  <c r="A277" i="54"/>
  <c r="A276" i="54"/>
  <c r="A275" i="54"/>
  <c r="A274" i="54"/>
  <c r="A273" i="54"/>
  <c r="A272" i="54"/>
  <c r="A271" i="54"/>
  <c r="A270" i="54"/>
  <c r="A265" i="54"/>
  <c r="A264" i="54"/>
  <c r="A263" i="54"/>
  <c r="A262" i="54"/>
  <c r="A261" i="54"/>
  <c r="A260" i="54"/>
  <c r="A259" i="54"/>
  <c r="A258" i="54"/>
  <c r="A257" i="54"/>
  <c r="A256" i="54"/>
  <c r="A255" i="54"/>
  <c r="A254" i="54"/>
  <c r="A253" i="54"/>
  <c r="A252" i="54"/>
  <c r="A251" i="54"/>
  <c r="A250" i="54"/>
  <c r="A249" i="54"/>
  <c r="A248" i="54"/>
  <c r="A247" i="54"/>
  <c r="A246" i="54"/>
  <c r="A245" i="54"/>
  <c r="A244" i="54"/>
  <c r="A243" i="54"/>
  <c r="A242" i="54"/>
  <c r="A241" i="54"/>
  <c r="A240" i="54"/>
  <c r="A239" i="54"/>
  <c r="A238" i="54"/>
  <c r="A237" i="54"/>
  <c r="A236" i="54"/>
  <c r="A235" i="54"/>
  <c r="A234" i="54"/>
  <c r="A233" i="54"/>
  <c r="A232" i="54"/>
  <c r="A231" i="54"/>
  <c r="A230" i="54"/>
  <c r="A229" i="54"/>
  <c r="A228" i="54"/>
  <c r="A227" i="54"/>
  <c r="A226" i="54"/>
  <c r="A225" i="54"/>
  <c r="A224" i="54"/>
  <c r="A219" i="54"/>
  <c r="A218" i="54"/>
  <c r="A217" i="54"/>
  <c r="A216" i="54"/>
  <c r="A215" i="54"/>
  <c r="A214" i="54"/>
  <c r="A213" i="54"/>
  <c r="A212" i="54"/>
  <c r="A211" i="54"/>
  <c r="A210" i="54"/>
  <c r="A209" i="54"/>
  <c r="A208" i="54"/>
  <c r="A207" i="54"/>
  <c r="A206" i="54"/>
  <c r="A205" i="54"/>
  <c r="A204" i="54"/>
  <c r="A202" i="54"/>
  <c r="A201" i="54"/>
  <c r="A200" i="54"/>
  <c r="A199" i="54"/>
  <c r="A198" i="54"/>
  <c r="A197" i="54"/>
  <c r="A196" i="54"/>
  <c r="A195" i="54"/>
  <c r="A194" i="54"/>
  <c r="A193" i="54"/>
  <c r="A192" i="54"/>
  <c r="A191" i="54"/>
  <c r="A190" i="54"/>
  <c r="A189" i="54"/>
  <c r="A188" i="54"/>
  <c r="A187" i="54"/>
  <c r="A186" i="54"/>
  <c r="A185" i="54"/>
  <c r="A184" i="54"/>
  <c r="A183" i="54"/>
  <c r="A182" i="54"/>
  <c r="A181" i="54"/>
  <c r="A180" i="54"/>
  <c r="A179" i="54"/>
  <c r="A178" i="54"/>
  <c r="A177" i="54"/>
  <c r="E171" i="54"/>
  <c r="D171" i="54"/>
  <c r="C171" i="54"/>
  <c r="B171" i="54"/>
  <c r="A171" i="54"/>
  <c r="E170" i="54"/>
  <c r="D170" i="54"/>
  <c r="C170" i="54"/>
  <c r="B170" i="54"/>
  <c r="A170" i="54"/>
  <c r="E169" i="54"/>
  <c r="D169" i="54"/>
  <c r="C169" i="54"/>
  <c r="B169" i="54"/>
  <c r="A169" i="54"/>
  <c r="E168" i="54"/>
  <c r="D168" i="54"/>
  <c r="C168" i="54"/>
  <c r="B168" i="54"/>
  <c r="A168" i="54"/>
  <c r="E167" i="54"/>
  <c r="D167" i="54"/>
  <c r="C167" i="54"/>
  <c r="B167" i="54"/>
  <c r="A167" i="54"/>
  <c r="E166" i="54"/>
  <c r="D166" i="54"/>
  <c r="C166" i="54"/>
  <c r="B166" i="54"/>
  <c r="A166" i="54"/>
  <c r="A164" i="54"/>
  <c r="A163" i="54"/>
  <c r="A162" i="54"/>
  <c r="A161" i="54"/>
  <c r="A160" i="54"/>
  <c r="A159" i="54"/>
  <c r="A158" i="54"/>
  <c r="A157" i="54"/>
  <c r="A156" i="54"/>
  <c r="A155" i="54"/>
  <c r="A154" i="54"/>
  <c r="A153" i="54"/>
  <c r="A152" i="54"/>
  <c r="A151" i="54"/>
  <c r="A150" i="54"/>
  <c r="A149" i="54"/>
  <c r="A148" i="54"/>
  <c r="A147" i="54"/>
  <c r="A146" i="54"/>
  <c r="A145" i="54"/>
  <c r="A144" i="54"/>
  <c r="A139" i="54"/>
  <c r="A138" i="54"/>
  <c r="A137" i="54"/>
  <c r="A136" i="54"/>
  <c r="A135" i="54"/>
  <c r="A134" i="54"/>
  <c r="A133" i="54"/>
  <c r="A132" i="54"/>
  <c r="A131" i="54"/>
  <c r="A130" i="54"/>
  <c r="A129" i="54"/>
  <c r="A128" i="54"/>
  <c r="A127" i="54"/>
  <c r="A126" i="54"/>
  <c r="A125" i="54"/>
  <c r="A124" i="54"/>
  <c r="A123" i="54"/>
  <c r="A122" i="54"/>
  <c r="A121" i="54"/>
  <c r="A120" i="54"/>
  <c r="A119" i="54"/>
  <c r="A118" i="54"/>
  <c r="A117" i="54"/>
  <c r="A116" i="54"/>
  <c r="A115" i="54"/>
  <c r="A114" i="54"/>
  <c r="A113" i="54"/>
  <c r="A112" i="54"/>
  <c r="A111" i="54"/>
  <c r="A110" i="54"/>
  <c r="A109" i="54"/>
  <c r="A108" i="54"/>
  <c r="A107" i="54"/>
  <c r="A106" i="54"/>
  <c r="A105" i="54"/>
  <c r="A104" i="54"/>
  <c r="A103" i="54"/>
  <c r="A102" i="54"/>
  <c r="A101" i="54"/>
  <c r="A100" i="54"/>
  <c r="A99" i="54"/>
  <c r="A98" i="54"/>
  <c r="A97" i="54"/>
  <c r="A96" i="54"/>
  <c r="A95" i="54"/>
  <c r="A94" i="54"/>
  <c r="A89" i="54"/>
  <c r="A88" i="54"/>
  <c r="A87" i="54"/>
  <c r="A86" i="54"/>
  <c r="A85" i="54"/>
  <c r="A84" i="54"/>
  <c r="A83" i="54"/>
  <c r="A82" i="54"/>
  <c r="A81" i="54"/>
  <c r="A80" i="54"/>
  <c r="A79" i="54"/>
  <c r="A78" i="54"/>
  <c r="A77" i="54"/>
  <c r="A76" i="54"/>
  <c r="A75" i="54"/>
  <c r="A74" i="54"/>
  <c r="A73" i="54"/>
  <c r="A72" i="54"/>
  <c r="A71" i="54"/>
  <c r="A70" i="54"/>
  <c r="A69" i="54"/>
  <c r="A68" i="54"/>
  <c r="A67" i="54"/>
  <c r="A65" i="54"/>
  <c r="A64" i="54"/>
  <c r="A63" i="54"/>
  <c r="A62" i="54"/>
  <c r="A61" i="54"/>
  <c r="A60" i="54"/>
  <c r="A59" i="54"/>
  <c r="A58" i="54"/>
  <c r="A57" i="54"/>
  <c r="A56" i="54"/>
  <c r="A55" i="54"/>
  <c r="A54" i="54"/>
  <c r="A53" i="54"/>
  <c r="A52" i="54"/>
  <c r="A51" i="54"/>
  <c r="A46" i="54"/>
  <c r="A45" i="54"/>
  <c r="A44" i="54"/>
  <c r="A43" i="54"/>
  <c r="A42" i="54"/>
  <c r="A41" i="54"/>
  <c r="A40" i="54"/>
  <c r="A39" i="54"/>
  <c r="A38" i="54"/>
  <c r="A37" i="54"/>
  <c r="A36" i="54"/>
  <c r="A35" i="54"/>
  <c r="A34" i="54"/>
  <c r="A33" i="54"/>
  <c r="A32" i="54"/>
  <c r="A31" i="54"/>
  <c r="A30" i="54"/>
  <c r="A29" i="54"/>
  <c r="A28" i="54"/>
  <c r="A27" i="54"/>
  <c r="A26" i="54"/>
  <c r="A25" i="54"/>
  <c r="A24" i="54"/>
  <c r="A23" i="54"/>
  <c r="A22" i="54"/>
  <c r="A21" i="54"/>
  <c r="A20" i="54"/>
  <c r="A19" i="54"/>
  <c r="A18" i="54"/>
  <c r="A17" i="54"/>
  <c r="A16" i="54"/>
  <c r="A15" i="54"/>
  <c r="A14" i="54"/>
  <c r="A13" i="54"/>
  <c r="A12" i="54"/>
  <c r="A11" i="54"/>
  <c r="A10" i="54"/>
  <c r="A9" i="54"/>
  <c r="A8" i="54"/>
  <c r="A7" i="54"/>
  <c r="A6" i="54"/>
  <c r="A5" i="54"/>
  <c r="A4" i="54"/>
  <c r="A2" i="61"/>
  <c r="A92" i="61" s="1"/>
  <c r="A2" i="64"/>
  <c r="A49" i="64" s="1"/>
  <c r="A2" i="67"/>
  <c r="A49" i="67"/>
  <c r="A2" i="88"/>
  <c r="A2" i="91"/>
  <c r="A2" i="97"/>
  <c r="A2" i="100"/>
  <c r="A142" i="100" s="1"/>
  <c r="A2" i="103"/>
  <c r="A2" i="106"/>
  <c r="A2" i="109"/>
  <c r="A142" i="109" s="1"/>
  <c r="A2" i="112"/>
  <c r="A2" i="115"/>
  <c r="A2" i="118"/>
  <c r="A49" i="118" s="1"/>
  <c r="A2" i="57"/>
  <c r="A2" i="54"/>
  <c r="A49" i="54"/>
  <c r="A1" i="120"/>
  <c r="C21" i="120"/>
  <c r="C20" i="120"/>
  <c r="C19" i="120"/>
  <c r="C18" i="120"/>
  <c r="C17" i="120"/>
  <c r="C16" i="120"/>
  <c r="C15" i="120"/>
  <c r="C14" i="120"/>
  <c r="C13" i="120"/>
  <c r="C12" i="120"/>
  <c r="C11" i="120"/>
  <c r="C10" i="120"/>
  <c r="C9" i="120"/>
  <c r="C8" i="120"/>
  <c r="C7" i="120"/>
  <c r="C6" i="120"/>
  <c r="A25" i="120"/>
  <c r="A24" i="120"/>
  <c r="A23" i="120"/>
  <c r="A22" i="120"/>
  <c r="A21" i="120"/>
  <c r="A20" i="120"/>
  <c r="A19" i="120"/>
  <c r="A18" i="120"/>
  <c r="A17" i="120"/>
  <c r="A16" i="120"/>
  <c r="A15" i="120"/>
  <c r="A14" i="120"/>
  <c r="A13" i="120"/>
  <c r="A12" i="120"/>
  <c r="A11" i="120"/>
  <c r="A10" i="120"/>
  <c r="A9" i="120"/>
  <c r="A8" i="120"/>
  <c r="A7" i="120"/>
  <c r="A6" i="120"/>
  <c r="B25" i="120"/>
  <c r="B24" i="120"/>
  <c r="B23" i="120"/>
  <c r="B22" i="120"/>
  <c r="B21" i="120"/>
  <c r="B20" i="120"/>
  <c r="B19" i="120"/>
  <c r="B18" i="120"/>
  <c r="B17" i="120"/>
  <c r="B16" i="120"/>
  <c r="B15" i="120"/>
  <c r="B14" i="120"/>
  <c r="B13" i="120"/>
  <c r="B12" i="120"/>
  <c r="B11" i="120"/>
  <c r="B10" i="120"/>
  <c r="B9" i="120"/>
  <c r="B8" i="120"/>
  <c r="B7" i="120"/>
  <c r="B6" i="120"/>
  <c r="D21" i="120"/>
  <c r="D20" i="120"/>
  <c r="D19" i="120"/>
  <c r="D18" i="120"/>
  <c r="D17" i="120"/>
  <c r="D16" i="120"/>
  <c r="D15" i="120"/>
  <c r="D14" i="120"/>
  <c r="D13" i="120"/>
  <c r="D12" i="120"/>
  <c r="D11" i="120"/>
  <c r="D10" i="120"/>
  <c r="D9" i="120"/>
  <c r="D8" i="120"/>
  <c r="D7" i="120"/>
  <c r="D6" i="120"/>
  <c r="K294" i="54"/>
  <c r="J294" i="54"/>
  <c r="I294" i="54"/>
  <c r="H294" i="54"/>
  <c r="G294" i="54"/>
  <c r="F294" i="54"/>
  <c r="K293" i="54"/>
  <c r="J293" i="54"/>
  <c r="I293" i="54"/>
  <c r="H293" i="54"/>
  <c r="G293" i="54"/>
  <c r="F293" i="54"/>
  <c r="E293" i="54"/>
  <c r="D293" i="54"/>
  <c r="C293" i="54"/>
  <c r="B293" i="54"/>
  <c r="A293" i="54"/>
  <c r="K294" i="57"/>
  <c r="J294" i="57"/>
  <c r="I294" i="57"/>
  <c r="H294" i="57"/>
  <c r="G294" i="57"/>
  <c r="F294" i="57"/>
  <c r="K293" i="57"/>
  <c r="J293" i="57"/>
  <c r="I293" i="57"/>
  <c r="H293" i="57"/>
  <c r="G293" i="57"/>
  <c r="F293" i="57"/>
  <c r="E293" i="57"/>
  <c r="D293" i="57"/>
  <c r="C293" i="57"/>
  <c r="B293" i="57"/>
  <c r="A293" i="57"/>
  <c r="K294" i="61"/>
  <c r="J294" i="61"/>
  <c r="I294" i="61"/>
  <c r="H294" i="61"/>
  <c r="G294" i="61"/>
  <c r="F294" i="61"/>
  <c r="K293" i="61"/>
  <c r="J293" i="61"/>
  <c r="I293" i="61"/>
  <c r="H293" i="61"/>
  <c r="G293" i="61"/>
  <c r="F293" i="61"/>
  <c r="E293" i="61"/>
  <c r="D293" i="61"/>
  <c r="C293" i="61"/>
  <c r="B293" i="61"/>
  <c r="A293" i="61"/>
  <c r="K294" i="64"/>
  <c r="J294" i="64"/>
  <c r="I294" i="64"/>
  <c r="H294" i="64"/>
  <c r="G294" i="64"/>
  <c r="F294" i="64"/>
  <c r="K293" i="64"/>
  <c r="J293" i="64"/>
  <c r="I293" i="64"/>
  <c r="H293" i="64"/>
  <c r="G293" i="64"/>
  <c r="F293" i="64"/>
  <c r="E293" i="64"/>
  <c r="D293" i="64"/>
  <c r="C293" i="64"/>
  <c r="B293" i="64"/>
  <c r="A293" i="64"/>
  <c r="K294" i="67"/>
  <c r="J294" i="67"/>
  <c r="I294" i="67"/>
  <c r="H294" i="67"/>
  <c r="G294" i="67"/>
  <c r="F294" i="67"/>
  <c r="K293" i="67"/>
  <c r="J293" i="67"/>
  <c r="I293" i="67"/>
  <c r="H293" i="67"/>
  <c r="G293" i="67"/>
  <c r="F293" i="67"/>
  <c r="E293" i="67"/>
  <c r="D293" i="67"/>
  <c r="C293" i="67"/>
  <c r="B293" i="67"/>
  <c r="A293" i="67"/>
  <c r="K294" i="88"/>
  <c r="J294" i="88"/>
  <c r="I294" i="88"/>
  <c r="H294" i="88"/>
  <c r="G294" i="88"/>
  <c r="F294" i="88"/>
  <c r="K293" i="88"/>
  <c r="J293" i="88"/>
  <c r="I293" i="88"/>
  <c r="H293" i="88"/>
  <c r="G293" i="88"/>
  <c r="F293" i="88"/>
  <c r="E293" i="88"/>
  <c r="D293" i="88"/>
  <c r="C293" i="88"/>
  <c r="B293" i="88"/>
  <c r="A293" i="88"/>
  <c r="K294" i="91"/>
  <c r="J294" i="91"/>
  <c r="I294" i="91"/>
  <c r="H294" i="91"/>
  <c r="G294" i="91"/>
  <c r="F294" i="91"/>
  <c r="K293" i="91"/>
  <c r="J293" i="91"/>
  <c r="I293" i="91"/>
  <c r="H293" i="91"/>
  <c r="G293" i="91"/>
  <c r="F293" i="91"/>
  <c r="E293" i="91"/>
  <c r="D293" i="91"/>
  <c r="C293" i="91"/>
  <c r="B293" i="91"/>
  <c r="A293" i="91"/>
  <c r="K294" i="97"/>
  <c r="J294" i="97"/>
  <c r="I294" i="97"/>
  <c r="H294" i="97"/>
  <c r="G294" i="97"/>
  <c r="F294" i="97"/>
  <c r="K293" i="97"/>
  <c r="J293" i="97"/>
  <c r="I293" i="97"/>
  <c r="H293" i="97"/>
  <c r="G293" i="97"/>
  <c r="F293" i="97"/>
  <c r="E293" i="97"/>
  <c r="D293" i="97"/>
  <c r="C293" i="97"/>
  <c r="B293" i="97"/>
  <c r="A293" i="97"/>
  <c r="K294" i="100"/>
  <c r="J294" i="100"/>
  <c r="I294" i="100"/>
  <c r="H294" i="100"/>
  <c r="G294" i="100"/>
  <c r="F294" i="100"/>
  <c r="K293" i="100"/>
  <c r="J293" i="100"/>
  <c r="I293" i="100"/>
  <c r="H293" i="100"/>
  <c r="G293" i="100"/>
  <c r="F293" i="100"/>
  <c r="E293" i="100"/>
  <c r="D293" i="100"/>
  <c r="C293" i="100"/>
  <c r="B293" i="100"/>
  <c r="A293" i="100"/>
  <c r="K294" i="103"/>
  <c r="J294" i="103"/>
  <c r="I294" i="103"/>
  <c r="H294" i="103"/>
  <c r="G294" i="103"/>
  <c r="F294" i="103"/>
  <c r="K293" i="103"/>
  <c r="J293" i="103"/>
  <c r="I293" i="103"/>
  <c r="H293" i="103"/>
  <c r="G293" i="103"/>
  <c r="F293" i="103"/>
  <c r="E293" i="103"/>
  <c r="D293" i="103"/>
  <c r="C293" i="103"/>
  <c r="B293" i="103"/>
  <c r="A293" i="103"/>
  <c r="K294" i="106"/>
  <c r="J294" i="106"/>
  <c r="I294" i="106"/>
  <c r="H294" i="106"/>
  <c r="G294" i="106"/>
  <c r="F294" i="106"/>
  <c r="K293" i="106"/>
  <c r="J293" i="106"/>
  <c r="I293" i="106"/>
  <c r="H293" i="106"/>
  <c r="G293" i="106"/>
  <c r="F293" i="106"/>
  <c r="E293" i="106"/>
  <c r="D293" i="106"/>
  <c r="C293" i="106"/>
  <c r="B293" i="106"/>
  <c r="A293" i="106"/>
  <c r="K294" i="109"/>
  <c r="J294" i="109"/>
  <c r="I294" i="109"/>
  <c r="H294" i="109"/>
  <c r="G294" i="109"/>
  <c r="F294" i="109"/>
  <c r="K293" i="109"/>
  <c r="J293" i="109"/>
  <c r="I293" i="109"/>
  <c r="H293" i="109"/>
  <c r="G293" i="109"/>
  <c r="F293" i="109"/>
  <c r="E293" i="109"/>
  <c r="D293" i="109"/>
  <c r="C293" i="109"/>
  <c r="B293" i="109"/>
  <c r="A293" i="109"/>
  <c r="K294" i="112"/>
  <c r="J294" i="112"/>
  <c r="I294" i="112"/>
  <c r="H294" i="112"/>
  <c r="G294" i="112"/>
  <c r="F294" i="112"/>
  <c r="K293" i="112"/>
  <c r="J293" i="112"/>
  <c r="I293" i="112"/>
  <c r="H293" i="112"/>
  <c r="G293" i="112"/>
  <c r="F293" i="112"/>
  <c r="E293" i="112"/>
  <c r="D293" i="112"/>
  <c r="C293" i="112"/>
  <c r="B293" i="112"/>
  <c r="A293" i="112"/>
  <c r="K294" i="115"/>
  <c r="J294" i="115"/>
  <c r="I294" i="115"/>
  <c r="H294" i="115"/>
  <c r="G294" i="115"/>
  <c r="F294" i="115"/>
  <c r="K293" i="115"/>
  <c r="J293" i="115"/>
  <c r="I293" i="115"/>
  <c r="H293" i="115"/>
  <c r="G293" i="115"/>
  <c r="F293" i="115"/>
  <c r="E293" i="115"/>
  <c r="D293" i="115"/>
  <c r="C293" i="115"/>
  <c r="B293" i="115"/>
  <c r="A293" i="115"/>
  <c r="K294" i="118"/>
  <c r="J294" i="118"/>
  <c r="I294" i="118"/>
  <c r="H294" i="118"/>
  <c r="G294" i="118"/>
  <c r="F294" i="118"/>
  <c r="K293" i="118"/>
  <c r="J293" i="118"/>
  <c r="I293" i="118"/>
  <c r="H293" i="118"/>
  <c r="G293" i="118"/>
  <c r="F293" i="118"/>
  <c r="E293" i="118"/>
  <c r="D293" i="118"/>
  <c r="C293" i="118"/>
  <c r="B293" i="118"/>
  <c r="A293" i="118"/>
  <c r="K294" i="2"/>
  <c r="J294" i="2"/>
  <c r="I294" i="2"/>
  <c r="H294" i="2"/>
  <c r="G294" i="2"/>
  <c r="F294" i="2"/>
  <c r="K293" i="2"/>
  <c r="J293" i="2"/>
  <c r="I293" i="2"/>
  <c r="H293" i="2"/>
  <c r="G293" i="2"/>
  <c r="F293" i="2"/>
  <c r="E293" i="2"/>
  <c r="D293" i="2"/>
  <c r="C293" i="2"/>
  <c r="B293" i="2"/>
  <c r="A293" i="2"/>
  <c r="K269" i="54"/>
  <c r="J269" i="54"/>
  <c r="I269" i="54"/>
  <c r="H269" i="54"/>
  <c r="G269" i="54"/>
  <c r="F269" i="54"/>
  <c r="K268" i="54"/>
  <c r="J268" i="54"/>
  <c r="I268" i="54"/>
  <c r="H268" i="54"/>
  <c r="G268" i="54"/>
  <c r="F268" i="54"/>
  <c r="E268" i="54"/>
  <c r="D268" i="54"/>
  <c r="C268" i="54"/>
  <c r="B268" i="54"/>
  <c r="A268" i="54"/>
  <c r="K269" i="57"/>
  <c r="J269" i="57"/>
  <c r="I269" i="57"/>
  <c r="H269" i="57"/>
  <c r="G269" i="57"/>
  <c r="F269" i="57"/>
  <c r="K268" i="57"/>
  <c r="J268" i="57"/>
  <c r="I268" i="57"/>
  <c r="H268" i="57"/>
  <c r="G268" i="57"/>
  <c r="F268" i="57"/>
  <c r="E268" i="57"/>
  <c r="D268" i="57"/>
  <c r="C268" i="57"/>
  <c r="B268" i="57"/>
  <c r="A268" i="57"/>
  <c r="K269" i="61"/>
  <c r="J269" i="61"/>
  <c r="I269" i="61"/>
  <c r="H269" i="61"/>
  <c r="G269" i="61"/>
  <c r="F269" i="61"/>
  <c r="K268" i="61"/>
  <c r="J268" i="61"/>
  <c r="I268" i="61"/>
  <c r="H268" i="61"/>
  <c r="G268" i="61"/>
  <c r="F268" i="61"/>
  <c r="E268" i="61"/>
  <c r="D268" i="61"/>
  <c r="C268" i="61"/>
  <c r="B268" i="61"/>
  <c r="A268" i="61"/>
  <c r="K269" i="64"/>
  <c r="J269" i="64"/>
  <c r="I269" i="64"/>
  <c r="H269" i="64"/>
  <c r="G269" i="64"/>
  <c r="F269" i="64"/>
  <c r="K268" i="64"/>
  <c r="J268" i="64"/>
  <c r="I268" i="64"/>
  <c r="H268" i="64"/>
  <c r="G268" i="64"/>
  <c r="F268" i="64"/>
  <c r="E268" i="64"/>
  <c r="D268" i="64"/>
  <c r="C268" i="64"/>
  <c r="B268" i="64"/>
  <c r="A268" i="64"/>
  <c r="K269" i="67"/>
  <c r="J269" i="67"/>
  <c r="I269" i="67"/>
  <c r="H269" i="67"/>
  <c r="G269" i="67"/>
  <c r="F269" i="67"/>
  <c r="K268" i="67"/>
  <c r="J268" i="67"/>
  <c r="I268" i="67"/>
  <c r="H268" i="67"/>
  <c r="G268" i="67"/>
  <c r="F268" i="67"/>
  <c r="E268" i="67"/>
  <c r="D268" i="67"/>
  <c r="C268" i="67"/>
  <c r="B268" i="67"/>
  <c r="A268" i="67"/>
  <c r="K269" i="88"/>
  <c r="J269" i="88"/>
  <c r="I269" i="88"/>
  <c r="H269" i="88"/>
  <c r="G269" i="88"/>
  <c r="F269" i="88"/>
  <c r="K268" i="88"/>
  <c r="J268" i="88"/>
  <c r="I268" i="88"/>
  <c r="H268" i="88"/>
  <c r="G268" i="88"/>
  <c r="F268" i="88"/>
  <c r="E268" i="88"/>
  <c r="D268" i="88"/>
  <c r="C268" i="88"/>
  <c r="B268" i="88"/>
  <c r="A268" i="88"/>
  <c r="K269" i="91"/>
  <c r="J269" i="91"/>
  <c r="I269" i="91"/>
  <c r="H269" i="91"/>
  <c r="G269" i="91"/>
  <c r="F269" i="91"/>
  <c r="K268" i="91"/>
  <c r="J268" i="91"/>
  <c r="I268" i="91"/>
  <c r="H268" i="91"/>
  <c r="G268" i="91"/>
  <c r="F268" i="91"/>
  <c r="E268" i="91"/>
  <c r="D268" i="91"/>
  <c r="C268" i="91"/>
  <c r="B268" i="91"/>
  <c r="A268" i="91"/>
  <c r="K269" i="97"/>
  <c r="J269" i="97"/>
  <c r="I269" i="97"/>
  <c r="H269" i="97"/>
  <c r="G269" i="97"/>
  <c r="F269" i="97"/>
  <c r="K268" i="97"/>
  <c r="J268" i="97"/>
  <c r="I268" i="97"/>
  <c r="H268" i="97"/>
  <c r="G268" i="97"/>
  <c r="F268" i="97"/>
  <c r="E268" i="97"/>
  <c r="D268" i="97"/>
  <c r="C268" i="97"/>
  <c r="B268" i="97"/>
  <c r="A268" i="97"/>
  <c r="K269" i="100"/>
  <c r="J269" i="100"/>
  <c r="I269" i="100"/>
  <c r="H269" i="100"/>
  <c r="G269" i="100"/>
  <c r="F269" i="100"/>
  <c r="K268" i="100"/>
  <c r="J268" i="100"/>
  <c r="I268" i="100"/>
  <c r="H268" i="100"/>
  <c r="G268" i="100"/>
  <c r="F268" i="100"/>
  <c r="E268" i="100"/>
  <c r="D268" i="100"/>
  <c r="C268" i="100"/>
  <c r="B268" i="100"/>
  <c r="A268" i="100"/>
  <c r="K269" i="103"/>
  <c r="J269" i="103"/>
  <c r="I269" i="103"/>
  <c r="H269" i="103"/>
  <c r="G269" i="103"/>
  <c r="F269" i="103"/>
  <c r="K268" i="103"/>
  <c r="J268" i="103"/>
  <c r="I268" i="103"/>
  <c r="H268" i="103"/>
  <c r="G268" i="103"/>
  <c r="F268" i="103"/>
  <c r="E268" i="103"/>
  <c r="D268" i="103"/>
  <c r="C268" i="103"/>
  <c r="B268" i="103"/>
  <c r="A268" i="103"/>
  <c r="K269" i="106"/>
  <c r="J269" i="106"/>
  <c r="I269" i="106"/>
  <c r="H269" i="106"/>
  <c r="G269" i="106"/>
  <c r="F269" i="106"/>
  <c r="K268" i="106"/>
  <c r="J268" i="106"/>
  <c r="I268" i="106"/>
  <c r="H268" i="106"/>
  <c r="G268" i="106"/>
  <c r="F268" i="106"/>
  <c r="E268" i="106"/>
  <c r="D268" i="106"/>
  <c r="C268" i="106"/>
  <c r="B268" i="106"/>
  <c r="A268" i="106"/>
  <c r="K269" i="109"/>
  <c r="J269" i="109"/>
  <c r="I269" i="109"/>
  <c r="H269" i="109"/>
  <c r="G269" i="109"/>
  <c r="F269" i="109"/>
  <c r="K268" i="109"/>
  <c r="J268" i="109"/>
  <c r="I268" i="109"/>
  <c r="H268" i="109"/>
  <c r="G268" i="109"/>
  <c r="F268" i="109"/>
  <c r="E268" i="109"/>
  <c r="D268" i="109"/>
  <c r="C268" i="109"/>
  <c r="B268" i="109"/>
  <c r="A268" i="109"/>
  <c r="K269" i="112"/>
  <c r="J269" i="112"/>
  <c r="I269" i="112"/>
  <c r="H269" i="112"/>
  <c r="G269" i="112"/>
  <c r="F269" i="112"/>
  <c r="K268" i="112"/>
  <c r="J268" i="112"/>
  <c r="I268" i="112"/>
  <c r="H268" i="112"/>
  <c r="G268" i="112"/>
  <c r="F268" i="112"/>
  <c r="E268" i="112"/>
  <c r="D268" i="112"/>
  <c r="C268" i="112"/>
  <c r="B268" i="112"/>
  <c r="A268" i="112"/>
  <c r="K269" i="115"/>
  <c r="J269" i="115"/>
  <c r="I269" i="115"/>
  <c r="H269" i="115"/>
  <c r="G269" i="115"/>
  <c r="F269" i="115"/>
  <c r="K268" i="115"/>
  <c r="J268" i="115"/>
  <c r="I268" i="115"/>
  <c r="H268" i="115"/>
  <c r="G268" i="115"/>
  <c r="F268" i="115"/>
  <c r="E268" i="115"/>
  <c r="D268" i="115"/>
  <c r="C268" i="115"/>
  <c r="B268" i="115"/>
  <c r="A268" i="115"/>
  <c r="K269" i="118"/>
  <c r="J269" i="118"/>
  <c r="I269" i="118"/>
  <c r="H269" i="118"/>
  <c r="G269" i="118"/>
  <c r="F269" i="118"/>
  <c r="K268" i="118"/>
  <c r="J268" i="118"/>
  <c r="I268" i="118"/>
  <c r="H268" i="118"/>
  <c r="G268" i="118"/>
  <c r="F268" i="118"/>
  <c r="E268" i="118"/>
  <c r="D268" i="118"/>
  <c r="C268" i="118"/>
  <c r="B268" i="118"/>
  <c r="A268" i="118"/>
  <c r="K269" i="2"/>
  <c r="J269" i="2"/>
  <c r="I269" i="2"/>
  <c r="H269" i="2"/>
  <c r="G269" i="2"/>
  <c r="F269" i="2"/>
  <c r="K268" i="2"/>
  <c r="J268" i="2"/>
  <c r="I268" i="2"/>
  <c r="H268" i="2"/>
  <c r="G268" i="2"/>
  <c r="F268" i="2"/>
  <c r="E268" i="2"/>
  <c r="D268" i="2"/>
  <c r="C268" i="2"/>
  <c r="B268" i="2"/>
  <c r="A268" i="2"/>
  <c r="A222" i="54"/>
  <c r="A222" i="57"/>
  <c r="A222" i="61"/>
  <c r="A222" i="64"/>
  <c r="A222" i="67"/>
  <c r="A222" i="88"/>
  <c r="A222" i="91"/>
  <c r="A222" i="97"/>
  <c r="A222" i="100"/>
  <c r="A222" i="103"/>
  <c r="A222" i="106"/>
  <c r="A222" i="109"/>
  <c r="A222" i="112"/>
  <c r="A222" i="115"/>
  <c r="A222" i="118"/>
  <c r="A222" i="2"/>
  <c r="K223" i="54"/>
  <c r="J223" i="54"/>
  <c r="I223" i="54"/>
  <c r="H223" i="54"/>
  <c r="G223" i="54"/>
  <c r="F223" i="54"/>
  <c r="K222" i="54"/>
  <c r="J222" i="54"/>
  <c r="I222" i="54"/>
  <c r="H222" i="54"/>
  <c r="G222" i="54"/>
  <c r="F222" i="54"/>
  <c r="E222" i="54"/>
  <c r="D222" i="54"/>
  <c r="C222" i="54"/>
  <c r="B222" i="54"/>
  <c r="K223" i="57"/>
  <c r="J223" i="57"/>
  <c r="I223" i="57"/>
  <c r="H223" i="57"/>
  <c r="G223" i="57"/>
  <c r="F223" i="57"/>
  <c r="K222" i="57"/>
  <c r="J222" i="57"/>
  <c r="I222" i="57"/>
  <c r="H222" i="57"/>
  <c r="G222" i="57"/>
  <c r="F222" i="57"/>
  <c r="E222" i="57"/>
  <c r="D222" i="57"/>
  <c r="C222" i="57"/>
  <c r="B222" i="57"/>
  <c r="K223" i="61"/>
  <c r="J223" i="61"/>
  <c r="I223" i="61"/>
  <c r="H223" i="61"/>
  <c r="G223" i="61"/>
  <c r="F223" i="61"/>
  <c r="K222" i="61"/>
  <c r="J222" i="61"/>
  <c r="I222" i="61"/>
  <c r="H222" i="61"/>
  <c r="G222" i="61"/>
  <c r="F222" i="61"/>
  <c r="E222" i="61"/>
  <c r="D222" i="61"/>
  <c r="C222" i="61"/>
  <c r="B222" i="61"/>
  <c r="K223" i="64"/>
  <c r="J223" i="64"/>
  <c r="I223" i="64"/>
  <c r="H223" i="64"/>
  <c r="G223" i="64"/>
  <c r="F223" i="64"/>
  <c r="K222" i="64"/>
  <c r="J222" i="64"/>
  <c r="I222" i="64"/>
  <c r="H222" i="64"/>
  <c r="G222" i="64"/>
  <c r="F222" i="64"/>
  <c r="E222" i="64"/>
  <c r="D222" i="64"/>
  <c r="C222" i="64"/>
  <c r="B222" i="64"/>
  <c r="K223" i="67"/>
  <c r="J223" i="67"/>
  <c r="I223" i="67"/>
  <c r="H223" i="67"/>
  <c r="G223" i="67"/>
  <c r="F223" i="67"/>
  <c r="K222" i="67"/>
  <c r="J222" i="67"/>
  <c r="I222" i="67"/>
  <c r="H222" i="67"/>
  <c r="G222" i="67"/>
  <c r="F222" i="67"/>
  <c r="E222" i="67"/>
  <c r="D222" i="67"/>
  <c r="C222" i="67"/>
  <c r="B222" i="67"/>
  <c r="K223" i="88"/>
  <c r="J223" i="88"/>
  <c r="I223" i="88"/>
  <c r="H223" i="88"/>
  <c r="G223" i="88"/>
  <c r="F223" i="88"/>
  <c r="K222" i="88"/>
  <c r="J222" i="88"/>
  <c r="I222" i="88"/>
  <c r="H222" i="88"/>
  <c r="G222" i="88"/>
  <c r="F222" i="88"/>
  <c r="E222" i="88"/>
  <c r="D222" i="88"/>
  <c r="C222" i="88"/>
  <c r="B222" i="88"/>
  <c r="K223" i="91"/>
  <c r="J223" i="91"/>
  <c r="I223" i="91"/>
  <c r="H223" i="91"/>
  <c r="G223" i="91"/>
  <c r="F223" i="91"/>
  <c r="K222" i="91"/>
  <c r="J222" i="91"/>
  <c r="I222" i="91"/>
  <c r="H222" i="91"/>
  <c r="G222" i="91"/>
  <c r="F222" i="91"/>
  <c r="E222" i="91"/>
  <c r="D222" i="91"/>
  <c r="C222" i="91"/>
  <c r="B222" i="91"/>
  <c r="K223" i="97"/>
  <c r="J223" i="97"/>
  <c r="I223" i="97"/>
  <c r="H223" i="97"/>
  <c r="G223" i="97"/>
  <c r="F223" i="97"/>
  <c r="K222" i="97"/>
  <c r="J222" i="97"/>
  <c r="I222" i="97"/>
  <c r="H222" i="97"/>
  <c r="G222" i="97"/>
  <c r="F222" i="97"/>
  <c r="E222" i="97"/>
  <c r="D222" i="97"/>
  <c r="C222" i="97"/>
  <c r="B222" i="97"/>
  <c r="K223" i="100"/>
  <c r="J223" i="100"/>
  <c r="I223" i="100"/>
  <c r="H223" i="100"/>
  <c r="G223" i="100"/>
  <c r="F223" i="100"/>
  <c r="K222" i="100"/>
  <c r="J222" i="100"/>
  <c r="I222" i="100"/>
  <c r="H222" i="100"/>
  <c r="G222" i="100"/>
  <c r="F222" i="100"/>
  <c r="E222" i="100"/>
  <c r="D222" i="100"/>
  <c r="C222" i="100"/>
  <c r="B222" i="100"/>
  <c r="K223" i="103"/>
  <c r="J223" i="103"/>
  <c r="I223" i="103"/>
  <c r="H223" i="103"/>
  <c r="G223" i="103"/>
  <c r="F223" i="103"/>
  <c r="K222" i="103"/>
  <c r="J222" i="103"/>
  <c r="I222" i="103"/>
  <c r="H222" i="103"/>
  <c r="G222" i="103"/>
  <c r="F222" i="103"/>
  <c r="E222" i="103"/>
  <c r="D222" i="103"/>
  <c r="C222" i="103"/>
  <c r="B222" i="103"/>
  <c r="K223" i="106"/>
  <c r="J223" i="106"/>
  <c r="I223" i="106"/>
  <c r="H223" i="106"/>
  <c r="G223" i="106"/>
  <c r="F223" i="106"/>
  <c r="K222" i="106"/>
  <c r="J222" i="106"/>
  <c r="I222" i="106"/>
  <c r="H222" i="106"/>
  <c r="G222" i="106"/>
  <c r="F222" i="106"/>
  <c r="E222" i="106"/>
  <c r="D222" i="106"/>
  <c r="C222" i="106"/>
  <c r="B222" i="106"/>
  <c r="K223" i="109"/>
  <c r="J223" i="109"/>
  <c r="I223" i="109"/>
  <c r="H223" i="109"/>
  <c r="G223" i="109"/>
  <c r="F223" i="109"/>
  <c r="K222" i="109"/>
  <c r="J222" i="109"/>
  <c r="I222" i="109"/>
  <c r="H222" i="109"/>
  <c r="G222" i="109"/>
  <c r="F222" i="109"/>
  <c r="E222" i="109"/>
  <c r="D222" i="109"/>
  <c r="C222" i="109"/>
  <c r="B222" i="109"/>
  <c r="K223" i="112"/>
  <c r="J223" i="112"/>
  <c r="I223" i="112"/>
  <c r="H223" i="112"/>
  <c r="G223" i="112"/>
  <c r="F223" i="112"/>
  <c r="K222" i="112"/>
  <c r="J222" i="112"/>
  <c r="I222" i="112"/>
  <c r="H222" i="112"/>
  <c r="G222" i="112"/>
  <c r="F222" i="112"/>
  <c r="E222" i="112"/>
  <c r="D222" i="112"/>
  <c r="C222" i="112"/>
  <c r="B222" i="112"/>
  <c r="K223" i="115"/>
  <c r="J223" i="115"/>
  <c r="I223" i="115"/>
  <c r="H223" i="115"/>
  <c r="G223" i="115"/>
  <c r="F223" i="115"/>
  <c r="K222" i="115"/>
  <c r="J222" i="115"/>
  <c r="I222" i="115"/>
  <c r="H222" i="115"/>
  <c r="G222" i="115"/>
  <c r="F222" i="115"/>
  <c r="E222" i="115"/>
  <c r="D222" i="115"/>
  <c r="C222" i="115"/>
  <c r="B222" i="115"/>
  <c r="K223" i="118"/>
  <c r="J223" i="118"/>
  <c r="I223" i="118"/>
  <c r="H223" i="118"/>
  <c r="G223" i="118"/>
  <c r="F223" i="118"/>
  <c r="K222" i="118"/>
  <c r="J222" i="118"/>
  <c r="I222" i="118"/>
  <c r="H222" i="118"/>
  <c r="G222" i="118"/>
  <c r="F222" i="118"/>
  <c r="E222" i="118"/>
  <c r="D222" i="118"/>
  <c r="C222" i="118"/>
  <c r="B222" i="118"/>
  <c r="K223" i="2"/>
  <c r="J223" i="2"/>
  <c r="I223" i="2"/>
  <c r="H223" i="2"/>
  <c r="G223" i="2"/>
  <c r="F223" i="2"/>
  <c r="K222" i="2"/>
  <c r="J222" i="2"/>
  <c r="I222" i="2"/>
  <c r="H222" i="2"/>
  <c r="G222" i="2"/>
  <c r="F222" i="2"/>
  <c r="E222" i="2"/>
  <c r="D222" i="2"/>
  <c r="C222" i="2"/>
  <c r="B222" i="2"/>
  <c r="K176" i="54"/>
  <c r="J176" i="54"/>
  <c r="I176" i="54"/>
  <c r="H176" i="54"/>
  <c r="G176" i="54"/>
  <c r="F176" i="54"/>
  <c r="K175" i="54"/>
  <c r="J175" i="54"/>
  <c r="I175" i="54"/>
  <c r="H175" i="54"/>
  <c r="G175" i="54"/>
  <c r="F175" i="54"/>
  <c r="E175" i="54"/>
  <c r="D175" i="54"/>
  <c r="C175" i="54"/>
  <c r="B175" i="54"/>
  <c r="K176" i="57"/>
  <c r="J176" i="57"/>
  <c r="I176" i="57"/>
  <c r="H176" i="57"/>
  <c r="G176" i="57"/>
  <c r="F176" i="57"/>
  <c r="K175" i="57"/>
  <c r="J175" i="57"/>
  <c r="I175" i="57"/>
  <c r="H175" i="57"/>
  <c r="G175" i="57"/>
  <c r="F175" i="57"/>
  <c r="E175" i="57"/>
  <c r="D175" i="57"/>
  <c r="C175" i="57"/>
  <c r="B175" i="57"/>
  <c r="K176" i="61"/>
  <c r="J176" i="61"/>
  <c r="I176" i="61"/>
  <c r="H176" i="61"/>
  <c r="G176" i="61"/>
  <c r="F176" i="61"/>
  <c r="K175" i="61"/>
  <c r="J175" i="61"/>
  <c r="I175" i="61"/>
  <c r="H175" i="61"/>
  <c r="G175" i="61"/>
  <c r="F175" i="61"/>
  <c r="E175" i="61"/>
  <c r="D175" i="61"/>
  <c r="C175" i="61"/>
  <c r="B175" i="61"/>
  <c r="K176" i="64"/>
  <c r="J176" i="64"/>
  <c r="I176" i="64"/>
  <c r="H176" i="64"/>
  <c r="G176" i="64"/>
  <c r="F176" i="64"/>
  <c r="K175" i="64"/>
  <c r="J175" i="64"/>
  <c r="I175" i="64"/>
  <c r="H175" i="64"/>
  <c r="G175" i="64"/>
  <c r="F175" i="64"/>
  <c r="E175" i="64"/>
  <c r="D175" i="64"/>
  <c r="C175" i="64"/>
  <c r="B175" i="64"/>
  <c r="K176" i="67"/>
  <c r="J176" i="67"/>
  <c r="I176" i="67"/>
  <c r="H176" i="67"/>
  <c r="G176" i="67"/>
  <c r="F176" i="67"/>
  <c r="K175" i="67"/>
  <c r="J175" i="67"/>
  <c r="I175" i="67"/>
  <c r="H175" i="67"/>
  <c r="G175" i="67"/>
  <c r="F175" i="67"/>
  <c r="E175" i="67"/>
  <c r="D175" i="67"/>
  <c r="C175" i="67"/>
  <c r="B175" i="67"/>
  <c r="K176" i="88"/>
  <c r="J176" i="88"/>
  <c r="I176" i="88"/>
  <c r="H176" i="88"/>
  <c r="G176" i="88"/>
  <c r="F176" i="88"/>
  <c r="K175" i="88"/>
  <c r="J175" i="88"/>
  <c r="I175" i="88"/>
  <c r="H175" i="88"/>
  <c r="G175" i="88"/>
  <c r="F175" i="88"/>
  <c r="E175" i="88"/>
  <c r="D175" i="88"/>
  <c r="C175" i="88"/>
  <c r="B175" i="88"/>
  <c r="K176" i="91"/>
  <c r="J176" i="91"/>
  <c r="I176" i="91"/>
  <c r="H176" i="91"/>
  <c r="G176" i="91"/>
  <c r="F176" i="91"/>
  <c r="K175" i="91"/>
  <c r="J175" i="91"/>
  <c r="I175" i="91"/>
  <c r="H175" i="91"/>
  <c r="G175" i="91"/>
  <c r="F175" i="91"/>
  <c r="E175" i="91"/>
  <c r="D175" i="91"/>
  <c r="C175" i="91"/>
  <c r="B175" i="91"/>
  <c r="K176" i="97"/>
  <c r="J176" i="97"/>
  <c r="I176" i="97"/>
  <c r="H176" i="97"/>
  <c r="G176" i="97"/>
  <c r="F176" i="97"/>
  <c r="K175" i="97"/>
  <c r="J175" i="97"/>
  <c r="I175" i="97"/>
  <c r="H175" i="97"/>
  <c r="G175" i="97"/>
  <c r="F175" i="97"/>
  <c r="E175" i="97"/>
  <c r="D175" i="97"/>
  <c r="C175" i="97"/>
  <c r="B175" i="97"/>
  <c r="K176" i="100"/>
  <c r="J176" i="100"/>
  <c r="I176" i="100"/>
  <c r="H176" i="100"/>
  <c r="G176" i="100"/>
  <c r="F176" i="100"/>
  <c r="K175" i="100"/>
  <c r="J175" i="100"/>
  <c r="I175" i="100"/>
  <c r="H175" i="100"/>
  <c r="G175" i="100"/>
  <c r="F175" i="100"/>
  <c r="E175" i="100"/>
  <c r="D175" i="100"/>
  <c r="C175" i="100"/>
  <c r="B175" i="100"/>
  <c r="K176" i="103"/>
  <c r="J176" i="103"/>
  <c r="I176" i="103"/>
  <c r="H176" i="103"/>
  <c r="G176" i="103"/>
  <c r="F176" i="103"/>
  <c r="K175" i="103"/>
  <c r="J175" i="103"/>
  <c r="I175" i="103"/>
  <c r="H175" i="103"/>
  <c r="G175" i="103"/>
  <c r="F175" i="103"/>
  <c r="E175" i="103"/>
  <c r="D175" i="103"/>
  <c r="C175" i="103"/>
  <c r="B175" i="103"/>
  <c r="K176" i="106"/>
  <c r="J176" i="106"/>
  <c r="I176" i="106"/>
  <c r="H176" i="106"/>
  <c r="G176" i="106"/>
  <c r="F176" i="106"/>
  <c r="K175" i="106"/>
  <c r="J175" i="106"/>
  <c r="I175" i="106"/>
  <c r="H175" i="106"/>
  <c r="G175" i="106"/>
  <c r="F175" i="106"/>
  <c r="E175" i="106"/>
  <c r="D175" i="106"/>
  <c r="C175" i="106"/>
  <c r="B175" i="106"/>
  <c r="K176" i="109"/>
  <c r="J176" i="109"/>
  <c r="I176" i="109"/>
  <c r="H176" i="109"/>
  <c r="G176" i="109"/>
  <c r="F176" i="109"/>
  <c r="K175" i="109"/>
  <c r="J175" i="109"/>
  <c r="I175" i="109"/>
  <c r="H175" i="109"/>
  <c r="G175" i="109"/>
  <c r="F175" i="109"/>
  <c r="E175" i="109"/>
  <c r="D175" i="109"/>
  <c r="C175" i="109"/>
  <c r="B175" i="109"/>
  <c r="K176" i="112"/>
  <c r="J176" i="112"/>
  <c r="I176" i="112"/>
  <c r="H176" i="112"/>
  <c r="G176" i="112"/>
  <c r="F176" i="112"/>
  <c r="K175" i="112"/>
  <c r="J175" i="112"/>
  <c r="I175" i="112"/>
  <c r="H175" i="112"/>
  <c r="G175" i="112"/>
  <c r="F175" i="112"/>
  <c r="E175" i="112"/>
  <c r="D175" i="112"/>
  <c r="C175" i="112"/>
  <c r="B175" i="112"/>
  <c r="K176" i="115"/>
  <c r="J176" i="115"/>
  <c r="I176" i="115"/>
  <c r="H176" i="115"/>
  <c r="G176" i="115"/>
  <c r="F176" i="115"/>
  <c r="K175" i="115"/>
  <c r="J175" i="115"/>
  <c r="I175" i="115"/>
  <c r="H175" i="115"/>
  <c r="G175" i="115"/>
  <c r="F175" i="115"/>
  <c r="E175" i="115"/>
  <c r="D175" i="115"/>
  <c r="C175" i="115"/>
  <c r="B175" i="115"/>
  <c r="K176" i="118"/>
  <c r="J176" i="118"/>
  <c r="I176" i="118"/>
  <c r="H176" i="118"/>
  <c r="G176" i="118"/>
  <c r="F176" i="118"/>
  <c r="K175" i="118"/>
  <c r="J175" i="118"/>
  <c r="I175" i="118"/>
  <c r="H175" i="118"/>
  <c r="G175" i="118"/>
  <c r="F175" i="118"/>
  <c r="E175" i="118"/>
  <c r="D175" i="118"/>
  <c r="C175" i="118"/>
  <c r="B175" i="118"/>
  <c r="K176" i="2"/>
  <c r="J176" i="2"/>
  <c r="I176" i="2"/>
  <c r="H176" i="2"/>
  <c r="G176" i="2"/>
  <c r="F176" i="2"/>
  <c r="K175" i="2"/>
  <c r="J175" i="2"/>
  <c r="I175" i="2"/>
  <c r="H175" i="2"/>
  <c r="G175" i="2"/>
  <c r="F175" i="2"/>
  <c r="E175" i="2"/>
  <c r="D175" i="2"/>
  <c r="C175" i="2"/>
  <c r="B175" i="2"/>
  <c r="K143" i="54"/>
  <c r="J143" i="54"/>
  <c r="I143" i="54"/>
  <c r="H143" i="54"/>
  <c r="G143" i="54"/>
  <c r="F143" i="54"/>
  <c r="K142" i="54"/>
  <c r="J142" i="54"/>
  <c r="I142" i="54"/>
  <c r="H142" i="54"/>
  <c r="G142" i="54"/>
  <c r="F142" i="54"/>
  <c r="E142" i="54"/>
  <c r="D142" i="54"/>
  <c r="C142" i="54"/>
  <c r="B142" i="54"/>
  <c r="K143" i="57"/>
  <c r="J143" i="57"/>
  <c r="I143" i="57"/>
  <c r="H143" i="57"/>
  <c r="G143" i="57"/>
  <c r="F143" i="57"/>
  <c r="K142" i="57"/>
  <c r="J142" i="57"/>
  <c r="I142" i="57"/>
  <c r="H142" i="57"/>
  <c r="G142" i="57"/>
  <c r="F142" i="57"/>
  <c r="E142" i="57"/>
  <c r="D142" i="57"/>
  <c r="C142" i="57"/>
  <c r="B142" i="57"/>
  <c r="K143" i="61"/>
  <c r="J143" i="61"/>
  <c r="I143" i="61"/>
  <c r="H143" i="61"/>
  <c r="G143" i="61"/>
  <c r="F143" i="61"/>
  <c r="K142" i="61"/>
  <c r="J142" i="61"/>
  <c r="I142" i="61"/>
  <c r="H142" i="61"/>
  <c r="G142" i="61"/>
  <c r="F142" i="61"/>
  <c r="E142" i="61"/>
  <c r="D142" i="61"/>
  <c r="C142" i="61"/>
  <c r="B142" i="61"/>
  <c r="K143" i="64"/>
  <c r="J143" i="64"/>
  <c r="I143" i="64"/>
  <c r="H143" i="64"/>
  <c r="G143" i="64"/>
  <c r="F143" i="64"/>
  <c r="K142" i="64"/>
  <c r="J142" i="64"/>
  <c r="I142" i="64"/>
  <c r="H142" i="64"/>
  <c r="G142" i="64"/>
  <c r="F142" i="64"/>
  <c r="E142" i="64"/>
  <c r="D142" i="64"/>
  <c r="C142" i="64"/>
  <c r="B142" i="64"/>
  <c r="K143" i="67"/>
  <c r="J143" i="67"/>
  <c r="I143" i="67"/>
  <c r="H143" i="67"/>
  <c r="G143" i="67"/>
  <c r="F143" i="67"/>
  <c r="K142" i="67"/>
  <c r="J142" i="67"/>
  <c r="I142" i="67"/>
  <c r="H142" i="67"/>
  <c r="G142" i="67"/>
  <c r="F142" i="67"/>
  <c r="E142" i="67"/>
  <c r="D142" i="67"/>
  <c r="C142" i="67"/>
  <c r="B142" i="67"/>
  <c r="K143" i="88"/>
  <c r="J143" i="88"/>
  <c r="I143" i="88"/>
  <c r="H143" i="88"/>
  <c r="G143" i="88"/>
  <c r="F143" i="88"/>
  <c r="K142" i="88"/>
  <c r="J142" i="88"/>
  <c r="I142" i="88"/>
  <c r="H142" i="88"/>
  <c r="G142" i="88"/>
  <c r="F142" i="88"/>
  <c r="E142" i="88"/>
  <c r="D142" i="88"/>
  <c r="C142" i="88"/>
  <c r="B142" i="88"/>
  <c r="K143" i="91"/>
  <c r="J143" i="91"/>
  <c r="I143" i="91"/>
  <c r="H143" i="91"/>
  <c r="G143" i="91"/>
  <c r="F143" i="91"/>
  <c r="K142" i="91"/>
  <c r="J142" i="91"/>
  <c r="I142" i="91"/>
  <c r="H142" i="91"/>
  <c r="G142" i="91"/>
  <c r="F142" i="91"/>
  <c r="E142" i="91"/>
  <c r="D142" i="91"/>
  <c r="C142" i="91"/>
  <c r="B142" i="91"/>
  <c r="K143" i="97"/>
  <c r="J143" i="97"/>
  <c r="I143" i="97"/>
  <c r="H143" i="97"/>
  <c r="G143" i="97"/>
  <c r="F143" i="97"/>
  <c r="K142" i="97"/>
  <c r="J142" i="97"/>
  <c r="I142" i="97"/>
  <c r="H142" i="97"/>
  <c r="G142" i="97"/>
  <c r="F142" i="97"/>
  <c r="E142" i="97"/>
  <c r="D142" i="97"/>
  <c r="C142" i="97"/>
  <c r="B142" i="97"/>
  <c r="A142" i="97"/>
  <c r="K143" i="100"/>
  <c r="J143" i="100"/>
  <c r="I143" i="100"/>
  <c r="H143" i="100"/>
  <c r="G143" i="100"/>
  <c r="F143" i="100"/>
  <c r="K142" i="100"/>
  <c r="J142" i="100"/>
  <c r="I142" i="100"/>
  <c r="H142" i="100"/>
  <c r="G142" i="100"/>
  <c r="F142" i="100"/>
  <c r="E142" i="100"/>
  <c r="D142" i="100"/>
  <c r="C142" i="100"/>
  <c r="B142" i="100"/>
  <c r="K143" i="103"/>
  <c r="J143" i="103"/>
  <c r="I143" i="103"/>
  <c r="H143" i="103"/>
  <c r="G143" i="103"/>
  <c r="F143" i="103"/>
  <c r="K142" i="103"/>
  <c r="J142" i="103"/>
  <c r="I142" i="103"/>
  <c r="H142" i="103"/>
  <c r="G142" i="103"/>
  <c r="F142" i="103"/>
  <c r="E142" i="103"/>
  <c r="D142" i="103"/>
  <c r="C142" i="103"/>
  <c r="B142" i="103"/>
  <c r="K143" i="106"/>
  <c r="J143" i="106"/>
  <c r="I143" i="106"/>
  <c r="H143" i="106"/>
  <c r="G143" i="106"/>
  <c r="F143" i="106"/>
  <c r="K142" i="106"/>
  <c r="J142" i="106"/>
  <c r="I142" i="106"/>
  <c r="H142" i="106"/>
  <c r="G142" i="106"/>
  <c r="F142" i="106"/>
  <c r="E142" i="106"/>
  <c r="D142" i="106"/>
  <c r="C142" i="106"/>
  <c r="B142" i="106"/>
  <c r="A142" i="106"/>
  <c r="K143" i="109"/>
  <c r="J143" i="109"/>
  <c r="I143" i="109"/>
  <c r="H143" i="109"/>
  <c r="G143" i="109"/>
  <c r="F143" i="109"/>
  <c r="K142" i="109"/>
  <c r="J142" i="109"/>
  <c r="I142" i="109"/>
  <c r="H142" i="109"/>
  <c r="G142" i="109"/>
  <c r="F142" i="109"/>
  <c r="E142" i="109"/>
  <c r="D142" i="109"/>
  <c r="C142" i="109"/>
  <c r="B142" i="109"/>
  <c r="K143" i="112"/>
  <c r="J143" i="112"/>
  <c r="I143" i="112"/>
  <c r="H143" i="112"/>
  <c r="G143" i="112"/>
  <c r="F143" i="112"/>
  <c r="K142" i="112"/>
  <c r="J142" i="112"/>
  <c r="I142" i="112"/>
  <c r="H142" i="112"/>
  <c r="G142" i="112"/>
  <c r="F142" i="112"/>
  <c r="E142" i="112"/>
  <c r="D142" i="112"/>
  <c r="C142" i="112"/>
  <c r="B142" i="112"/>
  <c r="K143" i="115"/>
  <c r="J143" i="115"/>
  <c r="I143" i="115"/>
  <c r="H143" i="115"/>
  <c r="G143" i="115"/>
  <c r="F143" i="115"/>
  <c r="K142" i="115"/>
  <c r="J142" i="115"/>
  <c r="I142" i="115"/>
  <c r="H142" i="115"/>
  <c r="G142" i="115"/>
  <c r="F142" i="115"/>
  <c r="E142" i="115"/>
  <c r="D142" i="115"/>
  <c r="C142" i="115"/>
  <c r="B142" i="115"/>
  <c r="K143" i="118"/>
  <c r="J143" i="118"/>
  <c r="I143" i="118"/>
  <c r="H143" i="118"/>
  <c r="G143" i="118"/>
  <c r="F143" i="118"/>
  <c r="K142" i="118"/>
  <c r="J142" i="118"/>
  <c r="I142" i="118"/>
  <c r="H142" i="118"/>
  <c r="G142" i="118"/>
  <c r="F142" i="118"/>
  <c r="E142" i="118"/>
  <c r="D142" i="118"/>
  <c r="C142" i="118"/>
  <c r="B142" i="118"/>
  <c r="K143" i="2"/>
  <c r="J143" i="2"/>
  <c r="I143" i="2"/>
  <c r="H143" i="2"/>
  <c r="G143" i="2"/>
  <c r="F143" i="2"/>
  <c r="K142" i="2"/>
  <c r="J142" i="2"/>
  <c r="I142" i="2"/>
  <c r="H142" i="2"/>
  <c r="G142" i="2"/>
  <c r="F142" i="2"/>
  <c r="E142" i="2"/>
  <c r="D142" i="2"/>
  <c r="C142" i="2"/>
  <c r="B142" i="2"/>
  <c r="A142" i="2"/>
  <c r="K93" i="54"/>
  <c r="J93" i="54"/>
  <c r="I93" i="54"/>
  <c r="H93" i="54"/>
  <c r="G93" i="54"/>
  <c r="F93" i="54"/>
  <c r="K92" i="54"/>
  <c r="J92" i="54"/>
  <c r="I92" i="54"/>
  <c r="H92" i="54"/>
  <c r="G92" i="54"/>
  <c r="F92" i="54"/>
  <c r="E92" i="54"/>
  <c r="D92" i="54"/>
  <c r="C92" i="54"/>
  <c r="B92" i="54"/>
  <c r="K93" i="57"/>
  <c r="J93" i="57"/>
  <c r="I93" i="57"/>
  <c r="H93" i="57"/>
  <c r="G93" i="57"/>
  <c r="F93" i="57"/>
  <c r="K92" i="57"/>
  <c r="J92" i="57"/>
  <c r="I92" i="57"/>
  <c r="H92" i="57"/>
  <c r="G92" i="57"/>
  <c r="F92" i="57"/>
  <c r="E92" i="57"/>
  <c r="D92" i="57"/>
  <c r="C92" i="57"/>
  <c r="B92" i="57"/>
  <c r="K93" i="61"/>
  <c r="J93" i="61"/>
  <c r="I93" i="61"/>
  <c r="H93" i="61"/>
  <c r="G93" i="61"/>
  <c r="F93" i="61"/>
  <c r="K92" i="61"/>
  <c r="J92" i="61"/>
  <c r="I92" i="61"/>
  <c r="H92" i="61"/>
  <c r="G92" i="61"/>
  <c r="F92" i="61"/>
  <c r="E92" i="61"/>
  <c r="D92" i="61"/>
  <c r="C92" i="61"/>
  <c r="B92" i="61"/>
  <c r="K93" i="64"/>
  <c r="J93" i="64"/>
  <c r="I93" i="64"/>
  <c r="H93" i="64"/>
  <c r="G93" i="64"/>
  <c r="F93" i="64"/>
  <c r="K92" i="64"/>
  <c r="J92" i="64"/>
  <c r="I92" i="64"/>
  <c r="H92" i="64"/>
  <c r="G92" i="64"/>
  <c r="F92" i="64"/>
  <c r="E92" i="64"/>
  <c r="D92" i="64"/>
  <c r="C92" i="64"/>
  <c r="B92" i="64"/>
  <c r="K93" i="67"/>
  <c r="J93" i="67"/>
  <c r="I93" i="67"/>
  <c r="H93" i="67"/>
  <c r="G93" i="67"/>
  <c r="F93" i="67"/>
  <c r="K92" i="67"/>
  <c r="J92" i="67"/>
  <c r="I92" i="67"/>
  <c r="H92" i="67"/>
  <c r="G92" i="67"/>
  <c r="F92" i="67"/>
  <c r="E92" i="67"/>
  <c r="D92" i="67"/>
  <c r="C92" i="67"/>
  <c r="B92" i="67"/>
  <c r="K93" i="88"/>
  <c r="J93" i="88"/>
  <c r="I93" i="88"/>
  <c r="H93" i="88"/>
  <c r="G93" i="88"/>
  <c r="F93" i="88"/>
  <c r="K92" i="88"/>
  <c r="J92" i="88"/>
  <c r="I92" i="88"/>
  <c r="H92" i="88"/>
  <c r="G92" i="88"/>
  <c r="F92" i="88"/>
  <c r="E92" i="88"/>
  <c r="D92" i="88"/>
  <c r="C92" i="88"/>
  <c r="B92" i="88"/>
  <c r="K93" i="91"/>
  <c r="J93" i="91"/>
  <c r="I93" i="91"/>
  <c r="H93" i="91"/>
  <c r="G93" i="91"/>
  <c r="F93" i="91"/>
  <c r="K92" i="91"/>
  <c r="J92" i="91"/>
  <c r="I92" i="91"/>
  <c r="H92" i="91"/>
  <c r="G92" i="91"/>
  <c r="F92" i="91"/>
  <c r="E92" i="91"/>
  <c r="D92" i="91"/>
  <c r="C92" i="91"/>
  <c r="B92" i="91"/>
  <c r="K93" i="97"/>
  <c r="J93" i="97"/>
  <c r="I93" i="97"/>
  <c r="H93" i="97"/>
  <c r="G93" i="97"/>
  <c r="F93" i="97"/>
  <c r="K92" i="97"/>
  <c r="J92" i="97"/>
  <c r="I92" i="97"/>
  <c r="H92" i="97"/>
  <c r="G92" i="97"/>
  <c r="F92" i="97"/>
  <c r="E92" i="97"/>
  <c r="D92" i="97"/>
  <c r="C92" i="97"/>
  <c r="B92" i="97"/>
  <c r="A92" i="97"/>
  <c r="K93" i="100"/>
  <c r="J93" i="100"/>
  <c r="I93" i="100"/>
  <c r="H93" i="100"/>
  <c r="G93" i="100"/>
  <c r="F93" i="100"/>
  <c r="K92" i="100"/>
  <c r="J92" i="100"/>
  <c r="I92" i="100"/>
  <c r="H92" i="100"/>
  <c r="G92" i="100"/>
  <c r="F92" i="100"/>
  <c r="E92" i="100"/>
  <c r="D92" i="100"/>
  <c r="C92" i="100"/>
  <c r="B92" i="100"/>
  <c r="K93" i="103"/>
  <c r="J93" i="103"/>
  <c r="I93" i="103"/>
  <c r="H93" i="103"/>
  <c r="G93" i="103"/>
  <c r="F93" i="103"/>
  <c r="K92" i="103"/>
  <c r="J92" i="103"/>
  <c r="I92" i="103"/>
  <c r="H92" i="103"/>
  <c r="G92" i="103"/>
  <c r="F92" i="103"/>
  <c r="E92" i="103"/>
  <c r="D92" i="103"/>
  <c r="C92" i="103"/>
  <c r="B92" i="103"/>
  <c r="K93" i="106"/>
  <c r="J93" i="106"/>
  <c r="I93" i="106"/>
  <c r="H93" i="106"/>
  <c r="G93" i="106"/>
  <c r="F93" i="106"/>
  <c r="K92" i="106"/>
  <c r="J92" i="106"/>
  <c r="I92" i="106"/>
  <c r="H92" i="106"/>
  <c r="G92" i="106"/>
  <c r="F92" i="106"/>
  <c r="E92" i="106"/>
  <c r="D92" i="106"/>
  <c r="C92" i="106"/>
  <c r="B92" i="106"/>
  <c r="A92" i="106"/>
  <c r="K93" i="109"/>
  <c r="J93" i="109"/>
  <c r="I93" i="109"/>
  <c r="H93" i="109"/>
  <c r="G93" i="109"/>
  <c r="F93" i="109"/>
  <c r="K92" i="109"/>
  <c r="J92" i="109"/>
  <c r="I92" i="109"/>
  <c r="H92" i="109"/>
  <c r="G92" i="109"/>
  <c r="F92" i="109"/>
  <c r="E92" i="109"/>
  <c r="D92" i="109"/>
  <c r="C92" i="109"/>
  <c r="B92" i="109"/>
  <c r="K93" i="112"/>
  <c r="J93" i="112"/>
  <c r="I93" i="112"/>
  <c r="H93" i="112"/>
  <c r="G93" i="112"/>
  <c r="F93" i="112"/>
  <c r="K92" i="112"/>
  <c r="J92" i="112"/>
  <c r="I92" i="112"/>
  <c r="H92" i="112"/>
  <c r="G92" i="112"/>
  <c r="F92" i="112"/>
  <c r="E92" i="112"/>
  <c r="D92" i="112"/>
  <c r="C92" i="112"/>
  <c r="B92" i="112"/>
  <c r="K93" i="115"/>
  <c r="J93" i="115"/>
  <c r="I93" i="115"/>
  <c r="H93" i="115"/>
  <c r="G93" i="115"/>
  <c r="F93" i="115"/>
  <c r="K92" i="115"/>
  <c r="J92" i="115"/>
  <c r="I92" i="115"/>
  <c r="H92" i="115"/>
  <c r="G92" i="115"/>
  <c r="F92" i="115"/>
  <c r="E92" i="115"/>
  <c r="D92" i="115"/>
  <c r="C92" i="115"/>
  <c r="B92" i="115"/>
  <c r="K93" i="118"/>
  <c r="J93" i="118"/>
  <c r="I93" i="118"/>
  <c r="H93" i="118"/>
  <c r="G93" i="118"/>
  <c r="F93" i="118"/>
  <c r="K92" i="118"/>
  <c r="J92" i="118"/>
  <c r="I92" i="118"/>
  <c r="H92" i="118"/>
  <c r="G92" i="118"/>
  <c r="F92" i="118"/>
  <c r="E92" i="118"/>
  <c r="D92" i="118"/>
  <c r="C92" i="118"/>
  <c r="B92" i="118"/>
  <c r="K93" i="2"/>
  <c r="J93" i="2"/>
  <c r="I93" i="2"/>
  <c r="H93" i="2"/>
  <c r="G93" i="2"/>
  <c r="F93" i="2"/>
  <c r="K92" i="2"/>
  <c r="J92" i="2"/>
  <c r="I92" i="2"/>
  <c r="H92" i="2"/>
  <c r="G92" i="2"/>
  <c r="F92" i="2"/>
  <c r="E92" i="2"/>
  <c r="D92" i="2"/>
  <c r="C92" i="2"/>
  <c r="B92" i="2"/>
  <c r="A92" i="2"/>
  <c r="K50" i="54"/>
  <c r="K50" i="57"/>
  <c r="K50" i="61"/>
  <c r="K50" i="64"/>
  <c r="K50" i="67"/>
  <c r="K50" i="88"/>
  <c r="K50" i="91"/>
  <c r="K50" i="97"/>
  <c r="K50" i="100"/>
  <c r="K50" i="103"/>
  <c r="K50" i="106"/>
  <c r="K50" i="109"/>
  <c r="K50" i="112"/>
  <c r="K50" i="115"/>
  <c r="K50" i="118"/>
  <c r="K50" i="2"/>
  <c r="J50" i="54"/>
  <c r="J50" i="57"/>
  <c r="J50" i="61"/>
  <c r="J50" i="64"/>
  <c r="J50" i="67"/>
  <c r="J50" i="88"/>
  <c r="J50" i="91"/>
  <c r="J50" i="97"/>
  <c r="J50" i="100"/>
  <c r="J50" i="103"/>
  <c r="J50" i="106"/>
  <c r="J50" i="109"/>
  <c r="J50" i="112"/>
  <c r="J50" i="115"/>
  <c r="J50" i="118"/>
  <c r="J50" i="2"/>
  <c r="I50" i="54"/>
  <c r="I50" i="57"/>
  <c r="I50" i="61"/>
  <c r="I50" i="64"/>
  <c r="I50" i="67"/>
  <c r="I50" i="88"/>
  <c r="I50" i="91"/>
  <c r="I50" i="97"/>
  <c r="I50" i="100"/>
  <c r="I50" i="103"/>
  <c r="I50" i="106"/>
  <c r="I50" i="109"/>
  <c r="I50" i="112"/>
  <c r="I50" i="115"/>
  <c r="I50" i="118"/>
  <c r="I50" i="2"/>
  <c r="H50" i="54"/>
  <c r="H50" i="57"/>
  <c r="H50" i="61"/>
  <c r="H50" i="64"/>
  <c r="H50" i="67"/>
  <c r="H50" i="88"/>
  <c r="H50" i="91"/>
  <c r="H50" i="97"/>
  <c r="H50" i="100"/>
  <c r="H50" i="103"/>
  <c r="H50" i="106"/>
  <c r="H50" i="109"/>
  <c r="H50" i="112"/>
  <c r="H50" i="115"/>
  <c r="H50" i="118"/>
  <c r="H50" i="2"/>
  <c r="G50" i="54"/>
  <c r="G50" i="57"/>
  <c r="G50" i="61"/>
  <c r="G50" i="64"/>
  <c r="G50" i="67"/>
  <c r="G50" i="88"/>
  <c r="G50" i="91"/>
  <c r="G50" i="97"/>
  <c r="G50" i="100"/>
  <c r="G50" i="103"/>
  <c r="G50" i="106"/>
  <c r="G50" i="109"/>
  <c r="G50" i="112"/>
  <c r="G50" i="115"/>
  <c r="G50" i="118"/>
  <c r="G50" i="2"/>
  <c r="F50" i="54"/>
  <c r="F50" i="57"/>
  <c r="F50" i="61"/>
  <c r="F50" i="64"/>
  <c r="F50" i="67"/>
  <c r="F50" i="88"/>
  <c r="F50" i="91"/>
  <c r="F50" i="97"/>
  <c r="F50" i="100"/>
  <c r="F50" i="103"/>
  <c r="F50" i="106"/>
  <c r="F50" i="109"/>
  <c r="F50" i="112"/>
  <c r="F50" i="115"/>
  <c r="F50" i="118"/>
  <c r="F50" i="2"/>
  <c r="J49" i="54"/>
  <c r="J49" i="57"/>
  <c r="J49" i="61"/>
  <c r="J49" i="64"/>
  <c r="J49" i="67"/>
  <c r="J49" i="88"/>
  <c r="J49" i="91"/>
  <c r="J49" i="97"/>
  <c r="J49" i="100"/>
  <c r="J49" i="103"/>
  <c r="J49" i="106"/>
  <c r="J49" i="109"/>
  <c r="J49" i="112"/>
  <c r="J49" i="115"/>
  <c r="J49" i="118"/>
  <c r="J49" i="2"/>
  <c r="H49" i="54"/>
  <c r="H49" i="57"/>
  <c r="H49" i="61"/>
  <c r="H49" i="64"/>
  <c r="H49" i="67"/>
  <c r="H49" i="88"/>
  <c r="H49" i="91"/>
  <c r="H49" i="97"/>
  <c r="H49" i="100"/>
  <c r="H49" i="103"/>
  <c r="H49" i="106"/>
  <c r="H49" i="109"/>
  <c r="H49" i="112"/>
  <c r="H49" i="115"/>
  <c r="H49" i="118"/>
  <c r="H49" i="2"/>
  <c r="F49" i="54"/>
  <c r="F49" i="57"/>
  <c r="F49" i="61"/>
  <c r="F49" i="64"/>
  <c r="F49" i="67"/>
  <c r="F49" i="88"/>
  <c r="F49" i="91"/>
  <c r="F49" i="97"/>
  <c r="F49" i="100"/>
  <c r="F49" i="103"/>
  <c r="F49" i="106"/>
  <c r="F49" i="109"/>
  <c r="F49" i="112"/>
  <c r="F49" i="115"/>
  <c r="F49" i="118"/>
  <c r="F49" i="2"/>
  <c r="E49" i="54"/>
  <c r="E49" i="57"/>
  <c r="E49" i="61"/>
  <c r="E49" i="64"/>
  <c r="E49" i="67"/>
  <c r="E49" i="88"/>
  <c r="E49" i="91"/>
  <c r="E49" i="97"/>
  <c r="E49" i="100"/>
  <c r="E49" i="103"/>
  <c r="E49" i="106"/>
  <c r="E49" i="109"/>
  <c r="E49" i="112"/>
  <c r="E49" i="115"/>
  <c r="E49" i="118"/>
  <c r="E49" i="2"/>
  <c r="D49" i="54"/>
  <c r="D49" i="57"/>
  <c r="D49" i="61"/>
  <c r="D49" i="64"/>
  <c r="D49" i="67"/>
  <c r="D49" i="88"/>
  <c r="D49" i="91"/>
  <c r="D49" i="97"/>
  <c r="D49" i="100"/>
  <c r="D49" i="103"/>
  <c r="D49" i="106"/>
  <c r="D49" i="109"/>
  <c r="D49" i="112"/>
  <c r="D49" i="115"/>
  <c r="D49" i="118"/>
  <c r="D49" i="2"/>
  <c r="C49" i="54"/>
  <c r="C49" i="57"/>
  <c r="C49" i="61"/>
  <c r="C49" i="64"/>
  <c r="C49" i="67"/>
  <c r="C49" i="88"/>
  <c r="C49" i="91"/>
  <c r="C49" i="97"/>
  <c r="C49" i="100"/>
  <c r="C49" i="103"/>
  <c r="C49" i="106"/>
  <c r="C49" i="109"/>
  <c r="C49" i="112"/>
  <c r="C49" i="115"/>
  <c r="C49" i="118"/>
  <c r="C49" i="2"/>
  <c r="B49" i="54"/>
  <c r="B49" i="57"/>
  <c r="B49" i="61"/>
  <c r="B49" i="64"/>
  <c r="B49" i="67"/>
  <c r="B49" i="88"/>
  <c r="B49" i="91"/>
  <c r="B49" i="97"/>
  <c r="B49" i="100"/>
  <c r="B49" i="103"/>
  <c r="B49" i="106"/>
  <c r="B49" i="109"/>
  <c r="B49" i="112"/>
  <c r="B49" i="115"/>
  <c r="B49" i="118"/>
  <c r="B49" i="2"/>
  <c r="A49" i="97"/>
  <c r="A49" i="106"/>
  <c r="A49" i="2"/>
  <c r="K49" i="54"/>
  <c r="I49" i="54"/>
  <c r="G49" i="54"/>
  <c r="K49" i="57"/>
  <c r="I49" i="57"/>
  <c r="G49" i="57"/>
  <c r="K49" i="61"/>
  <c r="I49" i="61"/>
  <c r="G49" i="61"/>
  <c r="K49" i="64"/>
  <c r="I49" i="64"/>
  <c r="G49" i="64"/>
  <c r="K49" i="67"/>
  <c r="I49" i="67"/>
  <c r="G49" i="67"/>
  <c r="K49" i="88"/>
  <c r="I49" i="88"/>
  <c r="G49" i="88"/>
  <c r="K49" i="91"/>
  <c r="I49" i="91"/>
  <c r="G49" i="91"/>
  <c r="K49" i="97"/>
  <c r="I49" i="97"/>
  <c r="G49" i="97"/>
  <c r="K49" i="100"/>
  <c r="I49" i="100"/>
  <c r="G49" i="100"/>
  <c r="K49" i="103"/>
  <c r="I49" i="103"/>
  <c r="G49" i="103"/>
  <c r="K49" i="106"/>
  <c r="I49" i="106"/>
  <c r="G49" i="106"/>
  <c r="K49" i="109"/>
  <c r="I49" i="109"/>
  <c r="G49" i="109"/>
  <c r="K49" i="112"/>
  <c r="I49" i="112"/>
  <c r="G49" i="112"/>
  <c r="K49" i="115"/>
  <c r="I49" i="115"/>
  <c r="G49" i="115"/>
  <c r="K49" i="118"/>
  <c r="I49" i="118"/>
  <c r="G49" i="118"/>
  <c r="K49" i="2"/>
  <c r="I49" i="2"/>
  <c r="G49" i="2"/>
  <c r="G316" i="2"/>
  <c r="F316" i="2"/>
  <c r="G310" i="2"/>
  <c r="G311" i="109"/>
  <c r="G7" i="112"/>
  <c r="G8" i="109"/>
  <c r="G12" i="109"/>
  <c r="G13" i="109"/>
  <c r="K311" i="2"/>
  <c r="K8" i="2"/>
  <c r="K12" i="2"/>
  <c r="I12" i="54" s="1"/>
  <c r="D5" i="120"/>
  <c r="C5" i="120"/>
  <c r="B5" i="120"/>
  <c r="A5" i="120"/>
  <c r="J66" i="101"/>
  <c r="J66" i="104"/>
  <c r="J66" i="107"/>
  <c r="K66" i="101"/>
  <c r="K66" i="104"/>
  <c r="K66" i="107"/>
  <c r="J65" i="101"/>
  <c r="J65" i="104"/>
  <c r="J65" i="107"/>
  <c r="K65" i="101"/>
  <c r="K65" i="104"/>
  <c r="K65" i="107"/>
  <c r="J64" i="101"/>
  <c r="Y64" i="101"/>
  <c r="J64" i="104"/>
  <c r="J64" i="107"/>
  <c r="K64" i="101"/>
  <c r="K64" i="104"/>
  <c r="K64" i="107"/>
  <c r="J63" i="101"/>
  <c r="J63" i="104"/>
  <c r="J63" i="107"/>
  <c r="K63" i="101"/>
  <c r="K63" i="104"/>
  <c r="K63" i="107"/>
  <c r="J60" i="101"/>
  <c r="J60" i="104"/>
  <c r="J60" i="107"/>
  <c r="K60" i="101"/>
  <c r="K60" i="104"/>
  <c r="Z60" i="104"/>
  <c r="K60" i="107"/>
  <c r="J59" i="101"/>
  <c r="J59" i="104"/>
  <c r="J59" i="107"/>
  <c r="K59" i="101"/>
  <c r="K59" i="104"/>
  <c r="K59" i="107"/>
  <c r="J58" i="101"/>
  <c r="J58" i="104"/>
  <c r="J58" i="107"/>
  <c r="K58" i="101"/>
  <c r="K58" i="104"/>
  <c r="Z58" i="104" s="1"/>
  <c r="K58" i="107"/>
  <c r="J57" i="101"/>
  <c r="J57" i="104"/>
  <c r="J57" i="107"/>
  <c r="K57" i="101"/>
  <c r="K57" i="104"/>
  <c r="K57" i="107"/>
  <c r="J56" i="101"/>
  <c r="Y56" i="101" s="1"/>
  <c r="J56" i="104"/>
  <c r="J56" i="107"/>
  <c r="K56" i="101"/>
  <c r="K56" i="104"/>
  <c r="K56" i="107"/>
  <c r="J55" i="101"/>
  <c r="J55" i="104"/>
  <c r="J55" i="107"/>
  <c r="Y55" i="107"/>
  <c r="K55" i="101"/>
  <c r="K55" i="104"/>
  <c r="K55" i="107"/>
  <c r="J54" i="101"/>
  <c r="J54" i="104"/>
  <c r="J54" i="107"/>
  <c r="K54" i="101"/>
  <c r="K54" i="104"/>
  <c r="Z54" i="104"/>
  <c r="K54" i="107"/>
  <c r="J53" i="101"/>
  <c r="J53" i="104"/>
  <c r="J53" i="107"/>
  <c r="K53" i="101"/>
  <c r="K53" i="104"/>
  <c r="K53" i="107"/>
  <c r="J52" i="101"/>
  <c r="J52" i="104"/>
  <c r="J52" i="107"/>
  <c r="K52" i="101"/>
  <c r="K52" i="104"/>
  <c r="K52" i="107"/>
  <c r="J51" i="101"/>
  <c r="J51" i="104"/>
  <c r="J51" i="107"/>
  <c r="K51" i="101"/>
  <c r="K51" i="104"/>
  <c r="K51" i="107"/>
  <c r="K48" i="119"/>
  <c r="K47" i="119"/>
  <c r="J47" i="119" s="1"/>
  <c r="Y47" i="119" s="1"/>
  <c r="K46" i="119"/>
  <c r="J46" i="119"/>
  <c r="K45" i="119"/>
  <c r="J45" i="119" s="1"/>
  <c r="K44" i="119"/>
  <c r="J44" i="119"/>
  <c r="Y44" i="119" s="1"/>
  <c r="J43" i="101"/>
  <c r="J43" i="104"/>
  <c r="J43" i="107"/>
  <c r="K43" i="101"/>
  <c r="K43" i="104"/>
  <c r="K43" i="107"/>
  <c r="K40" i="119"/>
  <c r="J40" i="119" s="1"/>
  <c r="Y40" i="119" s="1"/>
  <c r="K39" i="119"/>
  <c r="K38" i="119"/>
  <c r="J38" i="119" s="1"/>
  <c r="K37" i="119"/>
  <c r="J37" i="119"/>
  <c r="K36" i="119"/>
  <c r="K35" i="119"/>
  <c r="J35" i="119" s="1"/>
  <c r="K34" i="119"/>
  <c r="J34" i="119"/>
  <c r="K29" i="119"/>
  <c r="J29" i="119" s="1"/>
  <c r="K28" i="119"/>
  <c r="K27" i="119"/>
  <c r="J27" i="119" s="1"/>
  <c r="K26" i="119"/>
  <c r="J26" i="119"/>
  <c r="Y26" i="119"/>
  <c r="G6" i="106"/>
  <c r="F6" i="106" s="1"/>
  <c r="G17" i="106"/>
  <c r="G20" i="106"/>
  <c r="F20" i="106" s="1"/>
  <c r="G24" i="106"/>
  <c r="G27" i="106"/>
  <c r="F27" i="106"/>
  <c r="G32" i="106"/>
  <c r="F32" i="106" s="1"/>
  <c r="G34" i="106"/>
  <c r="G38" i="106"/>
  <c r="F38" i="106" s="1"/>
  <c r="G179" i="106"/>
  <c r="F179" i="106"/>
  <c r="G181" i="106"/>
  <c r="F181" i="106" s="1"/>
  <c r="G183" i="106"/>
  <c r="F183" i="106"/>
  <c r="G186" i="106"/>
  <c r="F186" i="106" s="1"/>
  <c r="G194" i="106"/>
  <c r="G197" i="106"/>
  <c r="F197" i="106"/>
  <c r="G200" i="106"/>
  <c r="F200" i="106" s="1"/>
  <c r="G206" i="106"/>
  <c r="F206" i="106"/>
  <c r="G209" i="106"/>
  <c r="F209" i="106" s="1"/>
  <c r="G211" i="106"/>
  <c r="F211" i="106"/>
  <c r="G214" i="106"/>
  <c r="F214" i="106" s="1"/>
  <c r="G219" i="106"/>
  <c r="F219" i="106"/>
  <c r="G227" i="106"/>
  <c r="F227" i="106" s="1"/>
  <c r="G231" i="106"/>
  <c r="F231" i="106"/>
  <c r="G235" i="106"/>
  <c r="G240" i="106"/>
  <c r="F240" i="106"/>
  <c r="G244" i="106"/>
  <c r="G248" i="106"/>
  <c r="F248" i="106" s="1"/>
  <c r="G251" i="106"/>
  <c r="F251" i="106"/>
  <c r="G255" i="106"/>
  <c r="G258" i="106"/>
  <c r="G263" i="106"/>
  <c r="F263" i="106"/>
  <c r="G272" i="106"/>
  <c r="F272" i="106" s="1"/>
  <c r="G277" i="106"/>
  <c r="F277" i="106"/>
  <c r="G283" i="106"/>
  <c r="G286" i="106"/>
  <c r="F286" i="106"/>
  <c r="G288" i="106"/>
  <c r="K180" i="2"/>
  <c r="I180" i="54" s="1"/>
  <c r="K182" i="2"/>
  <c r="I182" i="54"/>
  <c r="K184" i="2"/>
  <c r="I184" i="54" s="1"/>
  <c r="K185" i="2"/>
  <c r="I185" i="54"/>
  <c r="K185" i="54" s="1"/>
  <c r="K187" i="2"/>
  <c r="I187" i="54" s="1"/>
  <c r="K188" i="2"/>
  <c r="I188" i="54"/>
  <c r="K189" i="2"/>
  <c r="K190" i="2"/>
  <c r="I190" i="54"/>
  <c r="J190" i="2"/>
  <c r="H190" i="54" s="1"/>
  <c r="K191" i="2"/>
  <c r="K192" i="2"/>
  <c r="K195" i="2"/>
  <c r="K196" i="2"/>
  <c r="K198" i="2"/>
  <c r="J198" i="2"/>
  <c r="H198" i="54"/>
  <c r="K199" i="2"/>
  <c r="K201" i="2"/>
  <c r="K202" i="2"/>
  <c r="K207" i="2"/>
  <c r="K208" i="2"/>
  <c r="I208" i="54" s="1"/>
  <c r="K210" i="2"/>
  <c r="I210" i="54"/>
  <c r="K212" i="2"/>
  <c r="I212" i="54" s="1"/>
  <c r="K213" i="2"/>
  <c r="K215" i="2"/>
  <c r="K216" i="2"/>
  <c r="K217" i="2"/>
  <c r="I217" i="54"/>
  <c r="K218" i="2"/>
  <c r="J218" i="2" s="1"/>
  <c r="H218" i="54" s="1"/>
  <c r="K224" i="2"/>
  <c r="K225" i="2"/>
  <c r="K226" i="2"/>
  <c r="J226" i="2" s="1"/>
  <c r="H226" i="54" s="1"/>
  <c r="K228" i="2"/>
  <c r="K229" i="2"/>
  <c r="I229" i="54" s="1"/>
  <c r="K230" i="2"/>
  <c r="K232" i="2"/>
  <c r="I232" i="54"/>
  <c r="K233" i="2"/>
  <c r="K234" i="2"/>
  <c r="K236" i="2"/>
  <c r="I236" i="54"/>
  <c r="K237" i="2"/>
  <c r="K238" i="2"/>
  <c r="I238" i="54"/>
  <c r="K241" i="2"/>
  <c r="I241" i="54" s="1"/>
  <c r="K242" i="2"/>
  <c r="I242" i="54"/>
  <c r="K243" i="2"/>
  <c r="K245" i="2"/>
  <c r="K246" i="2"/>
  <c r="I246" i="54" s="1"/>
  <c r="K247" i="2"/>
  <c r="I247" i="54"/>
  <c r="K249" i="2"/>
  <c r="I249" i="54" s="1"/>
  <c r="K252" i="2"/>
  <c r="K253" i="2"/>
  <c r="K254" i="2"/>
  <c r="I254" i="54" s="1"/>
  <c r="K256" i="2"/>
  <c r="I256" i="54"/>
  <c r="K257" i="2"/>
  <c r="I257" i="54" s="1"/>
  <c r="K259" i="2"/>
  <c r="I259" i="54"/>
  <c r="K260" i="2"/>
  <c r="J260" i="2" s="1"/>
  <c r="H260" i="54" s="1"/>
  <c r="K261" i="2"/>
  <c r="K264" i="2"/>
  <c r="J264" i="2" s="1"/>
  <c r="H264" i="54" s="1"/>
  <c r="K265" i="2"/>
  <c r="I265" i="54" s="1"/>
  <c r="K273" i="2"/>
  <c r="I273" i="54"/>
  <c r="K274" i="2"/>
  <c r="K275" i="2"/>
  <c r="K276" i="2"/>
  <c r="K278" i="2"/>
  <c r="I278" i="54"/>
  <c r="K279" i="2"/>
  <c r="K280" i="2"/>
  <c r="J280" i="2"/>
  <c r="H280" i="54"/>
  <c r="I280" i="54"/>
  <c r="K281" i="2"/>
  <c r="K284" i="2"/>
  <c r="I284" i="54"/>
  <c r="K285" i="2"/>
  <c r="K287" i="2"/>
  <c r="K289" i="2"/>
  <c r="G60" i="106"/>
  <c r="F60" i="106"/>
  <c r="G69" i="106"/>
  <c r="G75" i="106"/>
  <c r="G79" i="106"/>
  <c r="F79" i="106" s="1"/>
  <c r="G101" i="106"/>
  <c r="F101" i="106"/>
  <c r="G122" i="106"/>
  <c r="F122" i="106"/>
  <c r="G124" i="106"/>
  <c r="F124" i="106"/>
  <c r="G128" i="106"/>
  <c r="F128" i="106" s="1"/>
  <c r="G131" i="106"/>
  <c r="G135" i="106"/>
  <c r="F135" i="106"/>
  <c r="G146" i="106"/>
  <c r="F146" i="106" s="1"/>
  <c r="G150" i="106"/>
  <c r="F150" i="106"/>
  <c r="G154" i="106"/>
  <c r="F154" i="106" s="1"/>
  <c r="G159" i="106"/>
  <c r="K7" i="2"/>
  <c r="J7" i="2"/>
  <c r="H7" i="54" s="1"/>
  <c r="K9" i="2"/>
  <c r="I9" i="54"/>
  <c r="K10" i="2"/>
  <c r="I10" i="54" s="1"/>
  <c r="K11" i="2"/>
  <c r="K13" i="2"/>
  <c r="K14" i="2"/>
  <c r="K15" i="2"/>
  <c r="K18" i="2"/>
  <c r="I18" i="54"/>
  <c r="K19" i="2"/>
  <c r="K21" i="2"/>
  <c r="I21" i="54"/>
  <c r="K22" i="2"/>
  <c r="K25" i="2"/>
  <c r="K28" i="2"/>
  <c r="K29" i="2"/>
  <c r="I29" i="54"/>
  <c r="K30" i="2"/>
  <c r="I30" i="54" s="1"/>
  <c r="K33" i="2"/>
  <c r="I33" i="54"/>
  <c r="K35" i="2"/>
  <c r="K36" i="2"/>
  <c r="I36" i="54"/>
  <c r="K37" i="2"/>
  <c r="K39" i="2"/>
  <c r="I39" i="54"/>
  <c r="K40" i="2"/>
  <c r="K41" i="2"/>
  <c r="I41" i="54" s="1"/>
  <c r="K42" i="2"/>
  <c r="J42" i="2"/>
  <c r="H42" i="54" s="1"/>
  <c r="K43" i="2"/>
  <c r="I43" i="54"/>
  <c r="K44" i="2"/>
  <c r="I44" i="54" s="1"/>
  <c r="K45" i="2"/>
  <c r="K46" i="2"/>
  <c r="I46" i="54"/>
  <c r="K58" i="2"/>
  <c r="I58" i="54" s="1"/>
  <c r="K59" i="2"/>
  <c r="I59" i="54"/>
  <c r="K57" i="2"/>
  <c r="I57" i="54" s="1"/>
  <c r="K61" i="2"/>
  <c r="I61" i="54"/>
  <c r="K62" i="2"/>
  <c r="K63" i="2"/>
  <c r="I63" i="54"/>
  <c r="K64" i="2"/>
  <c r="I64" i="54"/>
  <c r="K65" i="2"/>
  <c r="I65" i="54"/>
  <c r="K70" i="2"/>
  <c r="K71" i="2"/>
  <c r="K72" i="2"/>
  <c r="K73" i="2"/>
  <c r="I73" i="54"/>
  <c r="K76" i="2"/>
  <c r="J76" i="2" s="1"/>
  <c r="H76" i="54" s="1"/>
  <c r="K77" i="2"/>
  <c r="K78" i="2"/>
  <c r="K80" i="2"/>
  <c r="I80" i="54" s="1"/>
  <c r="K81" i="2"/>
  <c r="I81" i="54"/>
  <c r="K82" i="2"/>
  <c r="K83" i="2"/>
  <c r="J83" i="2"/>
  <c r="H83" i="54"/>
  <c r="K84" i="2"/>
  <c r="K85" i="2"/>
  <c r="I85" i="54"/>
  <c r="K86" i="2"/>
  <c r="J86" i="2" s="1"/>
  <c r="H86" i="54" s="1"/>
  <c r="K87" i="2"/>
  <c r="I87" i="54"/>
  <c r="K88" i="2"/>
  <c r="I88" i="54" s="1"/>
  <c r="K89" i="2"/>
  <c r="I89" i="54"/>
  <c r="K94" i="2"/>
  <c r="I94" i="54" s="1"/>
  <c r="K95" i="2"/>
  <c r="I95" i="54"/>
  <c r="K96" i="2"/>
  <c r="I96" i="54" s="1"/>
  <c r="K97" i="2"/>
  <c r="K98" i="2"/>
  <c r="I98" i="54" s="1"/>
  <c r="K99" i="2"/>
  <c r="I99" i="54"/>
  <c r="K100" i="2"/>
  <c r="I100" i="54"/>
  <c r="K102" i="2"/>
  <c r="K103" i="2"/>
  <c r="I103" i="54"/>
  <c r="K104" i="2"/>
  <c r="I104" i="54" s="1"/>
  <c r="K105" i="2"/>
  <c r="I105" i="54"/>
  <c r="K106" i="2"/>
  <c r="I106" i="54" s="1"/>
  <c r="K107" i="2"/>
  <c r="I107" i="54"/>
  <c r="K108" i="2"/>
  <c r="I108" i="54" s="1"/>
  <c r="K109" i="2"/>
  <c r="I109" i="54"/>
  <c r="K110" i="2"/>
  <c r="I110" i="54" s="1"/>
  <c r="K111" i="2"/>
  <c r="I111" i="54"/>
  <c r="K112" i="2"/>
  <c r="I112" i="54" s="1"/>
  <c r="K113" i="2"/>
  <c r="I113" i="54"/>
  <c r="K114" i="2"/>
  <c r="I114" i="54" s="1"/>
  <c r="K115" i="2"/>
  <c r="I115" i="54"/>
  <c r="K116" i="2"/>
  <c r="I116" i="54" s="1"/>
  <c r="K117" i="2"/>
  <c r="I117" i="54"/>
  <c r="K118" i="2"/>
  <c r="I118" i="54" s="1"/>
  <c r="K119" i="2"/>
  <c r="K120" i="2"/>
  <c r="I120" i="54" s="1"/>
  <c r="K123" i="2"/>
  <c r="I123" i="54"/>
  <c r="K125" i="2"/>
  <c r="I125" i="54"/>
  <c r="K126" i="2"/>
  <c r="I126" i="54"/>
  <c r="K129" i="2"/>
  <c r="K130" i="2"/>
  <c r="I130" i="54" s="1"/>
  <c r="K132" i="2"/>
  <c r="I132" i="54"/>
  <c r="K133" i="2"/>
  <c r="I133" i="54" s="1"/>
  <c r="K136" i="2"/>
  <c r="I136" i="54"/>
  <c r="K137" i="2"/>
  <c r="I137" i="54" s="1"/>
  <c r="K138" i="2"/>
  <c r="K139" i="2"/>
  <c r="K147" i="2"/>
  <c r="K148" i="2"/>
  <c r="J148" i="2"/>
  <c r="H148" i="54"/>
  <c r="K149" i="2"/>
  <c r="J149" i="2" s="1"/>
  <c r="H149" i="54" s="1"/>
  <c r="K151" i="2"/>
  <c r="K152" i="2"/>
  <c r="I152" i="54" s="1"/>
  <c r="K153" i="2"/>
  <c r="J153" i="2"/>
  <c r="H153" i="54" s="1"/>
  <c r="K155" i="2"/>
  <c r="I155" i="54"/>
  <c r="K156" i="2"/>
  <c r="I156" i="54"/>
  <c r="K157" i="2"/>
  <c r="I157" i="54"/>
  <c r="K160" i="2"/>
  <c r="I160" i="54" s="1"/>
  <c r="K161" i="2"/>
  <c r="I161" i="54"/>
  <c r="K162" i="2"/>
  <c r="K163" i="2"/>
  <c r="J163" i="2" s="1"/>
  <c r="H163" i="54" s="1"/>
  <c r="K164" i="2"/>
  <c r="I164" i="54" s="1"/>
  <c r="K21" i="119"/>
  <c r="J21" i="119"/>
  <c r="Y21" i="119"/>
  <c r="K20" i="119"/>
  <c r="J20" i="119" s="1"/>
  <c r="Y20" i="119" s="1"/>
  <c r="K19" i="119"/>
  <c r="J19" i="119" s="1"/>
  <c r="K18" i="119"/>
  <c r="J18" i="119"/>
  <c r="Y18" i="119"/>
  <c r="K17" i="119"/>
  <c r="K16" i="119"/>
  <c r="J16" i="119"/>
  <c r="Y16" i="119"/>
  <c r="K15" i="119"/>
  <c r="J15" i="119" s="1"/>
  <c r="Y15" i="119" s="1"/>
  <c r="K14" i="119"/>
  <c r="J14" i="119"/>
  <c r="Y14" i="119" s="1"/>
  <c r="J13" i="101"/>
  <c r="J13" i="104"/>
  <c r="J13" i="107"/>
  <c r="K13" i="101"/>
  <c r="K13" i="104"/>
  <c r="K13" i="107"/>
  <c r="Z13" i="107" s="1"/>
  <c r="G297" i="100"/>
  <c r="F297" i="100"/>
  <c r="G301" i="100"/>
  <c r="F301" i="100" s="1"/>
  <c r="G305" i="100"/>
  <c r="G310" i="100"/>
  <c r="F310" i="100"/>
  <c r="G297" i="103"/>
  <c r="F297" i="103" s="1"/>
  <c r="G301" i="103"/>
  <c r="F301" i="103"/>
  <c r="G305" i="103"/>
  <c r="F305" i="103" s="1"/>
  <c r="G310" i="103"/>
  <c r="F310" i="103"/>
  <c r="G297" i="106"/>
  <c r="G301" i="106"/>
  <c r="F301" i="106"/>
  <c r="G305" i="106"/>
  <c r="F305" i="106" s="1"/>
  <c r="G310" i="106"/>
  <c r="F310" i="106"/>
  <c r="G179" i="100"/>
  <c r="F179" i="100" s="1"/>
  <c r="G181" i="100"/>
  <c r="F181" i="100" s="1"/>
  <c r="G183" i="100"/>
  <c r="G186" i="100"/>
  <c r="F186" i="100" s="1"/>
  <c r="G194" i="100"/>
  <c r="F194" i="100"/>
  <c r="G197" i="100"/>
  <c r="F197" i="100" s="1"/>
  <c r="G200" i="100"/>
  <c r="F200" i="100"/>
  <c r="G206" i="100"/>
  <c r="F206" i="100" s="1"/>
  <c r="G209" i="100"/>
  <c r="F209" i="100"/>
  <c r="G211" i="100"/>
  <c r="F211" i="100" s="1"/>
  <c r="G214" i="100"/>
  <c r="F214" i="100"/>
  <c r="G219" i="100"/>
  <c r="F219" i="100" s="1"/>
  <c r="G227" i="100"/>
  <c r="F227" i="100"/>
  <c r="G231" i="100"/>
  <c r="F231" i="100" s="1"/>
  <c r="G235" i="100"/>
  <c r="F235" i="100"/>
  <c r="G240" i="100"/>
  <c r="F240" i="100" s="1"/>
  <c r="G244" i="100"/>
  <c r="F244" i="100"/>
  <c r="G248" i="100"/>
  <c r="F248" i="100" s="1"/>
  <c r="G251" i="100"/>
  <c r="F251" i="100"/>
  <c r="G255" i="100"/>
  <c r="F255" i="100" s="1"/>
  <c r="G258" i="100"/>
  <c r="F258" i="100"/>
  <c r="G263" i="100"/>
  <c r="F263" i="100" s="1"/>
  <c r="G272" i="100"/>
  <c r="F272" i="100"/>
  <c r="G277" i="100"/>
  <c r="F277" i="100" s="1"/>
  <c r="G283" i="100"/>
  <c r="F283" i="100"/>
  <c r="G286" i="100"/>
  <c r="F286" i="100" s="1"/>
  <c r="G288" i="100"/>
  <c r="F288" i="100"/>
  <c r="G179" i="103"/>
  <c r="F179" i="103" s="1"/>
  <c r="G181" i="103"/>
  <c r="G183" i="103"/>
  <c r="F183" i="103"/>
  <c r="G186" i="103"/>
  <c r="F186" i="103"/>
  <c r="G194" i="103"/>
  <c r="F194" i="103" s="1"/>
  <c r="G197" i="103"/>
  <c r="G200" i="103"/>
  <c r="F200" i="103"/>
  <c r="G206" i="103"/>
  <c r="F206" i="103" s="1"/>
  <c r="G209" i="103"/>
  <c r="F209" i="103"/>
  <c r="G211" i="103"/>
  <c r="F211" i="103" s="1"/>
  <c r="G214" i="103"/>
  <c r="F214" i="103"/>
  <c r="G219" i="103"/>
  <c r="F219" i="103" s="1"/>
  <c r="G227" i="103"/>
  <c r="F227" i="103"/>
  <c r="G231" i="103"/>
  <c r="F231" i="103" s="1"/>
  <c r="G235" i="103"/>
  <c r="F235" i="103"/>
  <c r="G240" i="103"/>
  <c r="F240" i="103" s="1"/>
  <c r="G244" i="103"/>
  <c r="F244" i="103"/>
  <c r="G248" i="103"/>
  <c r="F248" i="103" s="1"/>
  <c r="G251" i="103"/>
  <c r="F251" i="103"/>
  <c r="G255" i="103"/>
  <c r="F255" i="103" s="1"/>
  <c r="G258" i="103"/>
  <c r="F258" i="103"/>
  <c r="G263" i="103"/>
  <c r="F263" i="103" s="1"/>
  <c r="G272" i="103"/>
  <c r="F272" i="103"/>
  <c r="G277" i="103"/>
  <c r="G283" i="103"/>
  <c r="F283" i="103"/>
  <c r="G286" i="103"/>
  <c r="F286" i="103" s="1"/>
  <c r="G288" i="103"/>
  <c r="F288" i="103"/>
  <c r="G6" i="100"/>
  <c r="F6" i="100" s="1"/>
  <c r="G17" i="100"/>
  <c r="F17" i="100"/>
  <c r="G20" i="100"/>
  <c r="G24" i="100"/>
  <c r="G27" i="100"/>
  <c r="G32" i="100"/>
  <c r="F32" i="100"/>
  <c r="G34" i="100"/>
  <c r="F34" i="100" s="1"/>
  <c r="G38" i="100"/>
  <c r="F38" i="100"/>
  <c r="G56" i="100"/>
  <c r="F56" i="100" s="1"/>
  <c r="G60" i="100"/>
  <c r="F60" i="100"/>
  <c r="G69" i="100"/>
  <c r="G75" i="100"/>
  <c r="F75" i="100"/>
  <c r="G79" i="100"/>
  <c r="F79" i="100" s="1"/>
  <c r="G101" i="100"/>
  <c r="F101" i="100"/>
  <c r="G122" i="100"/>
  <c r="F122" i="100" s="1"/>
  <c r="G124" i="100"/>
  <c r="F124" i="100"/>
  <c r="G128" i="100"/>
  <c r="F128" i="100" s="1"/>
  <c r="G131" i="100"/>
  <c r="G135" i="100"/>
  <c r="G146" i="100"/>
  <c r="F146" i="100" s="1"/>
  <c r="G150" i="100"/>
  <c r="F150" i="100"/>
  <c r="G154" i="100"/>
  <c r="F154" i="100" s="1"/>
  <c r="G159" i="100"/>
  <c r="F159" i="100"/>
  <c r="G6" i="103"/>
  <c r="F6" i="103"/>
  <c r="G17" i="103"/>
  <c r="G20" i="103"/>
  <c r="F20" i="103"/>
  <c r="G24" i="103"/>
  <c r="G27" i="103"/>
  <c r="F27" i="103"/>
  <c r="G32" i="103"/>
  <c r="F32" i="103"/>
  <c r="G34" i="103"/>
  <c r="F34" i="103"/>
  <c r="G38" i="103"/>
  <c r="F38" i="103" s="1"/>
  <c r="G56" i="103"/>
  <c r="F56" i="103"/>
  <c r="G60" i="103"/>
  <c r="F60" i="103"/>
  <c r="G69" i="103"/>
  <c r="F69" i="103"/>
  <c r="G75" i="103"/>
  <c r="F75" i="103" s="1"/>
  <c r="G79" i="103"/>
  <c r="F79" i="103"/>
  <c r="G101" i="103"/>
  <c r="F101" i="103" s="1"/>
  <c r="G122" i="103"/>
  <c r="F122" i="103"/>
  <c r="G124" i="103"/>
  <c r="F124" i="103" s="1"/>
  <c r="G128" i="103"/>
  <c r="F128" i="103"/>
  <c r="G131" i="103"/>
  <c r="F131" i="103" s="1"/>
  <c r="G135" i="103"/>
  <c r="G146" i="103"/>
  <c r="F146" i="103"/>
  <c r="G150" i="103"/>
  <c r="F150" i="103" s="1"/>
  <c r="G154" i="103"/>
  <c r="F154" i="103"/>
  <c r="G159" i="103"/>
  <c r="K298" i="2"/>
  <c r="I298" i="54"/>
  <c r="K299" i="2"/>
  <c r="K300" i="2"/>
  <c r="I300" i="54" s="1"/>
  <c r="K302" i="2"/>
  <c r="K303" i="2"/>
  <c r="I303" i="54"/>
  <c r="K304" i="2"/>
  <c r="I304" i="54"/>
  <c r="K306" i="2"/>
  <c r="I306" i="54" s="1"/>
  <c r="K307" i="2"/>
  <c r="K308" i="2"/>
  <c r="I308" i="54"/>
  <c r="K312" i="2"/>
  <c r="K313" i="2"/>
  <c r="I313" i="54"/>
  <c r="K314" i="2"/>
  <c r="K315" i="2"/>
  <c r="I315" i="54" s="1"/>
  <c r="F66" i="119"/>
  <c r="E66" i="119"/>
  <c r="F65" i="119"/>
  <c r="E65" i="119" s="1"/>
  <c r="F64" i="119"/>
  <c r="E64" i="119"/>
  <c r="W64" i="119" s="1"/>
  <c r="F63" i="119"/>
  <c r="E63" i="119"/>
  <c r="F60" i="119"/>
  <c r="E60" i="119"/>
  <c r="W60" i="119" s="1"/>
  <c r="F59" i="119"/>
  <c r="E59" i="119"/>
  <c r="W59" i="119" s="1"/>
  <c r="F58" i="119"/>
  <c r="E58" i="119"/>
  <c r="F57" i="119"/>
  <c r="E57" i="119" s="1"/>
  <c r="W57" i="119" s="1"/>
  <c r="F56" i="119"/>
  <c r="E56" i="119"/>
  <c r="F55" i="119"/>
  <c r="E55" i="119" s="1"/>
  <c r="W55" i="119" s="1"/>
  <c r="F54" i="119"/>
  <c r="E54" i="119"/>
  <c r="W54" i="119"/>
  <c r="F53" i="119"/>
  <c r="E53" i="119"/>
  <c r="F52" i="119"/>
  <c r="E52" i="119" s="1"/>
  <c r="F51" i="119"/>
  <c r="E51" i="119"/>
  <c r="F48" i="119"/>
  <c r="E48" i="119" s="1"/>
  <c r="F47" i="119"/>
  <c r="E47" i="119"/>
  <c r="W47" i="119"/>
  <c r="F46" i="119"/>
  <c r="E46" i="119" s="1"/>
  <c r="F45" i="119"/>
  <c r="E45" i="119"/>
  <c r="F44" i="119"/>
  <c r="E43" i="101"/>
  <c r="E43" i="104"/>
  <c r="E43" i="107"/>
  <c r="F43" i="101"/>
  <c r="F43" i="104"/>
  <c r="F43" i="107"/>
  <c r="F40" i="119"/>
  <c r="E40" i="119"/>
  <c r="W40" i="119"/>
  <c r="F39" i="119"/>
  <c r="E39" i="119" s="1"/>
  <c r="F38" i="119"/>
  <c r="E38" i="119"/>
  <c r="W38" i="119" s="1"/>
  <c r="F37" i="119"/>
  <c r="E37" i="119"/>
  <c r="W37" i="119"/>
  <c r="F36" i="119"/>
  <c r="E36" i="119" s="1"/>
  <c r="F35" i="119"/>
  <c r="E35" i="119"/>
  <c r="F34" i="119"/>
  <c r="E34" i="119" s="1"/>
  <c r="W34" i="119" s="1"/>
  <c r="F29" i="119"/>
  <c r="E29" i="119" s="1"/>
  <c r="W29" i="119" s="1"/>
  <c r="F28" i="119"/>
  <c r="F27" i="119"/>
  <c r="E27" i="119"/>
  <c r="W27" i="119" s="1"/>
  <c r="F26" i="119"/>
  <c r="E26" i="119"/>
  <c r="F21" i="119"/>
  <c r="E21" i="119" s="1"/>
  <c r="F20" i="119"/>
  <c r="F19" i="119"/>
  <c r="E19" i="119"/>
  <c r="F18" i="119"/>
  <c r="E18" i="119"/>
  <c r="W18" i="119"/>
  <c r="F17" i="119"/>
  <c r="F16" i="119"/>
  <c r="E16" i="119"/>
  <c r="W16" i="119"/>
  <c r="F15" i="119"/>
  <c r="E15" i="119" s="1"/>
  <c r="W15" i="119" s="1"/>
  <c r="F14" i="119"/>
  <c r="E14" i="119" s="1"/>
  <c r="W14" i="119" s="1"/>
  <c r="F13" i="119"/>
  <c r="E13" i="119"/>
  <c r="W13" i="119"/>
  <c r="J66" i="89"/>
  <c r="J66" i="92"/>
  <c r="J66" i="98"/>
  <c r="K66" i="89"/>
  <c r="K66" i="92"/>
  <c r="K66" i="98"/>
  <c r="J65" i="89"/>
  <c r="J65" i="92"/>
  <c r="J65" i="98"/>
  <c r="K65" i="89"/>
  <c r="K65" i="92"/>
  <c r="K65" i="98"/>
  <c r="J64" i="89"/>
  <c r="J64" i="92"/>
  <c r="Y64" i="92"/>
  <c r="J64" i="98"/>
  <c r="K64" i="89"/>
  <c r="K64" i="92"/>
  <c r="K64" i="98"/>
  <c r="J63" i="89"/>
  <c r="J63" i="92"/>
  <c r="J63" i="98"/>
  <c r="K63" i="89"/>
  <c r="K63" i="92"/>
  <c r="K63" i="98"/>
  <c r="J60" i="89"/>
  <c r="J60" i="92"/>
  <c r="Y60" i="92" s="1"/>
  <c r="J60" i="98"/>
  <c r="K60" i="89"/>
  <c r="K60" i="92"/>
  <c r="K60" i="98"/>
  <c r="Z60" i="98" s="1"/>
  <c r="J59" i="89"/>
  <c r="J59" i="92"/>
  <c r="J59" i="98"/>
  <c r="K59" i="89"/>
  <c r="Z59" i="89"/>
  <c r="K59" i="92"/>
  <c r="K59" i="98"/>
  <c r="J58" i="89"/>
  <c r="J58" i="92"/>
  <c r="J58" i="98"/>
  <c r="K58" i="89"/>
  <c r="K58" i="92"/>
  <c r="K58" i="98"/>
  <c r="Z58" i="98"/>
  <c r="J57" i="89"/>
  <c r="J57" i="92"/>
  <c r="J57" i="98"/>
  <c r="K57" i="89"/>
  <c r="Z57" i="89" s="1"/>
  <c r="K57" i="92"/>
  <c r="K57" i="98"/>
  <c r="J56" i="89"/>
  <c r="J56" i="92"/>
  <c r="Y56" i="92" s="1"/>
  <c r="J56" i="98"/>
  <c r="K56" i="89"/>
  <c r="K56" i="92"/>
  <c r="K56" i="98"/>
  <c r="J55" i="89"/>
  <c r="J55" i="92"/>
  <c r="J55" i="98"/>
  <c r="K55" i="89"/>
  <c r="K55" i="92"/>
  <c r="K55" i="98"/>
  <c r="J54" i="89"/>
  <c r="J54" i="92"/>
  <c r="J54" i="98"/>
  <c r="K54" i="89"/>
  <c r="K54" i="92"/>
  <c r="K54" i="98"/>
  <c r="J53" i="89"/>
  <c r="J53" i="92"/>
  <c r="J53" i="98"/>
  <c r="K53" i="89"/>
  <c r="Z53" i="89"/>
  <c r="K53" i="92"/>
  <c r="K53" i="98"/>
  <c r="J52" i="89"/>
  <c r="J52" i="92"/>
  <c r="Y52" i="92"/>
  <c r="J52" i="98"/>
  <c r="K52" i="89"/>
  <c r="K52" i="92"/>
  <c r="K52" i="98"/>
  <c r="J51" i="89"/>
  <c r="J51" i="92"/>
  <c r="J51" i="98"/>
  <c r="K51" i="89"/>
  <c r="K51" i="92"/>
  <c r="K51" i="98"/>
  <c r="K48" i="116"/>
  <c r="J48" i="116"/>
  <c r="Y48" i="116"/>
  <c r="K47" i="116"/>
  <c r="J47" i="116"/>
  <c r="K46" i="116"/>
  <c r="J46" i="116" s="1"/>
  <c r="K45" i="116"/>
  <c r="K44" i="116"/>
  <c r="J44" i="116"/>
  <c r="J43" i="89"/>
  <c r="J43" i="92"/>
  <c r="J43" i="98"/>
  <c r="K43" i="89"/>
  <c r="K43" i="92"/>
  <c r="K43" i="98"/>
  <c r="K40" i="116"/>
  <c r="J40" i="116" s="1"/>
  <c r="K39" i="116"/>
  <c r="K38" i="116"/>
  <c r="J38" i="116"/>
  <c r="Y38" i="116"/>
  <c r="K37" i="116"/>
  <c r="J37" i="116" s="1"/>
  <c r="K36" i="116"/>
  <c r="J36" i="116"/>
  <c r="Y36" i="116" s="1"/>
  <c r="K35" i="116"/>
  <c r="J35" i="116"/>
  <c r="K34" i="116"/>
  <c r="J34" i="116" s="1"/>
  <c r="Y34" i="116" s="1"/>
  <c r="K29" i="116"/>
  <c r="J29" i="116" s="1"/>
  <c r="Y29" i="116" s="1"/>
  <c r="K28" i="116"/>
  <c r="J28" i="116"/>
  <c r="K27" i="116"/>
  <c r="J27" i="116" s="1"/>
  <c r="Y27" i="116" s="1"/>
  <c r="K26" i="116"/>
  <c r="J26" i="116"/>
  <c r="Y26" i="116" s="1"/>
  <c r="K23" i="116"/>
  <c r="J23" i="116"/>
  <c r="Y23" i="116"/>
  <c r="K22" i="116"/>
  <c r="J22" i="116" s="1"/>
  <c r="Y22" i="116" s="1"/>
  <c r="K21" i="116"/>
  <c r="J21" i="116"/>
  <c r="K20" i="116"/>
  <c r="J20" i="116"/>
  <c r="Y20" i="116"/>
  <c r="K19" i="116"/>
  <c r="J19" i="116" s="1"/>
  <c r="K18" i="116"/>
  <c r="J18" i="116" s="1"/>
  <c r="Y18" i="116" s="1"/>
  <c r="K17" i="116"/>
  <c r="J17" i="116"/>
  <c r="K16" i="116"/>
  <c r="K15" i="116"/>
  <c r="J15" i="116" s="1"/>
  <c r="K14" i="116"/>
  <c r="J14" i="116" s="1"/>
  <c r="Y14" i="116" s="1"/>
  <c r="J13" i="89"/>
  <c r="J13" i="92"/>
  <c r="J13" i="98"/>
  <c r="K13" i="89"/>
  <c r="K13" i="92"/>
  <c r="K13" i="98"/>
  <c r="G297" i="88"/>
  <c r="G301" i="88"/>
  <c r="F301" i="88" s="1"/>
  <c r="G305" i="88"/>
  <c r="F305" i="88"/>
  <c r="G310" i="88"/>
  <c r="F310" i="88" s="1"/>
  <c r="G297" i="91"/>
  <c r="F297" i="91"/>
  <c r="G301" i="91"/>
  <c r="F301" i="91" s="1"/>
  <c r="G305" i="91"/>
  <c r="F305" i="91" s="1"/>
  <c r="G310" i="91"/>
  <c r="F310" i="91" s="1"/>
  <c r="G297" i="97"/>
  <c r="F297" i="97" s="1"/>
  <c r="G296" i="97" s="1"/>
  <c r="G301" i="97"/>
  <c r="F301" i="97" s="1"/>
  <c r="G305" i="97"/>
  <c r="F305" i="97"/>
  <c r="G310" i="97"/>
  <c r="F310" i="97" s="1"/>
  <c r="G179" i="88"/>
  <c r="F179" i="88"/>
  <c r="G181" i="88"/>
  <c r="F181" i="88" s="1"/>
  <c r="G183" i="88"/>
  <c r="F183" i="88" s="1"/>
  <c r="G186" i="88"/>
  <c r="F186" i="88" s="1"/>
  <c r="G194" i="88"/>
  <c r="F194" i="88" s="1"/>
  <c r="G197" i="88"/>
  <c r="F197" i="88" s="1"/>
  <c r="G200" i="88"/>
  <c r="F200" i="88"/>
  <c r="G206" i="88"/>
  <c r="F206" i="88" s="1"/>
  <c r="G209" i="88"/>
  <c r="G211" i="88"/>
  <c r="F211" i="88"/>
  <c r="G214" i="88"/>
  <c r="F214" i="88"/>
  <c r="G219" i="88"/>
  <c r="F219" i="88" s="1"/>
  <c r="G227" i="88"/>
  <c r="F227" i="88"/>
  <c r="G231" i="88"/>
  <c r="F231" i="88"/>
  <c r="G235" i="88"/>
  <c r="F235" i="88"/>
  <c r="G240" i="88"/>
  <c r="F240" i="88" s="1"/>
  <c r="G244" i="88"/>
  <c r="F244" i="88"/>
  <c r="G248" i="88"/>
  <c r="F248" i="88" s="1"/>
  <c r="G251" i="88"/>
  <c r="F251" i="88"/>
  <c r="G255" i="88"/>
  <c r="F255" i="88" s="1"/>
  <c r="G258" i="88"/>
  <c r="F258" i="88"/>
  <c r="G263" i="88"/>
  <c r="F263" i="88" s="1"/>
  <c r="G272" i="88"/>
  <c r="F272" i="88"/>
  <c r="G277" i="88"/>
  <c r="F277" i="88" s="1"/>
  <c r="G283" i="88"/>
  <c r="F283" i="88"/>
  <c r="G286" i="88"/>
  <c r="F286" i="88"/>
  <c r="G288" i="88"/>
  <c r="F288" i="88"/>
  <c r="G179" i="91"/>
  <c r="F179" i="91" s="1"/>
  <c r="G181" i="91"/>
  <c r="F181" i="91"/>
  <c r="G183" i="91"/>
  <c r="F183" i="91"/>
  <c r="G186" i="91"/>
  <c r="F186" i="91"/>
  <c r="G194" i="91"/>
  <c r="F194" i="91" s="1"/>
  <c r="G197" i="91"/>
  <c r="F197" i="91"/>
  <c r="G200" i="91"/>
  <c r="F200" i="91" s="1"/>
  <c r="G206" i="91"/>
  <c r="G209" i="91"/>
  <c r="F209" i="91" s="1"/>
  <c r="G211" i="91"/>
  <c r="G214" i="91"/>
  <c r="F214" i="91"/>
  <c r="G219" i="91"/>
  <c r="F219" i="91" s="1"/>
  <c r="G227" i="91"/>
  <c r="F227" i="91"/>
  <c r="G231" i="91"/>
  <c r="F231" i="91" s="1"/>
  <c r="G235" i="91"/>
  <c r="F235" i="91"/>
  <c r="F211" i="91"/>
  <c r="G240" i="91"/>
  <c r="F240" i="91" s="1"/>
  <c r="G244" i="91"/>
  <c r="F244" i="91"/>
  <c r="G248" i="91"/>
  <c r="F248" i="91" s="1"/>
  <c r="G251" i="91"/>
  <c r="F251" i="91" s="1"/>
  <c r="G255" i="91"/>
  <c r="F255" i="91" s="1"/>
  <c r="G258" i="91"/>
  <c r="F258" i="91" s="1"/>
  <c r="G263" i="91"/>
  <c r="F263" i="91" s="1"/>
  <c r="G272" i="91"/>
  <c r="F272" i="91"/>
  <c r="G277" i="91"/>
  <c r="F277" i="91" s="1"/>
  <c r="G283" i="91"/>
  <c r="F283" i="91"/>
  <c r="G286" i="91"/>
  <c r="F286" i="91" s="1"/>
  <c r="G288" i="91"/>
  <c r="F288" i="91" s="1"/>
  <c r="G179" i="97"/>
  <c r="F179" i="97" s="1"/>
  <c r="G181" i="97"/>
  <c r="G183" i="97"/>
  <c r="F183" i="97" s="1"/>
  <c r="G186" i="97"/>
  <c r="F186" i="97"/>
  <c r="G194" i="97"/>
  <c r="G197" i="97"/>
  <c r="F197" i="97" s="1"/>
  <c r="G200" i="97"/>
  <c r="F200" i="97"/>
  <c r="G206" i="97"/>
  <c r="F206" i="97" s="1"/>
  <c r="G209" i="97"/>
  <c r="F209" i="97" s="1"/>
  <c r="G211" i="97"/>
  <c r="F211" i="97" s="1"/>
  <c r="G214" i="97"/>
  <c r="F214" i="97" s="1"/>
  <c r="G219" i="97"/>
  <c r="F219" i="97" s="1"/>
  <c r="G227" i="97"/>
  <c r="F227" i="97"/>
  <c r="G231" i="97"/>
  <c r="F231" i="97" s="1"/>
  <c r="G235" i="97"/>
  <c r="F235" i="97"/>
  <c r="G240" i="97"/>
  <c r="F240" i="97" s="1"/>
  <c r="G244" i="97"/>
  <c r="F244" i="97" s="1"/>
  <c r="G248" i="97"/>
  <c r="F248" i="97" s="1"/>
  <c r="G251" i="97"/>
  <c r="F251" i="97" s="1"/>
  <c r="G255" i="97"/>
  <c r="F255" i="97" s="1"/>
  <c r="G258" i="97"/>
  <c r="F258" i="97"/>
  <c r="G263" i="97"/>
  <c r="F263" i="97" s="1"/>
  <c r="G272" i="97"/>
  <c r="F272" i="97" s="1"/>
  <c r="G277" i="97"/>
  <c r="F277" i="97" s="1"/>
  <c r="G283" i="97"/>
  <c r="F283" i="97" s="1"/>
  <c r="G286" i="97"/>
  <c r="F286" i="97" s="1"/>
  <c r="G288" i="97"/>
  <c r="F288" i="97"/>
  <c r="G6" i="88"/>
  <c r="F6" i="88" s="1"/>
  <c r="G17" i="88"/>
  <c r="F17" i="88" s="1"/>
  <c r="G20" i="88"/>
  <c r="F20" i="88"/>
  <c r="G24" i="88"/>
  <c r="F24" i="88" s="1"/>
  <c r="G27" i="88"/>
  <c r="F27" i="88" s="1"/>
  <c r="G32" i="88"/>
  <c r="F32" i="88" s="1"/>
  <c r="G34" i="88"/>
  <c r="F34" i="88" s="1"/>
  <c r="G38" i="88"/>
  <c r="F38" i="88"/>
  <c r="G56" i="88"/>
  <c r="F56" i="88" s="1"/>
  <c r="G60" i="88"/>
  <c r="F60" i="88"/>
  <c r="G69" i="88"/>
  <c r="F69" i="88" s="1"/>
  <c r="G75" i="88"/>
  <c r="F75" i="88" s="1"/>
  <c r="G79" i="88"/>
  <c r="G101" i="88"/>
  <c r="F101" i="88"/>
  <c r="G122" i="88"/>
  <c r="F122" i="88"/>
  <c r="G124" i="88"/>
  <c r="F124" i="88"/>
  <c r="G128" i="88"/>
  <c r="F128" i="88"/>
  <c r="G131" i="88"/>
  <c r="F131" i="88"/>
  <c r="G135" i="88"/>
  <c r="F135" i="88"/>
  <c r="G146" i="88"/>
  <c r="G150" i="88"/>
  <c r="F150" i="88" s="1"/>
  <c r="G154" i="88"/>
  <c r="F154" i="88" s="1"/>
  <c r="G159" i="88"/>
  <c r="F159" i="88"/>
  <c r="G6" i="91"/>
  <c r="F6" i="91" s="1"/>
  <c r="G17" i="91"/>
  <c r="F17" i="91"/>
  <c r="G20" i="91"/>
  <c r="F20" i="91" s="1"/>
  <c r="G24" i="91"/>
  <c r="F24" i="91"/>
  <c r="G27" i="91"/>
  <c r="F27" i="91" s="1"/>
  <c r="G32" i="91"/>
  <c r="F32" i="91" s="1"/>
  <c r="G34" i="91"/>
  <c r="F34" i="91" s="1"/>
  <c r="G38" i="91"/>
  <c r="F38" i="91" s="1"/>
  <c r="G56" i="91"/>
  <c r="F56" i="91" s="1"/>
  <c r="G60" i="91"/>
  <c r="G69" i="91"/>
  <c r="F69" i="91"/>
  <c r="G75" i="91"/>
  <c r="G79" i="91"/>
  <c r="F79" i="91"/>
  <c r="G101" i="91"/>
  <c r="F101" i="91" s="1"/>
  <c r="G122" i="91"/>
  <c r="F122" i="91"/>
  <c r="G121" i="91"/>
  <c r="G124" i="91"/>
  <c r="F124" i="91"/>
  <c r="G128" i="91"/>
  <c r="F128" i="91"/>
  <c r="G131" i="91"/>
  <c r="F131" i="91"/>
  <c r="G135" i="91"/>
  <c r="F135" i="91"/>
  <c r="G146" i="91"/>
  <c r="F146" i="91"/>
  <c r="G150" i="91"/>
  <c r="F150" i="91"/>
  <c r="G154" i="91"/>
  <c r="F154" i="91"/>
  <c r="G159" i="91"/>
  <c r="F159" i="91"/>
  <c r="G6" i="97"/>
  <c r="F6" i="97"/>
  <c r="G17" i="97"/>
  <c r="F17" i="97"/>
  <c r="G20" i="97"/>
  <c r="F20" i="97"/>
  <c r="G24" i="97"/>
  <c r="F24" i="97"/>
  <c r="G27" i="97"/>
  <c r="G32" i="97"/>
  <c r="G34" i="97"/>
  <c r="G38" i="97"/>
  <c r="F38" i="97" s="1"/>
  <c r="G56" i="97"/>
  <c r="F56" i="97" s="1"/>
  <c r="G60" i="97"/>
  <c r="F60" i="97" s="1"/>
  <c r="G69" i="97"/>
  <c r="F69" i="97"/>
  <c r="G75" i="97"/>
  <c r="G79" i="97"/>
  <c r="F79" i="97"/>
  <c r="G101" i="97"/>
  <c r="F101" i="97" s="1"/>
  <c r="G122" i="97"/>
  <c r="F122" i="97"/>
  <c r="G124" i="97"/>
  <c r="F124" i="97" s="1"/>
  <c r="G128" i="97"/>
  <c r="F128" i="97"/>
  <c r="G131" i="97"/>
  <c r="F131" i="97" s="1"/>
  <c r="G135" i="97"/>
  <c r="F135" i="97"/>
  <c r="G146" i="97"/>
  <c r="F146" i="97" s="1"/>
  <c r="G150" i="97"/>
  <c r="F150" i="97"/>
  <c r="G154" i="97"/>
  <c r="F154" i="97" s="1"/>
  <c r="G159" i="97"/>
  <c r="F159" i="97"/>
  <c r="K7" i="116"/>
  <c r="J7" i="116" s="1"/>
  <c r="Y7" i="116" s="1"/>
  <c r="F66" i="116"/>
  <c r="E66" i="116" s="1"/>
  <c r="W66" i="116" s="1"/>
  <c r="F65" i="116"/>
  <c r="E65" i="116"/>
  <c r="F64" i="116"/>
  <c r="F63" i="116"/>
  <c r="E63" i="116"/>
  <c r="F60" i="116"/>
  <c r="E60" i="116" s="1"/>
  <c r="F59" i="116"/>
  <c r="F58" i="116"/>
  <c r="E58" i="116"/>
  <c r="W58" i="116" s="1"/>
  <c r="F57" i="116"/>
  <c r="F56" i="116"/>
  <c r="E56" i="116"/>
  <c r="W56" i="116" s="1"/>
  <c r="F55" i="116"/>
  <c r="E55" i="116" s="1"/>
  <c r="F54" i="116"/>
  <c r="E54" i="116"/>
  <c r="F53" i="116"/>
  <c r="E53" i="116" s="1"/>
  <c r="W53" i="116" s="1"/>
  <c r="F52" i="116"/>
  <c r="E52" i="116"/>
  <c r="F51" i="116"/>
  <c r="F48" i="116"/>
  <c r="E48" i="116"/>
  <c r="F47" i="116"/>
  <c r="F46" i="116"/>
  <c r="E46" i="116" s="1"/>
  <c r="F45" i="116"/>
  <c r="E45" i="116"/>
  <c r="F44" i="116"/>
  <c r="E44" i="116" s="1"/>
  <c r="E43" i="89"/>
  <c r="E43" i="92"/>
  <c r="E43" i="98"/>
  <c r="F43" i="89"/>
  <c r="F43" i="92"/>
  <c r="F43" i="98"/>
  <c r="F40" i="116"/>
  <c r="E40" i="116" s="1"/>
  <c r="F39" i="116"/>
  <c r="E39" i="116" s="1"/>
  <c r="W39" i="116" s="1"/>
  <c r="F38" i="116"/>
  <c r="E38" i="116" s="1"/>
  <c r="W38" i="116" s="1"/>
  <c r="F37" i="116"/>
  <c r="F36" i="116"/>
  <c r="E36" i="116"/>
  <c r="F35" i="116"/>
  <c r="F34" i="116"/>
  <c r="E34" i="116"/>
  <c r="W34" i="116"/>
  <c r="F31" i="116"/>
  <c r="E31" i="116" s="1"/>
  <c r="W31" i="116" s="1"/>
  <c r="F30" i="116"/>
  <c r="E30" i="116" s="1"/>
  <c r="W30" i="116" s="1"/>
  <c r="F29" i="116"/>
  <c r="E29" i="116"/>
  <c r="W29" i="116"/>
  <c r="F28" i="116"/>
  <c r="E28" i="116"/>
  <c r="W28" i="116"/>
  <c r="F27" i="116"/>
  <c r="E27" i="116" s="1"/>
  <c r="W27" i="116" s="1"/>
  <c r="F26" i="116"/>
  <c r="E26" i="116"/>
  <c r="W26" i="116" s="1"/>
  <c r="F22" i="116"/>
  <c r="E22" i="116"/>
  <c r="W22" i="116" s="1"/>
  <c r="F21" i="116"/>
  <c r="F20" i="116"/>
  <c r="E20" i="116"/>
  <c r="W20" i="116"/>
  <c r="F19" i="116"/>
  <c r="E19" i="116"/>
  <c r="F18" i="116"/>
  <c r="E18" i="116" s="1"/>
  <c r="W18" i="116" s="1"/>
  <c r="F17" i="116"/>
  <c r="E17" i="116"/>
  <c r="W17" i="116"/>
  <c r="F16" i="116"/>
  <c r="E16" i="116"/>
  <c r="W16" i="116"/>
  <c r="F15" i="116"/>
  <c r="E15" i="116" s="1"/>
  <c r="W15" i="116" s="1"/>
  <c r="F14" i="116"/>
  <c r="X14" i="116" s="1"/>
  <c r="E14" i="116"/>
  <c r="W14" i="116" s="1"/>
  <c r="F13" i="116"/>
  <c r="E13" i="116"/>
  <c r="F6" i="116"/>
  <c r="E6" i="116" s="1"/>
  <c r="W6" i="116" s="1"/>
  <c r="J66" i="62"/>
  <c r="J66" i="65"/>
  <c r="Y66" i="65" s="1"/>
  <c r="J66" i="68"/>
  <c r="K66" i="62"/>
  <c r="K66" i="65"/>
  <c r="K66" i="68"/>
  <c r="Z66" i="68"/>
  <c r="J65" i="62"/>
  <c r="J65" i="65"/>
  <c r="J65" i="68"/>
  <c r="Y65" i="68"/>
  <c r="K65" i="62"/>
  <c r="K65" i="65"/>
  <c r="Z65" i="65" s="1"/>
  <c r="K65" i="68"/>
  <c r="J64" i="62"/>
  <c r="J64" i="65"/>
  <c r="J64" i="68"/>
  <c r="K64" i="62"/>
  <c r="K64" i="65"/>
  <c r="K64" i="68"/>
  <c r="Z64" i="68" s="1"/>
  <c r="J63" i="62"/>
  <c r="J63" i="65"/>
  <c r="J63" i="68"/>
  <c r="K63" i="62"/>
  <c r="K63" i="65"/>
  <c r="K63" i="68"/>
  <c r="J60" i="62"/>
  <c r="J60" i="65"/>
  <c r="J60" i="68"/>
  <c r="Y60" i="68"/>
  <c r="K60" i="62"/>
  <c r="K60" i="65"/>
  <c r="K60" i="68"/>
  <c r="Z60" i="68"/>
  <c r="J59" i="62"/>
  <c r="J59" i="65"/>
  <c r="J59" i="68"/>
  <c r="K59" i="62"/>
  <c r="Z59" i="62"/>
  <c r="K59" i="65"/>
  <c r="Z59" i="65"/>
  <c r="K59" i="68"/>
  <c r="J58" i="62"/>
  <c r="J58" i="65"/>
  <c r="J58" i="68"/>
  <c r="Y58" i="68"/>
  <c r="K58" i="62"/>
  <c r="K58" i="65"/>
  <c r="K58" i="68"/>
  <c r="Z58" i="68"/>
  <c r="J57" i="62"/>
  <c r="Y57" i="62" s="1"/>
  <c r="J57" i="65"/>
  <c r="J57" i="68"/>
  <c r="Y57" i="68" s="1"/>
  <c r="K57" i="62"/>
  <c r="Z57" i="62" s="1"/>
  <c r="K57" i="65"/>
  <c r="Z57" i="65"/>
  <c r="K57" i="68"/>
  <c r="Z57" i="68" s="1"/>
  <c r="J56" i="62"/>
  <c r="J56" i="65"/>
  <c r="Y56" i="65"/>
  <c r="J56" i="68"/>
  <c r="K56" i="62"/>
  <c r="K56" i="65"/>
  <c r="K56" i="68"/>
  <c r="Z56" i="68" s="1"/>
  <c r="J55" i="62"/>
  <c r="J55" i="65"/>
  <c r="J55" i="68"/>
  <c r="K55" i="62"/>
  <c r="Z55" i="62"/>
  <c r="K55" i="65"/>
  <c r="Z55" i="65" s="1"/>
  <c r="K55" i="68"/>
  <c r="J54" i="62"/>
  <c r="J54" i="65"/>
  <c r="Y54" i="65" s="1"/>
  <c r="J54" i="68"/>
  <c r="K54" i="62"/>
  <c r="K54" i="65"/>
  <c r="K54" i="68"/>
  <c r="J53" i="62"/>
  <c r="J53" i="65"/>
  <c r="J53" i="68"/>
  <c r="K53" i="62"/>
  <c r="Z53" i="62" s="1"/>
  <c r="K53" i="65"/>
  <c r="Z53" i="65"/>
  <c r="K53" i="68"/>
  <c r="J52" i="62"/>
  <c r="J52" i="65"/>
  <c r="Y52" i="65"/>
  <c r="J52" i="68"/>
  <c r="K52" i="62"/>
  <c r="K52" i="65"/>
  <c r="K52" i="68"/>
  <c r="Z52" i="68" s="1"/>
  <c r="J51" i="62"/>
  <c r="J51" i="65"/>
  <c r="J51" i="68"/>
  <c r="Y51" i="68"/>
  <c r="K51" i="62"/>
  <c r="K51" i="65"/>
  <c r="K51" i="68"/>
  <c r="K48" i="113"/>
  <c r="J48" i="113" s="1"/>
  <c r="Y48" i="113" s="1"/>
  <c r="K47" i="113"/>
  <c r="K46" i="113"/>
  <c r="J46" i="113" s="1"/>
  <c r="K45" i="113"/>
  <c r="J45" i="113"/>
  <c r="K44" i="113"/>
  <c r="J43" i="62"/>
  <c r="J43" i="65"/>
  <c r="J43" i="68"/>
  <c r="K43" i="62"/>
  <c r="K43" i="65"/>
  <c r="K43" i="68"/>
  <c r="K40" i="113"/>
  <c r="J40" i="113" s="1"/>
  <c r="Y40" i="113" s="1"/>
  <c r="K39" i="113"/>
  <c r="J39" i="113"/>
  <c r="Y39" i="113"/>
  <c r="K38" i="113"/>
  <c r="K37" i="113"/>
  <c r="J37" i="113"/>
  <c r="K36" i="113"/>
  <c r="J36" i="113" s="1"/>
  <c r="Y36" i="113" s="1"/>
  <c r="K35" i="113"/>
  <c r="J35" i="113" s="1"/>
  <c r="Y35" i="113" s="1"/>
  <c r="K34" i="113"/>
  <c r="J34" i="113"/>
  <c r="Y34" i="113" s="1"/>
  <c r="K29" i="113"/>
  <c r="J29" i="113"/>
  <c r="K28" i="113"/>
  <c r="J28" i="113" s="1"/>
  <c r="Y28" i="113" s="1"/>
  <c r="K27" i="113"/>
  <c r="J27" i="113"/>
  <c r="Y27" i="113" s="1"/>
  <c r="K26" i="113"/>
  <c r="J26" i="113"/>
  <c r="Y26" i="113"/>
  <c r="K23" i="113"/>
  <c r="K22" i="113"/>
  <c r="J22" i="113" s="1"/>
  <c r="Y22" i="113" s="1"/>
  <c r="K21" i="113"/>
  <c r="J21" i="113"/>
  <c r="K20" i="113"/>
  <c r="K19" i="113"/>
  <c r="K18" i="113"/>
  <c r="K17" i="113"/>
  <c r="J17" i="113"/>
  <c r="Y17" i="113"/>
  <c r="K16" i="113"/>
  <c r="J16" i="113" s="1"/>
  <c r="Y16" i="113" s="1"/>
  <c r="K15" i="113"/>
  <c r="K14" i="113"/>
  <c r="J14" i="113" s="1"/>
  <c r="Y14" i="113" s="1"/>
  <c r="J13" i="62"/>
  <c r="J13" i="65"/>
  <c r="J13" i="68"/>
  <c r="K13" i="62"/>
  <c r="G297" i="61"/>
  <c r="F297" i="61" s="1"/>
  <c r="G301" i="61"/>
  <c r="F301" i="61"/>
  <c r="G305" i="61"/>
  <c r="G310" i="61"/>
  <c r="F310" i="61" s="1"/>
  <c r="G297" i="64"/>
  <c r="F297" i="64"/>
  <c r="G301" i="64"/>
  <c r="F301" i="64" s="1"/>
  <c r="G305" i="64"/>
  <c r="F305" i="64"/>
  <c r="G310" i="64"/>
  <c r="F310" i="64" s="1"/>
  <c r="G297" i="67"/>
  <c r="F297" i="67"/>
  <c r="G301" i="67"/>
  <c r="G305" i="67"/>
  <c r="F305" i="67"/>
  <c r="G310" i="67"/>
  <c r="F310" i="67" s="1"/>
  <c r="G179" i="61"/>
  <c r="F179" i="61"/>
  <c r="G181" i="61"/>
  <c r="F181" i="61" s="1"/>
  <c r="G183" i="61"/>
  <c r="F183" i="61"/>
  <c r="G186" i="61"/>
  <c r="F186" i="61" s="1"/>
  <c r="G194" i="61"/>
  <c r="F194" i="61"/>
  <c r="G197" i="61"/>
  <c r="F197" i="61" s="1"/>
  <c r="G200" i="61"/>
  <c r="F200" i="61"/>
  <c r="G206" i="61"/>
  <c r="F206" i="61"/>
  <c r="G209" i="61"/>
  <c r="F209" i="61"/>
  <c r="G211" i="61"/>
  <c r="F211" i="61" s="1"/>
  <c r="G214" i="61"/>
  <c r="F214" i="61"/>
  <c r="G219" i="61"/>
  <c r="F219" i="61"/>
  <c r="G227" i="61"/>
  <c r="F227" i="61"/>
  <c r="G231" i="61"/>
  <c r="F231" i="61" s="1"/>
  <c r="G235" i="61"/>
  <c r="F235" i="61"/>
  <c r="G240" i="61"/>
  <c r="F240" i="61"/>
  <c r="G244" i="61"/>
  <c r="F244" i="61"/>
  <c r="G248" i="61"/>
  <c r="F248" i="61" s="1"/>
  <c r="G251" i="61"/>
  <c r="F251" i="61"/>
  <c r="G255" i="61"/>
  <c r="F255" i="61" s="1"/>
  <c r="G258" i="61"/>
  <c r="F258" i="61"/>
  <c r="G263" i="61"/>
  <c r="G272" i="61"/>
  <c r="F272" i="61" s="1"/>
  <c r="G277" i="61"/>
  <c r="F277" i="61"/>
  <c r="G283" i="61"/>
  <c r="F283" i="61" s="1"/>
  <c r="G286" i="61"/>
  <c r="F286" i="61"/>
  <c r="G288" i="61"/>
  <c r="F288" i="61" s="1"/>
  <c r="G179" i="64"/>
  <c r="F179" i="64"/>
  <c r="G181" i="64"/>
  <c r="F181" i="64" s="1"/>
  <c r="G183" i="64"/>
  <c r="F183" i="64"/>
  <c r="G186" i="64"/>
  <c r="F186" i="64" s="1"/>
  <c r="G194" i="64"/>
  <c r="F194" i="64"/>
  <c r="G197" i="64"/>
  <c r="F197" i="64" s="1"/>
  <c r="G200" i="64"/>
  <c r="F200" i="64"/>
  <c r="G206" i="64"/>
  <c r="F206" i="64" s="1"/>
  <c r="G209" i="64"/>
  <c r="F209" i="64"/>
  <c r="G211" i="64"/>
  <c r="F211" i="64" s="1"/>
  <c r="G214" i="64"/>
  <c r="F214" i="64"/>
  <c r="G219" i="64"/>
  <c r="F219" i="64" s="1"/>
  <c r="G227" i="64"/>
  <c r="F227" i="64"/>
  <c r="G231" i="64"/>
  <c r="F231" i="64" s="1"/>
  <c r="G235" i="64"/>
  <c r="F235" i="64"/>
  <c r="G240" i="64"/>
  <c r="G244" i="64"/>
  <c r="F244" i="64"/>
  <c r="G248" i="64"/>
  <c r="F248" i="64"/>
  <c r="G251" i="64"/>
  <c r="F251" i="64"/>
  <c r="G255" i="64"/>
  <c r="F255" i="64" s="1"/>
  <c r="G258" i="64"/>
  <c r="F258" i="64"/>
  <c r="G263" i="64"/>
  <c r="F263" i="64" s="1"/>
  <c r="G272" i="64"/>
  <c r="F272" i="64"/>
  <c r="G277" i="64"/>
  <c r="F277" i="64" s="1"/>
  <c r="G283" i="64"/>
  <c r="G286" i="64"/>
  <c r="F286" i="64"/>
  <c r="G288" i="64"/>
  <c r="F288" i="64" s="1"/>
  <c r="G179" i="67"/>
  <c r="F179" i="67"/>
  <c r="G181" i="67"/>
  <c r="F181" i="67" s="1"/>
  <c r="G183" i="67"/>
  <c r="F183" i="67"/>
  <c r="G186" i="67"/>
  <c r="F186" i="67" s="1"/>
  <c r="G194" i="67"/>
  <c r="F194" i="67"/>
  <c r="G197" i="67"/>
  <c r="F197" i="67" s="1"/>
  <c r="G200" i="67"/>
  <c r="F200" i="67"/>
  <c r="G206" i="67"/>
  <c r="F206" i="67" s="1"/>
  <c r="G209" i="67"/>
  <c r="G211" i="67"/>
  <c r="F211" i="67" s="1"/>
  <c r="G214" i="67"/>
  <c r="F214" i="67"/>
  <c r="G219" i="67"/>
  <c r="G227" i="67"/>
  <c r="F227" i="67" s="1"/>
  <c r="G231" i="67"/>
  <c r="F231" i="67"/>
  <c r="G235" i="67"/>
  <c r="F235" i="67" s="1"/>
  <c r="F219" i="67"/>
  <c r="G240" i="67"/>
  <c r="F240" i="67" s="1"/>
  <c r="G244" i="67"/>
  <c r="F244" i="67"/>
  <c r="G248" i="67"/>
  <c r="F248" i="67" s="1"/>
  <c r="G251" i="67"/>
  <c r="F251" i="67"/>
  <c r="G255" i="67"/>
  <c r="F255" i="67"/>
  <c r="G258" i="67"/>
  <c r="F258" i="67"/>
  <c r="G263" i="67"/>
  <c r="G272" i="67"/>
  <c r="F272" i="67" s="1"/>
  <c r="G277" i="67"/>
  <c r="F277" i="67"/>
  <c r="G283" i="67"/>
  <c r="G286" i="67"/>
  <c r="F286" i="67" s="1"/>
  <c r="G288" i="67"/>
  <c r="F288" i="67" s="1"/>
  <c r="G6" i="61"/>
  <c r="G17" i="61"/>
  <c r="F17" i="61" s="1"/>
  <c r="G20" i="61"/>
  <c r="F20" i="61"/>
  <c r="G24" i="61"/>
  <c r="F24" i="61"/>
  <c r="G27" i="61"/>
  <c r="G32" i="61"/>
  <c r="F32" i="61"/>
  <c r="G34" i="61"/>
  <c r="G38" i="61"/>
  <c r="F38" i="61"/>
  <c r="G56" i="61"/>
  <c r="F56" i="61"/>
  <c r="G60" i="61"/>
  <c r="F60" i="61"/>
  <c r="G69" i="61"/>
  <c r="G75" i="61"/>
  <c r="F75" i="61" s="1"/>
  <c r="G79" i="61"/>
  <c r="F79" i="61"/>
  <c r="G101" i="61"/>
  <c r="F101" i="61" s="1"/>
  <c r="G122" i="61"/>
  <c r="F122" i="61"/>
  <c r="G124" i="61"/>
  <c r="F124" i="61" s="1"/>
  <c r="G128" i="61"/>
  <c r="F128" i="61"/>
  <c r="G131" i="61"/>
  <c r="F131" i="61" s="1"/>
  <c r="G135" i="61"/>
  <c r="F135" i="61"/>
  <c r="G146" i="61"/>
  <c r="F146" i="61" s="1"/>
  <c r="G150" i="61"/>
  <c r="F150" i="61" s="1"/>
  <c r="G154" i="61"/>
  <c r="F154" i="61" s="1"/>
  <c r="G159" i="61"/>
  <c r="F159" i="61"/>
  <c r="G6" i="64"/>
  <c r="G17" i="64"/>
  <c r="G20" i="64"/>
  <c r="F20" i="64" s="1"/>
  <c r="G24" i="64"/>
  <c r="G27" i="64"/>
  <c r="F27" i="64"/>
  <c r="G32" i="64"/>
  <c r="F32" i="64" s="1"/>
  <c r="G34" i="64"/>
  <c r="F34" i="64"/>
  <c r="G38" i="64"/>
  <c r="F38" i="64" s="1"/>
  <c r="G56" i="64"/>
  <c r="G60" i="64"/>
  <c r="F60" i="64"/>
  <c r="G69" i="64"/>
  <c r="G75" i="64"/>
  <c r="G79" i="64"/>
  <c r="G101" i="64"/>
  <c r="F101" i="64" s="1"/>
  <c r="F75" i="64"/>
  <c r="G122" i="64"/>
  <c r="F122" i="64"/>
  <c r="G124" i="64"/>
  <c r="F124" i="64" s="1"/>
  <c r="G128" i="64"/>
  <c r="F128" i="64"/>
  <c r="G131" i="64"/>
  <c r="F131" i="64" s="1"/>
  <c r="G135" i="64"/>
  <c r="F135" i="64"/>
  <c r="G146" i="64"/>
  <c r="G150" i="64"/>
  <c r="F150" i="64"/>
  <c r="G154" i="64"/>
  <c r="F154" i="64"/>
  <c r="G159" i="64"/>
  <c r="G6" i="67"/>
  <c r="G17" i="67"/>
  <c r="F17" i="67" s="1"/>
  <c r="G20" i="67"/>
  <c r="G24" i="67"/>
  <c r="F24" i="67" s="1"/>
  <c r="G27" i="67"/>
  <c r="F27" i="67" s="1"/>
  <c r="G32" i="67"/>
  <c r="F32" i="67"/>
  <c r="G34" i="67"/>
  <c r="F34" i="67" s="1"/>
  <c r="G38" i="67"/>
  <c r="F38" i="67"/>
  <c r="G56" i="67"/>
  <c r="F56" i="67" s="1"/>
  <c r="G60" i="67"/>
  <c r="G69" i="67"/>
  <c r="F69" i="67" s="1"/>
  <c r="G75" i="67"/>
  <c r="F75" i="67"/>
  <c r="G79" i="67"/>
  <c r="F79" i="67" s="1"/>
  <c r="G101" i="67"/>
  <c r="F101" i="67"/>
  <c r="G122" i="67"/>
  <c r="F122" i="67" s="1"/>
  <c r="G124" i="67"/>
  <c r="F124" i="67"/>
  <c r="G128" i="67"/>
  <c r="F128" i="67" s="1"/>
  <c r="G131" i="67"/>
  <c r="F131" i="67"/>
  <c r="G135" i="67"/>
  <c r="G146" i="67"/>
  <c r="F146" i="67" s="1"/>
  <c r="G150" i="67"/>
  <c r="F150" i="67"/>
  <c r="G154" i="67"/>
  <c r="G159" i="67"/>
  <c r="F159" i="67"/>
  <c r="K7" i="113"/>
  <c r="J7" i="113" s="1"/>
  <c r="Y7" i="113" s="1"/>
  <c r="F66" i="113"/>
  <c r="F65" i="113"/>
  <c r="E65" i="113" s="1"/>
  <c r="W65" i="113" s="1"/>
  <c r="F64" i="113"/>
  <c r="F63" i="113"/>
  <c r="E63" i="113" s="1"/>
  <c r="W63" i="113" s="1"/>
  <c r="F60" i="113"/>
  <c r="E60" i="113"/>
  <c r="W60" i="113" s="1"/>
  <c r="F59" i="113"/>
  <c r="E59" i="113"/>
  <c r="W59" i="113" s="1"/>
  <c r="F58" i="113"/>
  <c r="E58" i="113"/>
  <c r="F57" i="113"/>
  <c r="E57" i="113" s="1"/>
  <c r="W57" i="113" s="1"/>
  <c r="F56" i="113"/>
  <c r="F55" i="113"/>
  <c r="E55" i="113" s="1"/>
  <c r="W55" i="113" s="1"/>
  <c r="F54" i="113"/>
  <c r="F53" i="113"/>
  <c r="E53" i="113"/>
  <c r="F52" i="113"/>
  <c r="F51" i="113"/>
  <c r="E51" i="113"/>
  <c r="F48" i="113"/>
  <c r="E48" i="113" s="1"/>
  <c r="F47" i="113"/>
  <c r="E47" i="113"/>
  <c r="W47" i="113" s="1"/>
  <c r="F46" i="113"/>
  <c r="F45" i="113"/>
  <c r="E45" i="113"/>
  <c r="F44" i="113"/>
  <c r="E43" i="62"/>
  <c r="E43" i="65"/>
  <c r="E43" i="68"/>
  <c r="F43" i="62"/>
  <c r="F43" i="65"/>
  <c r="F43" i="68"/>
  <c r="F40" i="113"/>
  <c r="F39" i="113"/>
  <c r="E39" i="113" s="1"/>
  <c r="W39" i="113"/>
  <c r="F38" i="113"/>
  <c r="E38" i="113"/>
  <c r="W38" i="113" s="1"/>
  <c r="F37" i="113"/>
  <c r="E37" i="113"/>
  <c r="F36" i="113"/>
  <c r="F35" i="113"/>
  <c r="E35" i="113"/>
  <c r="W35" i="113"/>
  <c r="F34" i="113"/>
  <c r="F31" i="113"/>
  <c r="F30" i="113"/>
  <c r="E30" i="113"/>
  <c r="W30" i="113" s="1"/>
  <c r="F29" i="113"/>
  <c r="F28" i="113"/>
  <c r="F27" i="113"/>
  <c r="E27" i="113"/>
  <c r="F26" i="113"/>
  <c r="F22" i="113"/>
  <c r="E22" i="113" s="1"/>
  <c r="W22" i="113"/>
  <c r="F21" i="113"/>
  <c r="F20" i="113"/>
  <c r="F19" i="113"/>
  <c r="E19" i="113" s="1"/>
  <c r="W19" i="113" s="1"/>
  <c r="F18" i="113"/>
  <c r="E18" i="113" s="1"/>
  <c r="W18" i="113" s="1"/>
  <c r="F17" i="113"/>
  <c r="E17" i="113"/>
  <c r="W17" i="113"/>
  <c r="F16" i="113"/>
  <c r="F15" i="113"/>
  <c r="E15" i="113"/>
  <c r="W15" i="113" s="1"/>
  <c r="F14" i="113"/>
  <c r="E14" i="113" s="1"/>
  <c r="W14" i="113" s="1"/>
  <c r="F13" i="113"/>
  <c r="F6" i="113"/>
  <c r="E6" i="113" s="1"/>
  <c r="W6" i="113" s="1"/>
  <c r="A3" i="120"/>
  <c r="A2" i="120"/>
  <c r="G6" i="2"/>
  <c r="F6" i="2"/>
  <c r="G17" i="2"/>
  <c r="G20" i="2"/>
  <c r="F20" i="2" s="1"/>
  <c r="G24" i="2"/>
  <c r="G27" i="2"/>
  <c r="F27" i="2"/>
  <c r="G32" i="2"/>
  <c r="F32" i="2"/>
  <c r="G34" i="2"/>
  <c r="F34" i="2" s="1"/>
  <c r="G38" i="2"/>
  <c r="G56" i="2"/>
  <c r="F56" i="2"/>
  <c r="G60" i="2"/>
  <c r="F60" i="2" s="1"/>
  <c r="G69" i="2"/>
  <c r="F69" i="2"/>
  <c r="G75" i="2"/>
  <c r="F75" i="2" s="1"/>
  <c r="G79" i="2"/>
  <c r="F79" i="2"/>
  <c r="G101" i="2"/>
  <c r="F101" i="2" s="1"/>
  <c r="G122" i="2"/>
  <c r="F122" i="2"/>
  <c r="G124" i="2"/>
  <c r="F124" i="2" s="1"/>
  <c r="G128" i="2"/>
  <c r="F128" i="2"/>
  <c r="G131" i="2"/>
  <c r="G135" i="2"/>
  <c r="F135" i="2"/>
  <c r="G146" i="2"/>
  <c r="F146" i="2" s="1"/>
  <c r="G150" i="2"/>
  <c r="F150" i="2"/>
  <c r="G154" i="2"/>
  <c r="F154" i="2"/>
  <c r="G159" i="2"/>
  <c r="F159" i="2"/>
  <c r="G6" i="54"/>
  <c r="F6" i="54" s="1"/>
  <c r="G17" i="54"/>
  <c r="F17" i="54"/>
  <c r="G20" i="54"/>
  <c r="F20" i="54"/>
  <c r="G24" i="54"/>
  <c r="F24" i="54"/>
  <c r="G27" i="54"/>
  <c r="F27" i="54" s="1"/>
  <c r="G32" i="54"/>
  <c r="F32" i="54"/>
  <c r="G34" i="54"/>
  <c r="F34" i="54"/>
  <c r="G38" i="54"/>
  <c r="F38" i="54"/>
  <c r="G56" i="54"/>
  <c r="F56" i="54" s="1"/>
  <c r="G60" i="54"/>
  <c r="F60" i="54"/>
  <c r="G69" i="54"/>
  <c r="F69" i="54" s="1"/>
  <c r="G75" i="54"/>
  <c r="F75" i="54"/>
  <c r="G79" i="54"/>
  <c r="F79" i="54" s="1"/>
  <c r="G101" i="54"/>
  <c r="F101" i="54"/>
  <c r="G122" i="54"/>
  <c r="F122" i="54"/>
  <c r="G124" i="54"/>
  <c r="F124" i="54"/>
  <c r="G128" i="54"/>
  <c r="F128" i="54" s="1"/>
  <c r="G131" i="54"/>
  <c r="F131" i="54"/>
  <c r="G135" i="54"/>
  <c r="F135" i="54"/>
  <c r="G146" i="54"/>
  <c r="F146" i="54"/>
  <c r="G150" i="54"/>
  <c r="F150" i="54" s="1"/>
  <c r="G154" i="54"/>
  <c r="F154" i="54"/>
  <c r="G159" i="54"/>
  <c r="F159" i="54"/>
  <c r="G6" i="57"/>
  <c r="F6" i="57"/>
  <c r="G17" i="57"/>
  <c r="F17" i="57" s="1"/>
  <c r="G20" i="57"/>
  <c r="F20" i="57"/>
  <c r="G24" i="57"/>
  <c r="F24" i="57" s="1"/>
  <c r="G23" i="57" s="1"/>
  <c r="G27" i="57"/>
  <c r="G32" i="57"/>
  <c r="F32" i="57"/>
  <c r="G34" i="57"/>
  <c r="F34" i="57" s="1"/>
  <c r="G38" i="57"/>
  <c r="F38" i="57"/>
  <c r="G56" i="57"/>
  <c r="F56" i="57" s="1"/>
  <c r="G60" i="57"/>
  <c r="F60" i="57"/>
  <c r="G69" i="57"/>
  <c r="F69" i="57" s="1"/>
  <c r="G75" i="57"/>
  <c r="G79" i="57"/>
  <c r="F79" i="57"/>
  <c r="G101" i="57"/>
  <c r="F101" i="57"/>
  <c r="G122" i="57"/>
  <c r="F122" i="57" s="1"/>
  <c r="G124" i="57"/>
  <c r="F124" i="57"/>
  <c r="G128" i="57"/>
  <c r="G131" i="57"/>
  <c r="F131" i="57" s="1"/>
  <c r="G135" i="57"/>
  <c r="F135" i="57"/>
  <c r="G146" i="57"/>
  <c r="G150" i="57"/>
  <c r="F150" i="57"/>
  <c r="G154" i="57"/>
  <c r="F154" i="57"/>
  <c r="G159" i="57"/>
  <c r="F159" i="57"/>
  <c r="G179" i="2"/>
  <c r="F179" i="2" s="1"/>
  <c r="G181" i="2"/>
  <c r="F181" i="2"/>
  <c r="G183" i="2"/>
  <c r="F183" i="2"/>
  <c r="G186" i="2"/>
  <c r="F186" i="2"/>
  <c r="G194" i="2"/>
  <c r="F194" i="2" s="1"/>
  <c r="G197" i="2"/>
  <c r="F197" i="2"/>
  <c r="G200" i="2"/>
  <c r="F200" i="2"/>
  <c r="G206" i="2"/>
  <c r="F206" i="2"/>
  <c r="G209" i="2"/>
  <c r="F209" i="2" s="1"/>
  <c r="G211" i="2"/>
  <c r="F211" i="2"/>
  <c r="G214" i="2"/>
  <c r="F214" i="2" s="1"/>
  <c r="G219" i="2"/>
  <c r="F219" i="2"/>
  <c r="G227" i="2"/>
  <c r="F227" i="2" s="1"/>
  <c r="G231" i="2"/>
  <c r="F231" i="2"/>
  <c r="G235" i="2"/>
  <c r="F235" i="2"/>
  <c r="G240" i="2"/>
  <c r="F240" i="2"/>
  <c r="G244" i="2"/>
  <c r="F244" i="2" s="1"/>
  <c r="G248" i="2"/>
  <c r="F248" i="2"/>
  <c r="G251" i="2"/>
  <c r="F251" i="2"/>
  <c r="G255" i="2"/>
  <c r="F255" i="2"/>
  <c r="G258" i="2"/>
  <c r="F258" i="2" s="1"/>
  <c r="G263" i="2"/>
  <c r="F263" i="2"/>
  <c r="G272" i="2"/>
  <c r="F272" i="2"/>
  <c r="G277" i="2"/>
  <c r="G283" i="2"/>
  <c r="F283" i="2"/>
  <c r="G286" i="2"/>
  <c r="F286" i="2" s="1"/>
  <c r="G288" i="2"/>
  <c r="F288" i="2"/>
  <c r="G179" i="54"/>
  <c r="F179" i="54" s="1"/>
  <c r="G181" i="54"/>
  <c r="F181" i="54"/>
  <c r="G183" i="54"/>
  <c r="F183" i="54" s="1"/>
  <c r="G186" i="54"/>
  <c r="F186" i="54"/>
  <c r="G194" i="54"/>
  <c r="F194" i="54" s="1"/>
  <c r="G197" i="54"/>
  <c r="F197" i="54"/>
  <c r="G200" i="54"/>
  <c r="F200" i="54" s="1"/>
  <c r="G206" i="54"/>
  <c r="F206" i="54"/>
  <c r="G209" i="54"/>
  <c r="F209" i="54" s="1"/>
  <c r="G211" i="54"/>
  <c r="F211" i="54"/>
  <c r="G214" i="54"/>
  <c r="F214" i="54" s="1"/>
  <c r="G219" i="54"/>
  <c r="F219" i="54"/>
  <c r="G227" i="54"/>
  <c r="F227" i="54" s="1"/>
  <c r="G231" i="54"/>
  <c r="F231" i="54"/>
  <c r="G235" i="54"/>
  <c r="F235" i="54" s="1"/>
  <c r="G240" i="54"/>
  <c r="F240" i="54"/>
  <c r="G244" i="54"/>
  <c r="F244" i="54" s="1"/>
  <c r="G248" i="54"/>
  <c r="F248" i="54"/>
  <c r="G251" i="54"/>
  <c r="F251" i="54" s="1"/>
  <c r="G255" i="54"/>
  <c r="F255" i="54"/>
  <c r="G258" i="54"/>
  <c r="F258" i="54" s="1"/>
  <c r="G263" i="54"/>
  <c r="F263" i="54"/>
  <c r="G272" i="54"/>
  <c r="F272" i="54" s="1"/>
  <c r="G277" i="54"/>
  <c r="G283" i="54"/>
  <c r="F283" i="54" s="1"/>
  <c r="G286" i="54"/>
  <c r="F286" i="54"/>
  <c r="G288" i="54"/>
  <c r="F288" i="54" s="1"/>
  <c r="G179" i="57"/>
  <c r="F179" i="57"/>
  <c r="G181" i="57"/>
  <c r="G183" i="57"/>
  <c r="F183" i="57" s="1"/>
  <c r="G186" i="57"/>
  <c r="F186" i="57"/>
  <c r="G194" i="57"/>
  <c r="F194" i="57" s="1"/>
  <c r="G197" i="57"/>
  <c r="F197" i="57" s="1"/>
  <c r="G200" i="57"/>
  <c r="F200" i="57" s="1"/>
  <c r="G206" i="57"/>
  <c r="F206" i="57"/>
  <c r="G209" i="57"/>
  <c r="F209" i="57" s="1"/>
  <c r="G211" i="57"/>
  <c r="F211" i="57"/>
  <c r="G214" i="57"/>
  <c r="F214" i="57" s="1"/>
  <c r="G219" i="57"/>
  <c r="F219" i="57"/>
  <c r="G227" i="57"/>
  <c r="F227" i="57" s="1"/>
  <c r="G231" i="57"/>
  <c r="F231" i="57" s="1"/>
  <c r="G235" i="57"/>
  <c r="F235" i="57" s="1"/>
  <c r="G240" i="57"/>
  <c r="F240" i="57"/>
  <c r="G244" i="57"/>
  <c r="G248" i="57"/>
  <c r="F248" i="57"/>
  <c r="G251" i="57"/>
  <c r="F251" i="57" s="1"/>
  <c r="G255" i="57"/>
  <c r="F255" i="57"/>
  <c r="G258" i="57"/>
  <c r="F258" i="57" s="1"/>
  <c r="G263" i="57"/>
  <c r="F263" i="57"/>
  <c r="G262" i="57" s="1"/>
  <c r="F262" i="57" s="1"/>
  <c r="G272" i="57"/>
  <c r="F272" i="57"/>
  <c r="G277" i="57"/>
  <c r="G283" i="57"/>
  <c r="F283" i="57" s="1"/>
  <c r="G286" i="57"/>
  <c r="F286" i="57"/>
  <c r="G288" i="57"/>
  <c r="F288" i="57" s="1"/>
  <c r="G297" i="2"/>
  <c r="F297" i="2"/>
  <c r="G301" i="2"/>
  <c r="F301" i="2" s="1"/>
  <c r="G305" i="2"/>
  <c r="F305" i="2"/>
  <c r="G297" i="54"/>
  <c r="F297" i="54" s="1"/>
  <c r="G301" i="54"/>
  <c r="F301" i="54"/>
  <c r="G305" i="54"/>
  <c r="F305" i="54" s="1"/>
  <c r="G310" i="54"/>
  <c r="G297" i="57"/>
  <c r="G301" i="57"/>
  <c r="F301" i="57" s="1"/>
  <c r="G305" i="57"/>
  <c r="F305" i="57"/>
  <c r="G310" i="57"/>
  <c r="J66" i="3"/>
  <c r="J66" i="55"/>
  <c r="J66" i="58"/>
  <c r="K66" i="3"/>
  <c r="K66" i="55"/>
  <c r="K66" i="58"/>
  <c r="Z66" i="58"/>
  <c r="J65" i="3"/>
  <c r="J65" i="55"/>
  <c r="J65" i="58"/>
  <c r="K65" i="3"/>
  <c r="K65" i="55"/>
  <c r="K65" i="58"/>
  <c r="Z65" i="58" s="1"/>
  <c r="J64" i="3"/>
  <c r="J64" i="55"/>
  <c r="J64" i="58"/>
  <c r="K64" i="3"/>
  <c r="K64" i="55"/>
  <c r="K64" i="58"/>
  <c r="Z64" i="58"/>
  <c r="J63" i="3"/>
  <c r="J63" i="55"/>
  <c r="J63" i="58"/>
  <c r="K63" i="3"/>
  <c r="K63" i="55"/>
  <c r="K63" i="58"/>
  <c r="J60" i="3"/>
  <c r="J60" i="55"/>
  <c r="J60" i="58"/>
  <c r="Y60" i="58" s="1"/>
  <c r="K60" i="3"/>
  <c r="K60" i="55"/>
  <c r="K60" i="58"/>
  <c r="J59" i="3"/>
  <c r="J59" i="55"/>
  <c r="J59" i="58"/>
  <c r="Y59" i="58"/>
  <c r="K59" i="3"/>
  <c r="K59" i="55"/>
  <c r="K59" i="58"/>
  <c r="J58" i="3"/>
  <c r="J58" i="55"/>
  <c r="J58" i="58"/>
  <c r="K58" i="3"/>
  <c r="K58" i="55"/>
  <c r="Z58" i="55" s="1"/>
  <c r="K58" i="58"/>
  <c r="J57" i="3"/>
  <c r="J57" i="55"/>
  <c r="J57" i="58"/>
  <c r="Y57" i="58" s="1"/>
  <c r="K57" i="3"/>
  <c r="K57" i="55"/>
  <c r="K57" i="58"/>
  <c r="J56" i="3"/>
  <c r="J56" i="55"/>
  <c r="J56" i="58"/>
  <c r="K56" i="3"/>
  <c r="K56" i="55"/>
  <c r="K56" i="58"/>
  <c r="J55" i="3"/>
  <c r="J55" i="55"/>
  <c r="J55" i="58"/>
  <c r="K55" i="3"/>
  <c r="K55" i="55"/>
  <c r="K55" i="58"/>
  <c r="J54" i="3"/>
  <c r="J54" i="55"/>
  <c r="J54" i="58"/>
  <c r="K54" i="3"/>
  <c r="K54" i="55"/>
  <c r="K54" i="58"/>
  <c r="Z54" i="58" s="1"/>
  <c r="J53" i="3"/>
  <c r="J53" i="55"/>
  <c r="J53" i="58"/>
  <c r="K53" i="3"/>
  <c r="K53" i="55"/>
  <c r="K53" i="58"/>
  <c r="J52" i="3"/>
  <c r="J52" i="55"/>
  <c r="Y52" i="55" s="1"/>
  <c r="J52" i="58"/>
  <c r="K52" i="3"/>
  <c r="K52" i="55"/>
  <c r="Z52" i="55"/>
  <c r="K52" i="58"/>
  <c r="J51" i="3"/>
  <c r="J51" i="55"/>
  <c r="J51" i="58"/>
  <c r="Y51" i="58" s="1"/>
  <c r="K51" i="3"/>
  <c r="K51" i="55"/>
  <c r="K51" i="58"/>
  <c r="K48" i="110"/>
  <c r="J48" i="110" s="1"/>
  <c r="K47" i="110"/>
  <c r="Z47" i="110"/>
  <c r="K46" i="110"/>
  <c r="K45" i="110"/>
  <c r="Z45" i="110"/>
  <c r="K44" i="110"/>
  <c r="J43" i="3"/>
  <c r="J43" i="55"/>
  <c r="J43" i="58"/>
  <c r="K43" i="3"/>
  <c r="K43" i="55"/>
  <c r="K43" i="58"/>
  <c r="K40" i="110"/>
  <c r="J40" i="110" s="1"/>
  <c r="K39" i="110"/>
  <c r="K38" i="110"/>
  <c r="J38" i="110"/>
  <c r="K37" i="110"/>
  <c r="Z37" i="110" s="1"/>
  <c r="K36" i="110"/>
  <c r="J36" i="110"/>
  <c r="K35" i="110"/>
  <c r="J35" i="110" s="1"/>
  <c r="K34" i="110"/>
  <c r="K29" i="110"/>
  <c r="K28" i="110"/>
  <c r="K27" i="110"/>
  <c r="K26" i="110"/>
  <c r="K23" i="110"/>
  <c r="K22" i="110"/>
  <c r="K21" i="110"/>
  <c r="Z21" i="110"/>
  <c r="K20" i="110"/>
  <c r="J20" i="110"/>
  <c r="K19" i="110"/>
  <c r="Z19" i="110" s="1"/>
  <c r="K18" i="110"/>
  <c r="K17" i="110"/>
  <c r="K16" i="110"/>
  <c r="J16" i="110"/>
  <c r="K15" i="110"/>
  <c r="J15" i="110"/>
  <c r="Z15" i="110"/>
  <c r="K14" i="110"/>
  <c r="J14" i="110" s="1"/>
  <c r="J13" i="3"/>
  <c r="J13" i="55"/>
  <c r="J13" i="58"/>
  <c r="Y13" i="58" s="1"/>
  <c r="K13" i="3"/>
  <c r="Z13" i="3"/>
  <c r="K13" i="55"/>
  <c r="K13" i="58"/>
  <c r="K7" i="110"/>
  <c r="Z7" i="110" s="1"/>
  <c r="J7" i="110"/>
  <c r="Y7" i="110" s="1"/>
  <c r="AE7" i="110" s="1"/>
  <c r="AD7" i="110" s="1"/>
  <c r="F66" i="110"/>
  <c r="E66" i="110" s="1"/>
  <c r="F65" i="110"/>
  <c r="F64" i="110"/>
  <c r="F63" i="110"/>
  <c r="E63" i="110" s="1"/>
  <c r="F60" i="110"/>
  <c r="F59" i="110"/>
  <c r="E59" i="110"/>
  <c r="F58" i="110"/>
  <c r="X58" i="110"/>
  <c r="F57" i="110"/>
  <c r="E57" i="110" s="1"/>
  <c r="F56" i="110"/>
  <c r="E56" i="110"/>
  <c r="F55" i="110"/>
  <c r="E55" i="110" s="1"/>
  <c r="F54" i="110"/>
  <c r="F53" i="110"/>
  <c r="E53" i="110"/>
  <c r="F52" i="110"/>
  <c r="F51" i="110"/>
  <c r="F48" i="110"/>
  <c r="F47" i="110"/>
  <c r="E47" i="110" s="1"/>
  <c r="F46" i="110"/>
  <c r="E46" i="110"/>
  <c r="F45" i="110"/>
  <c r="E45" i="110" s="1"/>
  <c r="F44" i="110"/>
  <c r="E43" i="3"/>
  <c r="E43" i="55"/>
  <c r="E43" i="58"/>
  <c r="F43" i="3"/>
  <c r="F43" i="55"/>
  <c r="F43" i="58"/>
  <c r="F40" i="110"/>
  <c r="F39" i="110"/>
  <c r="E39" i="110"/>
  <c r="F38" i="110"/>
  <c r="F37" i="110"/>
  <c r="E37" i="110" s="1"/>
  <c r="F36" i="110"/>
  <c r="F35" i="110"/>
  <c r="E35" i="110" s="1"/>
  <c r="F34" i="110"/>
  <c r="B34" i="110"/>
  <c r="E34" i="110"/>
  <c r="F31" i="110"/>
  <c r="F30" i="110"/>
  <c r="E30" i="110"/>
  <c r="F29" i="110"/>
  <c r="F28" i="110"/>
  <c r="F27" i="110"/>
  <c r="E27" i="110"/>
  <c r="F26" i="110"/>
  <c r="F22" i="110"/>
  <c r="F21" i="110"/>
  <c r="E21" i="110"/>
  <c r="F20" i="110"/>
  <c r="F19" i="110"/>
  <c r="X19" i="110" s="1"/>
  <c r="T19" i="110"/>
  <c r="S19" i="110"/>
  <c r="F18" i="110"/>
  <c r="F17" i="110"/>
  <c r="F16" i="110"/>
  <c r="F15" i="110"/>
  <c r="E15" i="110" s="1"/>
  <c r="W15" i="110" s="1"/>
  <c r="T15" i="110"/>
  <c r="S15" i="110"/>
  <c r="F14" i="110"/>
  <c r="F13" i="110"/>
  <c r="F6" i="110"/>
  <c r="G180" i="115"/>
  <c r="G180" i="112"/>
  <c r="G180" i="109"/>
  <c r="G182" i="115"/>
  <c r="G182" i="112"/>
  <c r="G182" i="109"/>
  <c r="G184" i="115"/>
  <c r="G184" i="112"/>
  <c r="G184" i="109"/>
  <c r="G185" i="115"/>
  <c r="G185" i="112"/>
  <c r="G185" i="109"/>
  <c r="G187" i="115"/>
  <c r="G187" i="112"/>
  <c r="G187" i="109"/>
  <c r="G188" i="115"/>
  <c r="G188" i="112"/>
  <c r="G188" i="109"/>
  <c r="G189" i="115"/>
  <c r="G189" i="112"/>
  <c r="G189" i="109"/>
  <c r="G190" i="115"/>
  <c r="G190" i="112"/>
  <c r="G190" i="109"/>
  <c r="G191" i="115"/>
  <c r="G191" i="112"/>
  <c r="G191" i="109"/>
  <c r="G192" i="115"/>
  <c r="G192" i="112"/>
  <c r="G192" i="109"/>
  <c r="G195" i="115"/>
  <c r="G195" i="112"/>
  <c r="G195" i="109"/>
  <c r="G196" i="115"/>
  <c r="G196" i="112"/>
  <c r="G196" i="109"/>
  <c r="G198" i="115"/>
  <c r="G198" i="112"/>
  <c r="G198" i="109"/>
  <c r="G199" i="115"/>
  <c r="G199" i="112"/>
  <c r="G199" i="109"/>
  <c r="G201" i="115"/>
  <c r="G201" i="112"/>
  <c r="G201" i="109"/>
  <c r="G202" i="115"/>
  <c r="G202" i="112"/>
  <c r="G202" i="109"/>
  <c r="G207" i="115"/>
  <c r="G207" i="112"/>
  <c r="G207" i="109"/>
  <c r="G208" i="115"/>
  <c r="G208" i="112"/>
  <c r="G208" i="109"/>
  <c r="G210" i="115"/>
  <c r="G210" i="112"/>
  <c r="G210" i="109"/>
  <c r="G212" i="115"/>
  <c r="G212" i="112"/>
  <c r="G212" i="109"/>
  <c r="G213" i="115"/>
  <c r="G213" i="112"/>
  <c r="G213" i="109"/>
  <c r="G215" i="115"/>
  <c r="G215" i="112"/>
  <c r="G215" i="109"/>
  <c r="G216" i="115"/>
  <c r="G216" i="112"/>
  <c r="G216" i="109"/>
  <c r="G217" i="115"/>
  <c r="G217" i="112"/>
  <c r="G217" i="109"/>
  <c r="G218" i="115"/>
  <c r="G218" i="112"/>
  <c r="G218" i="109"/>
  <c r="G224" i="115"/>
  <c r="G224" i="112"/>
  <c r="G224" i="109"/>
  <c r="G225" i="115"/>
  <c r="G225" i="112"/>
  <c r="G225" i="109"/>
  <c r="G226" i="115"/>
  <c r="G226" i="112"/>
  <c r="G226" i="109"/>
  <c r="G228" i="115"/>
  <c r="G228" i="112"/>
  <c r="G228" i="109"/>
  <c r="G229" i="115"/>
  <c r="G229" i="112"/>
  <c r="G229" i="109"/>
  <c r="G230" i="115"/>
  <c r="G230" i="112"/>
  <c r="G230" i="109"/>
  <c r="G232" i="115"/>
  <c r="G232" i="112"/>
  <c r="G232" i="109"/>
  <c r="G233" i="115"/>
  <c r="G233" i="112"/>
  <c r="G233" i="109"/>
  <c r="G234" i="115"/>
  <c r="G234" i="112"/>
  <c r="G234" i="109"/>
  <c r="G236" i="115"/>
  <c r="G236" i="112"/>
  <c r="G236" i="109"/>
  <c r="G237" i="115"/>
  <c r="G237" i="112"/>
  <c r="G237" i="109"/>
  <c r="G238" i="115"/>
  <c r="G238" i="112"/>
  <c r="G238" i="109"/>
  <c r="G241" i="115"/>
  <c r="G241" i="112"/>
  <c r="G241" i="109"/>
  <c r="G242" i="115"/>
  <c r="G242" i="112"/>
  <c r="G242" i="109"/>
  <c r="G243" i="115"/>
  <c r="G243" i="112"/>
  <c r="G243" i="109"/>
  <c r="G245" i="115"/>
  <c r="G245" i="112"/>
  <c r="G245" i="109"/>
  <c r="G246" i="115"/>
  <c r="G246" i="112"/>
  <c r="G246" i="109"/>
  <c r="G247" i="115"/>
  <c r="G247" i="112"/>
  <c r="G247" i="109"/>
  <c r="G249" i="115"/>
  <c r="G249" i="112"/>
  <c r="G249" i="109"/>
  <c r="G252" i="115"/>
  <c r="G252" i="112"/>
  <c r="G252" i="109"/>
  <c r="G253" i="115"/>
  <c r="G253" i="112"/>
  <c r="G253" i="109"/>
  <c r="G254" i="115"/>
  <c r="G254" i="112"/>
  <c r="G254" i="109"/>
  <c r="G256" i="115"/>
  <c r="G256" i="112"/>
  <c r="G256" i="109"/>
  <c r="G257" i="115"/>
  <c r="G257" i="112"/>
  <c r="G257" i="109"/>
  <c r="G259" i="115"/>
  <c r="G259" i="112"/>
  <c r="G259" i="109"/>
  <c r="G260" i="115"/>
  <c r="G260" i="112"/>
  <c r="G260" i="109"/>
  <c r="G261" i="115"/>
  <c r="G261" i="112"/>
  <c r="G261" i="109"/>
  <c r="G264" i="115"/>
  <c r="G264" i="112"/>
  <c r="G264" i="109"/>
  <c r="G265" i="115"/>
  <c r="G265" i="112"/>
  <c r="G265" i="109"/>
  <c r="G273" i="115"/>
  <c r="G273" i="112"/>
  <c r="G273" i="109"/>
  <c r="G274" i="115"/>
  <c r="G274" i="112"/>
  <c r="G274" i="109"/>
  <c r="G275" i="115"/>
  <c r="G275" i="112"/>
  <c r="G275" i="109"/>
  <c r="G276" i="115"/>
  <c r="G276" i="112"/>
  <c r="G276" i="109"/>
  <c r="G278" i="115"/>
  <c r="G278" i="112"/>
  <c r="G278" i="109"/>
  <c r="G279" i="115"/>
  <c r="G279" i="112"/>
  <c r="G279" i="109"/>
  <c r="G280" i="115"/>
  <c r="G280" i="112"/>
  <c r="G280" i="109"/>
  <c r="G281" i="115"/>
  <c r="G281" i="112"/>
  <c r="G281" i="109"/>
  <c r="G284" i="115"/>
  <c r="G284" i="112"/>
  <c r="G284" i="109"/>
  <c r="G285" i="115"/>
  <c r="G285" i="112"/>
  <c r="G285" i="109"/>
  <c r="G287" i="115"/>
  <c r="G287" i="112"/>
  <c r="G287" i="109"/>
  <c r="G289" i="115"/>
  <c r="G289" i="112"/>
  <c r="G289" i="109"/>
  <c r="G298" i="115"/>
  <c r="G298" i="112"/>
  <c r="G298" i="109"/>
  <c r="G299" i="115"/>
  <c r="G299" i="112"/>
  <c r="G299" i="109"/>
  <c r="G300" i="115"/>
  <c r="G300" i="112"/>
  <c r="G300" i="109"/>
  <c r="G302" i="115"/>
  <c r="G302" i="112"/>
  <c r="G302" i="109"/>
  <c r="G303" i="115"/>
  <c r="G303" i="112"/>
  <c r="G303" i="109"/>
  <c r="G304" i="115"/>
  <c r="G304" i="112"/>
  <c r="G304" i="109"/>
  <c r="G306" i="115"/>
  <c r="G306" i="112"/>
  <c r="G306" i="109"/>
  <c r="G307" i="115"/>
  <c r="G307" i="112"/>
  <c r="G307" i="109"/>
  <c r="G308" i="115"/>
  <c r="G308" i="112"/>
  <c r="G308" i="109"/>
  <c r="G311" i="115"/>
  <c r="G311" i="112"/>
  <c r="G312" i="115"/>
  <c r="G312" i="112"/>
  <c r="G312" i="109"/>
  <c r="G313" i="115"/>
  <c r="G313" i="112"/>
  <c r="G313" i="109"/>
  <c r="G314" i="115"/>
  <c r="G314" i="112"/>
  <c r="G314" i="109"/>
  <c r="G315" i="115"/>
  <c r="G315" i="112"/>
  <c r="G315" i="109"/>
  <c r="G180" i="118"/>
  <c r="G182" i="118"/>
  <c r="G184" i="118"/>
  <c r="G185" i="118"/>
  <c r="G187" i="118"/>
  <c r="G188" i="118"/>
  <c r="G189" i="118"/>
  <c r="G190" i="118"/>
  <c r="G191" i="118"/>
  <c r="G192" i="118"/>
  <c r="G195" i="118"/>
  <c r="G196" i="118"/>
  <c r="G198" i="118"/>
  <c r="G199" i="118"/>
  <c r="G201" i="118"/>
  <c r="G202" i="118"/>
  <c r="G207" i="118"/>
  <c r="G208" i="118"/>
  <c r="G210" i="118"/>
  <c r="G212" i="118"/>
  <c r="G213" i="118"/>
  <c r="G215" i="118"/>
  <c r="G216" i="118"/>
  <c r="G217" i="118"/>
  <c r="G218" i="118"/>
  <c r="G224" i="118"/>
  <c r="G225" i="118"/>
  <c r="G226" i="118"/>
  <c r="G228" i="118"/>
  <c r="G229" i="118"/>
  <c r="G230" i="118"/>
  <c r="G232" i="118"/>
  <c r="G233" i="118"/>
  <c r="G234" i="118"/>
  <c r="G236" i="118"/>
  <c r="G237" i="118"/>
  <c r="G238" i="118"/>
  <c r="G241" i="118"/>
  <c r="G242" i="118"/>
  <c r="G243" i="118"/>
  <c r="G245" i="118"/>
  <c r="G246" i="118"/>
  <c r="G247" i="118"/>
  <c r="G249" i="118"/>
  <c r="G252" i="118"/>
  <c r="G253" i="118"/>
  <c r="G254" i="118"/>
  <c r="G256" i="118"/>
  <c r="G257" i="118"/>
  <c r="G259" i="118"/>
  <c r="G260" i="118"/>
  <c r="G261" i="118"/>
  <c r="G264" i="118"/>
  <c r="G265" i="118"/>
  <c r="G273" i="118"/>
  <c r="G274" i="118"/>
  <c r="G275" i="118"/>
  <c r="G276" i="118"/>
  <c r="G278" i="118"/>
  <c r="G279" i="118"/>
  <c r="G280" i="118"/>
  <c r="G281" i="118"/>
  <c r="G284" i="118"/>
  <c r="G285" i="118"/>
  <c r="G287" i="118"/>
  <c r="G289" i="118"/>
  <c r="G298" i="118"/>
  <c r="G299" i="118"/>
  <c r="G300" i="118"/>
  <c r="G302" i="118"/>
  <c r="G303" i="118"/>
  <c r="G304" i="118"/>
  <c r="G306" i="118"/>
  <c r="G307" i="118"/>
  <c r="G308" i="118"/>
  <c r="G311" i="118"/>
  <c r="G312" i="118"/>
  <c r="G313" i="118"/>
  <c r="G314" i="118"/>
  <c r="G315" i="118"/>
  <c r="G7" i="115"/>
  <c r="G7" i="109"/>
  <c r="G8" i="115"/>
  <c r="G8" i="112"/>
  <c r="G9" i="115"/>
  <c r="G9" i="112"/>
  <c r="G9" i="109"/>
  <c r="G10" i="115"/>
  <c r="G10" i="112"/>
  <c r="G10" i="109"/>
  <c r="G11" i="115"/>
  <c r="G11" i="112"/>
  <c r="G11" i="109"/>
  <c r="G12" i="115"/>
  <c r="G12" i="112"/>
  <c r="G13" i="115"/>
  <c r="G13" i="112"/>
  <c r="G14" i="115"/>
  <c r="G14" i="112"/>
  <c r="G14" i="109"/>
  <c r="G15" i="115"/>
  <c r="G15" i="112"/>
  <c r="G15" i="109"/>
  <c r="G18" i="115"/>
  <c r="G18" i="112"/>
  <c r="G18" i="109"/>
  <c r="G19" i="115"/>
  <c r="G19" i="112"/>
  <c r="G19" i="109"/>
  <c r="G21" i="115"/>
  <c r="G21" i="112"/>
  <c r="G21" i="109"/>
  <c r="G22" i="115"/>
  <c r="G22" i="112"/>
  <c r="G22" i="109"/>
  <c r="G25" i="115"/>
  <c r="G25" i="112"/>
  <c r="G25" i="109"/>
  <c r="G28" i="115"/>
  <c r="G28" i="112"/>
  <c r="G28" i="109"/>
  <c r="G29" i="115"/>
  <c r="G29" i="112"/>
  <c r="G29" i="109"/>
  <c r="G30" i="115"/>
  <c r="G30" i="112"/>
  <c r="G30" i="109"/>
  <c r="G33" i="115"/>
  <c r="G33" i="112"/>
  <c r="G33" i="109"/>
  <c r="G35" i="115"/>
  <c r="G35" i="112"/>
  <c r="G35" i="109"/>
  <c r="G36" i="115"/>
  <c r="G36" i="112"/>
  <c r="G36" i="109"/>
  <c r="G37" i="115"/>
  <c r="G37" i="112"/>
  <c r="G37" i="109"/>
  <c r="G39" i="115"/>
  <c r="G39" i="112"/>
  <c r="G39" i="109"/>
  <c r="G40" i="115"/>
  <c r="G40" i="112"/>
  <c r="G40" i="109"/>
  <c r="G41" i="115"/>
  <c r="G41" i="112"/>
  <c r="G41" i="109"/>
  <c r="G42" i="115"/>
  <c r="G42" i="112"/>
  <c r="G42" i="109"/>
  <c r="G43" i="115"/>
  <c r="G43" i="112"/>
  <c r="G43" i="109"/>
  <c r="G44" i="115"/>
  <c r="G44" i="112"/>
  <c r="G44" i="109"/>
  <c r="G45" i="115"/>
  <c r="G45" i="112"/>
  <c r="G45" i="109"/>
  <c r="G46" i="115"/>
  <c r="G46" i="112"/>
  <c r="G46" i="109"/>
  <c r="G58" i="115"/>
  <c r="G58" i="112"/>
  <c r="G58" i="109"/>
  <c r="G59" i="115"/>
  <c r="G59" i="112"/>
  <c r="G59" i="109"/>
  <c r="G57" i="115"/>
  <c r="G57" i="112"/>
  <c r="G57" i="109"/>
  <c r="G61" i="115"/>
  <c r="G61" i="112"/>
  <c r="G61" i="109"/>
  <c r="G62" i="115"/>
  <c r="G62" i="112"/>
  <c r="G62" i="109"/>
  <c r="G63" i="115"/>
  <c r="G63" i="112"/>
  <c r="G63" i="109"/>
  <c r="G64" i="115"/>
  <c r="G64" i="112"/>
  <c r="G64" i="109"/>
  <c r="G65" i="115"/>
  <c r="G65" i="112"/>
  <c r="G65" i="109"/>
  <c r="G70" i="115"/>
  <c r="G70" i="112"/>
  <c r="G70" i="109"/>
  <c r="G71" i="115"/>
  <c r="G71" i="112"/>
  <c r="G71" i="109"/>
  <c r="G72" i="115"/>
  <c r="G72" i="112"/>
  <c r="G72" i="109"/>
  <c r="G73" i="115"/>
  <c r="G73" i="112"/>
  <c r="G73" i="109"/>
  <c r="G76" i="115"/>
  <c r="G76" i="112"/>
  <c r="G76" i="109"/>
  <c r="G77" i="115"/>
  <c r="G77" i="112"/>
  <c r="G77" i="109"/>
  <c r="G78" i="115"/>
  <c r="G78" i="112"/>
  <c r="G78" i="109"/>
  <c r="G80" i="115"/>
  <c r="G80" i="112"/>
  <c r="G80" i="109"/>
  <c r="G81" i="115"/>
  <c r="G81" i="112"/>
  <c r="G81" i="109"/>
  <c r="G82" i="115"/>
  <c r="G82" i="112"/>
  <c r="G82" i="109"/>
  <c r="G83" i="115"/>
  <c r="G83" i="112"/>
  <c r="G83" i="109"/>
  <c r="G84" i="115"/>
  <c r="G84" i="112"/>
  <c r="G84" i="109"/>
  <c r="G85" i="115"/>
  <c r="G85" i="112"/>
  <c r="G85" i="109"/>
  <c r="G86" i="115"/>
  <c r="G86" i="112"/>
  <c r="G86" i="109"/>
  <c r="G87" i="115"/>
  <c r="G87" i="112"/>
  <c r="G87" i="109"/>
  <c r="G88" i="115"/>
  <c r="G88" i="112"/>
  <c r="G88" i="109"/>
  <c r="G89" i="115"/>
  <c r="G89" i="112"/>
  <c r="G89" i="109"/>
  <c r="G94" i="115"/>
  <c r="G94" i="112"/>
  <c r="G94" i="109"/>
  <c r="G95" i="115"/>
  <c r="G95" i="112"/>
  <c r="G95" i="109"/>
  <c r="G96" i="115"/>
  <c r="G96" i="112"/>
  <c r="G96" i="109"/>
  <c r="G97" i="115"/>
  <c r="G97" i="112"/>
  <c r="G97" i="109"/>
  <c r="G98" i="115"/>
  <c r="G98" i="112"/>
  <c r="G98" i="109"/>
  <c r="G99" i="115"/>
  <c r="G99" i="112"/>
  <c r="G99" i="109"/>
  <c r="G100" i="115"/>
  <c r="G100" i="112"/>
  <c r="G100" i="109"/>
  <c r="G102" i="115"/>
  <c r="G102" i="112"/>
  <c r="G102" i="109"/>
  <c r="G103" i="115"/>
  <c r="G103" i="112"/>
  <c r="G103" i="109"/>
  <c r="G104" i="115"/>
  <c r="G104" i="112"/>
  <c r="G104" i="109"/>
  <c r="G105" i="115"/>
  <c r="G105" i="112"/>
  <c r="G105" i="109"/>
  <c r="G106" i="115"/>
  <c r="G106" i="112"/>
  <c r="G106" i="109"/>
  <c r="G107" i="115"/>
  <c r="G107" i="112"/>
  <c r="G107" i="109"/>
  <c r="G108" i="115"/>
  <c r="G108" i="112"/>
  <c r="G108" i="109"/>
  <c r="G109" i="115"/>
  <c r="G109" i="112"/>
  <c r="G109" i="109"/>
  <c r="G110" i="115"/>
  <c r="G110" i="112"/>
  <c r="G110" i="109"/>
  <c r="G111" i="115"/>
  <c r="G111" i="112"/>
  <c r="G111" i="109"/>
  <c r="G112" i="115"/>
  <c r="G112" i="112"/>
  <c r="G112" i="109"/>
  <c r="G113" i="115"/>
  <c r="G113" i="112"/>
  <c r="G113" i="109"/>
  <c r="G114" i="115"/>
  <c r="G114" i="112"/>
  <c r="G114" i="109"/>
  <c r="G115" i="115"/>
  <c r="G115" i="112"/>
  <c r="G115" i="109"/>
  <c r="G116" i="115"/>
  <c r="G116" i="112"/>
  <c r="G116" i="109"/>
  <c r="G117" i="115"/>
  <c r="G117" i="112"/>
  <c r="G117" i="109"/>
  <c r="G118" i="115"/>
  <c r="G118" i="112"/>
  <c r="G118" i="109"/>
  <c r="G119" i="115"/>
  <c r="G119" i="112"/>
  <c r="G119" i="109"/>
  <c r="G120" i="115"/>
  <c r="G120" i="112"/>
  <c r="G120" i="109"/>
  <c r="G123" i="115"/>
  <c r="G123" i="112"/>
  <c r="G123" i="109"/>
  <c r="G125" i="115"/>
  <c r="G125" i="112"/>
  <c r="G125" i="109"/>
  <c r="G126" i="115"/>
  <c r="G126" i="112"/>
  <c r="G126" i="109"/>
  <c r="G129" i="115"/>
  <c r="G129" i="112"/>
  <c r="G129" i="109"/>
  <c r="G130" i="115"/>
  <c r="G130" i="112"/>
  <c r="G130" i="109"/>
  <c r="G132" i="115"/>
  <c r="G132" i="112"/>
  <c r="G132" i="109"/>
  <c r="G133" i="115"/>
  <c r="G133" i="112"/>
  <c r="G133" i="109"/>
  <c r="G136" i="115"/>
  <c r="G136" i="112"/>
  <c r="G136" i="109"/>
  <c r="G137" i="115"/>
  <c r="G137" i="112"/>
  <c r="G137" i="109"/>
  <c r="G138" i="115"/>
  <c r="G138" i="112"/>
  <c r="G138" i="109"/>
  <c r="G139" i="115"/>
  <c r="G139" i="112"/>
  <c r="G139" i="109"/>
  <c r="G147" i="115"/>
  <c r="G147" i="112"/>
  <c r="G147" i="109"/>
  <c r="G148" i="115"/>
  <c r="G148" i="112"/>
  <c r="G148" i="109"/>
  <c r="G149" i="115"/>
  <c r="G149" i="112"/>
  <c r="G149" i="109"/>
  <c r="G151" i="115"/>
  <c r="G151" i="112"/>
  <c r="G151" i="109"/>
  <c r="G152" i="115"/>
  <c r="G152" i="112"/>
  <c r="G152" i="109"/>
  <c r="G153" i="115"/>
  <c r="G153" i="112"/>
  <c r="G153" i="109"/>
  <c r="G155" i="115"/>
  <c r="G155" i="112"/>
  <c r="G155" i="109"/>
  <c r="G156" i="115"/>
  <c r="G156" i="112"/>
  <c r="G156" i="109"/>
  <c r="G157" i="115"/>
  <c r="G157" i="112"/>
  <c r="G157" i="109"/>
  <c r="G160" i="115"/>
  <c r="G160" i="112"/>
  <c r="G160" i="109"/>
  <c r="G161" i="115"/>
  <c r="G161" i="112"/>
  <c r="G161" i="109"/>
  <c r="G162" i="115"/>
  <c r="G162" i="112"/>
  <c r="G162" i="109"/>
  <c r="G163" i="115"/>
  <c r="G163" i="112"/>
  <c r="G163" i="109"/>
  <c r="G164" i="115"/>
  <c r="G164" i="112"/>
  <c r="G164" i="109"/>
  <c r="G7" i="118"/>
  <c r="G8" i="118"/>
  <c r="G9" i="118"/>
  <c r="G10" i="118"/>
  <c r="G11" i="118"/>
  <c r="G12" i="118"/>
  <c r="G13" i="118"/>
  <c r="G14" i="118"/>
  <c r="G15" i="118"/>
  <c r="G18" i="118"/>
  <c r="G19" i="118"/>
  <c r="G21" i="118"/>
  <c r="G22" i="118"/>
  <c r="G25" i="118"/>
  <c r="G28" i="118"/>
  <c r="G29" i="118"/>
  <c r="G30" i="118"/>
  <c r="G33" i="118"/>
  <c r="G35" i="118"/>
  <c r="G36" i="118"/>
  <c r="G37" i="118"/>
  <c r="G39" i="118"/>
  <c r="G40" i="118"/>
  <c r="G41" i="118"/>
  <c r="G42" i="118"/>
  <c r="G43" i="118"/>
  <c r="G44" i="118"/>
  <c r="G45" i="118"/>
  <c r="G46" i="118"/>
  <c r="G58" i="118"/>
  <c r="G59" i="118"/>
  <c r="G61" i="118"/>
  <c r="G62" i="118"/>
  <c r="G63" i="118"/>
  <c r="G64" i="118"/>
  <c r="G65" i="118"/>
  <c r="G70" i="118"/>
  <c r="G71" i="118"/>
  <c r="G72" i="118"/>
  <c r="G73" i="118"/>
  <c r="G76" i="118"/>
  <c r="G77" i="118"/>
  <c r="G78" i="118"/>
  <c r="G80" i="118"/>
  <c r="G81" i="118"/>
  <c r="G82" i="118"/>
  <c r="G83" i="118"/>
  <c r="G84" i="118"/>
  <c r="G85" i="118"/>
  <c r="G86" i="118"/>
  <c r="G87" i="118"/>
  <c r="G88" i="118"/>
  <c r="G89" i="118"/>
  <c r="G94" i="118"/>
  <c r="G95" i="118"/>
  <c r="G96" i="118"/>
  <c r="G97" i="118"/>
  <c r="G98" i="118"/>
  <c r="G99" i="118"/>
  <c r="G100" i="118"/>
  <c r="G102" i="118"/>
  <c r="G103" i="118"/>
  <c r="G104" i="118"/>
  <c r="G105" i="118"/>
  <c r="G106" i="118"/>
  <c r="G107" i="118"/>
  <c r="G108" i="118"/>
  <c r="G109" i="118"/>
  <c r="G110" i="118"/>
  <c r="G111" i="118"/>
  <c r="G112" i="118"/>
  <c r="G113" i="118"/>
  <c r="G114" i="118"/>
  <c r="G115" i="118"/>
  <c r="G116" i="118"/>
  <c r="G117" i="118"/>
  <c r="G118" i="118"/>
  <c r="G119" i="118"/>
  <c r="G120" i="118"/>
  <c r="G123" i="118"/>
  <c r="G125" i="118"/>
  <c r="G126" i="118"/>
  <c r="G129" i="118"/>
  <c r="G130" i="118"/>
  <c r="G132" i="118"/>
  <c r="G133" i="118"/>
  <c r="G136" i="118"/>
  <c r="G137" i="118"/>
  <c r="G138" i="118"/>
  <c r="G139" i="118"/>
  <c r="G147" i="118"/>
  <c r="G148" i="118"/>
  <c r="G149" i="118"/>
  <c r="G151" i="118"/>
  <c r="G152" i="118"/>
  <c r="G153" i="118"/>
  <c r="G155" i="118"/>
  <c r="G156" i="118"/>
  <c r="G157" i="118"/>
  <c r="G160" i="118"/>
  <c r="G161" i="118"/>
  <c r="G162" i="118"/>
  <c r="G163" i="118"/>
  <c r="G164" i="118"/>
  <c r="K317" i="2"/>
  <c r="I317" i="54"/>
  <c r="K52" i="2"/>
  <c r="K53" i="2"/>
  <c r="I53" i="54"/>
  <c r="K54" i="2"/>
  <c r="I54" i="54"/>
  <c r="V52" i="3"/>
  <c r="U52" i="3"/>
  <c r="U66" i="3"/>
  <c r="V66" i="3"/>
  <c r="V66" i="110" s="1"/>
  <c r="V64" i="3"/>
  <c r="V64" i="110"/>
  <c r="U64" i="3"/>
  <c r="F1" i="118"/>
  <c r="H1" i="119"/>
  <c r="U1" i="119" s="1"/>
  <c r="R5" i="119"/>
  <c r="R6" i="119"/>
  <c r="V6" i="110"/>
  <c r="V7" i="110"/>
  <c r="V8" i="110"/>
  <c r="V9" i="110"/>
  <c r="V10" i="110"/>
  <c r="U6" i="110"/>
  <c r="U7" i="110"/>
  <c r="U8" i="110"/>
  <c r="U9" i="110"/>
  <c r="U10" i="110"/>
  <c r="T6" i="110"/>
  <c r="T7" i="110"/>
  <c r="T8" i="110"/>
  <c r="T9" i="110"/>
  <c r="T10" i="110"/>
  <c r="S6" i="110"/>
  <c r="S7" i="110"/>
  <c r="S8" i="110"/>
  <c r="S9" i="110"/>
  <c r="S10" i="110"/>
  <c r="X6" i="113"/>
  <c r="X6" i="116"/>
  <c r="R7" i="119"/>
  <c r="Z7" i="113"/>
  <c r="Z7" i="116"/>
  <c r="R8" i="119"/>
  <c r="R9" i="119"/>
  <c r="R10" i="119"/>
  <c r="R12" i="119"/>
  <c r="R13" i="119"/>
  <c r="T13" i="110"/>
  <c r="T14" i="110"/>
  <c r="T16" i="110"/>
  <c r="T17" i="110"/>
  <c r="T18" i="110"/>
  <c r="T20" i="110"/>
  <c r="T21" i="110"/>
  <c r="T22" i="110"/>
  <c r="T23" i="110"/>
  <c r="S13" i="110"/>
  <c r="S14" i="110"/>
  <c r="S16" i="110"/>
  <c r="S17" i="110"/>
  <c r="S18" i="110"/>
  <c r="S20" i="110"/>
  <c r="S21" i="110"/>
  <c r="S22" i="110"/>
  <c r="S23" i="110"/>
  <c r="V13" i="110"/>
  <c r="U13" i="110"/>
  <c r="X13" i="116"/>
  <c r="X13" i="119"/>
  <c r="R14" i="119"/>
  <c r="V14" i="110"/>
  <c r="V15" i="110"/>
  <c r="V16" i="110"/>
  <c r="V17" i="110"/>
  <c r="V18" i="110"/>
  <c r="V19" i="110"/>
  <c r="V20" i="110"/>
  <c r="V21" i="110"/>
  <c r="V22" i="110"/>
  <c r="V23" i="110"/>
  <c r="U14" i="110"/>
  <c r="U15" i="110"/>
  <c r="U16" i="110"/>
  <c r="U17" i="110"/>
  <c r="U18" i="110"/>
  <c r="U19" i="110"/>
  <c r="U20" i="110"/>
  <c r="U21" i="110"/>
  <c r="U22" i="110"/>
  <c r="U23" i="110"/>
  <c r="Z14" i="110"/>
  <c r="X14" i="113"/>
  <c r="Z14" i="113"/>
  <c r="Z14" i="116"/>
  <c r="X14" i="119"/>
  <c r="Z14" i="119"/>
  <c r="R15" i="119"/>
  <c r="X15" i="113"/>
  <c r="X15" i="116"/>
  <c r="Y15" i="116"/>
  <c r="Z15" i="116"/>
  <c r="X15" i="119"/>
  <c r="Z15" i="119"/>
  <c r="R16" i="119"/>
  <c r="Z16" i="110"/>
  <c r="Z16" i="113"/>
  <c r="X16" i="116"/>
  <c r="X16" i="119"/>
  <c r="Z16" i="119"/>
  <c r="R17" i="119"/>
  <c r="X17" i="113"/>
  <c r="Z17" i="113"/>
  <c r="X17" i="116"/>
  <c r="Z17" i="116"/>
  <c r="R18" i="119"/>
  <c r="X18" i="113"/>
  <c r="X18" i="116"/>
  <c r="Z18" i="116"/>
  <c r="X18" i="119"/>
  <c r="Z18" i="119"/>
  <c r="R19" i="119"/>
  <c r="X19" i="113"/>
  <c r="W19" i="116"/>
  <c r="X19" i="116"/>
  <c r="Y19" i="116"/>
  <c r="Z19" i="116"/>
  <c r="W19" i="119"/>
  <c r="X19" i="119"/>
  <c r="Y19" i="119"/>
  <c r="Z19" i="119"/>
  <c r="R20" i="119"/>
  <c r="Z20" i="110"/>
  <c r="X20" i="116"/>
  <c r="Z20" i="116"/>
  <c r="Z20" i="119"/>
  <c r="R21" i="119"/>
  <c r="X21" i="110"/>
  <c r="Y21" i="113"/>
  <c r="Z21" i="113"/>
  <c r="Z21" i="116"/>
  <c r="W21" i="119"/>
  <c r="X21" i="119"/>
  <c r="Z21" i="119"/>
  <c r="R22" i="119"/>
  <c r="X22" i="113"/>
  <c r="Z22" i="113"/>
  <c r="X22" i="116"/>
  <c r="Z22" i="116"/>
  <c r="R23" i="119"/>
  <c r="Z23" i="116"/>
  <c r="R25" i="119"/>
  <c r="R26" i="119"/>
  <c r="T26" i="110"/>
  <c r="S26" i="110"/>
  <c r="V26" i="110"/>
  <c r="U26" i="110"/>
  <c r="X27" i="113"/>
  <c r="X30" i="113"/>
  <c r="Z26" i="113"/>
  <c r="X26" i="116"/>
  <c r="X27" i="116"/>
  <c r="X28" i="116"/>
  <c r="X29" i="116"/>
  <c r="X30" i="116"/>
  <c r="X31" i="116"/>
  <c r="Z26" i="116"/>
  <c r="W26" i="119"/>
  <c r="X26" i="119"/>
  <c r="Z26" i="119"/>
  <c r="R27" i="119"/>
  <c r="T27" i="110"/>
  <c r="X27" i="110"/>
  <c r="S27" i="110"/>
  <c r="V27" i="110"/>
  <c r="U27" i="110"/>
  <c r="Z27" i="113"/>
  <c r="Z27" i="116"/>
  <c r="X27" i="119"/>
  <c r="Y27" i="119"/>
  <c r="Z27" i="119"/>
  <c r="R28" i="119"/>
  <c r="T28" i="110"/>
  <c r="S28" i="110"/>
  <c r="V28" i="110"/>
  <c r="U28" i="110"/>
  <c r="Z28" i="113"/>
  <c r="Y28" i="116"/>
  <c r="Z28" i="116"/>
  <c r="R29" i="119"/>
  <c r="T29" i="110"/>
  <c r="S29" i="110"/>
  <c r="V29" i="110"/>
  <c r="U29" i="110"/>
  <c r="Z29" i="113"/>
  <c r="Z29" i="116"/>
  <c r="X29" i="119"/>
  <c r="Y29" i="119"/>
  <c r="Z29" i="119"/>
  <c r="R30" i="119"/>
  <c r="T30" i="110"/>
  <c r="X30" i="110"/>
  <c r="S30" i="110"/>
  <c r="V30" i="110"/>
  <c r="U30" i="110"/>
  <c r="R31" i="119"/>
  <c r="T31" i="110"/>
  <c r="S31" i="110"/>
  <c r="V31" i="110"/>
  <c r="U31" i="110"/>
  <c r="R33" i="119"/>
  <c r="R34" i="119"/>
  <c r="T34" i="110"/>
  <c r="X34" i="110"/>
  <c r="S34" i="110"/>
  <c r="V34" i="110"/>
  <c r="U34" i="110"/>
  <c r="X35" i="113"/>
  <c r="X37" i="113"/>
  <c r="X38" i="113"/>
  <c r="X39" i="113"/>
  <c r="W37" i="113"/>
  <c r="Z34" i="113"/>
  <c r="X34" i="116"/>
  <c r="X35" i="116"/>
  <c r="X36" i="116"/>
  <c r="X38" i="116"/>
  <c r="X39" i="116"/>
  <c r="X40" i="116"/>
  <c r="W36" i="116"/>
  <c r="W40" i="116"/>
  <c r="Z34" i="116"/>
  <c r="X34" i="119"/>
  <c r="X41" i="119" s="1"/>
  <c r="W41" i="119" s="1"/>
  <c r="Y34" i="119"/>
  <c r="Z34" i="119"/>
  <c r="R35" i="119"/>
  <c r="T35" i="110"/>
  <c r="X35" i="110"/>
  <c r="S35" i="110"/>
  <c r="V35" i="110"/>
  <c r="U35" i="110"/>
  <c r="Z35" i="113"/>
  <c r="Z35" i="116"/>
  <c r="W35" i="119"/>
  <c r="X35" i="119"/>
  <c r="Y35" i="119"/>
  <c r="Z35" i="119"/>
  <c r="R36" i="119"/>
  <c r="T36" i="110"/>
  <c r="S36" i="110"/>
  <c r="V36" i="110"/>
  <c r="Z36" i="110"/>
  <c r="U36" i="110"/>
  <c r="Z36" i="113"/>
  <c r="Z37" i="113"/>
  <c r="Z39" i="113"/>
  <c r="Z40" i="113"/>
  <c r="Y37" i="113"/>
  <c r="Z36" i="116"/>
  <c r="Z37" i="116"/>
  <c r="Z38" i="116"/>
  <c r="Z40" i="116"/>
  <c r="Y37" i="116"/>
  <c r="Y40" i="116"/>
  <c r="W36" i="119"/>
  <c r="X36" i="119"/>
  <c r="R37" i="119"/>
  <c r="T37" i="110"/>
  <c r="X37" i="110"/>
  <c r="S37" i="110"/>
  <c r="V37" i="110"/>
  <c r="U37" i="110"/>
  <c r="X37" i="119"/>
  <c r="Y37" i="119"/>
  <c r="Z37" i="119"/>
  <c r="R38" i="119"/>
  <c r="T38" i="110"/>
  <c r="S38" i="110"/>
  <c r="V38" i="110"/>
  <c r="Z38" i="110"/>
  <c r="U38" i="110"/>
  <c r="X38" i="119"/>
  <c r="Y38" i="119"/>
  <c r="Z38" i="119"/>
  <c r="R39" i="119"/>
  <c r="T39" i="110"/>
  <c r="X39" i="110"/>
  <c r="S39" i="110"/>
  <c r="V39" i="110"/>
  <c r="U39" i="110"/>
  <c r="W39" i="119"/>
  <c r="X39" i="119"/>
  <c r="R40" i="119"/>
  <c r="T40" i="110"/>
  <c r="S40" i="110"/>
  <c r="V40" i="110"/>
  <c r="Z40" i="110"/>
  <c r="U40" i="110"/>
  <c r="X40" i="119"/>
  <c r="Z40" i="119"/>
  <c r="R42" i="119"/>
  <c r="R43" i="119"/>
  <c r="T43" i="110"/>
  <c r="T44" i="110"/>
  <c r="T45" i="110"/>
  <c r="T49" i="110" s="1"/>
  <c r="S49" i="110" s="1"/>
  <c r="T46" i="110"/>
  <c r="T47" i="110"/>
  <c r="T48" i="110"/>
  <c r="S43" i="110"/>
  <c r="S44" i="110"/>
  <c r="S45" i="110"/>
  <c r="S46" i="110"/>
  <c r="S47" i="110"/>
  <c r="S48" i="110"/>
  <c r="V43" i="110"/>
  <c r="V44" i="110"/>
  <c r="V45" i="110"/>
  <c r="V46" i="110"/>
  <c r="V47" i="110"/>
  <c r="V48" i="110"/>
  <c r="U43" i="110"/>
  <c r="U44" i="110"/>
  <c r="U45" i="110"/>
  <c r="U46" i="110"/>
  <c r="U47" i="110"/>
  <c r="U48" i="110"/>
  <c r="R44" i="119"/>
  <c r="X44" i="116"/>
  <c r="Y44" i="116"/>
  <c r="Z44" i="116"/>
  <c r="Z44" i="119"/>
  <c r="R45" i="119"/>
  <c r="X45" i="110"/>
  <c r="X45" i="113"/>
  <c r="Z45" i="113"/>
  <c r="W45" i="119"/>
  <c r="X45" i="119"/>
  <c r="Y45" i="119"/>
  <c r="Z45" i="119"/>
  <c r="R46" i="119"/>
  <c r="X46" i="110"/>
  <c r="Y46" i="113"/>
  <c r="Z46" i="113"/>
  <c r="W46" i="116"/>
  <c r="X46" i="116"/>
  <c r="Y46" i="116"/>
  <c r="Z46" i="116"/>
  <c r="W46" i="119"/>
  <c r="X46" i="119"/>
  <c r="Y46" i="119"/>
  <c r="Z46" i="119"/>
  <c r="R47" i="119"/>
  <c r="X47" i="110"/>
  <c r="X47" i="113"/>
  <c r="Y47" i="116"/>
  <c r="Z47" i="116"/>
  <c r="X47" i="119"/>
  <c r="Z47" i="119"/>
  <c r="R48" i="119"/>
  <c r="Z48" i="110"/>
  <c r="W48" i="113"/>
  <c r="X48" i="113"/>
  <c r="Z48" i="113"/>
  <c r="W48" i="116"/>
  <c r="X48" i="116"/>
  <c r="Z48" i="116"/>
  <c r="W48" i="119"/>
  <c r="X48" i="119"/>
  <c r="R50" i="119"/>
  <c r="R51" i="119"/>
  <c r="T51" i="110"/>
  <c r="S51" i="110"/>
  <c r="V51" i="110"/>
  <c r="U51" i="110"/>
  <c r="W51" i="113"/>
  <c r="X51" i="113"/>
  <c r="X51" i="119"/>
  <c r="R52" i="119"/>
  <c r="V52" i="110"/>
  <c r="T52" i="110"/>
  <c r="S52" i="110"/>
  <c r="X53" i="113"/>
  <c r="X55" i="113"/>
  <c r="X56" i="113"/>
  <c r="X57" i="113"/>
  <c r="X58" i="113"/>
  <c r="X59" i="113"/>
  <c r="X60" i="113"/>
  <c r="W53" i="113"/>
  <c r="W58" i="113"/>
  <c r="W52" i="116"/>
  <c r="X52" i="116"/>
  <c r="X53" i="116"/>
  <c r="X54" i="116"/>
  <c r="X55" i="116"/>
  <c r="X56" i="116"/>
  <c r="X58" i="116"/>
  <c r="X60" i="116"/>
  <c r="W54" i="116"/>
  <c r="W55" i="116"/>
  <c r="W60" i="116"/>
  <c r="W52" i="119"/>
  <c r="X52" i="119"/>
  <c r="R53" i="119"/>
  <c r="T53" i="110"/>
  <c r="X53" i="110"/>
  <c r="S53" i="110"/>
  <c r="V53" i="110"/>
  <c r="U53" i="110"/>
  <c r="W53" i="119"/>
  <c r="X53" i="119"/>
  <c r="R54" i="119"/>
  <c r="T54" i="110"/>
  <c r="S54" i="110"/>
  <c r="V54" i="110"/>
  <c r="U54" i="110"/>
  <c r="X54" i="119"/>
  <c r="R55" i="119"/>
  <c r="T55" i="110"/>
  <c r="X55" i="110"/>
  <c r="S55" i="110"/>
  <c r="V55" i="110"/>
  <c r="U55" i="110"/>
  <c r="X55" i="119"/>
  <c r="R56" i="119"/>
  <c r="T56" i="110"/>
  <c r="X56" i="110"/>
  <c r="S56" i="110"/>
  <c r="V56" i="110"/>
  <c r="U56" i="110"/>
  <c r="W56" i="119"/>
  <c r="X56" i="119"/>
  <c r="R57" i="119"/>
  <c r="T57" i="110"/>
  <c r="X57" i="110"/>
  <c r="S57" i="110"/>
  <c r="V57" i="110"/>
  <c r="U57" i="110"/>
  <c r="X57" i="119"/>
  <c r="R58" i="119"/>
  <c r="T58" i="110"/>
  <c r="S58" i="110"/>
  <c r="V58" i="110"/>
  <c r="U58" i="110"/>
  <c r="W58" i="119"/>
  <c r="X58" i="119"/>
  <c r="R59" i="119"/>
  <c r="T59" i="110"/>
  <c r="X59" i="110"/>
  <c r="S59" i="110"/>
  <c r="V59" i="110"/>
  <c r="U59" i="110"/>
  <c r="X59" i="119"/>
  <c r="R60" i="119"/>
  <c r="T60" i="110"/>
  <c r="S60" i="110"/>
  <c r="V60" i="110"/>
  <c r="U60" i="110"/>
  <c r="X60" i="119"/>
  <c r="R62" i="119"/>
  <c r="R63" i="119"/>
  <c r="T63" i="110"/>
  <c r="T64" i="110"/>
  <c r="T65" i="110"/>
  <c r="T66" i="110"/>
  <c r="S63" i="110"/>
  <c r="S64" i="110"/>
  <c r="S65" i="110"/>
  <c r="S66" i="110"/>
  <c r="X63" i="110"/>
  <c r="X65" i="110"/>
  <c r="X66" i="110"/>
  <c r="V63" i="110"/>
  <c r="U63" i="110"/>
  <c r="X63" i="113"/>
  <c r="W63" i="116"/>
  <c r="X63" i="116"/>
  <c r="W63" i="119"/>
  <c r="X63" i="119"/>
  <c r="X67" i="119" s="1"/>
  <c r="R64" i="119"/>
  <c r="X64" i="116"/>
  <c r="X64" i="119"/>
  <c r="X65" i="119"/>
  <c r="X66" i="119"/>
  <c r="W65" i="119"/>
  <c r="W66" i="119"/>
  <c r="R65" i="119"/>
  <c r="V65" i="110"/>
  <c r="U65" i="110"/>
  <c r="X65" i="113"/>
  <c r="W65" i="116"/>
  <c r="X65" i="116"/>
  <c r="R66" i="119"/>
  <c r="U66" i="110"/>
  <c r="X66" i="116"/>
  <c r="F67" i="119"/>
  <c r="E67" i="119"/>
  <c r="G52" i="118"/>
  <c r="G52" i="109"/>
  <c r="G52" i="112"/>
  <c r="G52" i="115"/>
  <c r="G53" i="118"/>
  <c r="G53" i="109"/>
  <c r="G53" i="112"/>
  <c r="G53" i="115"/>
  <c r="G54" i="118"/>
  <c r="G54" i="109"/>
  <c r="G54" i="112"/>
  <c r="G54" i="115"/>
  <c r="G317" i="118"/>
  <c r="G317" i="109"/>
  <c r="G317" i="112"/>
  <c r="G317" i="115"/>
  <c r="F1" i="115"/>
  <c r="F221" i="115" s="1"/>
  <c r="R5" i="116"/>
  <c r="R6" i="116"/>
  <c r="R7" i="116"/>
  <c r="R8" i="116"/>
  <c r="R9" i="116"/>
  <c r="R10" i="116"/>
  <c r="R12" i="116"/>
  <c r="R13" i="116"/>
  <c r="R14" i="116"/>
  <c r="R15" i="116"/>
  <c r="R16" i="116"/>
  <c r="R17" i="116"/>
  <c r="R18" i="116"/>
  <c r="R19" i="116"/>
  <c r="R20" i="116"/>
  <c r="R21" i="116"/>
  <c r="R22" i="116"/>
  <c r="R23" i="116"/>
  <c r="R25" i="116"/>
  <c r="R26" i="116"/>
  <c r="R27" i="116"/>
  <c r="R28" i="116"/>
  <c r="R29" i="116"/>
  <c r="R30" i="116"/>
  <c r="R31" i="116"/>
  <c r="F32" i="116"/>
  <c r="E32" i="116" s="1"/>
  <c r="R33" i="116"/>
  <c r="R34" i="116"/>
  <c r="R35" i="116"/>
  <c r="R36" i="116"/>
  <c r="R37" i="116"/>
  <c r="R38" i="116"/>
  <c r="R39" i="116"/>
  <c r="R40" i="116"/>
  <c r="R42" i="116"/>
  <c r="R43" i="116"/>
  <c r="R44" i="116"/>
  <c r="R45" i="116"/>
  <c r="R46" i="116"/>
  <c r="R47" i="116"/>
  <c r="R48" i="116"/>
  <c r="R50" i="116"/>
  <c r="R51" i="116"/>
  <c r="R52" i="116"/>
  <c r="R53" i="116"/>
  <c r="R54" i="116"/>
  <c r="R55" i="116"/>
  <c r="R56" i="116"/>
  <c r="R57" i="116"/>
  <c r="R58" i="116"/>
  <c r="R59" i="116"/>
  <c r="R60" i="116"/>
  <c r="R62" i="116"/>
  <c r="R63" i="116"/>
  <c r="R64" i="116"/>
  <c r="R65" i="116"/>
  <c r="R66" i="116"/>
  <c r="F1" i="112"/>
  <c r="R5" i="113"/>
  <c r="R6" i="113"/>
  <c r="R7" i="113"/>
  <c r="R8" i="113"/>
  <c r="R9" i="113"/>
  <c r="R10" i="113"/>
  <c r="R12" i="113"/>
  <c r="R13" i="113"/>
  <c r="R14" i="113"/>
  <c r="R15" i="113"/>
  <c r="R16" i="113"/>
  <c r="R17" i="113"/>
  <c r="R18" i="113"/>
  <c r="R19" i="113"/>
  <c r="R20" i="113"/>
  <c r="R21" i="113"/>
  <c r="R22" i="113"/>
  <c r="R23" i="113"/>
  <c r="R25" i="113"/>
  <c r="R26" i="113"/>
  <c r="R27" i="113"/>
  <c r="R28" i="113"/>
  <c r="R29" i="113"/>
  <c r="R30" i="113"/>
  <c r="R31" i="113"/>
  <c r="R33" i="113"/>
  <c r="R34" i="113"/>
  <c r="R35" i="113"/>
  <c r="R36" i="113"/>
  <c r="R37" i="113"/>
  <c r="R38" i="113"/>
  <c r="R39" i="113"/>
  <c r="R40" i="113"/>
  <c r="R42" i="113"/>
  <c r="R43" i="113"/>
  <c r="R44" i="113"/>
  <c r="R45" i="113"/>
  <c r="R46" i="113"/>
  <c r="R47" i="113"/>
  <c r="R48" i="113"/>
  <c r="R50" i="113"/>
  <c r="R51" i="113"/>
  <c r="R52" i="113"/>
  <c r="R53" i="113"/>
  <c r="R54" i="113"/>
  <c r="R55" i="113"/>
  <c r="R56" i="113"/>
  <c r="R57" i="113"/>
  <c r="R58" i="113"/>
  <c r="R59" i="113"/>
  <c r="R60" i="113"/>
  <c r="R62" i="113"/>
  <c r="R63" i="113"/>
  <c r="R64" i="113"/>
  <c r="R65" i="113"/>
  <c r="R66" i="113"/>
  <c r="F1" i="109"/>
  <c r="F221" i="109" s="1"/>
  <c r="R5" i="110"/>
  <c r="R6" i="110"/>
  <c r="R7" i="110"/>
  <c r="R8" i="110"/>
  <c r="R9" i="110"/>
  <c r="R10" i="110"/>
  <c r="D11" i="110"/>
  <c r="C11" i="110" s="1"/>
  <c r="M11" i="110"/>
  <c r="L11" i="110" s="1"/>
  <c r="R12" i="110"/>
  <c r="R13" i="110"/>
  <c r="R14" i="110"/>
  <c r="R15" i="110"/>
  <c r="R16" i="110"/>
  <c r="R17" i="110"/>
  <c r="R18" i="110"/>
  <c r="R19" i="110"/>
  <c r="R20" i="110"/>
  <c r="R21" i="110"/>
  <c r="R22" i="110"/>
  <c r="R23" i="110"/>
  <c r="D24" i="110"/>
  <c r="C24" i="110" s="1"/>
  <c r="M24" i="110"/>
  <c r="L24" i="110" s="1"/>
  <c r="R25" i="110"/>
  <c r="R26" i="110"/>
  <c r="R27" i="110"/>
  <c r="R28" i="110"/>
  <c r="R29" i="110"/>
  <c r="R30" i="110"/>
  <c r="R31" i="110"/>
  <c r="D32" i="110"/>
  <c r="M32" i="110"/>
  <c r="L32" i="110"/>
  <c r="R33" i="110"/>
  <c r="R34" i="110"/>
  <c r="R35" i="110"/>
  <c r="R36" i="110"/>
  <c r="R37" i="110"/>
  <c r="R38" i="110"/>
  <c r="R39" i="110"/>
  <c r="R40" i="110"/>
  <c r="D41" i="110"/>
  <c r="C41" i="110"/>
  <c r="M41" i="110"/>
  <c r="L41" i="110" s="1"/>
  <c r="R42" i="110"/>
  <c r="R43" i="110"/>
  <c r="R44" i="110"/>
  <c r="R45" i="110"/>
  <c r="R46" i="110"/>
  <c r="R47" i="110"/>
  <c r="R48" i="110"/>
  <c r="D49" i="110"/>
  <c r="C49" i="110"/>
  <c r="M49" i="110"/>
  <c r="L49" i="110" s="1"/>
  <c r="R50" i="110"/>
  <c r="R51" i="110"/>
  <c r="R52" i="110"/>
  <c r="R53" i="110"/>
  <c r="R54" i="110"/>
  <c r="R55" i="110"/>
  <c r="R56" i="110"/>
  <c r="R57" i="110"/>
  <c r="R58" i="110"/>
  <c r="R59" i="110"/>
  <c r="R60" i="110"/>
  <c r="D61" i="110"/>
  <c r="C61" i="110" s="1"/>
  <c r="M61" i="110"/>
  <c r="L61" i="110" s="1"/>
  <c r="R62" i="110"/>
  <c r="R63" i="110"/>
  <c r="R64" i="110"/>
  <c r="R65" i="110"/>
  <c r="R66" i="110"/>
  <c r="D67" i="110"/>
  <c r="C67" i="110"/>
  <c r="M67" i="110"/>
  <c r="L67" i="110" s="1"/>
  <c r="I6" i="109"/>
  <c r="H6" i="109" s="1"/>
  <c r="I5" i="109" s="1"/>
  <c r="I17" i="109"/>
  <c r="H17" i="109"/>
  <c r="I20" i="109"/>
  <c r="H20" i="109"/>
  <c r="I24" i="109"/>
  <c r="I27" i="109"/>
  <c r="H27" i="109"/>
  <c r="I32" i="109"/>
  <c r="I34" i="109"/>
  <c r="H34" i="109"/>
  <c r="I38" i="109"/>
  <c r="H38" i="109"/>
  <c r="I56" i="109"/>
  <c r="H56" i="109" s="1"/>
  <c r="I60" i="109"/>
  <c r="I69" i="109"/>
  <c r="H69" i="109"/>
  <c r="I75" i="109"/>
  <c r="I79" i="109"/>
  <c r="H79" i="109"/>
  <c r="I101" i="109"/>
  <c r="H101" i="109" s="1"/>
  <c r="I122" i="109"/>
  <c r="H122" i="109" s="1"/>
  <c r="I124" i="109"/>
  <c r="I128" i="109"/>
  <c r="H128" i="109" s="1"/>
  <c r="I131" i="109"/>
  <c r="H131" i="109" s="1"/>
  <c r="I135" i="109"/>
  <c r="H135" i="109"/>
  <c r="I146" i="109"/>
  <c r="H146" i="109"/>
  <c r="I150" i="109"/>
  <c r="H150" i="109" s="1"/>
  <c r="I154" i="109"/>
  <c r="I159" i="109"/>
  <c r="H159" i="109" s="1"/>
  <c r="I179" i="109"/>
  <c r="H179" i="109" s="1"/>
  <c r="I181" i="109"/>
  <c r="H181" i="109"/>
  <c r="I183" i="109"/>
  <c r="I186" i="109"/>
  <c r="H186" i="109" s="1"/>
  <c r="I194" i="109"/>
  <c r="H194" i="109"/>
  <c r="I197" i="109"/>
  <c r="H197" i="109"/>
  <c r="I200" i="109"/>
  <c r="H200" i="109" s="1"/>
  <c r="I206" i="109"/>
  <c r="I209" i="109"/>
  <c r="H209" i="109" s="1"/>
  <c r="I211" i="109"/>
  <c r="H211" i="109" s="1"/>
  <c r="I214" i="109"/>
  <c r="H214" i="109"/>
  <c r="I219" i="109"/>
  <c r="I227" i="109"/>
  <c r="H227" i="109" s="1"/>
  <c r="I231" i="109"/>
  <c r="H231" i="109"/>
  <c r="I235" i="109"/>
  <c r="H235" i="109"/>
  <c r="H206" i="109"/>
  <c r="H219" i="109"/>
  <c r="I240" i="109"/>
  <c r="H240" i="109" s="1"/>
  <c r="I244" i="109"/>
  <c r="H244" i="109"/>
  <c r="I248" i="109"/>
  <c r="H248" i="109"/>
  <c r="I251" i="109"/>
  <c r="I255" i="109"/>
  <c r="H255" i="109"/>
  <c r="I258" i="109"/>
  <c r="H258" i="109" s="1"/>
  <c r="I263" i="109"/>
  <c r="H263" i="109" s="1"/>
  <c r="I272" i="109"/>
  <c r="H272" i="109"/>
  <c r="I277" i="109"/>
  <c r="H277" i="109" s="1"/>
  <c r="I283" i="109"/>
  <c r="H283" i="109" s="1"/>
  <c r="I286" i="109"/>
  <c r="I288" i="109"/>
  <c r="H288" i="109" s="1"/>
  <c r="I297" i="109"/>
  <c r="H297" i="109" s="1"/>
  <c r="I301" i="109"/>
  <c r="H301" i="109"/>
  <c r="I305" i="109"/>
  <c r="H305" i="109"/>
  <c r="I310" i="109"/>
  <c r="I316" i="109"/>
  <c r="H316" i="109"/>
  <c r="F1" i="106"/>
  <c r="F141" i="106" s="1"/>
  <c r="R5" i="107"/>
  <c r="B6" i="3"/>
  <c r="D6" i="55"/>
  <c r="R6" i="107"/>
  <c r="X6" i="3"/>
  <c r="AC6" i="3"/>
  <c r="W6" i="3"/>
  <c r="X6" i="55"/>
  <c r="W6" i="55"/>
  <c r="X6" i="58"/>
  <c r="W6" i="58"/>
  <c r="X6" i="62"/>
  <c r="W6" i="62"/>
  <c r="X6" i="65"/>
  <c r="W6" i="65"/>
  <c r="X6" i="68"/>
  <c r="W6" i="68"/>
  <c r="X6" i="89"/>
  <c r="W6" i="89"/>
  <c r="X6" i="92"/>
  <c r="W6" i="92"/>
  <c r="X6" i="98"/>
  <c r="W6" i="98"/>
  <c r="X6" i="101"/>
  <c r="W6" i="101"/>
  <c r="X6" i="104"/>
  <c r="W6" i="104"/>
  <c r="O7" i="3"/>
  <c r="R7" i="107"/>
  <c r="Z7" i="3"/>
  <c r="AE7" i="3" s="1"/>
  <c r="AD7" i="3" s="1"/>
  <c r="Y7" i="3"/>
  <c r="Z7" i="55"/>
  <c r="Y7" i="55"/>
  <c r="Z7" i="58"/>
  <c r="Y7" i="58"/>
  <c r="Z7" i="62"/>
  <c r="Y7" i="62"/>
  <c r="Z7" i="65"/>
  <c r="Y7" i="65"/>
  <c r="Z7" i="68"/>
  <c r="Y7" i="68"/>
  <c r="Z7" i="89"/>
  <c r="Y7" i="89"/>
  <c r="Z7" i="92"/>
  <c r="Y7" i="92"/>
  <c r="Z7" i="98"/>
  <c r="Y7" i="98"/>
  <c r="Z7" i="101"/>
  <c r="Y7" i="101"/>
  <c r="Z7" i="104"/>
  <c r="Y7" i="104"/>
  <c r="R8" i="107"/>
  <c r="R9" i="107"/>
  <c r="R10" i="107"/>
  <c r="R12" i="107"/>
  <c r="B13" i="3"/>
  <c r="R13" i="107"/>
  <c r="X13" i="3"/>
  <c r="W13" i="3"/>
  <c r="AC13" i="3" s="1"/>
  <c r="X13" i="55"/>
  <c r="W13" i="55"/>
  <c r="Z13" i="55"/>
  <c r="X13" i="58"/>
  <c r="W13" i="58"/>
  <c r="X13" i="62"/>
  <c r="W13" i="62"/>
  <c r="Z13" i="62"/>
  <c r="Y13" i="62"/>
  <c r="X13" i="65"/>
  <c r="W13" i="65"/>
  <c r="Z13" i="65"/>
  <c r="Y13" i="65"/>
  <c r="X13" i="68"/>
  <c r="W13" i="68"/>
  <c r="Z13" i="68"/>
  <c r="Y13" i="68"/>
  <c r="X13" i="89"/>
  <c r="W13" i="89"/>
  <c r="Z13" i="89"/>
  <c r="Y13" i="89"/>
  <c r="X13" i="92"/>
  <c r="W13" i="92"/>
  <c r="Z13" i="92"/>
  <c r="Y13" i="92"/>
  <c r="X13" i="98"/>
  <c r="W13" i="98"/>
  <c r="Z13" i="98"/>
  <c r="Y13" i="98"/>
  <c r="X13" i="101"/>
  <c r="W13" i="101"/>
  <c r="Z13" i="101"/>
  <c r="Y13" i="101"/>
  <c r="X13" i="104"/>
  <c r="W13" i="104"/>
  <c r="Z13" i="104"/>
  <c r="W13" i="107"/>
  <c r="X13" i="107"/>
  <c r="Y13" i="107"/>
  <c r="B14" i="3"/>
  <c r="D14" i="55"/>
  <c r="O14" i="3"/>
  <c r="R14" i="107"/>
  <c r="X14" i="3"/>
  <c r="AC14" i="3" s="1"/>
  <c r="W14" i="3"/>
  <c r="Z14" i="3"/>
  <c r="AE14" i="3"/>
  <c r="AD14" i="3" s="1"/>
  <c r="Y14" i="3"/>
  <c r="X14" i="55"/>
  <c r="W14" i="55"/>
  <c r="Z14" i="55"/>
  <c r="Y14" i="55"/>
  <c r="X14" i="58"/>
  <c r="W14" i="58"/>
  <c r="Z14" i="58"/>
  <c r="Y14" i="58"/>
  <c r="X14" i="62"/>
  <c r="W14" i="62"/>
  <c r="Z14" i="62"/>
  <c r="Y14" i="62"/>
  <c r="X14" i="65"/>
  <c r="W14" i="65"/>
  <c r="Z14" i="65"/>
  <c r="Y14" i="65"/>
  <c r="X14" i="68"/>
  <c r="W14" i="68"/>
  <c r="Z14" i="68"/>
  <c r="Y14" i="68"/>
  <c r="X14" i="89"/>
  <c r="W14" i="89"/>
  <c r="Z14" i="89"/>
  <c r="Y14" i="89"/>
  <c r="X14" i="92"/>
  <c r="W14" i="92"/>
  <c r="Z14" i="92"/>
  <c r="Y14" i="92"/>
  <c r="X14" i="98"/>
  <c r="W14" i="98"/>
  <c r="Z14" i="98"/>
  <c r="Y14" i="98"/>
  <c r="X14" i="101"/>
  <c r="W14" i="101"/>
  <c r="Z14" i="101"/>
  <c r="Y14" i="101"/>
  <c r="X14" i="104"/>
  <c r="W14" i="104"/>
  <c r="Z14" i="104"/>
  <c r="Y14" i="104"/>
  <c r="W14" i="107"/>
  <c r="X14" i="107"/>
  <c r="Y14" i="107"/>
  <c r="Z14" i="107"/>
  <c r="B15" i="3"/>
  <c r="D15" i="55"/>
  <c r="O15" i="3"/>
  <c r="M15" i="55"/>
  <c r="R15" i="107"/>
  <c r="X15" i="3"/>
  <c r="W15" i="3"/>
  <c r="AC15" i="3" s="1"/>
  <c r="AB15" i="3" s="1"/>
  <c r="Z15" i="3"/>
  <c r="Y15" i="3"/>
  <c r="X15" i="55"/>
  <c r="W15" i="55"/>
  <c r="Z15" i="55"/>
  <c r="Y15" i="55"/>
  <c r="X15" i="58"/>
  <c r="W15" i="58"/>
  <c r="Z15" i="58"/>
  <c r="Y15" i="58"/>
  <c r="X15" i="62"/>
  <c r="W15" i="62"/>
  <c r="Z15" i="62"/>
  <c r="Y15" i="62"/>
  <c r="X15" i="65"/>
  <c r="W15" i="65"/>
  <c r="Z15" i="65"/>
  <c r="Y15" i="65"/>
  <c r="X15" i="68"/>
  <c r="W15" i="68"/>
  <c r="Z15" i="68"/>
  <c r="Y15" i="68"/>
  <c r="X15" i="89"/>
  <c r="W15" i="89"/>
  <c r="Z15" i="89"/>
  <c r="Y15" i="89"/>
  <c r="X15" i="92"/>
  <c r="W15" i="92"/>
  <c r="Z15" i="92"/>
  <c r="Y15" i="92"/>
  <c r="X15" i="98"/>
  <c r="W15" i="98"/>
  <c r="Z15" i="98"/>
  <c r="Y15" i="98"/>
  <c r="X15" i="101"/>
  <c r="W15" i="101"/>
  <c r="Z15" i="101"/>
  <c r="Y15" i="101"/>
  <c r="X15" i="104"/>
  <c r="W15" i="104"/>
  <c r="Z15" i="104"/>
  <c r="Y15" i="104"/>
  <c r="W15" i="107"/>
  <c r="X15" i="107"/>
  <c r="Y15" i="107"/>
  <c r="Z15" i="107"/>
  <c r="B16" i="3"/>
  <c r="O16" i="3"/>
  <c r="M16" i="55"/>
  <c r="R16" i="107"/>
  <c r="X16" i="3"/>
  <c r="AC16" i="3"/>
  <c r="W16" i="3"/>
  <c r="Z16" i="3"/>
  <c r="AE16" i="3" s="1"/>
  <c r="AD16" i="3" s="1"/>
  <c r="Y16" i="3"/>
  <c r="X16" i="55"/>
  <c r="W16" i="55"/>
  <c r="Z16" i="55"/>
  <c r="Y16" i="55"/>
  <c r="X16" i="58"/>
  <c r="W16" i="58"/>
  <c r="Z16" i="58"/>
  <c r="Y16" i="58"/>
  <c r="X16" i="62"/>
  <c r="W16" i="62"/>
  <c r="Z16" i="62"/>
  <c r="Z24" i="62" s="1"/>
  <c r="Y16" i="62"/>
  <c r="X16" i="65"/>
  <c r="W16" i="65"/>
  <c r="Z16" i="65"/>
  <c r="Y16" i="65"/>
  <c r="X16" i="68"/>
  <c r="W16" i="68"/>
  <c r="Z16" i="68"/>
  <c r="Y16" i="68"/>
  <c r="X16" i="89"/>
  <c r="W16" i="89"/>
  <c r="Z16" i="89"/>
  <c r="Y16" i="89"/>
  <c r="X16" i="92"/>
  <c r="W16" i="92"/>
  <c r="Z16" i="92"/>
  <c r="Z24" i="92" s="1"/>
  <c r="Y16" i="92"/>
  <c r="X16" i="98"/>
  <c r="W16" i="98"/>
  <c r="Z16" i="98"/>
  <c r="Y16" i="98"/>
  <c r="X16" i="101"/>
  <c r="W16" i="101"/>
  <c r="Z16" i="101"/>
  <c r="Y16" i="101"/>
  <c r="X16" i="104"/>
  <c r="W16" i="104"/>
  <c r="Z16" i="104"/>
  <c r="Y16" i="104"/>
  <c r="W16" i="107"/>
  <c r="X16" i="107"/>
  <c r="Y16" i="107"/>
  <c r="Z16" i="107"/>
  <c r="B17" i="3"/>
  <c r="O17" i="3"/>
  <c r="R17" i="107"/>
  <c r="X17" i="3"/>
  <c r="AC17" i="3" s="1"/>
  <c r="W17" i="3"/>
  <c r="Z17" i="3"/>
  <c r="AE17" i="3" s="1"/>
  <c r="AD17" i="3" s="1"/>
  <c r="Y17" i="3"/>
  <c r="X17" i="55"/>
  <c r="W17" i="55"/>
  <c r="Z17" i="55"/>
  <c r="Y17" i="55"/>
  <c r="X17" i="58"/>
  <c r="W17" i="58"/>
  <c r="Z17" i="58"/>
  <c r="Y17" i="58"/>
  <c r="X17" i="62"/>
  <c r="W17" i="62"/>
  <c r="Z17" i="62"/>
  <c r="Y17" i="62"/>
  <c r="X17" i="65"/>
  <c r="W17" i="65"/>
  <c r="Z17" i="65"/>
  <c r="Y17" i="65"/>
  <c r="X17" i="68"/>
  <c r="W17" i="68"/>
  <c r="Z17" i="68"/>
  <c r="Y17" i="68"/>
  <c r="X17" i="89"/>
  <c r="W17" i="89"/>
  <c r="Z17" i="89"/>
  <c r="Y17" i="89"/>
  <c r="X17" i="92"/>
  <c r="W17" i="92"/>
  <c r="Z17" i="92"/>
  <c r="Y17" i="92"/>
  <c r="X17" i="98"/>
  <c r="W17" i="98"/>
  <c r="Z17" i="98"/>
  <c r="Y17" i="98"/>
  <c r="X17" i="101"/>
  <c r="W17" i="101"/>
  <c r="Z17" i="101"/>
  <c r="Y17" i="101"/>
  <c r="X17" i="104"/>
  <c r="W17" i="104"/>
  <c r="Z17" i="104"/>
  <c r="Y17" i="104"/>
  <c r="W17" i="107"/>
  <c r="X17" i="107"/>
  <c r="Y17" i="107"/>
  <c r="Z17" i="107"/>
  <c r="B18" i="3"/>
  <c r="D18" i="55" s="1"/>
  <c r="O18" i="3"/>
  <c r="M18" i="55" s="1"/>
  <c r="R18" i="107"/>
  <c r="X18" i="3"/>
  <c r="AC18" i="3" s="1"/>
  <c r="W18" i="3"/>
  <c r="Z18" i="3"/>
  <c r="AE18" i="3" s="1"/>
  <c r="AD18" i="3" s="1"/>
  <c r="Y18" i="3"/>
  <c r="X18" i="55"/>
  <c r="W18" i="55"/>
  <c r="Z18" i="55"/>
  <c r="Y18" i="55"/>
  <c r="X18" i="58"/>
  <c r="W18" i="58"/>
  <c r="Z18" i="58"/>
  <c r="Y18" i="58"/>
  <c r="X18" i="62"/>
  <c r="W18" i="62"/>
  <c r="Z18" i="62"/>
  <c r="Y18" i="62"/>
  <c r="X18" i="65"/>
  <c r="W18" i="65"/>
  <c r="Z18" i="65"/>
  <c r="Y18" i="65"/>
  <c r="X18" i="68"/>
  <c r="W18" i="68"/>
  <c r="Z18" i="68"/>
  <c r="Y18" i="68"/>
  <c r="X18" i="89"/>
  <c r="W18" i="89"/>
  <c r="Z18" i="89"/>
  <c r="Y18" i="89"/>
  <c r="X18" i="92"/>
  <c r="W18" i="92"/>
  <c r="Z18" i="92"/>
  <c r="Y18" i="92"/>
  <c r="X18" i="98"/>
  <c r="W18" i="98"/>
  <c r="Z18" i="98"/>
  <c r="Y18" i="98"/>
  <c r="X18" i="101"/>
  <c r="W18" i="101"/>
  <c r="Z18" i="101"/>
  <c r="Y18" i="101"/>
  <c r="X18" i="104"/>
  <c r="W18" i="104"/>
  <c r="Z18" i="104"/>
  <c r="Y18" i="104"/>
  <c r="W18" i="107"/>
  <c r="X18" i="107"/>
  <c r="Y18" i="107"/>
  <c r="Z18" i="107"/>
  <c r="B19" i="3"/>
  <c r="D19" i="55" s="1"/>
  <c r="O19" i="3"/>
  <c r="R19" i="107"/>
  <c r="X19" i="3"/>
  <c r="AC19" i="3" s="1"/>
  <c r="W19" i="3"/>
  <c r="Z19" i="3"/>
  <c r="Y19" i="3"/>
  <c r="AE19" i="3"/>
  <c r="AD19" i="3" s="1"/>
  <c r="X19" i="55"/>
  <c r="W19" i="55"/>
  <c r="Z19" i="55"/>
  <c r="Y19" i="55"/>
  <c r="X19" i="58"/>
  <c r="W19" i="58"/>
  <c r="Z19" i="58"/>
  <c r="Y19" i="58"/>
  <c r="X19" i="62"/>
  <c r="W19" i="62"/>
  <c r="Z19" i="62"/>
  <c r="Y19" i="62"/>
  <c r="X19" i="65"/>
  <c r="W19" i="65"/>
  <c r="Z19" i="65"/>
  <c r="Y19" i="65"/>
  <c r="X19" i="68"/>
  <c r="W19" i="68"/>
  <c r="Z19" i="68"/>
  <c r="Y19" i="68"/>
  <c r="X19" i="89"/>
  <c r="W19" i="89"/>
  <c r="Z19" i="89"/>
  <c r="Y19" i="89"/>
  <c r="X19" i="92"/>
  <c r="W19" i="92"/>
  <c r="Z19" i="92"/>
  <c r="Y19" i="92"/>
  <c r="X19" i="98"/>
  <c r="W19" i="98"/>
  <c r="Z19" i="98"/>
  <c r="Y19" i="98"/>
  <c r="X19" i="101"/>
  <c r="W19" i="101"/>
  <c r="Z19" i="101"/>
  <c r="Y19" i="101"/>
  <c r="X19" i="104"/>
  <c r="W19" i="104"/>
  <c r="Z19" i="104"/>
  <c r="Y19" i="104"/>
  <c r="W19" i="107"/>
  <c r="X19" i="107"/>
  <c r="Y19" i="107"/>
  <c r="Z19" i="107"/>
  <c r="B20" i="3"/>
  <c r="D20" i="55"/>
  <c r="O20" i="3"/>
  <c r="R20" i="107"/>
  <c r="X20" i="3"/>
  <c r="AC20" i="3" s="1"/>
  <c r="AB20" i="3" s="1"/>
  <c r="W20" i="3"/>
  <c r="Z20" i="3"/>
  <c r="Y20" i="3"/>
  <c r="X20" i="55"/>
  <c r="W20" i="55"/>
  <c r="Z20" i="55"/>
  <c r="Y20" i="55"/>
  <c r="X20" i="58"/>
  <c r="W20" i="58"/>
  <c r="Z20" i="58"/>
  <c r="Y20" i="58"/>
  <c r="X20" i="62"/>
  <c r="W20" i="62"/>
  <c r="Z20" i="62"/>
  <c r="Y20" i="62"/>
  <c r="X20" i="65"/>
  <c r="W20" i="65"/>
  <c r="Z20" i="65"/>
  <c r="Y20" i="65"/>
  <c r="X20" i="68"/>
  <c r="W20" i="68"/>
  <c r="Z20" i="68"/>
  <c r="Y20" i="68"/>
  <c r="X20" i="89"/>
  <c r="W20" i="89"/>
  <c r="Z20" i="89"/>
  <c r="Y20" i="89"/>
  <c r="X20" i="92"/>
  <c r="W20" i="92"/>
  <c r="Z20" i="92"/>
  <c r="Y20" i="92"/>
  <c r="X20" i="98"/>
  <c r="W20" i="98"/>
  <c r="Z20" i="98"/>
  <c r="Y20" i="98"/>
  <c r="X20" i="101"/>
  <c r="W20" i="101"/>
  <c r="Z20" i="101"/>
  <c r="Y20" i="101"/>
  <c r="X20" i="104"/>
  <c r="W20" i="104"/>
  <c r="Z20" i="104"/>
  <c r="Y20" i="104"/>
  <c r="W20" i="107"/>
  <c r="X20" i="107"/>
  <c r="Y20" i="107"/>
  <c r="Z20" i="107"/>
  <c r="B21" i="3"/>
  <c r="O21" i="3"/>
  <c r="M21" i="55" s="1"/>
  <c r="R21" i="107"/>
  <c r="X21" i="3"/>
  <c r="AC21" i="3" s="1"/>
  <c r="W21" i="3"/>
  <c r="Z21" i="3"/>
  <c r="AE21" i="3" s="1"/>
  <c r="AD21" i="3" s="1"/>
  <c r="Y21" i="3"/>
  <c r="X21" i="55"/>
  <c r="W21" i="55"/>
  <c r="Z21" i="55"/>
  <c r="Y21" i="55"/>
  <c r="X21" i="58"/>
  <c r="W21" i="58"/>
  <c r="Z21" i="58"/>
  <c r="Y21" i="58"/>
  <c r="X21" i="62"/>
  <c r="W21" i="62"/>
  <c r="Z21" i="62"/>
  <c r="Y21" i="62"/>
  <c r="X21" i="65"/>
  <c r="W21" i="65"/>
  <c r="Z21" i="65"/>
  <c r="Y21" i="65"/>
  <c r="X21" i="68"/>
  <c r="W21" i="68"/>
  <c r="Z21" i="68"/>
  <c r="Y21" i="68"/>
  <c r="X21" i="89"/>
  <c r="W21" i="89"/>
  <c r="Z21" i="89"/>
  <c r="Y21" i="89"/>
  <c r="X21" i="92"/>
  <c r="W21" i="92"/>
  <c r="Z21" i="92"/>
  <c r="Y21" i="92"/>
  <c r="X21" i="98"/>
  <c r="W21" i="98"/>
  <c r="Z21" i="98"/>
  <c r="Y21" i="98"/>
  <c r="X21" i="101"/>
  <c r="W21" i="101"/>
  <c r="Z21" i="101"/>
  <c r="Y21" i="101"/>
  <c r="X21" i="104"/>
  <c r="W21" i="104"/>
  <c r="Z21" i="104"/>
  <c r="Y21" i="104"/>
  <c r="W21" i="107"/>
  <c r="X21" i="107"/>
  <c r="Y21" i="107"/>
  <c r="Z21" i="107"/>
  <c r="B22" i="3"/>
  <c r="D22" i="55" s="1"/>
  <c r="O22" i="3"/>
  <c r="N22" i="3" s="1"/>
  <c r="L22" i="55" s="1"/>
  <c r="R22" i="107"/>
  <c r="X22" i="3"/>
  <c r="W22" i="3"/>
  <c r="Z22" i="3"/>
  <c r="AE22" i="3" s="1"/>
  <c r="AD22" i="3" s="1"/>
  <c r="Y22" i="3"/>
  <c r="X22" i="55"/>
  <c r="W22" i="55"/>
  <c r="Z22" i="55"/>
  <c r="Y22" i="55"/>
  <c r="X22" i="58"/>
  <c r="W22" i="58"/>
  <c r="Z22" i="58"/>
  <c r="Y22" i="58"/>
  <c r="X22" i="62"/>
  <c r="W22" i="62"/>
  <c r="Z22" i="62"/>
  <c r="Y22" i="62"/>
  <c r="X22" i="65"/>
  <c r="W22" i="65"/>
  <c r="Z22" i="65"/>
  <c r="Y22" i="65"/>
  <c r="X22" i="68"/>
  <c r="W22" i="68"/>
  <c r="Z22" i="68"/>
  <c r="Y22" i="68"/>
  <c r="X22" i="89"/>
  <c r="W22" i="89"/>
  <c r="Z22" i="89"/>
  <c r="Y22" i="89"/>
  <c r="X22" i="92"/>
  <c r="W22" i="92"/>
  <c r="Z22" i="92"/>
  <c r="Y22" i="92"/>
  <c r="X22" i="98"/>
  <c r="W22" i="98"/>
  <c r="Z22" i="98"/>
  <c r="Y22" i="98"/>
  <c r="X22" i="101"/>
  <c r="W22" i="101"/>
  <c r="Z22" i="101"/>
  <c r="Y22" i="101"/>
  <c r="X22" i="104"/>
  <c r="W22" i="104"/>
  <c r="Z22" i="104"/>
  <c r="Y22" i="104"/>
  <c r="O23" i="3"/>
  <c r="N23" i="3"/>
  <c r="L23" i="55" s="1"/>
  <c r="R23" i="107"/>
  <c r="Z23" i="3"/>
  <c r="AE23" i="3" s="1"/>
  <c r="AD23" i="3" s="1"/>
  <c r="Y23" i="3"/>
  <c r="Z23" i="55"/>
  <c r="Y23" i="55"/>
  <c r="Z23" i="58"/>
  <c r="Y23" i="58"/>
  <c r="Z23" i="62"/>
  <c r="Y23" i="62"/>
  <c r="Z23" i="65"/>
  <c r="Y23" i="65"/>
  <c r="Z23" i="68"/>
  <c r="Y23" i="68"/>
  <c r="Z23" i="89"/>
  <c r="Y23" i="89"/>
  <c r="Z23" i="92"/>
  <c r="Y23" i="92"/>
  <c r="Z23" i="98"/>
  <c r="Y23" i="98"/>
  <c r="Z23" i="101"/>
  <c r="Y23" i="101"/>
  <c r="Z23" i="104"/>
  <c r="Y23" i="104"/>
  <c r="R25" i="107"/>
  <c r="B26" i="3"/>
  <c r="D26" i="55"/>
  <c r="O26" i="3"/>
  <c r="M26" i="55"/>
  <c r="R26" i="107"/>
  <c r="X26" i="3"/>
  <c r="W26" i="3"/>
  <c r="AC26" i="3" s="1"/>
  <c r="Z26" i="3"/>
  <c r="AE26" i="3"/>
  <c r="AD26" i="3" s="1"/>
  <c r="Y26" i="3"/>
  <c r="X26" i="55"/>
  <c r="W26" i="55"/>
  <c r="Z26" i="55"/>
  <c r="Y26" i="55"/>
  <c r="X26" i="58"/>
  <c r="W26" i="58"/>
  <c r="Z26" i="58"/>
  <c r="Y26" i="58"/>
  <c r="X26" i="62"/>
  <c r="W26" i="62"/>
  <c r="Z26" i="62"/>
  <c r="Y26" i="62"/>
  <c r="X26" i="65"/>
  <c r="W26" i="65"/>
  <c r="Z26" i="65"/>
  <c r="Y26" i="65"/>
  <c r="X26" i="68"/>
  <c r="W26" i="68"/>
  <c r="Z26" i="68"/>
  <c r="Y26" i="68"/>
  <c r="X26" i="89"/>
  <c r="W26" i="89"/>
  <c r="Z26" i="89"/>
  <c r="Y26" i="89"/>
  <c r="X26" i="92"/>
  <c r="W26" i="92"/>
  <c r="Z26" i="92"/>
  <c r="Y26" i="92"/>
  <c r="X26" i="98"/>
  <c r="W26" i="98"/>
  <c r="Z26" i="98"/>
  <c r="Y26" i="98"/>
  <c r="X26" i="101"/>
  <c r="W26" i="101"/>
  <c r="Z26" i="101"/>
  <c r="Y26" i="101"/>
  <c r="X26" i="104"/>
  <c r="W26" i="104"/>
  <c r="Z26" i="104"/>
  <c r="Y26" i="104"/>
  <c r="W26" i="107"/>
  <c r="X26" i="107"/>
  <c r="Y26" i="107"/>
  <c r="Z26" i="107"/>
  <c r="B27" i="3"/>
  <c r="D27" i="55"/>
  <c r="O27" i="3"/>
  <c r="M27" i="55" s="1"/>
  <c r="R27" i="107"/>
  <c r="X27" i="3"/>
  <c r="AC27" i="3" s="1"/>
  <c r="W27" i="3"/>
  <c r="Z27" i="3"/>
  <c r="Y27" i="3"/>
  <c r="X27" i="55"/>
  <c r="W27" i="55"/>
  <c r="Z27" i="55"/>
  <c r="Y27" i="55"/>
  <c r="X27" i="58"/>
  <c r="W27" i="58"/>
  <c r="Z27" i="58"/>
  <c r="Y27" i="58"/>
  <c r="X27" i="62"/>
  <c r="W27" i="62"/>
  <c r="Z27" i="62"/>
  <c r="Y27" i="62"/>
  <c r="X27" i="65"/>
  <c r="W27" i="65"/>
  <c r="Z27" i="65"/>
  <c r="Y27" i="65"/>
  <c r="X27" i="68"/>
  <c r="W27" i="68"/>
  <c r="Z27" i="68"/>
  <c r="Y27" i="68"/>
  <c r="X27" i="89"/>
  <c r="W27" i="89"/>
  <c r="Z27" i="89"/>
  <c r="Y27" i="89"/>
  <c r="X27" i="92"/>
  <c r="W27" i="92"/>
  <c r="Z27" i="92"/>
  <c r="Y27" i="92"/>
  <c r="X27" i="98"/>
  <c r="W27" i="98"/>
  <c r="Z27" i="98"/>
  <c r="Y27" i="98"/>
  <c r="X27" i="101"/>
  <c r="W27" i="101"/>
  <c r="Z27" i="101"/>
  <c r="Y27" i="101"/>
  <c r="X27" i="104"/>
  <c r="W27" i="104"/>
  <c r="Z27" i="104"/>
  <c r="Y27" i="104"/>
  <c r="W27" i="107"/>
  <c r="X27" i="107"/>
  <c r="Y27" i="107"/>
  <c r="Z27" i="107"/>
  <c r="B28" i="3"/>
  <c r="D28" i="55"/>
  <c r="O28" i="3"/>
  <c r="M28" i="55"/>
  <c r="R28" i="107"/>
  <c r="X28" i="3"/>
  <c r="W28" i="3"/>
  <c r="Z28" i="3"/>
  <c r="AE28" i="3" s="1"/>
  <c r="AD28" i="3" s="1"/>
  <c r="Y28" i="3"/>
  <c r="X28" i="55"/>
  <c r="W28" i="55"/>
  <c r="Z28" i="55"/>
  <c r="Y28" i="55"/>
  <c r="X28" i="58"/>
  <c r="W28" i="58"/>
  <c r="Z28" i="58"/>
  <c r="Y28" i="58"/>
  <c r="X28" i="62"/>
  <c r="W28" i="62"/>
  <c r="Z28" i="62"/>
  <c r="Y28" i="62"/>
  <c r="X28" i="65"/>
  <c r="W28" i="65"/>
  <c r="Z28" i="65"/>
  <c r="Y28" i="65"/>
  <c r="X28" i="68"/>
  <c r="W28" i="68"/>
  <c r="Z28" i="68"/>
  <c r="Y28" i="68"/>
  <c r="X28" i="89"/>
  <c r="W28" i="89"/>
  <c r="Z28" i="89"/>
  <c r="Y28" i="89"/>
  <c r="X28" i="92"/>
  <c r="W28" i="92"/>
  <c r="X32" i="92" s="1"/>
  <c r="Z28" i="92"/>
  <c r="Y28" i="92"/>
  <c r="X28" i="98"/>
  <c r="W28" i="98"/>
  <c r="Z28" i="98"/>
  <c r="Y28" i="98"/>
  <c r="X28" i="101"/>
  <c r="W28" i="101"/>
  <c r="Z28" i="101"/>
  <c r="Y28" i="101"/>
  <c r="X28" i="104"/>
  <c r="W28" i="104"/>
  <c r="Z28" i="104"/>
  <c r="Y28" i="104"/>
  <c r="W28" i="107"/>
  <c r="X28" i="107"/>
  <c r="Y28" i="107"/>
  <c r="Z28" i="107"/>
  <c r="B29" i="3"/>
  <c r="D29" i="55" s="1"/>
  <c r="O29" i="3"/>
  <c r="R29" i="107"/>
  <c r="X29" i="3"/>
  <c r="AC29" i="3"/>
  <c r="AB29" i="3" s="1"/>
  <c r="W29" i="3"/>
  <c r="Z29" i="3"/>
  <c r="AE29" i="3" s="1"/>
  <c r="AD29" i="3" s="1"/>
  <c r="Y29" i="3"/>
  <c r="X29" i="55"/>
  <c r="W29" i="55"/>
  <c r="Z29" i="55"/>
  <c r="Y29" i="55"/>
  <c r="X29" i="58"/>
  <c r="W29" i="58"/>
  <c r="Z29" i="58"/>
  <c r="Y29" i="58"/>
  <c r="X29" i="62"/>
  <c r="W29" i="62"/>
  <c r="Z29" i="62"/>
  <c r="Y29" i="62"/>
  <c r="X29" i="65"/>
  <c r="W29" i="65"/>
  <c r="Z29" i="65"/>
  <c r="Y29" i="65"/>
  <c r="X29" i="68"/>
  <c r="W29" i="68"/>
  <c r="Z29" i="68"/>
  <c r="Y29" i="68"/>
  <c r="X29" i="89"/>
  <c r="W29" i="89"/>
  <c r="Z29" i="89"/>
  <c r="Y29" i="89"/>
  <c r="X29" i="92"/>
  <c r="W29" i="92"/>
  <c r="Z29" i="92"/>
  <c r="Y29" i="92"/>
  <c r="X29" i="98"/>
  <c r="W29" i="98"/>
  <c r="Z29" i="98"/>
  <c r="Y29" i="98"/>
  <c r="X29" i="101"/>
  <c r="W29" i="101"/>
  <c r="Z29" i="101"/>
  <c r="Y29" i="101"/>
  <c r="X29" i="104"/>
  <c r="W29" i="104"/>
  <c r="Z29" i="104"/>
  <c r="Y29" i="104"/>
  <c r="W29" i="107"/>
  <c r="X29" i="107"/>
  <c r="Y29" i="107"/>
  <c r="Z29" i="107"/>
  <c r="B30" i="3"/>
  <c r="D30" i="55" s="1"/>
  <c r="R30" i="107"/>
  <c r="X30" i="3"/>
  <c r="W30" i="3"/>
  <c r="X30" i="55"/>
  <c r="W30" i="55"/>
  <c r="X30" i="58"/>
  <c r="W30" i="58"/>
  <c r="X30" i="62"/>
  <c r="W30" i="62"/>
  <c r="X30" i="65"/>
  <c r="X32" i="65"/>
  <c r="W32" i="65" s="1"/>
  <c r="W30" i="65"/>
  <c r="X30" i="68"/>
  <c r="W30" i="68"/>
  <c r="X30" i="89"/>
  <c r="W30" i="89"/>
  <c r="X30" i="92"/>
  <c r="W30" i="92"/>
  <c r="X30" i="98"/>
  <c r="W30" i="98"/>
  <c r="X30" i="101"/>
  <c r="W30" i="101"/>
  <c r="X30" i="104"/>
  <c r="W30" i="104"/>
  <c r="B31" i="3"/>
  <c r="D31" i="55"/>
  <c r="R31" i="107"/>
  <c r="X31" i="3"/>
  <c r="W31" i="3"/>
  <c r="X31" i="55"/>
  <c r="W31" i="55"/>
  <c r="X31" i="58"/>
  <c r="X32" i="58" s="1"/>
  <c r="W32" i="58" s="1"/>
  <c r="W31" i="58"/>
  <c r="X31" i="62"/>
  <c r="W31" i="62"/>
  <c r="X31" i="65"/>
  <c r="W31" i="65"/>
  <c r="X31" i="68"/>
  <c r="W31" i="68"/>
  <c r="X31" i="89"/>
  <c r="X32" i="89" s="1"/>
  <c r="W32" i="89" s="1"/>
  <c r="W31" i="89"/>
  <c r="X31" i="92"/>
  <c r="W31" i="92"/>
  <c r="X31" i="98"/>
  <c r="W31" i="98"/>
  <c r="X31" i="101"/>
  <c r="W31" i="101"/>
  <c r="X31" i="104"/>
  <c r="W31" i="104"/>
  <c r="R33" i="107"/>
  <c r="B34" i="3"/>
  <c r="D34" i="55" s="1"/>
  <c r="O34" i="3"/>
  <c r="M34" i="55" s="1"/>
  <c r="R34" i="107"/>
  <c r="X34" i="3"/>
  <c r="W34" i="3"/>
  <c r="Z34" i="3"/>
  <c r="AE34" i="3" s="1"/>
  <c r="AD34" i="3" s="1"/>
  <c r="Y34" i="3"/>
  <c r="X34" i="55"/>
  <c r="W34" i="55"/>
  <c r="Z34" i="55"/>
  <c r="Y34" i="55"/>
  <c r="X34" i="58"/>
  <c r="W34" i="58"/>
  <c r="Z34" i="58"/>
  <c r="Y34" i="58"/>
  <c r="X34" i="62"/>
  <c r="W34" i="62"/>
  <c r="Z34" i="62"/>
  <c r="Y34" i="62"/>
  <c r="X34" i="65"/>
  <c r="W34" i="65"/>
  <c r="Z34" i="65"/>
  <c r="Y34" i="65"/>
  <c r="X34" i="68"/>
  <c r="W34" i="68"/>
  <c r="Z34" i="68"/>
  <c r="Y34" i="68"/>
  <c r="X34" i="89"/>
  <c r="W34" i="89"/>
  <c r="Z34" i="89"/>
  <c r="Y34" i="89"/>
  <c r="X34" i="92"/>
  <c r="W34" i="92"/>
  <c r="Z34" i="92"/>
  <c r="Y34" i="92"/>
  <c r="X34" i="98"/>
  <c r="W34" i="98"/>
  <c r="Z34" i="98"/>
  <c r="Y34" i="98"/>
  <c r="X34" i="101"/>
  <c r="W34" i="101"/>
  <c r="Z34" i="101"/>
  <c r="Y34" i="101"/>
  <c r="X34" i="104"/>
  <c r="W34" i="104"/>
  <c r="Z34" i="104"/>
  <c r="Y34" i="104"/>
  <c r="W34" i="107"/>
  <c r="X34" i="107"/>
  <c r="Y34" i="107"/>
  <c r="Z34" i="107"/>
  <c r="B35" i="3"/>
  <c r="D35" i="55" s="1"/>
  <c r="O35" i="3"/>
  <c r="R35" i="107"/>
  <c r="X35" i="3"/>
  <c r="W35" i="3"/>
  <c r="Z35" i="3"/>
  <c r="AE35" i="3" s="1"/>
  <c r="AD35" i="3" s="1"/>
  <c r="Y35" i="3"/>
  <c r="X35" i="55"/>
  <c r="W35" i="55"/>
  <c r="Z35" i="55"/>
  <c r="Y35" i="55"/>
  <c r="X35" i="58"/>
  <c r="W35" i="58"/>
  <c r="Z35" i="58"/>
  <c r="Z41" i="58" s="1"/>
  <c r="Y41" i="58" s="1"/>
  <c r="Y35" i="58"/>
  <c r="X35" i="62"/>
  <c r="W35" i="62"/>
  <c r="Z35" i="62"/>
  <c r="Y35" i="62"/>
  <c r="X35" i="65"/>
  <c r="X41" i="65" s="1"/>
  <c r="W35" i="65"/>
  <c r="Z35" i="65"/>
  <c r="Y35" i="65"/>
  <c r="X35" i="68"/>
  <c r="W35" i="68"/>
  <c r="Z35" i="68"/>
  <c r="Y35" i="68"/>
  <c r="X35" i="89"/>
  <c r="W35" i="89"/>
  <c r="Z35" i="89"/>
  <c r="Y35" i="89"/>
  <c r="X35" i="92"/>
  <c r="W35" i="92"/>
  <c r="Z35" i="92"/>
  <c r="Y35" i="92"/>
  <c r="X35" i="98"/>
  <c r="W35" i="98"/>
  <c r="Z35" i="98"/>
  <c r="Y35" i="98"/>
  <c r="X35" i="101"/>
  <c r="W35" i="101"/>
  <c r="Z35" i="101"/>
  <c r="Y35" i="101"/>
  <c r="X35" i="104"/>
  <c r="W35" i="104"/>
  <c r="Z35" i="104"/>
  <c r="Y35" i="104"/>
  <c r="W35" i="107"/>
  <c r="X35" i="107"/>
  <c r="Y35" i="107"/>
  <c r="Z35" i="107"/>
  <c r="B36" i="3"/>
  <c r="O36" i="3"/>
  <c r="M36" i="55"/>
  <c r="R36" i="107"/>
  <c r="X36" i="3"/>
  <c r="W36" i="3"/>
  <c r="AC36" i="3" s="1"/>
  <c r="Z36" i="3"/>
  <c r="AE36" i="3"/>
  <c r="AD36" i="3" s="1"/>
  <c r="Y36" i="3"/>
  <c r="X36" i="55"/>
  <c r="W36" i="55"/>
  <c r="Z36" i="55"/>
  <c r="Y36" i="55"/>
  <c r="X36" i="58"/>
  <c r="W36" i="58"/>
  <c r="Z36" i="58"/>
  <c r="Y36" i="58"/>
  <c r="X36" i="62"/>
  <c r="W36" i="62"/>
  <c r="Z36" i="62"/>
  <c r="Y36" i="62"/>
  <c r="X36" i="65"/>
  <c r="W36" i="65"/>
  <c r="Z36" i="65"/>
  <c r="Y36" i="65"/>
  <c r="X36" i="68"/>
  <c r="W36" i="68"/>
  <c r="Z36" i="68"/>
  <c r="Y36" i="68"/>
  <c r="X36" i="89"/>
  <c r="W36" i="89"/>
  <c r="Z36" i="89"/>
  <c r="Y36" i="89"/>
  <c r="X36" i="92"/>
  <c r="W36" i="92"/>
  <c r="Z36" i="92"/>
  <c r="Y36" i="92"/>
  <c r="X36" i="98"/>
  <c r="W36" i="98"/>
  <c r="Z36" i="98"/>
  <c r="Y36" i="98"/>
  <c r="X36" i="101"/>
  <c r="W36" i="101"/>
  <c r="Z36" i="101"/>
  <c r="Y36" i="101"/>
  <c r="X36" i="104"/>
  <c r="W36" i="104"/>
  <c r="Z36" i="104"/>
  <c r="Y36" i="104"/>
  <c r="W36" i="107"/>
  <c r="X36" i="107"/>
  <c r="Y36" i="107"/>
  <c r="Z36" i="107"/>
  <c r="B37" i="3"/>
  <c r="D37" i="55"/>
  <c r="O37" i="3"/>
  <c r="M37" i="55"/>
  <c r="R37" i="107"/>
  <c r="X37" i="3"/>
  <c r="W37" i="3"/>
  <c r="AC37" i="3" s="1"/>
  <c r="Z37" i="3"/>
  <c r="Y37" i="3"/>
  <c r="X37" i="55"/>
  <c r="W37" i="55"/>
  <c r="Z37" i="55"/>
  <c r="Y37" i="55"/>
  <c r="X37" i="58"/>
  <c r="W37" i="58"/>
  <c r="Z37" i="58"/>
  <c r="Y37" i="58"/>
  <c r="X37" i="62"/>
  <c r="W37" i="62"/>
  <c r="Z37" i="62"/>
  <c r="Y37" i="62"/>
  <c r="X37" i="65"/>
  <c r="W37" i="65"/>
  <c r="Z37" i="65"/>
  <c r="Y37" i="65"/>
  <c r="X37" i="68"/>
  <c r="W37" i="68"/>
  <c r="Z37" i="68"/>
  <c r="Y37" i="68"/>
  <c r="X37" i="89"/>
  <c r="W37" i="89"/>
  <c r="Z37" i="89"/>
  <c r="Y37" i="89"/>
  <c r="X37" i="92"/>
  <c r="W37" i="92"/>
  <c r="Z37" i="92"/>
  <c r="Y37" i="92"/>
  <c r="X37" i="98"/>
  <c r="W37" i="98"/>
  <c r="Z37" i="98"/>
  <c r="Y37" i="98"/>
  <c r="X37" i="101"/>
  <c r="W37" i="101"/>
  <c r="Z37" i="101"/>
  <c r="Y37" i="101"/>
  <c r="X37" i="104"/>
  <c r="W37" i="104"/>
  <c r="Z37" i="104"/>
  <c r="Y37" i="104"/>
  <c r="W37" i="107"/>
  <c r="X37" i="107"/>
  <c r="Y37" i="107"/>
  <c r="Z37" i="107"/>
  <c r="B38" i="3"/>
  <c r="O38" i="3"/>
  <c r="M38" i="55" s="1"/>
  <c r="R38" i="107"/>
  <c r="X38" i="3"/>
  <c r="W38" i="3"/>
  <c r="Z38" i="3"/>
  <c r="Y38" i="3"/>
  <c r="AE38" i="3"/>
  <c r="AD38" i="3" s="1"/>
  <c r="X38" i="55"/>
  <c r="W38" i="55"/>
  <c r="Z38" i="55"/>
  <c r="Y38" i="55"/>
  <c r="X38" i="58"/>
  <c r="W38" i="58"/>
  <c r="Z38" i="58"/>
  <c r="Y38" i="58"/>
  <c r="X38" i="62"/>
  <c r="W38" i="62"/>
  <c r="Z38" i="62"/>
  <c r="Y38" i="62"/>
  <c r="X38" i="65"/>
  <c r="W38" i="65"/>
  <c r="Z38" i="65"/>
  <c r="Y38" i="65"/>
  <c r="X38" i="68"/>
  <c r="W38" i="68"/>
  <c r="Z38" i="68"/>
  <c r="Y38" i="68"/>
  <c r="X38" i="89"/>
  <c r="W38" i="89"/>
  <c r="Z38" i="89"/>
  <c r="Y38" i="89"/>
  <c r="X38" i="92"/>
  <c r="W38" i="92"/>
  <c r="Z38" i="92"/>
  <c r="Y38" i="92"/>
  <c r="X38" i="98"/>
  <c r="W38" i="98"/>
  <c r="Z38" i="98"/>
  <c r="Y38" i="98"/>
  <c r="X38" i="101"/>
  <c r="W38" i="101"/>
  <c r="Z38" i="101"/>
  <c r="Y38" i="101"/>
  <c r="X38" i="104"/>
  <c r="W38" i="104"/>
  <c r="Z38" i="104"/>
  <c r="Y38" i="104"/>
  <c r="W38" i="107"/>
  <c r="X38" i="107"/>
  <c r="Y38" i="107"/>
  <c r="Z38" i="107"/>
  <c r="B39" i="3"/>
  <c r="D39" i="55" s="1"/>
  <c r="O39" i="3"/>
  <c r="R39" i="107"/>
  <c r="X39" i="3"/>
  <c r="AC39" i="3"/>
  <c r="W39" i="3"/>
  <c r="Z39" i="3"/>
  <c r="Y39" i="3"/>
  <c r="X39" i="55"/>
  <c r="W39" i="55"/>
  <c r="Z39" i="55"/>
  <c r="Y39" i="55"/>
  <c r="X39" i="58"/>
  <c r="W39" i="58"/>
  <c r="Z39" i="58"/>
  <c r="Y39" i="58"/>
  <c r="X39" i="62"/>
  <c r="W39" i="62"/>
  <c r="Z39" i="62"/>
  <c r="Y39" i="62"/>
  <c r="X39" i="65"/>
  <c r="W39" i="65"/>
  <c r="Z39" i="65"/>
  <c r="Y39" i="65"/>
  <c r="X39" i="68"/>
  <c r="W39" i="68"/>
  <c r="Z39" i="68"/>
  <c r="Y39" i="68"/>
  <c r="X39" i="89"/>
  <c r="W39" i="89"/>
  <c r="Z39" i="89"/>
  <c r="Y39" i="89"/>
  <c r="X39" i="92"/>
  <c r="W39" i="92"/>
  <c r="Z39" i="92"/>
  <c r="Y39" i="92"/>
  <c r="X39" i="98"/>
  <c r="W39" i="98"/>
  <c r="Z39" i="98"/>
  <c r="Y39" i="98"/>
  <c r="X39" i="101"/>
  <c r="W39" i="101"/>
  <c r="Z39" i="101"/>
  <c r="Y39" i="101"/>
  <c r="X39" i="104"/>
  <c r="W39" i="104"/>
  <c r="Z39" i="104"/>
  <c r="Y39" i="104"/>
  <c r="W39" i="107"/>
  <c r="X39" i="107"/>
  <c r="Y39" i="107"/>
  <c r="Z39" i="107"/>
  <c r="B40" i="3"/>
  <c r="D40" i="55" s="1"/>
  <c r="O40" i="3"/>
  <c r="R40" i="107"/>
  <c r="X40" i="3"/>
  <c r="AC40" i="3" s="1"/>
  <c r="AB40" i="3" s="1"/>
  <c r="W40" i="3"/>
  <c r="Z40" i="3"/>
  <c r="AE40" i="3" s="1"/>
  <c r="Y40" i="3"/>
  <c r="X40" i="55"/>
  <c r="W40" i="55"/>
  <c r="Z40" i="55"/>
  <c r="Y40" i="55"/>
  <c r="X40" i="58"/>
  <c r="W40" i="58"/>
  <c r="Z40" i="58"/>
  <c r="Y40" i="58"/>
  <c r="X40" i="62"/>
  <c r="W40" i="62"/>
  <c r="Z40" i="62"/>
  <c r="Y40" i="62"/>
  <c r="X40" i="65"/>
  <c r="W40" i="65"/>
  <c r="Z40" i="65"/>
  <c r="Y40" i="65"/>
  <c r="X40" i="68"/>
  <c r="W40" i="68"/>
  <c r="Z40" i="68"/>
  <c r="Y40" i="68"/>
  <c r="X40" i="89"/>
  <c r="W40" i="89"/>
  <c r="Z40" i="89"/>
  <c r="Y40" i="89"/>
  <c r="X40" i="92"/>
  <c r="W40" i="92"/>
  <c r="Z40" i="92"/>
  <c r="Y40" i="92"/>
  <c r="X40" i="98"/>
  <c r="W40" i="98"/>
  <c r="Z40" i="98"/>
  <c r="Y40" i="98"/>
  <c r="X40" i="101"/>
  <c r="W40" i="101"/>
  <c r="Z40" i="101"/>
  <c r="Y40" i="101"/>
  <c r="X40" i="104"/>
  <c r="W40" i="104"/>
  <c r="Z40" i="104"/>
  <c r="Y40" i="104"/>
  <c r="W40" i="107"/>
  <c r="X40" i="107"/>
  <c r="Y40" i="107"/>
  <c r="Z40" i="107"/>
  <c r="F41" i="107"/>
  <c r="E41" i="107"/>
  <c r="K41" i="107"/>
  <c r="J41" i="107" s="1"/>
  <c r="R42" i="107"/>
  <c r="B43" i="3"/>
  <c r="R43" i="107"/>
  <c r="X43" i="3"/>
  <c r="AC43" i="3"/>
  <c r="AB43" i="3" s="1"/>
  <c r="W43" i="3"/>
  <c r="Y43" i="3"/>
  <c r="X43" i="55"/>
  <c r="Z43" i="55"/>
  <c r="Y43" i="55"/>
  <c r="W43" i="58"/>
  <c r="Z43" i="58"/>
  <c r="Y43" i="58"/>
  <c r="X43" i="62"/>
  <c r="W43" i="62"/>
  <c r="Y43" i="62"/>
  <c r="X43" i="65"/>
  <c r="W43" i="65"/>
  <c r="Z43" i="65"/>
  <c r="Y43" i="65"/>
  <c r="X43" i="68"/>
  <c r="Z43" i="68"/>
  <c r="X43" i="89"/>
  <c r="W43" i="89"/>
  <c r="Z43" i="89"/>
  <c r="Y43" i="89"/>
  <c r="X43" i="92"/>
  <c r="W43" i="92"/>
  <c r="Z43" i="92"/>
  <c r="Y43" i="92"/>
  <c r="X43" i="98"/>
  <c r="W43" i="98"/>
  <c r="Z43" i="98"/>
  <c r="Y43" i="98"/>
  <c r="W43" i="101"/>
  <c r="Z43" i="101"/>
  <c r="Y43" i="101"/>
  <c r="X43" i="104"/>
  <c r="W43" i="104"/>
  <c r="Z43" i="104"/>
  <c r="Y43" i="104"/>
  <c r="W43" i="107"/>
  <c r="X43" i="107"/>
  <c r="Z43" i="107"/>
  <c r="B44" i="3"/>
  <c r="D44" i="55" s="1"/>
  <c r="O44" i="3"/>
  <c r="R44" i="107"/>
  <c r="X44" i="3"/>
  <c r="W44" i="3"/>
  <c r="Z44" i="3"/>
  <c r="AE44" i="3" s="1"/>
  <c r="AD44" i="3" s="1"/>
  <c r="Y44" i="3"/>
  <c r="X44" i="55"/>
  <c r="W44" i="55"/>
  <c r="Z44" i="55"/>
  <c r="Y44" i="55"/>
  <c r="X44" i="58"/>
  <c r="W44" i="58"/>
  <c r="Z44" i="58"/>
  <c r="Y44" i="58"/>
  <c r="X44" i="62"/>
  <c r="W44" i="62"/>
  <c r="Z44" i="62"/>
  <c r="Y44" i="62"/>
  <c r="X44" i="65"/>
  <c r="W44" i="65"/>
  <c r="Z44" i="65"/>
  <c r="Z49" i="65" s="1"/>
  <c r="Y49" i="65" s="1"/>
  <c r="Y44" i="65"/>
  <c r="X44" i="68"/>
  <c r="W44" i="68"/>
  <c r="Z44" i="68"/>
  <c r="Y44" i="68"/>
  <c r="X44" i="89"/>
  <c r="W44" i="89"/>
  <c r="Z44" i="89"/>
  <c r="Y44" i="89"/>
  <c r="X44" i="92"/>
  <c r="W44" i="92"/>
  <c r="Z44" i="92"/>
  <c r="Y44" i="92"/>
  <c r="X44" i="98"/>
  <c r="W44" i="98"/>
  <c r="Z44" i="98"/>
  <c r="Y44" i="98"/>
  <c r="X44" i="101"/>
  <c r="W44" i="101"/>
  <c r="Z44" i="101"/>
  <c r="Y44" i="101"/>
  <c r="X44" i="104"/>
  <c r="W44" i="104"/>
  <c r="Z44" i="104"/>
  <c r="Y44" i="104"/>
  <c r="W44" i="107"/>
  <c r="X44" i="107"/>
  <c r="Y44" i="107"/>
  <c r="Z44" i="107"/>
  <c r="B45" i="3"/>
  <c r="D45" i="55" s="1"/>
  <c r="O45" i="3"/>
  <c r="M45" i="55" s="1"/>
  <c r="R45" i="107"/>
  <c r="X45" i="3"/>
  <c r="AC45" i="3" s="1"/>
  <c r="W45" i="3"/>
  <c r="Z45" i="3"/>
  <c r="AE45" i="3" s="1"/>
  <c r="AD45" i="3" s="1"/>
  <c r="Y45" i="3"/>
  <c r="X45" i="55"/>
  <c r="W45" i="55"/>
  <c r="Z45" i="55"/>
  <c r="Y45" i="55"/>
  <c r="X45" i="58"/>
  <c r="W45" i="58"/>
  <c r="Z45" i="58"/>
  <c r="Y45" i="58"/>
  <c r="X45" i="62"/>
  <c r="X49" i="62"/>
  <c r="W49" i="62" s="1"/>
  <c r="W45" i="62"/>
  <c r="Z45" i="62"/>
  <c r="Y45" i="62"/>
  <c r="X45" i="65"/>
  <c r="W45" i="65"/>
  <c r="Z45" i="65"/>
  <c r="Y45" i="65"/>
  <c r="X45" i="68"/>
  <c r="W45" i="68"/>
  <c r="Z45" i="68"/>
  <c r="Y45" i="68"/>
  <c r="X45" i="89"/>
  <c r="W45" i="89"/>
  <c r="Z45" i="89"/>
  <c r="Y45" i="89"/>
  <c r="X45" i="92"/>
  <c r="W45" i="92"/>
  <c r="Z45" i="92"/>
  <c r="Y45" i="92"/>
  <c r="X45" i="98"/>
  <c r="W45" i="98"/>
  <c r="Z45" i="98"/>
  <c r="Y45" i="98"/>
  <c r="X45" i="101"/>
  <c r="W45" i="101"/>
  <c r="Z45" i="101"/>
  <c r="Y45" i="101"/>
  <c r="X45" i="104"/>
  <c r="W45" i="104"/>
  <c r="Z45" i="104"/>
  <c r="Y45" i="104"/>
  <c r="W45" i="107"/>
  <c r="X45" i="107"/>
  <c r="X46" i="107"/>
  <c r="X47" i="107"/>
  <c r="X48" i="107"/>
  <c r="W46" i="107"/>
  <c r="W47" i="107"/>
  <c r="W48" i="107"/>
  <c r="Y45" i="107"/>
  <c r="Z45" i="107"/>
  <c r="Z46" i="107"/>
  <c r="Z47" i="107"/>
  <c r="Z48" i="107"/>
  <c r="Y46" i="107"/>
  <c r="Y47" i="107"/>
  <c r="Y48" i="107"/>
  <c r="B46" i="3"/>
  <c r="O46" i="3"/>
  <c r="R46" i="107"/>
  <c r="X46" i="3"/>
  <c r="AC46" i="3" s="1"/>
  <c r="W46" i="3"/>
  <c r="Z46" i="3"/>
  <c r="AE46" i="3" s="1"/>
  <c r="AD46" i="3" s="1"/>
  <c r="Y46" i="3"/>
  <c r="X46" i="55"/>
  <c r="W46" i="55"/>
  <c r="Z46" i="55"/>
  <c r="Y46" i="55"/>
  <c r="X46" i="58"/>
  <c r="W46" i="58"/>
  <c r="Z46" i="58"/>
  <c r="Y46" i="58"/>
  <c r="X46" i="62"/>
  <c r="W46" i="62"/>
  <c r="Z46" i="62"/>
  <c r="Y46" i="62"/>
  <c r="X46" i="65"/>
  <c r="W46" i="65"/>
  <c r="Z46" i="65"/>
  <c r="Y46" i="65"/>
  <c r="X46" i="68"/>
  <c r="W46" i="68"/>
  <c r="Z46" i="68"/>
  <c r="Y46" i="68"/>
  <c r="X46" i="89"/>
  <c r="W46" i="89"/>
  <c r="Z46" i="89"/>
  <c r="Y46" i="89"/>
  <c r="X46" i="92"/>
  <c r="W46" i="92"/>
  <c r="Z46" i="92"/>
  <c r="Y46" i="92"/>
  <c r="X46" i="98"/>
  <c r="W46" i="98"/>
  <c r="Z46" i="98"/>
  <c r="Y46" i="98"/>
  <c r="X46" i="101"/>
  <c r="W46" i="101"/>
  <c r="Z46" i="101"/>
  <c r="Y46" i="101"/>
  <c r="X46" i="104"/>
  <c r="W46" i="104"/>
  <c r="Z46" i="104"/>
  <c r="Y46" i="104"/>
  <c r="B47" i="3"/>
  <c r="O47" i="3"/>
  <c r="M47" i="55" s="1"/>
  <c r="R47" i="107"/>
  <c r="X47" i="3"/>
  <c r="AC47" i="3" s="1"/>
  <c r="W47" i="3"/>
  <c r="Z47" i="3"/>
  <c r="AE47" i="3" s="1"/>
  <c r="AD47" i="3" s="1"/>
  <c r="Y47" i="3"/>
  <c r="X47" i="55"/>
  <c r="W47" i="55"/>
  <c r="Z47" i="55"/>
  <c r="Y47" i="55"/>
  <c r="X47" i="58"/>
  <c r="W47" i="58"/>
  <c r="Z47" i="58"/>
  <c r="Y47" i="58"/>
  <c r="X47" i="62"/>
  <c r="W47" i="62"/>
  <c r="Z47" i="62"/>
  <c r="Y47" i="62"/>
  <c r="X47" i="65"/>
  <c r="W47" i="65"/>
  <c r="Z47" i="65"/>
  <c r="Y47" i="65"/>
  <c r="X47" i="68"/>
  <c r="W47" i="68"/>
  <c r="Z47" i="68"/>
  <c r="Y47" i="68"/>
  <c r="X47" i="89"/>
  <c r="W47" i="89"/>
  <c r="Z47" i="89"/>
  <c r="Y47" i="89"/>
  <c r="X47" i="92"/>
  <c r="W47" i="92"/>
  <c r="Z47" i="92"/>
  <c r="Y47" i="92"/>
  <c r="X47" i="98"/>
  <c r="W47" i="98"/>
  <c r="Z47" i="98"/>
  <c r="Y47" i="98"/>
  <c r="X47" i="101"/>
  <c r="W47" i="101"/>
  <c r="Z47" i="101"/>
  <c r="Y47" i="101"/>
  <c r="X47" i="104"/>
  <c r="W47" i="104"/>
  <c r="Z47" i="104"/>
  <c r="Y47" i="104"/>
  <c r="B48" i="3"/>
  <c r="O48" i="3"/>
  <c r="M48" i="55" s="1"/>
  <c r="R48" i="107"/>
  <c r="X48" i="3"/>
  <c r="W48" i="3"/>
  <c r="Z48" i="3"/>
  <c r="AE48" i="3" s="1"/>
  <c r="AD48" i="3" s="1"/>
  <c r="Y48" i="3"/>
  <c r="X48" i="55"/>
  <c r="W48" i="55"/>
  <c r="Z48" i="55"/>
  <c r="Y48" i="55"/>
  <c r="X48" i="58"/>
  <c r="W48" i="58"/>
  <c r="Z48" i="58"/>
  <c r="Y48" i="58"/>
  <c r="X48" i="62"/>
  <c r="W48" i="62"/>
  <c r="Z48" i="62"/>
  <c r="Y48" i="62"/>
  <c r="X48" i="65"/>
  <c r="W48" i="65"/>
  <c r="Z48" i="65"/>
  <c r="Y48" i="65"/>
  <c r="X48" i="68"/>
  <c r="W48" i="68"/>
  <c r="Z48" i="68"/>
  <c r="Y48" i="68"/>
  <c r="X48" i="89"/>
  <c r="W48" i="89"/>
  <c r="Z48" i="89"/>
  <c r="Y48" i="89"/>
  <c r="X48" i="92"/>
  <c r="W48" i="92"/>
  <c r="Z48" i="92"/>
  <c r="Y48" i="92"/>
  <c r="X48" i="98"/>
  <c r="W48" i="98"/>
  <c r="Z48" i="98"/>
  <c r="Y48" i="98"/>
  <c r="X48" i="101"/>
  <c r="W48" i="101"/>
  <c r="Z48" i="101"/>
  <c r="Y48" i="101"/>
  <c r="X48" i="104"/>
  <c r="W48" i="104"/>
  <c r="Z48" i="104"/>
  <c r="Y48" i="104"/>
  <c r="F49" i="107"/>
  <c r="E49" i="107" s="1"/>
  <c r="R50" i="107"/>
  <c r="B51" i="3"/>
  <c r="D51" i="55" s="1"/>
  <c r="O51" i="3"/>
  <c r="N51" i="3" s="1"/>
  <c r="L51" i="55" s="1"/>
  <c r="R51" i="107"/>
  <c r="X51" i="3"/>
  <c r="AC51" i="3"/>
  <c r="W51" i="3"/>
  <c r="Z51" i="3"/>
  <c r="AE51" i="3"/>
  <c r="AD51" i="3" s="1"/>
  <c r="Y51" i="3"/>
  <c r="X51" i="55"/>
  <c r="W51" i="55"/>
  <c r="Z51" i="55"/>
  <c r="Y51" i="55"/>
  <c r="X51" i="58"/>
  <c r="W51" i="58"/>
  <c r="Z51" i="58"/>
  <c r="X51" i="62"/>
  <c r="W51" i="62"/>
  <c r="Y51" i="62"/>
  <c r="X51" i="65"/>
  <c r="W51" i="65"/>
  <c r="Y51" i="65"/>
  <c r="X51" i="68"/>
  <c r="W51" i="68"/>
  <c r="Z51" i="68"/>
  <c r="X51" i="89"/>
  <c r="W51" i="89"/>
  <c r="Z51" i="89"/>
  <c r="Y51" i="89"/>
  <c r="X51" i="92"/>
  <c r="W51" i="92"/>
  <c r="Z51" i="92"/>
  <c r="Y51" i="92"/>
  <c r="X51" i="98"/>
  <c r="W51" i="98"/>
  <c r="Z51" i="98"/>
  <c r="Y51" i="98"/>
  <c r="X51" i="101"/>
  <c r="W51" i="101"/>
  <c r="Z51" i="101"/>
  <c r="Y51" i="101"/>
  <c r="X51" i="104"/>
  <c r="W51" i="104"/>
  <c r="Z51" i="104"/>
  <c r="Y51" i="104"/>
  <c r="W51" i="107"/>
  <c r="X51" i="107"/>
  <c r="Z51" i="107"/>
  <c r="B52" i="3"/>
  <c r="D52" i="55"/>
  <c r="R52" i="107"/>
  <c r="Z52" i="3"/>
  <c r="X52" i="3"/>
  <c r="W52" i="3"/>
  <c r="X52" i="55"/>
  <c r="W52" i="55"/>
  <c r="X52" i="58"/>
  <c r="W52" i="58"/>
  <c r="Z52" i="58"/>
  <c r="Y52" i="58"/>
  <c r="X52" i="62"/>
  <c r="W52" i="62"/>
  <c r="Z52" i="62"/>
  <c r="Y52" i="62"/>
  <c r="X52" i="65"/>
  <c r="X61" i="65" s="1"/>
  <c r="W52" i="65"/>
  <c r="Z52" i="65"/>
  <c r="X52" i="68"/>
  <c r="W52" i="68"/>
  <c r="X52" i="89"/>
  <c r="W52" i="89"/>
  <c r="Z52" i="89"/>
  <c r="Y52" i="89"/>
  <c r="X52" i="92"/>
  <c r="W52" i="92"/>
  <c r="Z52" i="92"/>
  <c r="X52" i="98"/>
  <c r="W52" i="98"/>
  <c r="Z52" i="98"/>
  <c r="Y52" i="98"/>
  <c r="X52" i="101"/>
  <c r="X61" i="101" s="1"/>
  <c r="W61" i="101" s="1"/>
  <c r="W52" i="101"/>
  <c r="Z52" i="101"/>
  <c r="X52" i="104"/>
  <c r="W52" i="104"/>
  <c r="Y52" i="104"/>
  <c r="W52" i="107"/>
  <c r="X52" i="107"/>
  <c r="Y52" i="107"/>
  <c r="Z52" i="107"/>
  <c r="B53" i="3"/>
  <c r="D53" i="55" s="1"/>
  <c r="R53" i="107"/>
  <c r="X53" i="3"/>
  <c r="W53" i="3"/>
  <c r="Y53" i="3"/>
  <c r="X53" i="55"/>
  <c r="X61" i="55" s="1"/>
  <c r="W53" i="55"/>
  <c r="Z53" i="55"/>
  <c r="Y53" i="55"/>
  <c r="X53" i="58"/>
  <c r="W53" i="58"/>
  <c r="Z53" i="58"/>
  <c r="Y53" i="58"/>
  <c r="X53" i="62"/>
  <c r="W53" i="62"/>
  <c r="X53" i="65"/>
  <c r="W53" i="65"/>
  <c r="Y53" i="65"/>
  <c r="X53" i="68"/>
  <c r="W53" i="68"/>
  <c r="Z53" i="68"/>
  <c r="Y53" i="68"/>
  <c r="X53" i="89"/>
  <c r="W53" i="89"/>
  <c r="Y53" i="89"/>
  <c r="X53" i="92"/>
  <c r="W53" i="92"/>
  <c r="Z53" i="92"/>
  <c r="Y53" i="92"/>
  <c r="X53" i="98"/>
  <c r="W53" i="98"/>
  <c r="Z53" i="98"/>
  <c r="Y53" i="98"/>
  <c r="X53" i="101"/>
  <c r="W53" i="101"/>
  <c r="Z53" i="101"/>
  <c r="Y53" i="101"/>
  <c r="X53" i="104"/>
  <c r="W53" i="104"/>
  <c r="Z53" i="104"/>
  <c r="Y53" i="104"/>
  <c r="W53" i="107"/>
  <c r="X53" i="107"/>
  <c r="Z53" i="107"/>
  <c r="B54" i="3"/>
  <c r="R54" i="107"/>
  <c r="X54" i="3"/>
  <c r="AC54" i="3" s="1"/>
  <c r="W54" i="3"/>
  <c r="Z54" i="3"/>
  <c r="X54" i="55"/>
  <c r="W54" i="55"/>
  <c r="Z54" i="55"/>
  <c r="Y54" i="55"/>
  <c r="X54" i="58"/>
  <c r="W54" i="58"/>
  <c r="Y54" i="58"/>
  <c r="X54" i="62"/>
  <c r="W54" i="62"/>
  <c r="Z54" i="62"/>
  <c r="Y54" i="62"/>
  <c r="X54" i="65"/>
  <c r="W54" i="65"/>
  <c r="Z54" i="65"/>
  <c r="X54" i="68"/>
  <c r="W54" i="68"/>
  <c r="Z54" i="68"/>
  <c r="X54" i="89"/>
  <c r="W54" i="89"/>
  <c r="Z54" i="89"/>
  <c r="Y54" i="89"/>
  <c r="X54" i="92"/>
  <c r="W54" i="92"/>
  <c r="Z54" i="92"/>
  <c r="Y54" i="92"/>
  <c r="X54" i="98"/>
  <c r="W54" i="98"/>
  <c r="Z54" i="98"/>
  <c r="Y54" i="98"/>
  <c r="X54" i="101"/>
  <c r="W54" i="101"/>
  <c r="Z54" i="101"/>
  <c r="X54" i="104"/>
  <c r="W54" i="104"/>
  <c r="Y54" i="104"/>
  <c r="W54" i="107"/>
  <c r="X54" i="107"/>
  <c r="Y54" i="107"/>
  <c r="Z54" i="107"/>
  <c r="B55" i="3"/>
  <c r="D55" i="55" s="1"/>
  <c r="R55" i="107"/>
  <c r="X55" i="3"/>
  <c r="AC55" i="3"/>
  <c r="W55" i="3"/>
  <c r="Y55" i="3"/>
  <c r="X55" i="55"/>
  <c r="W55" i="55"/>
  <c r="Z55" i="55"/>
  <c r="Y55" i="55"/>
  <c r="X55" i="58"/>
  <c r="W55" i="58"/>
  <c r="Z55" i="58"/>
  <c r="Y55" i="58"/>
  <c r="X55" i="62"/>
  <c r="W55" i="62"/>
  <c r="X55" i="65"/>
  <c r="W55" i="65"/>
  <c r="Y55" i="65"/>
  <c r="X55" i="68"/>
  <c r="W55" i="68"/>
  <c r="Z55" i="68"/>
  <c r="Y55" i="68"/>
  <c r="X55" i="89"/>
  <c r="W55" i="89"/>
  <c r="Z55" i="89"/>
  <c r="Y55" i="89"/>
  <c r="X55" i="92"/>
  <c r="W55" i="92"/>
  <c r="Y55" i="92"/>
  <c r="X55" i="98"/>
  <c r="W55" i="98"/>
  <c r="Z55" i="98"/>
  <c r="Y55" i="98"/>
  <c r="X55" i="101"/>
  <c r="W55" i="101"/>
  <c r="Z55" i="101"/>
  <c r="Y55" i="101"/>
  <c r="X55" i="104"/>
  <c r="W55" i="104"/>
  <c r="Z55" i="104"/>
  <c r="Y55" i="104"/>
  <c r="W55" i="107"/>
  <c r="X55" i="107"/>
  <c r="B56" i="3"/>
  <c r="D56" i="55"/>
  <c r="R56" i="107"/>
  <c r="X56" i="3"/>
  <c r="W56" i="3"/>
  <c r="AC56" i="3"/>
  <c r="AB56" i="3" s="1"/>
  <c r="Z56" i="3"/>
  <c r="AE56" i="3" s="1"/>
  <c r="Y56" i="3"/>
  <c r="X56" i="55"/>
  <c r="W56" i="55"/>
  <c r="Z56" i="55"/>
  <c r="Y56" i="55"/>
  <c r="X56" i="58"/>
  <c r="W56" i="58"/>
  <c r="Z56" i="58"/>
  <c r="Y56" i="58"/>
  <c r="X56" i="62"/>
  <c r="W56" i="62"/>
  <c r="Z56" i="62"/>
  <c r="Y56" i="62"/>
  <c r="X56" i="65"/>
  <c r="W56" i="65"/>
  <c r="Z56" i="65"/>
  <c r="X56" i="68"/>
  <c r="W56" i="68"/>
  <c r="X56" i="89"/>
  <c r="W56" i="89"/>
  <c r="Z56" i="89"/>
  <c r="Y56" i="89"/>
  <c r="X56" i="92"/>
  <c r="W56" i="92"/>
  <c r="Z56" i="92"/>
  <c r="X56" i="98"/>
  <c r="W56" i="98"/>
  <c r="Z56" i="98"/>
  <c r="Y56" i="98"/>
  <c r="X56" i="101"/>
  <c r="W56" i="101"/>
  <c r="Z56" i="101"/>
  <c r="X56" i="104"/>
  <c r="W56" i="104"/>
  <c r="Z56" i="104"/>
  <c r="Y56" i="104"/>
  <c r="W56" i="107"/>
  <c r="X56" i="107"/>
  <c r="Y56" i="107"/>
  <c r="Z56" i="107"/>
  <c r="B57" i="3"/>
  <c r="D57" i="55" s="1"/>
  <c r="R57" i="107"/>
  <c r="X57" i="3"/>
  <c r="AC57" i="3"/>
  <c r="AB57" i="3" s="1"/>
  <c r="W57" i="3"/>
  <c r="Y57" i="3"/>
  <c r="X57" i="55"/>
  <c r="W57" i="55"/>
  <c r="Z57" i="55"/>
  <c r="X57" i="58"/>
  <c r="W57" i="58"/>
  <c r="Z57" i="58"/>
  <c r="X57" i="62"/>
  <c r="W57" i="62"/>
  <c r="X57" i="65"/>
  <c r="W57" i="65"/>
  <c r="Y57" i="65"/>
  <c r="X57" i="68"/>
  <c r="W57" i="68"/>
  <c r="X57" i="89"/>
  <c r="W57" i="89"/>
  <c r="Y57" i="89"/>
  <c r="X57" i="92"/>
  <c r="W57" i="92"/>
  <c r="Z57" i="92"/>
  <c r="Y57" i="92"/>
  <c r="X57" i="98"/>
  <c r="W57" i="98"/>
  <c r="Z57" i="98"/>
  <c r="Y57" i="98"/>
  <c r="X57" i="101"/>
  <c r="W57" i="101"/>
  <c r="Z57" i="101"/>
  <c r="Y57" i="101"/>
  <c r="X57" i="104"/>
  <c r="W57" i="104"/>
  <c r="Z57" i="104"/>
  <c r="Y57" i="104"/>
  <c r="W57" i="107"/>
  <c r="X57" i="107"/>
  <c r="B58" i="3"/>
  <c r="R58" i="107"/>
  <c r="X58" i="3"/>
  <c r="W58" i="3"/>
  <c r="AC58" i="3" s="1"/>
  <c r="AB58" i="3" s="1"/>
  <c r="X58" i="55"/>
  <c r="W58" i="55"/>
  <c r="Y58" i="55"/>
  <c r="X58" i="58"/>
  <c r="W58" i="58"/>
  <c r="Z58" i="58"/>
  <c r="Y58" i="58"/>
  <c r="X58" i="62"/>
  <c r="W58" i="62"/>
  <c r="Z58" i="62"/>
  <c r="Y58" i="62"/>
  <c r="X58" i="65"/>
  <c r="W58" i="65"/>
  <c r="Z58" i="65"/>
  <c r="Y58" i="65"/>
  <c r="X58" i="68"/>
  <c r="W58" i="68"/>
  <c r="X58" i="89"/>
  <c r="W58" i="89"/>
  <c r="Z58" i="89"/>
  <c r="Y58" i="89"/>
  <c r="X58" i="92"/>
  <c r="W58" i="92"/>
  <c r="Z58" i="92"/>
  <c r="Y58" i="92"/>
  <c r="X58" i="98"/>
  <c r="W58" i="98"/>
  <c r="Y58" i="98"/>
  <c r="X58" i="101"/>
  <c r="W58" i="101"/>
  <c r="Z58" i="101"/>
  <c r="X58" i="104"/>
  <c r="W58" i="104"/>
  <c r="Y58" i="104"/>
  <c r="W58" i="107"/>
  <c r="X58" i="107"/>
  <c r="Y58" i="107"/>
  <c r="Z58" i="107"/>
  <c r="B59" i="3"/>
  <c r="D59" i="55" s="1"/>
  <c r="O59" i="3"/>
  <c r="R59" i="107"/>
  <c r="X59" i="3"/>
  <c r="W59" i="3"/>
  <c r="Z59" i="3"/>
  <c r="Y59" i="3"/>
  <c r="X59" i="55"/>
  <c r="W59" i="55"/>
  <c r="Z59" i="55"/>
  <c r="Y59" i="55"/>
  <c r="X59" i="58"/>
  <c r="W59" i="58"/>
  <c r="X59" i="62"/>
  <c r="W59" i="62"/>
  <c r="X59" i="65"/>
  <c r="W59" i="65"/>
  <c r="Y59" i="65"/>
  <c r="X59" i="68"/>
  <c r="W59" i="68"/>
  <c r="Z59" i="68"/>
  <c r="Y59" i="68"/>
  <c r="X59" i="89"/>
  <c r="W59" i="89"/>
  <c r="Y59" i="89"/>
  <c r="X59" i="92"/>
  <c r="X60" i="92"/>
  <c r="W59" i="92"/>
  <c r="W60" i="92"/>
  <c r="Z59" i="92"/>
  <c r="Z60" i="92"/>
  <c r="Y59" i="92"/>
  <c r="X59" i="98"/>
  <c r="W59" i="98"/>
  <c r="Y59" i="98"/>
  <c r="X59" i="101"/>
  <c r="W59" i="101"/>
  <c r="Z59" i="101"/>
  <c r="Y59" i="101"/>
  <c r="X59" i="104"/>
  <c r="W59" i="104"/>
  <c r="Z59" i="104"/>
  <c r="Y59" i="104"/>
  <c r="W59" i="107"/>
  <c r="X59" i="107"/>
  <c r="Z59" i="107"/>
  <c r="B60" i="3"/>
  <c r="D60" i="55" s="1"/>
  <c r="O60" i="3"/>
  <c r="M60" i="55" s="1"/>
  <c r="R60" i="107"/>
  <c r="X60" i="3"/>
  <c r="AC60" i="3" s="1"/>
  <c r="AB60" i="3" s="1"/>
  <c r="W60" i="3"/>
  <c r="Z60" i="3"/>
  <c r="AE60" i="3"/>
  <c r="AD60" i="3" s="1"/>
  <c r="Y60" i="3"/>
  <c r="X60" i="55"/>
  <c r="W60" i="55"/>
  <c r="Z60" i="55"/>
  <c r="X60" i="58"/>
  <c r="W60" i="58"/>
  <c r="Z60" i="58"/>
  <c r="X60" i="62"/>
  <c r="W60" i="62"/>
  <c r="Z60" i="62"/>
  <c r="Y60" i="62"/>
  <c r="X60" i="65"/>
  <c r="W60" i="65"/>
  <c r="Z60" i="65"/>
  <c r="X60" i="68"/>
  <c r="W60" i="68"/>
  <c r="X60" i="89"/>
  <c r="W60" i="89"/>
  <c r="Z60" i="89"/>
  <c r="Y60" i="89"/>
  <c r="X60" i="98"/>
  <c r="W60" i="98"/>
  <c r="Y60" i="98"/>
  <c r="X60" i="101"/>
  <c r="W60" i="101"/>
  <c r="Z60" i="101"/>
  <c r="X60" i="104"/>
  <c r="W60" i="104"/>
  <c r="Y60" i="104"/>
  <c r="W60" i="107"/>
  <c r="X60" i="107"/>
  <c r="Y60" i="107"/>
  <c r="Z60" i="107"/>
  <c r="F61" i="107"/>
  <c r="E61" i="107" s="1"/>
  <c r="R62" i="107"/>
  <c r="B63" i="3"/>
  <c r="R63" i="107"/>
  <c r="X63" i="3"/>
  <c r="W63" i="3"/>
  <c r="Z63" i="3"/>
  <c r="X63" i="55"/>
  <c r="X67" i="55" s="1"/>
  <c r="W67" i="55" s="1"/>
  <c r="W63" i="55"/>
  <c r="Y63" i="55"/>
  <c r="X63" i="58"/>
  <c r="W63" i="58"/>
  <c r="Z63" i="58"/>
  <c r="Y63" i="58"/>
  <c r="X63" i="62"/>
  <c r="W63" i="62"/>
  <c r="X63" i="65"/>
  <c r="W63" i="65"/>
  <c r="Z63" i="65"/>
  <c r="Y63" i="65"/>
  <c r="X63" i="68"/>
  <c r="W63" i="68"/>
  <c r="Z63" i="68"/>
  <c r="Y63" i="68"/>
  <c r="X63" i="89"/>
  <c r="W63" i="89"/>
  <c r="Z63" i="89"/>
  <c r="Z67" i="89" s="1"/>
  <c r="Y67" i="89" s="1"/>
  <c r="Y63" i="89"/>
  <c r="X63" i="92"/>
  <c r="W63" i="92"/>
  <c r="Z63" i="92"/>
  <c r="Y63" i="92"/>
  <c r="X63" i="98"/>
  <c r="W63" i="98"/>
  <c r="Z63" i="98"/>
  <c r="Y63" i="98"/>
  <c r="X63" i="101"/>
  <c r="W63" i="101"/>
  <c r="Z63" i="101"/>
  <c r="Y63" i="101"/>
  <c r="X63" i="104"/>
  <c r="W63" i="104"/>
  <c r="Z63" i="104"/>
  <c r="Y63" i="104"/>
  <c r="W63" i="107"/>
  <c r="X63" i="107"/>
  <c r="Y63" i="107"/>
  <c r="Z63" i="107"/>
  <c r="B64" i="3"/>
  <c r="D64" i="55"/>
  <c r="O64" i="3"/>
  <c r="R64" i="107"/>
  <c r="Z64" i="3"/>
  <c r="Y64" i="3"/>
  <c r="X64" i="3"/>
  <c r="W64" i="3"/>
  <c r="X64" i="55"/>
  <c r="W64" i="55"/>
  <c r="Z64" i="55"/>
  <c r="X64" i="58"/>
  <c r="W64" i="58"/>
  <c r="X64" i="62"/>
  <c r="W64" i="62"/>
  <c r="Z64" i="62"/>
  <c r="Y64" i="62"/>
  <c r="X64" i="65"/>
  <c r="W64" i="65"/>
  <c r="Z64" i="65"/>
  <c r="X64" i="68"/>
  <c r="W64" i="68"/>
  <c r="X64" i="89"/>
  <c r="W64" i="89"/>
  <c r="Z64" i="89"/>
  <c r="Y64" i="89"/>
  <c r="X64" i="92"/>
  <c r="X67" i="92" s="1"/>
  <c r="W67" i="92" s="1"/>
  <c r="W64" i="92"/>
  <c r="Z64" i="92"/>
  <c r="X64" i="98"/>
  <c r="W64" i="98"/>
  <c r="Y64" i="98"/>
  <c r="X64" i="101"/>
  <c r="W64" i="101"/>
  <c r="Z64" i="101"/>
  <c r="X64" i="104"/>
  <c r="X67" i="104" s="1"/>
  <c r="W67" i="104" s="1"/>
  <c r="W64" i="104"/>
  <c r="Y64" i="104"/>
  <c r="W64" i="107"/>
  <c r="X64" i="107"/>
  <c r="Y64" i="107"/>
  <c r="Z64" i="107"/>
  <c r="B65" i="3"/>
  <c r="A65" i="3"/>
  <c r="C65" i="55" s="1"/>
  <c r="R65" i="107"/>
  <c r="X65" i="3"/>
  <c r="W65" i="3"/>
  <c r="AC65" i="3" s="1"/>
  <c r="AB65" i="3" s="1"/>
  <c r="Y65" i="3"/>
  <c r="X65" i="55"/>
  <c r="W65" i="55"/>
  <c r="Z65" i="55"/>
  <c r="Y65" i="55"/>
  <c r="X65" i="58"/>
  <c r="W65" i="58"/>
  <c r="Y65" i="58"/>
  <c r="X65" i="62"/>
  <c r="W65" i="62"/>
  <c r="Z65" i="62"/>
  <c r="X65" i="65"/>
  <c r="W65" i="65"/>
  <c r="Y65" i="65"/>
  <c r="X65" i="68"/>
  <c r="W65" i="68"/>
  <c r="Z65" i="68"/>
  <c r="X65" i="89"/>
  <c r="W65" i="89"/>
  <c r="Z65" i="89"/>
  <c r="Y65" i="89"/>
  <c r="X65" i="92"/>
  <c r="W65" i="92"/>
  <c r="Z65" i="92"/>
  <c r="Y65" i="92"/>
  <c r="X65" i="98"/>
  <c r="W65" i="98"/>
  <c r="Z65" i="98"/>
  <c r="Y65" i="98"/>
  <c r="X65" i="101"/>
  <c r="W65" i="101"/>
  <c r="Z65" i="101"/>
  <c r="Y65" i="101"/>
  <c r="X65" i="104"/>
  <c r="W65" i="104"/>
  <c r="Z65" i="104"/>
  <c r="Y65" i="104"/>
  <c r="W65" i="107"/>
  <c r="X65" i="107"/>
  <c r="X66" i="107"/>
  <c r="W66" i="107"/>
  <c r="Z65" i="107"/>
  <c r="Z66" i="107"/>
  <c r="Y66" i="107"/>
  <c r="B66" i="3"/>
  <c r="D66" i="55" s="1"/>
  <c r="O66" i="3"/>
  <c r="M66" i="55" s="1"/>
  <c r="R66" i="107"/>
  <c r="Z66" i="3"/>
  <c r="Y66" i="3"/>
  <c r="AE66" i="3"/>
  <c r="AD66" i="3" s="1"/>
  <c r="X66" i="3"/>
  <c r="W66" i="3"/>
  <c r="X66" i="55"/>
  <c r="W66" i="55"/>
  <c r="Z66" i="55"/>
  <c r="Y66" i="55"/>
  <c r="X66" i="58"/>
  <c r="W66" i="58"/>
  <c r="Y66" i="58"/>
  <c r="X66" i="62"/>
  <c r="W66" i="62"/>
  <c r="Z66" i="62"/>
  <c r="Y66" i="62"/>
  <c r="X66" i="65"/>
  <c r="X67" i="65" s="1"/>
  <c r="W67" i="65" s="1"/>
  <c r="W66" i="65"/>
  <c r="Z66" i="65"/>
  <c r="X66" i="68"/>
  <c r="W66" i="68"/>
  <c r="X66" i="89"/>
  <c r="W66" i="89"/>
  <c r="Z66" i="89"/>
  <c r="Y66" i="89"/>
  <c r="X66" i="92"/>
  <c r="W66" i="92"/>
  <c r="Z66" i="92"/>
  <c r="Y66" i="92"/>
  <c r="X66" i="98"/>
  <c r="W66" i="98"/>
  <c r="Z66" i="98"/>
  <c r="Y66" i="98"/>
  <c r="X66" i="101"/>
  <c r="W66" i="101"/>
  <c r="Z66" i="101"/>
  <c r="X66" i="104"/>
  <c r="W66" i="104"/>
  <c r="Z66" i="104"/>
  <c r="Y66" i="104"/>
  <c r="F67" i="107"/>
  <c r="E67" i="107"/>
  <c r="F48" i="106"/>
  <c r="G316" i="106"/>
  <c r="F1" i="103"/>
  <c r="F174" i="103" s="1"/>
  <c r="R5" i="104"/>
  <c r="R6" i="104"/>
  <c r="R7" i="104"/>
  <c r="R8" i="104"/>
  <c r="R9" i="104"/>
  <c r="R10" i="104"/>
  <c r="R12" i="104"/>
  <c r="R13" i="104"/>
  <c r="R14" i="104"/>
  <c r="R15" i="104"/>
  <c r="R16" i="104"/>
  <c r="R17" i="104"/>
  <c r="R18" i="104"/>
  <c r="R19" i="104"/>
  <c r="R20" i="104"/>
  <c r="R21" i="104"/>
  <c r="R22" i="104"/>
  <c r="R23" i="104"/>
  <c r="R25" i="104"/>
  <c r="R26" i="104"/>
  <c r="R27" i="104"/>
  <c r="R28" i="104"/>
  <c r="R29" i="104"/>
  <c r="R30" i="104"/>
  <c r="R31" i="104"/>
  <c r="F32" i="104"/>
  <c r="E32" i="104" s="1"/>
  <c r="R33" i="104"/>
  <c r="R34" i="104"/>
  <c r="R35" i="104"/>
  <c r="R36" i="104"/>
  <c r="R37" i="104"/>
  <c r="R38" i="104"/>
  <c r="R39" i="104"/>
  <c r="R40" i="104"/>
  <c r="F41" i="104"/>
  <c r="E41" i="104" s="1"/>
  <c r="K41" i="104"/>
  <c r="J41" i="104"/>
  <c r="R42" i="104"/>
  <c r="R43" i="104"/>
  <c r="R44" i="104"/>
  <c r="R45" i="104"/>
  <c r="R46" i="104"/>
  <c r="R47" i="104"/>
  <c r="R48" i="104"/>
  <c r="F49" i="104"/>
  <c r="E49" i="104" s="1"/>
  <c r="K49" i="104"/>
  <c r="J49" i="104"/>
  <c r="R50" i="104"/>
  <c r="R51" i="104"/>
  <c r="R52" i="104"/>
  <c r="R53" i="104"/>
  <c r="R54" i="104"/>
  <c r="R55" i="104"/>
  <c r="R56" i="104"/>
  <c r="R57" i="104"/>
  <c r="R58" i="104"/>
  <c r="R59" i="104"/>
  <c r="R60" i="104"/>
  <c r="F61" i="104"/>
  <c r="E61" i="104"/>
  <c r="R62" i="104"/>
  <c r="R63" i="104"/>
  <c r="R64" i="104"/>
  <c r="R65" i="104"/>
  <c r="R66" i="104"/>
  <c r="F67" i="104"/>
  <c r="E67" i="104"/>
  <c r="G316" i="103"/>
  <c r="F316" i="103" s="1"/>
  <c r="F1" i="100"/>
  <c r="F292" i="100"/>
  <c r="R5" i="101"/>
  <c r="R6" i="101"/>
  <c r="R7" i="101"/>
  <c r="R8" i="101"/>
  <c r="R9" i="101"/>
  <c r="R10" i="101"/>
  <c r="R12" i="101"/>
  <c r="R13" i="101"/>
  <c r="R14" i="101"/>
  <c r="R15" i="101"/>
  <c r="R16" i="101"/>
  <c r="R17" i="101"/>
  <c r="R18" i="101"/>
  <c r="R19" i="101"/>
  <c r="R20" i="101"/>
  <c r="R21" i="101"/>
  <c r="R22" i="101"/>
  <c r="R23" i="101"/>
  <c r="K24" i="101"/>
  <c r="J24" i="101"/>
  <c r="R25" i="101"/>
  <c r="R26" i="101"/>
  <c r="R27" i="101"/>
  <c r="R28" i="101"/>
  <c r="R29" i="101"/>
  <c r="R30" i="101"/>
  <c r="R31" i="101"/>
  <c r="F32" i="101"/>
  <c r="E32" i="101"/>
  <c r="R33" i="101"/>
  <c r="R34" i="101"/>
  <c r="R35" i="101"/>
  <c r="R36" i="101"/>
  <c r="R37" i="101"/>
  <c r="R38" i="101"/>
  <c r="R39" i="101"/>
  <c r="R40" i="101"/>
  <c r="F41" i="101"/>
  <c r="E41" i="101" s="1"/>
  <c r="K41" i="101"/>
  <c r="J41" i="101" s="1"/>
  <c r="R42" i="101"/>
  <c r="R43" i="101"/>
  <c r="R44" i="101"/>
  <c r="R45" i="101"/>
  <c r="R46" i="101"/>
  <c r="R47" i="101"/>
  <c r="R48" i="101"/>
  <c r="K49" i="101"/>
  <c r="J49" i="101"/>
  <c r="R50" i="101"/>
  <c r="R51" i="101"/>
  <c r="R52" i="101"/>
  <c r="R53" i="101"/>
  <c r="R54" i="101"/>
  <c r="R55" i="101"/>
  <c r="R56" i="101"/>
  <c r="R57" i="101"/>
  <c r="R58" i="101"/>
  <c r="R59" i="101"/>
  <c r="R60" i="101"/>
  <c r="F61" i="101"/>
  <c r="E61" i="101" s="1"/>
  <c r="K61" i="101"/>
  <c r="J61" i="101" s="1"/>
  <c r="R62" i="101"/>
  <c r="R63" i="101"/>
  <c r="R64" i="101"/>
  <c r="R65" i="101"/>
  <c r="R66" i="101"/>
  <c r="F67" i="101"/>
  <c r="E67" i="101"/>
  <c r="K67" i="101"/>
  <c r="J67" i="101"/>
  <c r="G316" i="100"/>
  <c r="F316" i="100"/>
  <c r="G309" i="100"/>
  <c r="F309" i="100" s="1"/>
  <c r="F1" i="97"/>
  <c r="F91" i="97"/>
  <c r="R5" i="98"/>
  <c r="R6" i="98"/>
  <c r="R7" i="98"/>
  <c r="R8" i="98"/>
  <c r="R9" i="98"/>
  <c r="R10" i="98"/>
  <c r="R12" i="98"/>
  <c r="R13" i="98"/>
  <c r="R14" i="98"/>
  <c r="R15" i="98"/>
  <c r="R16" i="98"/>
  <c r="R17" i="98"/>
  <c r="R18" i="98"/>
  <c r="R19" i="98"/>
  <c r="R20" i="98"/>
  <c r="R21" i="98"/>
  <c r="R22" i="98"/>
  <c r="R23" i="98"/>
  <c r="K24" i="98"/>
  <c r="J24" i="98"/>
  <c r="R25" i="98"/>
  <c r="R26" i="98"/>
  <c r="R27" i="98"/>
  <c r="R28" i="98"/>
  <c r="R29" i="98"/>
  <c r="R30" i="98"/>
  <c r="R31" i="98"/>
  <c r="F32" i="98"/>
  <c r="E32" i="98"/>
  <c r="R33" i="98"/>
  <c r="R34" i="98"/>
  <c r="R35" i="98"/>
  <c r="R36" i="98"/>
  <c r="R37" i="98"/>
  <c r="R38" i="98"/>
  <c r="R39" i="98"/>
  <c r="R40" i="98"/>
  <c r="F41" i="98"/>
  <c r="E41" i="98" s="1"/>
  <c r="K41" i="98"/>
  <c r="J41" i="98" s="1"/>
  <c r="R42" i="98"/>
  <c r="R43" i="98"/>
  <c r="R44" i="98"/>
  <c r="R45" i="98"/>
  <c r="R46" i="98"/>
  <c r="R47" i="98"/>
  <c r="R48" i="98"/>
  <c r="F49" i="98"/>
  <c r="E49" i="98"/>
  <c r="K49" i="98"/>
  <c r="J49" i="98"/>
  <c r="R50" i="98"/>
  <c r="R51" i="98"/>
  <c r="R52" i="98"/>
  <c r="R53" i="98"/>
  <c r="R54" i="98"/>
  <c r="R55" i="98"/>
  <c r="R56" i="98"/>
  <c r="R57" i="98"/>
  <c r="R58" i="98"/>
  <c r="R59" i="98"/>
  <c r="R60" i="98"/>
  <c r="F61" i="98"/>
  <c r="E61" i="98" s="1"/>
  <c r="R62" i="98"/>
  <c r="R63" i="98"/>
  <c r="R64" i="98"/>
  <c r="R65" i="98"/>
  <c r="R66" i="98"/>
  <c r="F67" i="98"/>
  <c r="E67" i="98"/>
  <c r="G316" i="97"/>
  <c r="F316" i="97"/>
  <c r="F1" i="91"/>
  <c r="H1" i="92"/>
  <c r="U1" i="92"/>
  <c r="R5" i="92"/>
  <c r="R6" i="92"/>
  <c r="R7" i="92"/>
  <c r="R8" i="92"/>
  <c r="R9" i="92"/>
  <c r="R10" i="92"/>
  <c r="R12" i="92"/>
  <c r="R13" i="92"/>
  <c r="R14" i="92"/>
  <c r="R15" i="92"/>
  <c r="R16" i="92"/>
  <c r="R17" i="92"/>
  <c r="R18" i="92"/>
  <c r="R19" i="92"/>
  <c r="R20" i="92"/>
  <c r="R21" i="92"/>
  <c r="R22" i="92"/>
  <c r="R23" i="92"/>
  <c r="K24" i="92"/>
  <c r="J24" i="92" s="1"/>
  <c r="R25" i="92"/>
  <c r="R26" i="92"/>
  <c r="R27" i="92"/>
  <c r="R28" i="92"/>
  <c r="R29" i="92"/>
  <c r="R30" i="92"/>
  <c r="R31" i="92"/>
  <c r="F32" i="92"/>
  <c r="E32" i="92"/>
  <c r="R33" i="92"/>
  <c r="R34" i="92"/>
  <c r="R35" i="92"/>
  <c r="R36" i="92"/>
  <c r="R37" i="92"/>
  <c r="R38" i="92"/>
  <c r="R39" i="92"/>
  <c r="R40" i="92"/>
  <c r="F41" i="92"/>
  <c r="E41" i="92"/>
  <c r="K41" i="92"/>
  <c r="J41" i="92" s="1"/>
  <c r="R42" i="92"/>
  <c r="R43" i="92"/>
  <c r="R44" i="92"/>
  <c r="R45" i="92"/>
  <c r="R46" i="92"/>
  <c r="R47" i="92"/>
  <c r="R48" i="92"/>
  <c r="F49" i="92"/>
  <c r="E49" i="92" s="1"/>
  <c r="K49" i="92"/>
  <c r="J49" i="92" s="1"/>
  <c r="R50" i="92"/>
  <c r="R51" i="92"/>
  <c r="R52" i="92"/>
  <c r="R53" i="92"/>
  <c r="R54" i="92"/>
  <c r="R55" i="92"/>
  <c r="R56" i="92"/>
  <c r="R57" i="92"/>
  <c r="R58" i="92"/>
  <c r="R59" i="92"/>
  <c r="R60" i="92"/>
  <c r="F61" i="92"/>
  <c r="E61" i="92" s="1"/>
  <c r="R62" i="92"/>
  <c r="R63" i="92"/>
  <c r="R64" i="92"/>
  <c r="R65" i="92"/>
  <c r="R66" i="92"/>
  <c r="F67" i="92"/>
  <c r="E67" i="92"/>
  <c r="K67" i="92"/>
  <c r="J67" i="92" s="1"/>
  <c r="G316" i="91"/>
  <c r="F1" i="88"/>
  <c r="F48" i="88"/>
  <c r="R5" i="89"/>
  <c r="R6" i="89"/>
  <c r="R7" i="89"/>
  <c r="R8" i="89"/>
  <c r="R9" i="89"/>
  <c r="R10" i="89"/>
  <c r="R12" i="89"/>
  <c r="R13" i="89"/>
  <c r="R14" i="89"/>
  <c r="R15" i="89"/>
  <c r="R16" i="89"/>
  <c r="R17" i="89"/>
  <c r="R18" i="89"/>
  <c r="R19" i="89"/>
  <c r="R20" i="89"/>
  <c r="R21" i="89"/>
  <c r="R22" i="89"/>
  <c r="R23" i="89"/>
  <c r="K24" i="89"/>
  <c r="J24" i="89"/>
  <c r="R25" i="89"/>
  <c r="R26" i="89"/>
  <c r="R27" i="89"/>
  <c r="R28" i="89"/>
  <c r="R29" i="89"/>
  <c r="R30" i="89"/>
  <c r="R31" i="89"/>
  <c r="F32" i="89"/>
  <c r="E32" i="89" s="1"/>
  <c r="R33" i="89"/>
  <c r="R34" i="89"/>
  <c r="R35" i="89"/>
  <c r="R36" i="89"/>
  <c r="R37" i="89"/>
  <c r="R38" i="89"/>
  <c r="R39" i="89"/>
  <c r="R40" i="89"/>
  <c r="F41" i="89"/>
  <c r="E41" i="89" s="1"/>
  <c r="K41" i="89"/>
  <c r="J41" i="89"/>
  <c r="R42" i="89"/>
  <c r="R43" i="89"/>
  <c r="R44" i="89"/>
  <c r="R45" i="89"/>
  <c r="R46" i="89"/>
  <c r="R47" i="89"/>
  <c r="R48" i="89"/>
  <c r="F49" i="89"/>
  <c r="E49" i="89" s="1"/>
  <c r="K49" i="89"/>
  <c r="J49" i="89"/>
  <c r="R50" i="89"/>
  <c r="R51" i="89"/>
  <c r="R52" i="89"/>
  <c r="R53" i="89"/>
  <c r="R54" i="89"/>
  <c r="R55" i="89"/>
  <c r="R56" i="89"/>
  <c r="R57" i="89"/>
  <c r="R58" i="89"/>
  <c r="R59" i="89"/>
  <c r="R60" i="89"/>
  <c r="F61" i="89"/>
  <c r="E61" i="89"/>
  <c r="R62" i="89"/>
  <c r="R63" i="89"/>
  <c r="R64" i="89"/>
  <c r="R65" i="89"/>
  <c r="R66" i="89"/>
  <c r="F67" i="89"/>
  <c r="E67" i="89"/>
  <c r="K67" i="89"/>
  <c r="J67" i="89" s="1"/>
  <c r="G316" i="88"/>
  <c r="F1" i="67"/>
  <c r="R5" i="68"/>
  <c r="R6" i="68"/>
  <c r="R7" i="68"/>
  <c r="R8" i="68"/>
  <c r="R9" i="68"/>
  <c r="R10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K24" i="68"/>
  <c r="J24" i="68"/>
  <c r="R25" i="68"/>
  <c r="R26" i="68"/>
  <c r="R27" i="68"/>
  <c r="R28" i="68"/>
  <c r="R29" i="68"/>
  <c r="R30" i="68"/>
  <c r="R31" i="68"/>
  <c r="F32" i="68"/>
  <c r="E32" i="68" s="1"/>
  <c r="R33" i="68"/>
  <c r="R34" i="68"/>
  <c r="R35" i="68"/>
  <c r="R36" i="68"/>
  <c r="R37" i="68"/>
  <c r="R38" i="68"/>
  <c r="R39" i="68"/>
  <c r="R40" i="68"/>
  <c r="F41" i="68"/>
  <c r="E41" i="68" s="1"/>
  <c r="K41" i="68"/>
  <c r="J41" i="68" s="1"/>
  <c r="R42" i="68"/>
  <c r="R43" i="68"/>
  <c r="R44" i="68"/>
  <c r="R45" i="68"/>
  <c r="R46" i="68"/>
  <c r="R47" i="68"/>
  <c r="R48" i="68"/>
  <c r="R50" i="68"/>
  <c r="R51" i="68"/>
  <c r="R52" i="68"/>
  <c r="R53" i="68"/>
  <c r="R54" i="68"/>
  <c r="R55" i="68"/>
  <c r="R56" i="68"/>
  <c r="R57" i="68"/>
  <c r="R58" i="68"/>
  <c r="R59" i="68"/>
  <c r="R60" i="68"/>
  <c r="F61" i="68"/>
  <c r="E61" i="68" s="1"/>
  <c r="R62" i="68"/>
  <c r="R63" i="68"/>
  <c r="R64" i="68"/>
  <c r="R65" i="68"/>
  <c r="R66" i="68"/>
  <c r="F67" i="68"/>
  <c r="E67" i="68"/>
  <c r="G316" i="67"/>
  <c r="F316" i="67"/>
  <c r="F1" i="64"/>
  <c r="F174" i="64"/>
  <c r="R5" i="65"/>
  <c r="R6" i="65"/>
  <c r="R7" i="65"/>
  <c r="R8" i="65"/>
  <c r="R9" i="65"/>
  <c r="R10" i="65"/>
  <c r="R12" i="65"/>
  <c r="R13" i="65"/>
  <c r="R14" i="65"/>
  <c r="R15" i="65"/>
  <c r="R16" i="65"/>
  <c r="R17" i="65"/>
  <c r="R18" i="65"/>
  <c r="R19" i="65"/>
  <c r="R20" i="65"/>
  <c r="R21" i="65"/>
  <c r="R22" i="65"/>
  <c r="R23" i="65"/>
  <c r="K24" i="65"/>
  <c r="J24" i="65" s="1"/>
  <c r="R25" i="65"/>
  <c r="R26" i="65"/>
  <c r="R27" i="65"/>
  <c r="R28" i="65"/>
  <c r="R29" i="65"/>
  <c r="R30" i="65"/>
  <c r="R31" i="65"/>
  <c r="F32" i="65"/>
  <c r="E32" i="65" s="1"/>
  <c r="R33" i="65"/>
  <c r="R34" i="65"/>
  <c r="R35" i="65"/>
  <c r="R36" i="65"/>
  <c r="R37" i="65"/>
  <c r="R38" i="65"/>
  <c r="R39" i="65"/>
  <c r="R40" i="65"/>
  <c r="F41" i="65"/>
  <c r="E41" i="65" s="1"/>
  <c r="K41" i="65"/>
  <c r="J41" i="65"/>
  <c r="R42" i="65"/>
  <c r="R43" i="65"/>
  <c r="R44" i="65"/>
  <c r="R45" i="65"/>
  <c r="R46" i="65"/>
  <c r="R47" i="65"/>
  <c r="R48" i="65"/>
  <c r="F49" i="65"/>
  <c r="E49" i="65" s="1"/>
  <c r="K49" i="65"/>
  <c r="J49" i="65"/>
  <c r="R50" i="65"/>
  <c r="R51" i="65"/>
  <c r="R52" i="65"/>
  <c r="R53" i="65"/>
  <c r="R54" i="65"/>
  <c r="R55" i="65"/>
  <c r="R56" i="65"/>
  <c r="R57" i="65"/>
  <c r="R58" i="65"/>
  <c r="R59" i="65"/>
  <c r="R60" i="65"/>
  <c r="F61" i="65"/>
  <c r="E61" i="65"/>
  <c r="R62" i="65"/>
  <c r="R63" i="65"/>
  <c r="R64" i="65"/>
  <c r="R65" i="65"/>
  <c r="R66" i="65"/>
  <c r="F67" i="65"/>
  <c r="E67" i="65"/>
  <c r="G316" i="64"/>
  <c r="F1" i="61"/>
  <c r="H1" i="62" s="1"/>
  <c r="U1" i="62"/>
  <c r="R5" i="62"/>
  <c r="R6" i="62"/>
  <c r="R7" i="62"/>
  <c r="R8" i="62"/>
  <c r="R9" i="62"/>
  <c r="R10" i="62"/>
  <c r="R12" i="62"/>
  <c r="R13" i="62"/>
  <c r="R14" i="62"/>
  <c r="R15" i="62"/>
  <c r="R16" i="62"/>
  <c r="R17" i="62"/>
  <c r="R18" i="62"/>
  <c r="R19" i="62"/>
  <c r="R20" i="62"/>
  <c r="R21" i="62"/>
  <c r="R22" i="62"/>
  <c r="R23" i="62"/>
  <c r="K24" i="62"/>
  <c r="J24" i="62"/>
  <c r="R25" i="62"/>
  <c r="R26" i="62"/>
  <c r="R27" i="62"/>
  <c r="R28" i="62"/>
  <c r="R29" i="62"/>
  <c r="R30" i="62"/>
  <c r="R31" i="62"/>
  <c r="F32" i="62"/>
  <c r="E32" i="62"/>
  <c r="R33" i="62"/>
  <c r="R34" i="62"/>
  <c r="R35" i="62"/>
  <c r="R36" i="62"/>
  <c r="R37" i="62"/>
  <c r="R38" i="62"/>
  <c r="R39" i="62"/>
  <c r="R40" i="62"/>
  <c r="F41" i="62"/>
  <c r="E41" i="62" s="1"/>
  <c r="K41" i="62"/>
  <c r="J41" i="62" s="1"/>
  <c r="R42" i="62"/>
  <c r="R43" i="62"/>
  <c r="R44" i="62"/>
  <c r="R45" i="62"/>
  <c r="R46" i="62"/>
  <c r="R47" i="62"/>
  <c r="R48" i="62"/>
  <c r="F49" i="62"/>
  <c r="E49" i="62"/>
  <c r="R50" i="62"/>
  <c r="R51" i="62"/>
  <c r="R52" i="62"/>
  <c r="R53" i="62"/>
  <c r="R54" i="62"/>
  <c r="R55" i="62"/>
  <c r="R56" i="62"/>
  <c r="R57" i="62"/>
  <c r="R58" i="62"/>
  <c r="R59" i="62"/>
  <c r="R60" i="62"/>
  <c r="F61" i="62"/>
  <c r="E61" i="62" s="1"/>
  <c r="R62" i="62"/>
  <c r="R63" i="62"/>
  <c r="R64" i="62"/>
  <c r="R65" i="62"/>
  <c r="R66" i="62"/>
  <c r="F67" i="62"/>
  <c r="E67" i="62" s="1"/>
  <c r="G316" i="61"/>
  <c r="F316" i="61"/>
  <c r="F1" i="57"/>
  <c r="F221" i="57" s="1"/>
  <c r="R5" i="58"/>
  <c r="R6" i="58"/>
  <c r="R7" i="58"/>
  <c r="R8" i="58"/>
  <c r="R9" i="58"/>
  <c r="R10" i="58"/>
  <c r="R12" i="58"/>
  <c r="R13" i="58"/>
  <c r="R14" i="58"/>
  <c r="R15" i="58"/>
  <c r="R16" i="58"/>
  <c r="R17" i="58"/>
  <c r="R18" i="58"/>
  <c r="R19" i="58"/>
  <c r="R20" i="58"/>
  <c r="R21" i="58"/>
  <c r="R22" i="58"/>
  <c r="R23" i="58"/>
  <c r="R25" i="58"/>
  <c r="R26" i="58"/>
  <c r="R27" i="58"/>
  <c r="R28" i="58"/>
  <c r="R29" i="58"/>
  <c r="R30" i="58"/>
  <c r="R31" i="58"/>
  <c r="F32" i="58"/>
  <c r="E32" i="58" s="1"/>
  <c r="R33" i="58"/>
  <c r="R34" i="58"/>
  <c r="R35" i="58"/>
  <c r="R36" i="58"/>
  <c r="R37" i="58"/>
  <c r="R38" i="58"/>
  <c r="R39" i="58"/>
  <c r="R40" i="58"/>
  <c r="F41" i="58"/>
  <c r="E41" i="58" s="1"/>
  <c r="K41" i="58"/>
  <c r="J41" i="58"/>
  <c r="R42" i="58"/>
  <c r="R43" i="58"/>
  <c r="R44" i="58"/>
  <c r="R45" i="58"/>
  <c r="R46" i="58"/>
  <c r="R47" i="58"/>
  <c r="R48" i="58"/>
  <c r="K49" i="58"/>
  <c r="J49" i="58" s="1"/>
  <c r="R50" i="58"/>
  <c r="R51" i="58"/>
  <c r="R52" i="58"/>
  <c r="R53" i="58"/>
  <c r="R54" i="58"/>
  <c r="R55" i="58"/>
  <c r="R56" i="58"/>
  <c r="R57" i="58"/>
  <c r="R58" i="58"/>
  <c r="R59" i="58"/>
  <c r="R60" i="58"/>
  <c r="F61" i="58"/>
  <c r="E61" i="58" s="1"/>
  <c r="R62" i="58"/>
  <c r="R63" i="58"/>
  <c r="R64" i="58"/>
  <c r="R65" i="58"/>
  <c r="R66" i="58"/>
  <c r="F67" i="58"/>
  <c r="E67" i="58"/>
  <c r="G316" i="57"/>
  <c r="F316" i="57"/>
  <c r="F1" i="54"/>
  <c r="F48" i="54" s="1"/>
  <c r="R5" i="55"/>
  <c r="R6" i="55"/>
  <c r="R7" i="55"/>
  <c r="R8" i="55"/>
  <c r="R9" i="55"/>
  <c r="R10" i="55"/>
  <c r="R12" i="55"/>
  <c r="R13" i="55"/>
  <c r="R14" i="55"/>
  <c r="R15" i="55"/>
  <c r="R16" i="55"/>
  <c r="R17" i="55"/>
  <c r="R18" i="55"/>
  <c r="R19" i="55"/>
  <c r="R20" i="55"/>
  <c r="R21" i="55"/>
  <c r="R22" i="55"/>
  <c r="R23" i="55"/>
  <c r="R25" i="55"/>
  <c r="R26" i="55"/>
  <c r="R27" i="55"/>
  <c r="R28" i="55"/>
  <c r="R29" i="55"/>
  <c r="R30" i="55"/>
  <c r="R31" i="55"/>
  <c r="F32" i="55"/>
  <c r="E32" i="55" s="1"/>
  <c r="R33" i="55"/>
  <c r="R34" i="55"/>
  <c r="R35" i="55"/>
  <c r="R36" i="55"/>
  <c r="R37" i="55"/>
  <c r="R38" i="55"/>
  <c r="R39" i="55"/>
  <c r="R40" i="55"/>
  <c r="F41" i="55"/>
  <c r="E41" i="55" s="1"/>
  <c r="K41" i="55"/>
  <c r="J41" i="55"/>
  <c r="R42" i="55"/>
  <c r="R43" i="55"/>
  <c r="R44" i="55"/>
  <c r="R45" i="55"/>
  <c r="R46" i="55"/>
  <c r="R47" i="55"/>
  <c r="R48" i="55"/>
  <c r="F49" i="55"/>
  <c r="E49" i="55" s="1"/>
  <c r="K49" i="55"/>
  <c r="J49" i="55" s="1"/>
  <c r="R50" i="55"/>
  <c r="R51" i="55"/>
  <c r="R52" i="55"/>
  <c r="R53" i="55"/>
  <c r="R54" i="55"/>
  <c r="R55" i="55"/>
  <c r="R56" i="55"/>
  <c r="R57" i="55"/>
  <c r="R58" i="55"/>
  <c r="R59" i="55"/>
  <c r="R60" i="55"/>
  <c r="F61" i="55"/>
  <c r="E61" i="55"/>
  <c r="R62" i="55"/>
  <c r="R63" i="55"/>
  <c r="R64" i="55"/>
  <c r="R65" i="55"/>
  <c r="R66" i="55"/>
  <c r="F67" i="55"/>
  <c r="E67" i="55"/>
  <c r="G316" i="54"/>
  <c r="F316" i="54" s="1"/>
  <c r="F1" i="2"/>
  <c r="F221" i="2" s="1"/>
  <c r="R5" i="3"/>
  <c r="R6" i="3"/>
  <c r="R7" i="3"/>
  <c r="R8" i="3"/>
  <c r="R9" i="3"/>
  <c r="R10" i="3"/>
  <c r="D11" i="3"/>
  <c r="C11" i="3" s="1"/>
  <c r="M11" i="3"/>
  <c r="L11" i="3"/>
  <c r="T11" i="3"/>
  <c r="S11" i="3"/>
  <c r="V11" i="3"/>
  <c r="R12" i="3"/>
  <c r="R13" i="3"/>
  <c r="R14" i="3"/>
  <c r="R15" i="3"/>
  <c r="R16" i="3"/>
  <c r="R17" i="3"/>
  <c r="R18" i="3"/>
  <c r="R19" i="3"/>
  <c r="R20" i="3"/>
  <c r="R21" i="3"/>
  <c r="R22" i="3"/>
  <c r="R23" i="3"/>
  <c r="D24" i="3"/>
  <c r="C24" i="3" s="1"/>
  <c r="M24" i="3"/>
  <c r="T24" i="3"/>
  <c r="S24" i="3" s="1"/>
  <c r="V24" i="3"/>
  <c r="U24" i="3"/>
  <c r="R25" i="3"/>
  <c r="R26" i="3"/>
  <c r="R27" i="3"/>
  <c r="R28" i="3"/>
  <c r="R29" i="3"/>
  <c r="R30" i="3"/>
  <c r="R31" i="3"/>
  <c r="D32" i="3"/>
  <c r="C32" i="3" s="1"/>
  <c r="F32" i="3"/>
  <c r="E32" i="3"/>
  <c r="M32" i="3"/>
  <c r="L32" i="3" s="1"/>
  <c r="T32" i="3"/>
  <c r="S32" i="3"/>
  <c r="V32" i="3"/>
  <c r="R33" i="3"/>
  <c r="R34" i="3"/>
  <c r="R35" i="3"/>
  <c r="R36" i="3"/>
  <c r="R37" i="3"/>
  <c r="R38" i="3"/>
  <c r="R39" i="3"/>
  <c r="R40" i="3"/>
  <c r="D41" i="3"/>
  <c r="C41" i="3" s="1"/>
  <c r="F41" i="3"/>
  <c r="E41" i="3"/>
  <c r="K41" i="3"/>
  <c r="J41" i="3" s="1"/>
  <c r="M41" i="3"/>
  <c r="L41" i="3" s="1"/>
  <c r="T41" i="3"/>
  <c r="S41" i="3" s="1"/>
  <c r="V41" i="3"/>
  <c r="U41" i="3"/>
  <c r="R42" i="3"/>
  <c r="R43" i="3"/>
  <c r="R44" i="3"/>
  <c r="R45" i="3"/>
  <c r="R46" i="3"/>
  <c r="R47" i="3"/>
  <c r="R48" i="3"/>
  <c r="D49" i="3"/>
  <c r="C49" i="3" s="1"/>
  <c r="F49" i="3"/>
  <c r="E49" i="3"/>
  <c r="M49" i="3"/>
  <c r="L49" i="3"/>
  <c r="T49" i="3"/>
  <c r="S49" i="3"/>
  <c r="V49" i="3"/>
  <c r="U49" i="3" s="1"/>
  <c r="R50" i="3"/>
  <c r="R51" i="3"/>
  <c r="R52" i="3"/>
  <c r="R53" i="3"/>
  <c r="R54" i="3"/>
  <c r="R55" i="3"/>
  <c r="R56" i="3"/>
  <c r="R57" i="3"/>
  <c r="R58" i="3"/>
  <c r="R59" i="3"/>
  <c r="R60" i="3"/>
  <c r="D61" i="3"/>
  <c r="C61" i="3"/>
  <c r="F61" i="3"/>
  <c r="E61" i="3" s="1"/>
  <c r="M61" i="3"/>
  <c r="L61" i="3" s="1"/>
  <c r="T61" i="3"/>
  <c r="S61" i="3" s="1"/>
  <c r="R62" i="3"/>
  <c r="R63" i="3"/>
  <c r="R64" i="3"/>
  <c r="R65" i="3"/>
  <c r="R66" i="3"/>
  <c r="D67" i="3"/>
  <c r="C67" i="3"/>
  <c r="F67" i="3"/>
  <c r="E67" i="3"/>
  <c r="K67" i="3"/>
  <c r="J67" i="3"/>
  <c r="M67" i="3"/>
  <c r="L67" i="3"/>
  <c r="T67" i="3"/>
  <c r="S67" i="3"/>
  <c r="I6" i="2"/>
  <c r="H6" i="2"/>
  <c r="I17" i="2"/>
  <c r="H17" i="2"/>
  <c r="I20" i="2"/>
  <c r="I24" i="2"/>
  <c r="H24" i="2" s="1"/>
  <c r="I27" i="2"/>
  <c r="I32" i="2"/>
  <c r="H32" i="2"/>
  <c r="I34" i="2"/>
  <c r="I38" i="2"/>
  <c r="I56" i="2"/>
  <c r="H56" i="2" s="1"/>
  <c r="I60" i="2"/>
  <c r="H60" i="2" s="1"/>
  <c r="I69" i="2"/>
  <c r="I75" i="2"/>
  <c r="H75" i="2"/>
  <c r="K75" i="2"/>
  <c r="J75" i="2" s="1"/>
  <c r="I79" i="2"/>
  <c r="I101" i="2"/>
  <c r="H101" i="2" s="1"/>
  <c r="I122" i="2"/>
  <c r="H122" i="2"/>
  <c r="I124" i="2"/>
  <c r="I128" i="2"/>
  <c r="I131" i="2"/>
  <c r="H131" i="2"/>
  <c r="I135" i="2"/>
  <c r="I146" i="2"/>
  <c r="I150" i="2"/>
  <c r="H150" i="2"/>
  <c r="K150" i="2" s="1"/>
  <c r="I154" i="2"/>
  <c r="H154" i="2"/>
  <c r="I159" i="2"/>
  <c r="I179" i="2"/>
  <c r="I181" i="2"/>
  <c r="H181" i="2" s="1"/>
  <c r="I183" i="2"/>
  <c r="I186" i="2"/>
  <c r="H186" i="2" s="1"/>
  <c r="I194" i="2"/>
  <c r="H194" i="2" s="1"/>
  <c r="I197" i="2"/>
  <c r="I200" i="2"/>
  <c r="H200" i="2" s="1"/>
  <c r="I206" i="2"/>
  <c r="H206" i="2" s="1"/>
  <c r="I209" i="2"/>
  <c r="H209" i="2"/>
  <c r="I211" i="2"/>
  <c r="H211" i="2"/>
  <c r="I214" i="2"/>
  <c r="I219" i="2"/>
  <c r="I227" i="2"/>
  <c r="H227" i="2" s="1"/>
  <c r="I231" i="2"/>
  <c r="H231" i="2" s="1"/>
  <c r="I235" i="2"/>
  <c r="I240" i="2"/>
  <c r="H240" i="2"/>
  <c r="K240" i="2"/>
  <c r="J240" i="2" s="1"/>
  <c r="I244" i="2"/>
  <c r="H244" i="2"/>
  <c r="I248" i="2"/>
  <c r="I251" i="2"/>
  <c r="H251" i="2"/>
  <c r="I255" i="2"/>
  <c r="H255" i="2" s="1"/>
  <c r="I258" i="2"/>
  <c r="I263" i="2"/>
  <c r="I272" i="2"/>
  <c r="H272" i="2" s="1"/>
  <c r="I277" i="2"/>
  <c r="H277" i="2" s="1"/>
  <c r="I283" i="2"/>
  <c r="I286" i="2"/>
  <c r="I288" i="2"/>
  <c r="H288" i="2" s="1"/>
  <c r="I297" i="2"/>
  <c r="H297" i="2" s="1"/>
  <c r="I301" i="2"/>
  <c r="H301" i="2" s="1"/>
  <c r="I305" i="2"/>
  <c r="I310" i="2"/>
  <c r="I316" i="2"/>
  <c r="H316" i="2" s="1"/>
  <c r="G145" i="97"/>
  <c r="G239" i="91"/>
  <c r="G296" i="64"/>
  <c r="F296" i="64" s="1"/>
  <c r="G31" i="88"/>
  <c r="F31" i="88"/>
  <c r="G296" i="103"/>
  <c r="F310" i="57"/>
  <c r="G296" i="2"/>
  <c r="F296" i="2" s="1"/>
  <c r="G282" i="61"/>
  <c r="F282" i="61" s="1"/>
  <c r="G282" i="97"/>
  <c r="F282" i="97" s="1"/>
  <c r="G282" i="91"/>
  <c r="F282" i="91"/>
  <c r="G282" i="88"/>
  <c r="F282" i="88"/>
  <c r="G282" i="103"/>
  <c r="F282" i="103" s="1"/>
  <c r="G282" i="100"/>
  <c r="F282" i="100"/>
  <c r="J157" i="2"/>
  <c r="H157" i="54"/>
  <c r="K157" i="54" s="1"/>
  <c r="I157" i="57"/>
  <c r="J242" i="2"/>
  <c r="H242" i="54" s="1"/>
  <c r="K242" i="54" s="1"/>
  <c r="I242" i="57" s="1"/>
  <c r="J238" i="2"/>
  <c r="H238" i="54"/>
  <c r="J236" i="2"/>
  <c r="H236" i="54" s="1"/>
  <c r="K236" i="54"/>
  <c r="J236" i="54" s="1"/>
  <c r="H236" i="57" s="1"/>
  <c r="J185" i="2"/>
  <c r="H185" i="54" s="1"/>
  <c r="J180" i="2"/>
  <c r="H180" i="54"/>
  <c r="G271" i="106"/>
  <c r="F271" i="106"/>
  <c r="K53" i="119"/>
  <c r="Z53" i="119" s="1"/>
  <c r="K59" i="119"/>
  <c r="K63" i="119"/>
  <c r="Z63" i="119" s="1"/>
  <c r="J12" i="2"/>
  <c r="H12" i="54"/>
  <c r="K12" i="54" s="1"/>
  <c r="F34" i="106"/>
  <c r="K52" i="119"/>
  <c r="Z52" i="119"/>
  <c r="K64" i="119"/>
  <c r="F296" i="103"/>
  <c r="F239" i="91"/>
  <c r="H20" i="2"/>
  <c r="F267" i="100"/>
  <c r="N60" i="3"/>
  <c r="L60" i="55" s="1"/>
  <c r="N48" i="3"/>
  <c r="L48" i="55"/>
  <c r="A45" i="3"/>
  <c r="C45" i="55" s="1"/>
  <c r="A44" i="3"/>
  <c r="C44" i="55"/>
  <c r="M40" i="55"/>
  <c r="N40" i="3"/>
  <c r="L40" i="55" s="1"/>
  <c r="D58" i="55"/>
  <c r="B58" i="55" s="1"/>
  <c r="A58" i="3"/>
  <c r="C58" i="55" s="1"/>
  <c r="D47" i="55"/>
  <c r="A47" i="3"/>
  <c r="C47" i="55"/>
  <c r="D43" i="55"/>
  <c r="A43" i="3"/>
  <c r="C43" i="55"/>
  <c r="N37" i="3"/>
  <c r="L37" i="55" s="1"/>
  <c r="A35" i="3"/>
  <c r="C35" i="55"/>
  <c r="A34" i="3"/>
  <c r="A31" i="3"/>
  <c r="C31" i="55" s="1"/>
  <c r="A30" i="3"/>
  <c r="C30" i="55"/>
  <c r="N28" i="3"/>
  <c r="L28" i="55" s="1"/>
  <c r="O28" i="55"/>
  <c r="A27" i="3"/>
  <c r="C27" i="55"/>
  <c r="A26" i="3"/>
  <c r="A22" i="3"/>
  <c r="C22" i="55" s="1"/>
  <c r="A18" i="3"/>
  <c r="C18" i="55" s="1"/>
  <c r="N16" i="3"/>
  <c r="L16" i="55"/>
  <c r="O16" i="55" s="1"/>
  <c r="M16" i="58" s="1"/>
  <c r="N15" i="3"/>
  <c r="L15" i="55" s="1"/>
  <c r="O15" i="55" s="1"/>
  <c r="A14" i="3"/>
  <c r="C14" i="55" s="1"/>
  <c r="B14" i="55" s="1"/>
  <c r="A14" i="55" s="1"/>
  <c r="C14" i="58" s="1"/>
  <c r="A6" i="3"/>
  <c r="C6" i="55" s="1"/>
  <c r="F43" i="116"/>
  <c r="E43" i="116"/>
  <c r="W43" i="116" s="1"/>
  <c r="J317" i="2"/>
  <c r="H317" i="54" s="1"/>
  <c r="F181" i="57"/>
  <c r="G178" i="57" s="1"/>
  <c r="F209" i="67"/>
  <c r="G205" i="67" s="1"/>
  <c r="F209" i="88"/>
  <c r="I314" i="54"/>
  <c r="J314" i="2"/>
  <c r="H314" i="54"/>
  <c r="I312" i="54"/>
  <c r="J312" i="2"/>
  <c r="H312" i="54" s="1"/>
  <c r="I307" i="54"/>
  <c r="J307" i="2"/>
  <c r="H307" i="54" s="1"/>
  <c r="K307" i="54" s="1"/>
  <c r="J304" i="2"/>
  <c r="H304" i="54"/>
  <c r="I302" i="54"/>
  <c r="K302" i="54"/>
  <c r="J302" i="2"/>
  <c r="H302" i="54" s="1"/>
  <c r="I299" i="54"/>
  <c r="J299" i="2"/>
  <c r="H299" i="54" s="1"/>
  <c r="J85" i="2"/>
  <c r="H85" i="54" s="1"/>
  <c r="I83" i="54"/>
  <c r="K83" i="54" s="1"/>
  <c r="J81" i="2"/>
  <c r="H81" i="54" s="1"/>
  <c r="I78" i="54"/>
  <c r="J78" i="2"/>
  <c r="H78" i="54" s="1"/>
  <c r="I76" i="54"/>
  <c r="K76" i="54" s="1"/>
  <c r="I72" i="54"/>
  <c r="J72" i="2"/>
  <c r="H72" i="54" s="1"/>
  <c r="J61" i="2"/>
  <c r="H61" i="54"/>
  <c r="K61" i="54" s="1"/>
  <c r="I289" i="54"/>
  <c r="J289" i="2"/>
  <c r="H289" i="54"/>
  <c r="I285" i="54"/>
  <c r="J285" i="2"/>
  <c r="H285" i="54"/>
  <c r="K285" i="54" s="1"/>
  <c r="I281" i="54"/>
  <c r="J281" i="2"/>
  <c r="H281" i="54" s="1"/>
  <c r="K281" i="54"/>
  <c r="I279" i="54"/>
  <c r="J279" i="2"/>
  <c r="H279" i="54"/>
  <c r="K279" i="54"/>
  <c r="I276" i="54"/>
  <c r="J276" i="2"/>
  <c r="H276" i="54" s="1"/>
  <c r="I274" i="54"/>
  <c r="J274" i="2"/>
  <c r="H274" i="54" s="1"/>
  <c r="J265" i="2"/>
  <c r="H265" i="54" s="1"/>
  <c r="I230" i="54"/>
  <c r="J230" i="2"/>
  <c r="H230" i="54"/>
  <c r="F310" i="2"/>
  <c r="G309" i="2" s="1"/>
  <c r="F309" i="2" s="1"/>
  <c r="J161" i="2"/>
  <c r="H161" i="54" s="1"/>
  <c r="K161" i="54"/>
  <c r="J152" i="2"/>
  <c r="H152" i="54"/>
  <c r="K152" i="54" s="1"/>
  <c r="J137" i="2"/>
  <c r="H137" i="54"/>
  <c r="K137" i="54"/>
  <c r="J137" i="54" s="1"/>
  <c r="H137" i="57" s="1"/>
  <c r="J123" i="2"/>
  <c r="H123" i="54"/>
  <c r="J117" i="2"/>
  <c r="H117" i="54" s="1"/>
  <c r="K117" i="54"/>
  <c r="J113" i="2"/>
  <c r="H113" i="54" s="1"/>
  <c r="K113" i="54" s="1"/>
  <c r="J109" i="2"/>
  <c r="H109" i="54" s="1"/>
  <c r="K109" i="54" s="1"/>
  <c r="J107" i="2"/>
  <c r="H107" i="54"/>
  <c r="K107" i="54" s="1"/>
  <c r="I107" i="57"/>
  <c r="J103" i="2"/>
  <c r="H103" i="54"/>
  <c r="J98" i="2"/>
  <c r="H98" i="54" s="1"/>
  <c r="K98" i="54" s="1"/>
  <c r="J98" i="54" s="1"/>
  <c r="H98" i="57" s="1"/>
  <c r="J94" i="2"/>
  <c r="H94" i="54" s="1"/>
  <c r="J88" i="2"/>
  <c r="H88" i="54" s="1"/>
  <c r="K88" i="54"/>
  <c r="J59" i="2"/>
  <c r="H59" i="54" s="1"/>
  <c r="K59" i="54" s="1"/>
  <c r="J59" i="54" s="1"/>
  <c r="H59" i="57" s="1"/>
  <c r="J46" i="2"/>
  <c r="H46" i="54" s="1"/>
  <c r="J44" i="2"/>
  <c r="H44" i="54" s="1"/>
  <c r="K44" i="54" s="1"/>
  <c r="I44" i="57" s="1"/>
  <c r="I42" i="54"/>
  <c r="I40" i="54"/>
  <c r="J40" i="2"/>
  <c r="H40" i="54"/>
  <c r="I35" i="54"/>
  <c r="J35" i="2"/>
  <c r="H35" i="54" s="1"/>
  <c r="J30" i="2"/>
  <c r="H30" i="54" s="1"/>
  <c r="K30" i="54" s="1"/>
  <c r="I28" i="54"/>
  <c r="J28" i="2"/>
  <c r="H28" i="54" s="1"/>
  <c r="I22" i="54"/>
  <c r="J22" i="2"/>
  <c r="H22" i="54" s="1"/>
  <c r="K22" i="54" s="1"/>
  <c r="I19" i="54"/>
  <c r="J19" i="2"/>
  <c r="H19" i="54"/>
  <c r="I15" i="54"/>
  <c r="J15" i="2"/>
  <c r="H15" i="54"/>
  <c r="I13" i="54"/>
  <c r="J13" i="2"/>
  <c r="H13" i="54" s="1"/>
  <c r="I7" i="54"/>
  <c r="I260" i="54"/>
  <c r="K260" i="54" s="1"/>
  <c r="J241" i="2"/>
  <c r="H241" i="54"/>
  <c r="K241" i="54" s="1"/>
  <c r="F24" i="106"/>
  <c r="G23" i="106" s="1"/>
  <c r="F23" i="106" s="1"/>
  <c r="I252" i="54"/>
  <c r="K252" i="54" s="1"/>
  <c r="J252" i="2"/>
  <c r="H252" i="54"/>
  <c r="I225" i="54"/>
  <c r="J225" i="2"/>
  <c r="H225" i="54" s="1"/>
  <c r="I213" i="54"/>
  <c r="J213" i="2"/>
  <c r="H213" i="54" s="1"/>
  <c r="I202" i="54"/>
  <c r="K202" i="54" s="1"/>
  <c r="J202" i="2"/>
  <c r="H202" i="54" s="1"/>
  <c r="I196" i="54"/>
  <c r="J196" i="2"/>
  <c r="H196" i="54" s="1"/>
  <c r="I194" i="54" s="1"/>
  <c r="I191" i="54"/>
  <c r="J191" i="2"/>
  <c r="H191" i="54" s="1"/>
  <c r="I189" i="54"/>
  <c r="K189" i="54" s="1"/>
  <c r="J189" i="2"/>
  <c r="H189" i="54" s="1"/>
  <c r="F288" i="106"/>
  <c r="F258" i="106"/>
  <c r="X43" i="116"/>
  <c r="K288" i="2"/>
  <c r="J288" i="2" s="1"/>
  <c r="K227" i="2"/>
  <c r="J227" i="2"/>
  <c r="H235" i="2"/>
  <c r="A60" i="3"/>
  <c r="C60" i="55" s="1"/>
  <c r="N47" i="3"/>
  <c r="L47" i="55"/>
  <c r="N45" i="3"/>
  <c r="L45" i="55" s="1"/>
  <c r="A29" i="3"/>
  <c r="C29" i="55" s="1"/>
  <c r="N26" i="3"/>
  <c r="L26" i="55" s="1"/>
  <c r="O26" i="55"/>
  <c r="N21" i="3"/>
  <c r="L21" i="55"/>
  <c r="O21" i="55" s="1"/>
  <c r="A20" i="3"/>
  <c r="C20" i="55"/>
  <c r="F141" i="112"/>
  <c r="B15" i="110"/>
  <c r="A15" i="110"/>
  <c r="C15" i="113" s="1"/>
  <c r="K52" i="110"/>
  <c r="F60" i="67"/>
  <c r="G55" i="67"/>
  <c r="F55" i="67"/>
  <c r="G55" i="100"/>
  <c r="G271" i="64"/>
  <c r="G271" i="61"/>
  <c r="F271" i="61"/>
  <c r="K13" i="113"/>
  <c r="Z13" i="113" s="1"/>
  <c r="K43" i="113"/>
  <c r="K52" i="113"/>
  <c r="J52" i="113" s="1"/>
  <c r="Y52" i="113"/>
  <c r="K53" i="113"/>
  <c r="K55" i="113"/>
  <c r="K56" i="113"/>
  <c r="K57" i="113"/>
  <c r="J57" i="113"/>
  <c r="Y57" i="113" s="1"/>
  <c r="K58" i="113"/>
  <c r="K60" i="113"/>
  <c r="K64" i="113"/>
  <c r="Z64" i="113" s="1"/>
  <c r="K65" i="113"/>
  <c r="Z65" i="113"/>
  <c r="K66" i="113"/>
  <c r="K13" i="116"/>
  <c r="Z13" i="116" s="1"/>
  <c r="K43" i="116"/>
  <c r="K51" i="116"/>
  <c r="J51" i="116" s="1"/>
  <c r="Y51" i="116" s="1"/>
  <c r="K52" i="116"/>
  <c r="K53" i="116"/>
  <c r="Z53" i="116" s="1"/>
  <c r="K54" i="116"/>
  <c r="K56" i="116"/>
  <c r="K57" i="116"/>
  <c r="K58" i="116"/>
  <c r="K60" i="116"/>
  <c r="J60" i="116" s="1"/>
  <c r="Y60" i="116" s="1"/>
  <c r="K63" i="116"/>
  <c r="K64" i="116"/>
  <c r="Z64" i="116" s="1"/>
  <c r="K65" i="116"/>
  <c r="J65" i="116"/>
  <c r="Y65" i="116"/>
  <c r="K66" i="116"/>
  <c r="Z66" i="116"/>
  <c r="F43" i="119"/>
  <c r="J164" i="2"/>
  <c r="H164" i="54" s="1"/>
  <c r="K164" i="54" s="1"/>
  <c r="J116" i="2"/>
  <c r="H116" i="54"/>
  <c r="K116" i="54" s="1"/>
  <c r="J108" i="2"/>
  <c r="H108" i="54" s="1"/>
  <c r="K108" i="54"/>
  <c r="J95" i="2"/>
  <c r="H95" i="54" s="1"/>
  <c r="F131" i="106"/>
  <c r="G127" i="106" s="1"/>
  <c r="F127" i="106" s="1"/>
  <c r="J184" i="2"/>
  <c r="H184" i="54" s="1"/>
  <c r="G5" i="106"/>
  <c r="F5" i="106" s="1"/>
  <c r="F271" i="64"/>
  <c r="Z56" i="113"/>
  <c r="Z52" i="113"/>
  <c r="J9" i="2"/>
  <c r="H9" i="54"/>
  <c r="K9" i="54" s="1"/>
  <c r="G309" i="61"/>
  <c r="F309" i="61" s="1"/>
  <c r="G282" i="57"/>
  <c r="F282" i="57"/>
  <c r="G282" i="54"/>
  <c r="F282" i="54" s="1"/>
  <c r="G282" i="2"/>
  <c r="F282" i="2" s="1"/>
  <c r="F23" i="57"/>
  <c r="G158" i="2"/>
  <c r="G121" i="2"/>
  <c r="G16" i="91"/>
  <c r="F16" i="91"/>
  <c r="G55" i="88"/>
  <c r="G271" i="88"/>
  <c r="I162" i="54"/>
  <c r="K162" i="54" s="1"/>
  <c r="J162" i="2"/>
  <c r="H162" i="54" s="1"/>
  <c r="J156" i="2"/>
  <c r="H156" i="54" s="1"/>
  <c r="I154" i="54" s="1"/>
  <c r="H154" i="54" s="1"/>
  <c r="J155" i="2"/>
  <c r="H155" i="54"/>
  <c r="K155" i="54" s="1"/>
  <c r="I129" i="54"/>
  <c r="J129" i="2"/>
  <c r="H129" i="54" s="1"/>
  <c r="G271" i="67"/>
  <c r="G127" i="88"/>
  <c r="F127" i="88" s="1"/>
  <c r="G271" i="97"/>
  <c r="G271" i="91"/>
  <c r="F271" i="91"/>
  <c r="I138" i="54"/>
  <c r="K138" i="54" s="1"/>
  <c r="J138" i="2"/>
  <c r="H138" i="54"/>
  <c r="J130" i="2"/>
  <c r="H130" i="54"/>
  <c r="K130" i="54" s="1"/>
  <c r="J64" i="2"/>
  <c r="H64" i="54" s="1"/>
  <c r="K64" i="54" s="1"/>
  <c r="J126" i="2"/>
  <c r="H126" i="54"/>
  <c r="K126" i="54" s="1"/>
  <c r="J125" i="2"/>
  <c r="H125" i="54" s="1"/>
  <c r="J106" i="2"/>
  <c r="H106" i="54" s="1"/>
  <c r="K106" i="54" s="1"/>
  <c r="J41" i="2"/>
  <c r="H41" i="54"/>
  <c r="K41" i="54" s="1"/>
  <c r="J36" i="2"/>
  <c r="H36" i="54" s="1"/>
  <c r="J29" i="2"/>
  <c r="H29" i="54" s="1"/>
  <c r="K29" i="54" s="1"/>
  <c r="J21" i="2"/>
  <c r="H21" i="54"/>
  <c r="J273" i="2"/>
  <c r="H273" i="54" s="1"/>
  <c r="K273" i="54" s="1"/>
  <c r="J259" i="2"/>
  <c r="H259" i="54"/>
  <c r="J249" i="2"/>
  <c r="H249" i="54" s="1"/>
  <c r="H27" i="2"/>
  <c r="I26" i="2" s="1"/>
  <c r="H263" i="2"/>
  <c r="U32" i="3"/>
  <c r="F91" i="64"/>
  <c r="A40" i="3"/>
  <c r="C40" i="55" s="1"/>
  <c r="B40" i="55" s="1"/>
  <c r="N38" i="3"/>
  <c r="L38" i="55" s="1"/>
  <c r="O38" i="55"/>
  <c r="A37" i="3"/>
  <c r="C37" i="55" s="1"/>
  <c r="B37" i="55"/>
  <c r="N36" i="3"/>
  <c r="L36" i="55" s="1"/>
  <c r="O36" i="55" s="1"/>
  <c r="N34" i="3"/>
  <c r="L34" i="55"/>
  <c r="N27" i="3"/>
  <c r="L27" i="55" s="1"/>
  <c r="O27" i="55"/>
  <c r="J53" i="2"/>
  <c r="H53" i="54"/>
  <c r="K53" i="54" s="1"/>
  <c r="F277" i="57"/>
  <c r="G271" i="57" s="1"/>
  <c r="F271" i="57" s="1"/>
  <c r="F277" i="54"/>
  <c r="G271" i="54"/>
  <c r="F277" i="2"/>
  <c r="G134" i="57"/>
  <c r="F134" i="57" s="1"/>
  <c r="G178" i="61"/>
  <c r="F60" i="91"/>
  <c r="J313" i="2"/>
  <c r="H313" i="54"/>
  <c r="J306" i="2"/>
  <c r="H306" i="54" s="1"/>
  <c r="J300" i="2"/>
  <c r="H300" i="54" s="1"/>
  <c r="K300" i="54" s="1"/>
  <c r="J110" i="2"/>
  <c r="H110" i="54" s="1"/>
  <c r="K110" i="54" s="1"/>
  <c r="J89" i="2"/>
  <c r="H89" i="54" s="1"/>
  <c r="K89" i="54"/>
  <c r="G134" i="106"/>
  <c r="F134" i="106"/>
  <c r="J284" i="2"/>
  <c r="H284" i="54" s="1"/>
  <c r="J278" i="2"/>
  <c r="H278" i="54"/>
  <c r="AB55" i="3"/>
  <c r="X61" i="107"/>
  <c r="W61" i="107" s="1"/>
  <c r="X32" i="116"/>
  <c r="W32" i="116"/>
  <c r="V24" i="110"/>
  <c r="T11" i="110"/>
  <c r="V11" i="110"/>
  <c r="U11" i="110"/>
  <c r="J54" i="2"/>
  <c r="H54" i="54" s="1"/>
  <c r="K54" i="54"/>
  <c r="G262" i="97"/>
  <c r="F262" i="97" s="1"/>
  <c r="J43" i="2"/>
  <c r="H43" i="54" s="1"/>
  <c r="K43" i="54"/>
  <c r="J66" i="116"/>
  <c r="Y66" i="116"/>
  <c r="A64" i="3"/>
  <c r="C64" i="55"/>
  <c r="N66" i="3"/>
  <c r="L66" i="55" s="1"/>
  <c r="A59" i="3"/>
  <c r="C59" i="55" s="1"/>
  <c r="W27" i="110"/>
  <c r="AC27" i="110"/>
  <c r="AB27" i="110" s="1"/>
  <c r="B27" i="110"/>
  <c r="D27" i="113" s="1"/>
  <c r="B21" i="110"/>
  <c r="D21" i="113"/>
  <c r="W21" i="110"/>
  <c r="AC21" i="110" s="1"/>
  <c r="G127" i="54"/>
  <c r="F127" i="54" s="1"/>
  <c r="G26" i="54"/>
  <c r="G262" i="64"/>
  <c r="F262" i="64" s="1"/>
  <c r="J315" i="2"/>
  <c r="H315" i="54"/>
  <c r="K315" i="54"/>
  <c r="J308" i="2"/>
  <c r="H308" i="54"/>
  <c r="K308" i="54" s="1"/>
  <c r="I308" i="57"/>
  <c r="J303" i="2"/>
  <c r="H303" i="54" s="1"/>
  <c r="J298" i="2"/>
  <c r="H298" i="54" s="1"/>
  <c r="K298" i="54" s="1"/>
  <c r="G5" i="100"/>
  <c r="F5" i="100"/>
  <c r="J136" i="2"/>
  <c r="H136" i="54"/>
  <c r="K136" i="54" s="1"/>
  <c r="J114" i="2"/>
  <c r="H114" i="54"/>
  <c r="K114" i="54"/>
  <c r="I233" i="54"/>
  <c r="J233" i="2"/>
  <c r="H233" i="54" s="1"/>
  <c r="I224" i="54"/>
  <c r="J224" i="2"/>
  <c r="H224" i="54" s="1"/>
  <c r="I215" i="54"/>
  <c r="J215" i="2"/>
  <c r="H215" i="54" s="1"/>
  <c r="I195" i="54"/>
  <c r="J195" i="2"/>
  <c r="H195" i="54"/>
  <c r="K13" i="119"/>
  <c r="I234" i="54"/>
  <c r="J234" i="2"/>
  <c r="H234" i="54"/>
  <c r="K234" i="54" s="1"/>
  <c r="I216" i="54"/>
  <c r="J216" i="2"/>
  <c r="H216" i="54"/>
  <c r="I207" i="54"/>
  <c r="J207" i="2"/>
  <c r="H207" i="54"/>
  <c r="I192" i="54"/>
  <c r="J192" i="2"/>
  <c r="H192" i="54"/>
  <c r="I134" i="109"/>
  <c r="H134" i="109"/>
  <c r="I16" i="109"/>
  <c r="H16" i="109"/>
  <c r="H5" i="109"/>
  <c r="B30" i="110"/>
  <c r="A30" i="110" s="1"/>
  <c r="C30" i="113" s="1"/>
  <c r="W30" i="110"/>
  <c r="AC30" i="110" s="1"/>
  <c r="AB30" i="110" s="1"/>
  <c r="O15" i="110"/>
  <c r="Y15" i="110"/>
  <c r="AE15" i="110" s="1"/>
  <c r="AD15" i="110"/>
  <c r="Y35" i="110"/>
  <c r="O35" i="110"/>
  <c r="Y48" i="110"/>
  <c r="AE48" i="110"/>
  <c r="AD48" i="110"/>
  <c r="O48" i="110"/>
  <c r="N48" i="110"/>
  <c r="L48" i="113"/>
  <c r="W27" i="113"/>
  <c r="I205" i="109"/>
  <c r="H205" i="109" s="1"/>
  <c r="O14" i="110"/>
  <c r="N14" i="110"/>
  <c r="L14" i="113"/>
  <c r="Y14" i="110"/>
  <c r="AE14" i="110"/>
  <c r="O20" i="110"/>
  <c r="M20" i="113" s="1"/>
  <c r="N20" i="110"/>
  <c r="L20" i="113"/>
  <c r="Y20" i="110"/>
  <c r="AE20" i="110"/>
  <c r="AD20" i="110"/>
  <c r="O36" i="110"/>
  <c r="M36" i="113"/>
  <c r="Y36" i="110"/>
  <c r="AE36" i="110"/>
  <c r="AD36" i="110" s="1"/>
  <c r="O38" i="110"/>
  <c r="Y38" i="110"/>
  <c r="AE38" i="110"/>
  <c r="AD38" i="110" s="1"/>
  <c r="O40" i="110"/>
  <c r="M40" i="113" s="1"/>
  <c r="Y40" i="110"/>
  <c r="AE40" i="110"/>
  <c r="AD40" i="110" s="1"/>
  <c r="G134" i="97"/>
  <c r="F134" i="97" s="1"/>
  <c r="G23" i="88"/>
  <c r="G262" i="88"/>
  <c r="F262" i="88" s="1"/>
  <c r="J118" i="2"/>
  <c r="H118" i="54"/>
  <c r="I97" i="54"/>
  <c r="J97" i="2"/>
  <c r="H97" i="54"/>
  <c r="J210" i="2"/>
  <c r="H210" i="54"/>
  <c r="J212" i="2"/>
  <c r="H212" i="54"/>
  <c r="K212" i="54"/>
  <c r="M14" i="113"/>
  <c r="M48" i="113"/>
  <c r="G262" i="2"/>
  <c r="F262" i="2"/>
  <c r="G262" i="54"/>
  <c r="F262" i="54"/>
  <c r="G262" i="100"/>
  <c r="F262" i="100" s="1"/>
  <c r="G250" i="97"/>
  <c r="F250" i="97" s="1"/>
  <c r="G250" i="103"/>
  <c r="F250" i="103"/>
  <c r="G250" i="61"/>
  <c r="F250" i="61"/>
  <c r="G250" i="67"/>
  <c r="F250" i="67" s="1"/>
  <c r="J257" i="2"/>
  <c r="H257" i="54"/>
  <c r="K257" i="54" s="1"/>
  <c r="J256" i="2"/>
  <c r="H256" i="54" s="1"/>
  <c r="G250" i="64"/>
  <c r="F250" i="64"/>
  <c r="G250" i="100"/>
  <c r="F250" i="100"/>
  <c r="G250" i="91"/>
  <c r="F250" i="91" s="1"/>
  <c r="G250" i="54"/>
  <c r="F250" i="54" s="1"/>
  <c r="G250" i="88"/>
  <c r="F250" i="88" s="1"/>
  <c r="J254" i="2"/>
  <c r="H254" i="54"/>
  <c r="G239" i="103"/>
  <c r="F239" i="103" s="1"/>
  <c r="G239" i="54"/>
  <c r="F239" i="54" s="1"/>
  <c r="J246" i="2"/>
  <c r="H246" i="54"/>
  <c r="K246" i="54" s="1"/>
  <c r="G239" i="2"/>
  <c r="F239" i="2" s="1"/>
  <c r="J247" i="2"/>
  <c r="H247" i="54"/>
  <c r="K247" i="54" s="1"/>
  <c r="G239" i="61"/>
  <c r="G239" i="100"/>
  <c r="F239" i="100"/>
  <c r="G239" i="67"/>
  <c r="F239" i="67"/>
  <c r="G239" i="97"/>
  <c r="F239" i="97"/>
  <c r="I236" i="57"/>
  <c r="K238" i="54"/>
  <c r="J238" i="54"/>
  <c r="H238" i="57"/>
  <c r="J232" i="2"/>
  <c r="H232" i="54"/>
  <c r="K232" i="54" s="1"/>
  <c r="J229" i="2"/>
  <c r="H229" i="54"/>
  <c r="K229" i="54" s="1"/>
  <c r="G205" i="64"/>
  <c r="F205" i="64" s="1"/>
  <c r="J217" i="2"/>
  <c r="H217" i="54"/>
  <c r="K217" i="54" s="1"/>
  <c r="J217" i="54" s="1"/>
  <c r="H217" i="57" s="1"/>
  <c r="I218" i="54"/>
  <c r="G205" i="54"/>
  <c r="F205" i="54" s="1"/>
  <c r="G205" i="100"/>
  <c r="F205" i="100" s="1"/>
  <c r="G205" i="103"/>
  <c r="F205" i="103"/>
  <c r="G205" i="97"/>
  <c r="J208" i="2"/>
  <c r="H208" i="54"/>
  <c r="K208" i="54"/>
  <c r="I208" i="57" s="1"/>
  <c r="K206" i="2"/>
  <c r="J206" i="2" s="1"/>
  <c r="F197" i="103"/>
  <c r="G193" i="103"/>
  <c r="F193" i="103" s="1"/>
  <c r="G193" i="64"/>
  <c r="G177" i="64" s="1"/>
  <c r="F177" i="64" s="1"/>
  <c r="F193" i="64"/>
  <c r="G193" i="91"/>
  <c r="F193" i="91"/>
  <c r="G193" i="57"/>
  <c r="G193" i="54"/>
  <c r="F193" i="54"/>
  <c r="G193" i="88"/>
  <c r="F193" i="88"/>
  <c r="F194" i="97"/>
  <c r="G193" i="97" s="1"/>
  <c r="G193" i="61"/>
  <c r="F193" i="61"/>
  <c r="G193" i="67"/>
  <c r="F193" i="67"/>
  <c r="G193" i="2"/>
  <c r="F193" i="2" s="1"/>
  <c r="J188" i="2"/>
  <c r="H188" i="54"/>
  <c r="K188" i="54" s="1"/>
  <c r="I188" i="57" s="1"/>
  <c r="G178" i="106"/>
  <c r="F178" i="106" s="1"/>
  <c r="J187" i="2"/>
  <c r="H187" i="54" s="1"/>
  <c r="F178" i="57"/>
  <c r="K181" i="2"/>
  <c r="J181" i="2" s="1"/>
  <c r="F181" i="97"/>
  <c r="G178" i="54"/>
  <c r="F178" i="54"/>
  <c r="G178" i="64"/>
  <c r="F178" i="64" s="1"/>
  <c r="G158" i="54"/>
  <c r="F158" i="54" s="1"/>
  <c r="J160" i="2"/>
  <c r="H160" i="54" s="1"/>
  <c r="K160" i="54" s="1"/>
  <c r="G158" i="61"/>
  <c r="F158" i="61"/>
  <c r="J150" i="2"/>
  <c r="G145" i="106"/>
  <c r="F145" i="106"/>
  <c r="G145" i="54"/>
  <c r="F146" i="88"/>
  <c r="G145" i="88" s="1"/>
  <c r="G145" i="2"/>
  <c r="F145" i="2" s="1"/>
  <c r="I149" i="54"/>
  <c r="G134" i="2"/>
  <c r="F134" i="2" s="1"/>
  <c r="G134" i="54"/>
  <c r="F134" i="54" s="1"/>
  <c r="G127" i="91"/>
  <c r="F127" i="91"/>
  <c r="J132" i="2"/>
  <c r="H132" i="54"/>
  <c r="G127" i="67"/>
  <c r="F127" i="67" s="1"/>
  <c r="J133" i="2"/>
  <c r="H133" i="54"/>
  <c r="K133" i="54" s="1"/>
  <c r="G127" i="61"/>
  <c r="F127" i="61" s="1"/>
  <c r="G127" i="97"/>
  <c r="F127" i="97"/>
  <c r="G127" i="103"/>
  <c r="F128" i="57"/>
  <c r="G127" i="57" s="1"/>
  <c r="F127" i="57"/>
  <c r="G127" i="64"/>
  <c r="F127" i="64"/>
  <c r="F121" i="2"/>
  <c r="G121" i="100"/>
  <c r="F121" i="100"/>
  <c r="G121" i="106"/>
  <c r="F121" i="106" s="1"/>
  <c r="G121" i="57"/>
  <c r="F121" i="57" s="1"/>
  <c r="G121" i="103"/>
  <c r="F121" i="103" s="1"/>
  <c r="G121" i="97"/>
  <c r="F121" i="97"/>
  <c r="G121" i="67"/>
  <c r="F121" i="67" s="1"/>
  <c r="J112" i="2"/>
  <c r="H112" i="54" s="1"/>
  <c r="K112" i="54" s="1"/>
  <c r="J105" i="2"/>
  <c r="H105" i="54" s="1"/>
  <c r="K105" i="54"/>
  <c r="I105" i="57" s="1"/>
  <c r="J104" i="2"/>
  <c r="H104" i="54"/>
  <c r="K104" i="54" s="1"/>
  <c r="J111" i="2"/>
  <c r="H111" i="54"/>
  <c r="K111" i="54" s="1"/>
  <c r="J115" i="2"/>
  <c r="H115" i="54"/>
  <c r="J99" i="2"/>
  <c r="H99" i="54"/>
  <c r="K99" i="54" s="1"/>
  <c r="J96" i="2"/>
  <c r="H96" i="54" s="1"/>
  <c r="K96" i="54" s="1"/>
  <c r="J87" i="2"/>
  <c r="H87" i="54"/>
  <c r="K87" i="54" s="1"/>
  <c r="G74" i="54"/>
  <c r="F79" i="64"/>
  <c r="G74" i="64"/>
  <c r="G74" i="103"/>
  <c r="F74" i="103" s="1"/>
  <c r="G74" i="61"/>
  <c r="F74" i="61" s="1"/>
  <c r="J80" i="2"/>
  <c r="H80" i="54"/>
  <c r="F75" i="91"/>
  <c r="G74" i="91" s="1"/>
  <c r="F74" i="91" s="1"/>
  <c r="F75" i="97"/>
  <c r="F75" i="106"/>
  <c r="G74" i="106"/>
  <c r="F74" i="106"/>
  <c r="G74" i="100"/>
  <c r="F74" i="100"/>
  <c r="G68" i="103"/>
  <c r="F68" i="103" s="1"/>
  <c r="G68" i="91"/>
  <c r="F68" i="91"/>
  <c r="G68" i="57"/>
  <c r="F68" i="57"/>
  <c r="G68" i="97"/>
  <c r="G68" i="54"/>
  <c r="G55" i="97"/>
  <c r="F55" i="97"/>
  <c r="J63" i="2"/>
  <c r="H63" i="54"/>
  <c r="K63" i="54" s="1"/>
  <c r="G55" i="103"/>
  <c r="F55" i="103"/>
  <c r="G55" i="54"/>
  <c r="F55" i="54" s="1"/>
  <c r="J58" i="2"/>
  <c r="H58" i="54" s="1"/>
  <c r="K58" i="54"/>
  <c r="I58" i="57" s="1"/>
  <c r="G55" i="91"/>
  <c r="F56" i="64"/>
  <c r="G55" i="64"/>
  <c r="J57" i="2"/>
  <c r="H57" i="54" s="1"/>
  <c r="G31" i="100"/>
  <c r="F31" i="100" s="1"/>
  <c r="J39" i="2"/>
  <c r="H39" i="54"/>
  <c r="K39" i="54" s="1"/>
  <c r="G31" i="67"/>
  <c r="F31" i="67" s="1"/>
  <c r="G31" i="57"/>
  <c r="G31" i="54"/>
  <c r="F31" i="54"/>
  <c r="G31" i="64"/>
  <c r="F31" i="64" s="1"/>
  <c r="J33" i="2"/>
  <c r="H33" i="54" s="1"/>
  <c r="F26" i="54"/>
  <c r="G26" i="106"/>
  <c r="F26" i="106" s="1"/>
  <c r="G26" i="88"/>
  <c r="F26" i="88"/>
  <c r="G26" i="91"/>
  <c r="F26" i="91"/>
  <c r="G26" i="103"/>
  <c r="F26" i="103"/>
  <c r="F23" i="88"/>
  <c r="G23" i="97"/>
  <c r="F23" i="97"/>
  <c r="G16" i="88"/>
  <c r="F16" i="88" s="1"/>
  <c r="G16" i="54"/>
  <c r="F16" i="54" s="1"/>
  <c r="G16" i="97"/>
  <c r="F16" i="97"/>
  <c r="J18" i="2"/>
  <c r="H18" i="54"/>
  <c r="J10" i="2"/>
  <c r="H10" i="54" s="1"/>
  <c r="K10" i="54" s="1"/>
  <c r="I10" i="57" s="1"/>
  <c r="I83" i="57"/>
  <c r="F91" i="88"/>
  <c r="F292" i="88"/>
  <c r="F267" i="109"/>
  <c r="F91" i="61"/>
  <c r="F221" i="103"/>
  <c r="F48" i="118"/>
  <c r="F48" i="61"/>
  <c r="F267" i="88"/>
  <c r="F292" i="61"/>
  <c r="M64" i="55"/>
  <c r="N64" i="3"/>
  <c r="L64" i="55"/>
  <c r="H258" i="2"/>
  <c r="K258" i="2" s="1"/>
  <c r="J258" i="2"/>
  <c r="H248" i="2"/>
  <c r="K248" i="2" s="1"/>
  <c r="J248" i="2"/>
  <c r="H219" i="2"/>
  <c r="H183" i="2"/>
  <c r="K183" i="2"/>
  <c r="J183" i="2" s="1"/>
  <c r="F55" i="100"/>
  <c r="G51" i="100" s="1"/>
  <c r="Z53" i="113"/>
  <c r="N36" i="110"/>
  <c r="L36" i="113" s="1"/>
  <c r="M35" i="113"/>
  <c r="N35" i="110"/>
  <c r="L35" i="113"/>
  <c r="S11" i="110"/>
  <c r="Z57" i="113"/>
  <c r="Z60" i="116"/>
  <c r="X43" i="119"/>
  <c r="E43" i="119"/>
  <c r="Z64" i="119"/>
  <c r="F48" i="57"/>
  <c r="F141" i="57"/>
  <c r="AD56" i="3"/>
  <c r="AF56" i="3" s="1"/>
  <c r="S56" i="55" s="1"/>
  <c r="AC44" i="3"/>
  <c r="X49" i="3"/>
  <c r="W49" i="3" s="1"/>
  <c r="AD40" i="3"/>
  <c r="AB39" i="3"/>
  <c r="J151" i="2"/>
  <c r="H151" i="54"/>
  <c r="I151" i="54"/>
  <c r="J253" i="2"/>
  <c r="H253" i="54"/>
  <c r="I253" i="54"/>
  <c r="F255" i="106"/>
  <c r="G250" i="106" s="1"/>
  <c r="F250" i="106" s="1"/>
  <c r="F244" i="106"/>
  <c r="G239" i="106"/>
  <c r="F239" i="106" s="1"/>
  <c r="J36" i="119"/>
  <c r="Y36" i="119"/>
  <c r="Z36" i="119"/>
  <c r="J39" i="119"/>
  <c r="Y39" i="119"/>
  <c r="Z39" i="119"/>
  <c r="A142" i="115"/>
  <c r="A92" i="115"/>
  <c r="A49" i="115"/>
  <c r="A142" i="103"/>
  <c r="A92" i="103"/>
  <c r="A49" i="103"/>
  <c r="A142" i="88"/>
  <c r="A92" i="88"/>
  <c r="A49" i="88"/>
  <c r="U24" i="110"/>
  <c r="K35" i="54"/>
  <c r="K42" i="54"/>
  <c r="C26" i="55"/>
  <c r="F296" i="97"/>
  <c r="H286" i="2"/>
  <c r="H159" i="2"/>
  <c r="I158" i="2"/>
  <c r="Z23" i="110"/>
  <c r="J23" i="110"/>
  <c r="J39" i="110"/>
  <c r="Y39" i="110" s="1"/>
  <c r="Z39" i="110"/>
  <c r="Y57" i="55"/>
  <c r="Z58" i="3"/>
  <c r="O58" i="3"/>
  <c r="I262" i="2"/>
  <c r="H262" i="2" s="1"/>
  <c r="K262" i="2" s="1"/>
  <c r="K263" i="2"/>
  <c r="J263" i="2"/>
  <c r="F158" i="2"/>
  <c r="J58" i="116"/>
  <c r="Y58" i="116"/>
  <c r="Z58" i="116"/>
  <c r="Z51" i="116"/>
  <c r="Z60" i="113"/>
  <c r="AC59" i="3"/>
  <c r="AB46" i="3"/>
  <c r="AH46" i="3" s="1"/>
  <c r="U46" i="55" s="1"/>
  <c r="A38" i="3"/>
  <c r="D38" i="55"/>
  <c r="AB37" i="3"/>
  <c r="A19" i="3"/>
  <c r="C19" i="55" s="1"/>
  <c r="B19" i="55" s="1"/>
  <c r="AB18" i="3"/>
  <c r="AG18" i="3" s="1"/>
  <c r="T18" i="55" s="1"/>
  <c r="C32" i="110"/>
  <c r="T61" i="110"/>
  <c r="S61" i="110"/>
  <c r="K81" i="54"/>
  <c r="H128" i="2"/>
  <c r="K128" i="2" s="1"/>
  <c r="J128" i="2"/>
  <c r="F316" i="91"/>
  <c r="G309" i="91"/>
  <c r="F48" i="91"/>
  <c r="F267" i="91"/>
  <c r="F91" i="91"/>
  <c r="AB54" i="3"/>
  <c r="W61" i="65"/>
  <c r="X61" i="98"/>
  <c r="W61" i="98" s="1"/>
  <c r="D48" i="55"/>
  <c r="A48" i="3"/>
  <c r="C48" i="55"/>
  <c r="AB47" i="3"/>
  <c r="AH47" i="3" s="1"/>
  <c r="U47" i="55" s="1"/>
  <c r="A36" i="3"/>
  <c r="C36" i="55" s="1"/>
  <c r="B36" i="55"/>
  <c r="D36" i="55"/>
  <c r="X41" i="101"/>
  <c r="W41" i="101"/>
  <c r="X41" i="98"/>
  <c r="W41" i="98"/>
  <c r="X41" i="92"/>
  <c r="W41" i="92" s="1"/>
  <c r="X41" i="89"/>
  <c r="W41" i="89"/>
  <c r="W41" i="65"/>
  <c r="X41" i="62"/>
  <c r="W41" i="62"/>
  <c r="X41" i="55"/>
  <c r="W41" i="55" s="1"/>
  <c r="AC35" i="3"/>
  <c r="X41" i="3"/>
  <c r="W41" i="3" s="1"/>
  <c r="D17" i="55"/>
  <c r="A17" i="3"/>
  <c r="C17" i="55" s="1"/>
  <c r="B17" i="55" s="1"/>
  <c r="AE15" i="3"/>
  <c r="H32" i="109"/>
  <c r="I31" i="109"/>
  <c r="H31" i="109"/>
  <c r="J38" i="113"/>
  <c r="K41" i="113"/>
  <c r="J41" i="113"/>
  <c r="Z38" i="113"/>
  <c r="J47" i="113"/>
  <c r="Y47" i="113" s="1"/>
  <c r="Z47" i="113"/>
  <c r="Z51" i="65"/>
  <c r="K61" i="65"/>
  <c r="J61" i="65"/>
  <c r="K51" i="113"/>
  <c r="J51" i="113"/>
  <c r="Y51" i="113" s="1"/>
  <c r="Y52" i="68"/>
  <c r="K61" i="68"/>
  <c r="J61" i="68" s="1"/>
  <c r="Y53" i="62"/>
  <c r="J53" i="113"/>
  <c r="Y53" i="113" s="1"/>
  <c r="Y54" i="68"/>
  <c r="K54" i="113"/>
  <c r="Y55" i="62"/>
  <c r="Y56" i="68"/>
  <c r="J56" i="113"/>
  <c r="Y56" i="113"/>
  <c r="Y59" i="62"/>
  <c r="K59" i="113"/>
  <c r="Z59" i="113"/>
  <c r="Y63" i="62"/>
  <c r="K63" i="113"/>
  <c r="Y64" i="68"/>
  <c r="K67" i="68"/>
  <c r="J67" i="68"/>
  <c r="Y65" i="62"/>
  <c r="Z67" i="62" s="1"/>
  <c r="Y67" i="62" s="1"/>
  <c r="J65" i="113"/>
  <c r="Y65" i="113"/>
  <c r="Y66" i="68"/>
  <c r="E51" i="116"/>
  <c r="X51" i="116"/>
  <c r="E59" i="116"/>
  <c r="W59" i="116"/>
  <c r="X59" i="116"/>
  <c r="F79" i="88"/>
  <c r="G74" i="88"/>
  <c r="K312" i="54"/>
  <c r="I312" i="57"/>
  <c r="F145" i="97"/>
  <c r="H310" i="2"/>
  <c r="K297" i="2"/>
  <c r="J297" i="2"/>
  <c r="F316" i="106"/>
  <c r="G309" i="106"/>
  <c r="X61" i="89"/>
  <c r="W61" i="89"/>
  <c r="X61" i="68"/>
  <c r="W61" i="68" s="1"/>
  <c r="AB36" i="3"/>
  <c r="AF36" i="3"/>
  <c r="S36" i="55"/>
  <c r="AE64" i="3"/>
  <c r="AD64" i="3" s="1"/>
  <c r="U64" i="110"/>
  <c r="V67" i="110"/>
  <c r="U67" i="110" s="1"/>
  <c r="V67" i="3"/>
  <c r="V61" i="3"/>
  <c r="U52" i="110"/>
  <c r="V61" i="110"/>
  <c r="U61" i="110"/>
  <c r="E18" i="110"/>
  <c r="X18" i="110"/>
  <c r="F146" i="57"/>
  <c r="G145" i="57" s="1"/>
  <c r="H305" i="2"/>
  <c r="K305" i="2"/>
  <c r="J305" i="2" s="1"/>
  <c r="K272" i="2"/>
  <c r="J272" i="2" s="1"/>
  <c r="H135" i="2"/>
  <c r="I134" i="2" s="1"/>
  <c r="H69" i="2"/>
  <c r="F48" i="64"/>
  <c r="X67" i="107"/>
  <c r="W67" i="107"/>
  <c r="Z49" i="104"/>
  <c r="Y49" i="104"/>
  <c r="Z49" i="101"/>
  <c r="Y49" i="101"/>
  <c r="Z49" i="58"/>
  <c r="Y49" i="58" s="1"/>
  <c r="AB26" i="3"/>
  <c r="J17" i="110"/>
  <c r="O17" i="110" s="1"/>
  <c r="Z17" i="110"/>
  <c r="F75" i="57"/>
  <c r="F131" i="2"/>
  <c r="K131" i="2"/>
  <c r="J131" i="2" s="1"/>
  <c r="F24" i="2"/>
  <c r="G23" i="2"/>
  <c r="E29" i="113"/>
  <c r="W29" i="113" s="1"/>
  <c r="X29" i="113"/>
  <c r="E34" i="113"/>
  <c r="F41" i="113" s="1"/>
  <c r="E41" i="113" s="1"/>
  <c r="X34" i="113"/>
  <c r="E44" i="113"/>
  <c r="X44" i="113"/>
  <c r="E54" i="113"/>
  <c r="W54" i="113" s="1"/>
  <c r="X54" i="113"/>
  <c r="E64" i="113"/>
  <c r="X64" i="113"/>
  <c r="J157" i="54"/>
  <c r="H157" i="57"/>
  <c r="K301" i="2"/>
  <c r="J301" i="2"/>
  <c r="H146" i="2"/>
  <c r="I145" i="2"/>
  <c r="D54" i="55"/>
  <c r="A54" i="3"/>
  <c r="AB51" i="3"/>
  <c r="AE39" i="3"/>
  <c r="Z41" i="3"/>
  <c r="Y41" i="3"/>
  <c r="X41" i="107"/>
  <c r="W41" i="107"/>
  <c r="X41" i="104"/>
  <c r="W41" i="104" s="1"/>
  <c r="AB19" i="3"/>
  <c r="AG19" i="3" s="1"/>
  <c r="T19" i="55" s="1"/>
  <c r="Z24" i="101"/>
  <c r="Y24" i="101" s="1"/>
  <c r="Z24" i="98"/>
  <c r="Y24" i="98"/>
  <c r="Y24" i="92"/>
  <c r="Z24" i="89"/>
  <c r="Y24" i="89"/>
  <c r="Z24" i="68"/>
  <c r="Y24" i="68" s="1"/>
  <c r="Z24" i="65"/>
  <c r="Y24" i="65" s="1"/>
  <c r="Y24" i="62"/>
  <c r="H124" i="109"/>
  <c r="I121" i="109" s="1"/>
  <c r="H121" i="109" s="1"/>
  <c r="F292" i="109"/>
  <c r="X32" i="101"/>
  <c r="W32" i="101"/>
  <c r="W32" i="92"/>
  <c r="X32" i="55"/>
  <c r="W32" i="55"/>
  <c r="AB27" i="3"/>
  <c r="AC22" i="3"/>
  <c r="H310" i="109"/>
  <c r="I309" i="109"/>
  <c r="H309" i="109"/>
  <c r="W67" i="119"/>
  <c r="T32" i="110"/>
  <c r="S32" i="110" s="1"/>
  <c r="E26" i="110"/>
  <c r="B26" i="110" s="1"/>
  <c r="X26" i="110"/>
  <c r="E31" i="110"/>
  <c r="X31" i="110"/>
  <c r="O52" i="3"/>
  <c r="Y52" i="3"/>
  <c r="AE52" i="3" s="1"/>
  <c r="Y54" i="3"/>
  <c r="AE54" i="3"/>
  <c r="AD54" i="3" s="1"/>
  <c r="O54" i="3"/>
  <c r="M54" i="55"/>
  <c r="O56" i="3"/>
  <c r="K56" i="110"/>
  <c r="Z56" i="110"/>
  <c r="K58" i="110"/>
  <c r="Y58" i="3"/>
  <c r="AE58" i="3"/>
  <c r="AD58" i="3" s="1"/>
  <c r="K67" i="55"/>
  <c r="J67" i="55"/>
  <c r="K63" i="110"/>
  <c r="Z63" i="55"/>
  <c r="K235" i="2"/>
  <c r="J235" i="2" s="1"/>
  <c r="E17" i="119"/>
  <c r="W17" i="119"/>
  <c r="X17" i="119"/>
  <c r="E28" i="119"/>
  <c r="W28" i="119" s="1"/>
  <c r="X28" i="119"/>
  <c r="X43" i="101"/>
  <c r="X49" i="101" s="1"/>
  <c r="W49" i="101" s="1"/>
  <c r="F49" i="101"/>
  <c r="E49" i="101"/>
  <c r="W51" i="119"/>
  <c r="X61" i="119"/>
  <c r="W61" i="119" s="1"/>
  <c r="F61" i="119"/>
  <c r="E61" i="119"/>
  <c r="F24" i="100"/>
  <c r="G23" i="100"/>
  <c r="F23" i="100"/>
  <c r="F305" i="100"/>
  <c r="G296" i="100" s="1"/>
  <c r="Y13" i="104"/>
  <c r="Z24" i="104"/>
  <c r="Y24" i="104"/>
  <c r="K24" i="104"/>
  <c r="J24" i="104"/>
  <c r="K94" i="54"/>
  <c r="J94" i="54"/>
  <c r="H94" i="57" s="1"/>
  <c r="I45" i="54"/>
  <c r="J45" i="2"/>
  <c r="H45" i="54" s="1"/>
  <c r="I261" i="54"/>
  <c r="J261" i="2"/>
  <c r="H261" i="54" s="1"/>
  <c r="K261" i="54" s="1"/>
  <c r="J261" i="54" s="1"/>
  <c r="J48" i="119"/>
  <c r="Z48" i="119"/>
  <c r="K51" i="119"/>
  <c r="Y51" i="107"/>
  <c r="K61" i="104"/>
  <c r="J61" i="104"/>
  <c r="Z52" i="104"/>
  <c r="Z61" i="104" s="1"/>
  <c r="Y61" i="104" s="1"/>
  <c r="Y52" i="101"/>
  <c r="J52" i="119"/>
  <c r="Y52" i="119"/>
  <c r="Y53" i="107"/>
  <c r="J53" i="119"/>
  <c r="Y53" i="119"/>
  <c r="Y54" i="101"/>
  <c r="K54" i="119"/>
  <c r="J54" i="119" s="1"/>
  <c r="Y54" i="119"/>
  <c r="Y57" i="107"/>
  <c r="Y58" i="101"/>
  <c r="K58" i="119"/>
  <c r="Y59" i="107"/>
  <c r="Y60" i="101"/>
  <c r="K60" i="119"/>
  <c r="Z64" i="104"/>
  <c r="Z67" i="104"/>
  <c r="Y67" i="104" s="1"/>
  <c r="K67" i="104"/>
  <c r="J67" i="104" s="1"/>
  <c r="Y65" i="107"/>
  <c r="Z67" i="107" s="1"/>
  <c r="Y67" i="107" s="1"/>
  <c r="K65" i="119"/>
  <c r="Y66" i="101"/>
  <c r="Z67" i="101" s="1"/>
  <c r="Y67" i="101" s="1"/>
  <c r="K66" i="119"/>
  <c r="I311" i="54"/>
  <c r="J311" i="2"/>
  <c r="H311" i="54" s="1"/>
  <c r="A142" i="54"/>
  <c r="A92" i="54"/>
  <c r="A142" i="112"/>
  <c r="A92" i="112"/>
  <c r="A49" i="112"/>
  <c r="A142" i="67"/>
  <c r="A92" i="67"/>
  <c r="Z63" i="116"/>
  <c r="J63" i="116"/>
  <c r="K54" i="110"/>
  <c r="J100" i="2"/>
  <c r="H100" i="54" s="1"/>
  <c r="K100" i="54" s="1"/>
  <c r="J65" i="2"/>
  <c r="H65" i="54"/>
  <c r="K65" i="54"/>
  <c r="J65" i="54" s="1"/>
  <c r="H65" i="57" s="1"/>
  <c r="J64" i="119"/>
  <c r="Y64" i="119" s="1"/>
  <c r="K56" i="119"/>
  <c r="J56" i="119" s="1"/>
  <c r="Y56" i="119" s="1"/>
  <c r="G145" i="103"/>
  <c r="F310" i="54"/>
  <c r="G309" i="54"/>
  <c r="F309" i="54"/>
  <c r="H179" i="2"/>
  <c r="K179" i="2"/>
  <c r="J179" i="2" s="1"/>
  <c r="I178" i="2"/>
  <c r="H178" i="2" s="1"/>
  <c r="X67" i="89"/>
  <c r="W67" i="89" s="1"/>
  <c r="X67" i="58"/>
  <c r="W67" i="58"/>
  <c r="X61" i="58"/>
  <c r="W61" i="58"/>
  <c r="W61" i="55"/>
  <c r="B44" i="55"/>
  <c r="N35" i="3"/>
  <c r="L35" i="55"/>
  <c r="O35" i="55"/>
  <c r="M35" i="55"/>
  <c r="AC31" i="3"/>
  <c r="X32" i="3"/>
  <c r="W32" i="3"/>
  <c r="X32" i="104"/>
  <c r="W32" i="104" s="1"/>
  <c r="X32" i="98"/>
  <c r="W32" i="98" s="1"/>
  <c r="AE20" i="3"/>
  <c r="AD20" i="3"/>
  <c r="M20" i="55"/>
  <c r="N20" i="3"/>
  <c r="L20" i="55"/>
  <c r="B6" i="55"/>
  <c r="A6" i="55" s="1"/>
  <c r="C6" i="58" s="1"/>
  <c r="B6" i="58" s="1"/>
  <c r="F91" i="106"/>
  <c r="F174" i="106"/>
  <c r="I193" i="109"/>
  <c r="H193" i="109" s="1"/>
  <c r="H154" i="109"/>
  <c r="H24" i="109"/>
  <c r="I23" i="109" s="1"/>
  <c r="T67" i="110"/>
  <c r="S67" i="110"/>
  <c r="V32" i="110"/>
  <c r="U32" i="110"/>
  <c r="F38" i="2"/>
  <c r="G31" i="2"/>
  <c r="F31" i="2"/>
  <c r="E20" i="113"/>
  <c r="W20" i="113"/>
  <c r="X20" i="113"/>
  <c r="X31" i="113"/>
  <c r="E31" i="113"/>
  <c r="W31" i="113" s="1"/>
  <c r="E36" i="113"/>
  <c r="W36" i="113" s="1"/>
  <c r="X36" i="113"/>
  <c r="E46" i="113"/>
  <c r="W46" i="113" s="1"/>
  <c r="X46" i="113"/>
  <c r="E56" i="113"/>
  <c r="E66" i="113"/>
  <c r="W66" i="113"/>
  <c r="X66" i="113"/>
  <c r="F135" i="67"/>
  <c r="G134" i="67" s="1"/>
  <c r="F134" i="67" s="1"/>
  <c r="F6" i="67"/>
  <c r="G5" i="67" s="1"/>
  <c r="F146" i="64"/>
  <c r="G145" i="64"/>
  <c r="J44" i="113"/>
  <c r="Z44" i="113"/>
  <c r="K61" i="62"/>
  <c r="J61" i="62"/>
  <c r="Z51" i="62"/>
  <c r="Y60" i="65"/>
  <c r="J60" i="113"/>
  <c r="Y60" i="113"/>
  <c r="Z63" i="62"/>
  <c r="K67" i="62"/>
  <c r="J67" i="62"/>
  <c r="Y64" i="65"/>
  <c r="Z67" i="65"/>
  <c r="Y67" i="65" s="1"/>
  <c r="J64" i="113"/>
  <c r="Y64" i="113"/>
  <c r="E35" i="116"/>
  <c r="E47" i="116"/>
  <c r="W47" i="116" s="1"/>
  <c r="X47" i="116"/>
  <c r="E57" i="116"/>
  <c r="W57" i="116"/>
  <c r="X57" i="116"/>
  <c r="G145" i="91"/>
  <c r="F145" i="91"/>
  <c r="H1" i="98"/>
  <c r="U1" i="98"/>
  <c r="F141" i="97"/>
  <c r="X67" i="98"/>
  <c r="W67" i="98"/>
  <c r="AC63" i="3"/>
  <c r="D63" i="55"/>
  <c r="B63" i="55"/>
  <c r="A63" i="3"/>
  <c r="C63" i="55"/>
  <c r="AE59" i="3"/>
  <c r="AD59" i="3" s="1"/>
  <c r="AC52" i="3"/>
  <c r="AB52" i="3" s="1"/>
  <c r="Z49" i="98"/>
  <c r="Y49" i="98"/>
  <c r="M14" i="55"/>
  <c r="N14" i="3"/>
  <c r="L14" i="55"/>
  <c r="I158" i="109"/>
  <c r="H158" i="109"/>
  <c r="I26" i="109"/>
  <c r="H26" i="109"/>
  <c r="E13" i="110"/>
  <c r="X13" i="110"/>
  <c r="E16" i="110"/>
  <c r="B16" i="110" s="1"/>
  <c r="A16" i="110" s="1"/>
  <c r="W16" i="110"/>
  <c r="X16" i="110"/>
  <c r="AC16" i="110" s="1"/>
  <c r="AB16" i="110" s="1"/>
  <c r="E40" i="110"/>
  <c r="W40" i="110"/>
  <c r="AC40" i="110" s="1"/>
  <c r="X40" i="110"/>
  <c r="E52" i="110"/>
  <c r="X52" i="110"/>
  <c r="K64" i="110"/>
  <c r="Y64" i="55"/>
  <c r="Z67" i="55"/>
  <c r="Y67" i="55"/>
  <c r="O65" i="3"/>
  <c r="Z65" i="3"/>
  <c r="E13" i="113"/>
  <c r="W13" i="113" s="1"/>
  <c r="X13" i="113"/>
  <c r="F159" i="64"/>
  <c r="G158" i="64" s="1"/>
  <c r="F158" i="64" s="1"/>
  <c r="G26" i="64"/>
  <c r="F26" i="64"/>
  <c r="Z64" i="98"/>
  <c r="Z67" i="98"/>
  <c r="Y67" i="98" s="1"/>
  <c r="K67" i="98"/>
  <c r="J67" i="98"/>
  <c r="E20" i="119"/>
  <c r="W20" i="119"/>
  <c r="X20" i="119"/>
  <c r="F41" i="119"/>
  <c r="E41" i="119"/>
  <c r="G262" i="103"/>
  <c r="G204" i="103" s="1"/>
  <c r="F204" i="103" s="1"/>
  <c r="X67" i="101"/>
  <c r="W67" i="101"/>
  <c r="X67" i="68"/>
  <c r="W67" i="68"/>
  <c r="Z41" i="101"/>
  <c r="Y41" i="101"/>
  <c r="Z41" i="98"/>
  <c r="Y41" i="98"/>
  <c r="Z41" i="92"/>
  <c r="Y41" i="92" s="1"/>
  <c r="T41" i="110"/>
  <c r="S41" i="110"/>
  <c r="J52" i="2"/>
  <c r="H52" i="54"/>
  <c r="I52" i="54"/>
  <c r="X22" i="110"/>
  <c r="E22" i="110"/>
  <c r="W22" i="110" s="1"/>
  <c r="E28" i="110"/>
  <c r="W28" i="110" s="1"/>
  <c r="X28" i="110"/>
  <c r="E38" i="110"/>
  <c r="X38" i="110"/>
  <c r="X43" i="58"/>
  <c r="X49" i="58"/>
  <c r="W49" i="58"/>
  <c r="F49" i="58"/>
  <c r="E49" i="58"/>
  <c r="E48" i="110"/>
  <c r="X48" i="110"/>
  <c r="E58" i="110"/>
  <c r="W58" i="110"/>
  <c r="AC58" i="110" s="1"/>
  <c r="AB58" i="110" s="1"/>
  <c r="B58" i="110"/>
  <c r="W63" i="110"/>
  <c r="B63" i="110"/>
  <c r="A63" i="110" s="1"/>
  <c r="C63" i="113" s="1"/>
  <c r="B63" i="113" s="1"/>
  <c r="A63" i="113" s="1"/>
  <c r="C63" i="116" s="1"/>
  <c r="Y13" i="55"/>
  <c r="Z24" i="55" s="1"/>
  <c r="Y24" i="55" s="1"/>
  <c r="K24" i="55"/>
  <c r="J24" i="55" s="1"/>
  <c r="Z27" i="110"/>
  <c r="AE27" i="110" s="1"/>
  <c r="J27" i="110"/>
  <c r="Y27" i="110"/>
  <c r="F20" i="67"/>
  <c r="G16" i="67" s="1"/>
  <c r="F16" i="67" s="1"/>
  <c r="F27" i="61"/>
  <c r="G26" i="61" s="1"/>
  <c r="E29" i="110"/>
  <c r="W29" i="110" s="1"/>
  <c r="X29" i="110"/>
  <c r="E36" i="110"/>
  <c r="X36" i="110"/>
  <c r="K13" i="110"/>
  <c r="Z13" i="110"/>
  <c r="J19" i="110"/>
  <c r="K66" i="110"/>
  <c r="Z66" i="110" s="1"/>
  <c r="E40" i="113"/>
  <c r="W40" i="113"/>
  <c r="X40" i="113"/>
  <c r="F24" i="64"/>
  <c r="G23" i="64" s="1"/>
  <c r="F23" i="64" s="1"/>
  <c r="F69" i="61"/>
  <c r="G68" i="61" s="1"/>
  <c r="F68" i="61" s="1"/>
  <c r="F263" i="61"/>
  <c r="G262" i="61" s="1"/>
  <c r="F262" i="61" s="1"/>
  <c r="J18" i="113"/>
  <c r="Y18" i="113"/>
  <c r="Z18" i="113"/>
  <c r="J39" i="116"/>
  <c r="Y39" i="116"/>
  <c r="Z39" i="116"/>
  <c r="J147" i="2"/>
  <c r="H147" i="54"/>
  <c r="I147" i="54"/>
  <c r="E44" i="110"/>
  <c r="W44" i="110" s="1"/>
  <c r="X44" i="110"/>
  <c r="B47" i="110"/>
  <c r="W47" i="110"/>
  <c r="AC47" i="110"/>
  <c r="AB47" i="110" s="1"/>
  <c r="K59" i="110"/>
  <c r="E26" i="113"/>
  <c r="X26" i="113"/>
  <c r="G23" i="67"/>
  <c r="F23" i="67"/>
  <c r="J19" i="113"/>
  <c r="Y19" i="113" s="1"/>
  <c r="Z19" i="113"/>
  <c r="E21" i="116"/>
  <c r="W21" i="116"/>
  <c r="X21" i="116"/>
  <c r="J16" i="116"/>
  <c r="Z16" i="116"/>
  <c r="F24" i="103"/>
  <c r="G23" i="103" s="1"/>
  <c r="F23" i="103" s="1"/>
  <c r="F135" i="100"/>
  <c r="G134" i="100"/>
  <c r="F134" i="100"/>
  <c r="G26" i="67"/>
  <c r="G16" i="61"/>
  <c r="F16" i="61"/>
  <c r="I84" i="54"/>
  <c r="J84" i="2"/>
  <c r="H84" i="54" s="1"/>
  <c r="I245" i="54"/>
  <c r="J245" i="2"/>
  <c r="H245" i="54" s="1"/>
  <c r="G262" i="106"/>
  <c r="G23" i="61"/>
  <c r="F23" i="61" s="1"/>
  <c r="G158" i="97"/>
  <c r="G144" i="97" s="1"/>
  <c r="G68" i="88"/>
  <c r="F68" i="88"/>
  <c r="J119" i="2"/>
  <c r="H119" i="54" s="1"/>
  <c r="I119" i="54"/>
  <c r="I102" i="54"/>
  <c r="J102" i="2"/>
  <c r="H102" i="54" s="1"/>
  <c r="I275" i="54"/>
  <c r="J275" i="2"/>
  <c r="H275" i="54" s="1"/>
  <c r="G134" i="91"/>
  <c r="F134" i="91"/>
  <c r="G158" i="88"/>
  <c r="F158" i="88"/>
  <c r="I148" i="54"/>
  <c r="G262" i="91"/>
  <c r="F262" i="91"/>
  <c r="G271" i="100"/>
  <c r="F271" i="100"/>
  <c r="J139" i="2"/>
  <c r="H139" i="54" s="1"/>
  <c r="I135" i="54" s="1"/>
  <c r="H135" i="54" s="1"/>
  <c r="I139" i="54"/>
  <c r="J82" i="2"/>
  <c r="H82" i="54"/>
  <c r="I82" i="54"/>
  <c r="J70" i="2"/>
  <c r="H70" i="54"/>
  <c r="I70" i="54"/>
  <c r="K70" i="54" s="1"/>
  <c r="K254" i="54"/>
  <c r="I254" i="57" s="1"/>
  <c r="J254" i="54"/>
  <c r="H254" i="57"/>
  <c r="J242" i="54"/>
  <c r="H242" i="57"/>
  <c r="K236" i="57"/>
  <c r="I236" i="61" s="1"/>
  <c r="I238" i="57"/>
  <c r="K238" i="57" s="1"/>
  <c r="K218" i="54"/>
  <c r="I218" i="57"/>
  <c r="G178" i="97"/>
  <c r="J107" i="54"/>
  <c r="H107" i="57"/>
  <c r="I98" i="57"/>
  <c r="K98" i="57" s="1"/>
  <c r="F68" i="97"/>
  <c r="Z51" i="119"/>
  <c r="M56" i="55"/>
  <c r="N56" i="3"/>
  <c r="L56" i="55" s="1"/>
  <c r="AG26" i="3"/>
  <c r="T26" i="55" s="1"/>
  <c r="AC26" i="55" s="1"/>
  <c r="J281" i="54"/>
  <c r="H281" i="57" s="1"/>
  <c r="I281" i="57"/>
  <c r="K281" i="57" s="1"/>
  <c r="Z54" i="113"/>
  <c r="J54" i="113"/>
  <c r="Y54" i="113" s="1"/>
  <c r="AB59" i="3"/>
  <c r="AF59" i="3" s="1"/>
  <c r="S59" i="55" s="1"/>
  <c r="O39" i="110"/>
  <c r="B26" i="55"/>
  <c r="J42" i="54"/>
  <c r="H42" i="57"/>
  <c r="I42" i="57"/>
  <c r="K42" i="57"/>
  <c r="I42" i="61"/>
  <c r="Y16" i="116"/>
  <c r="O27" i="110"/>
  <c r="M27" i="113" s="1"/>
  <c r="Z66" i="119"/>
  <c r="J66" i="119"/>
  <c r="Y66" i="119" s="1"/>
  <c r="Z58" i="119"/>
  <c r="J58" i="119"/>
  <c r="Y58" i="119" s="1"/>
  <c r="I94" i="57"/>
  <c r="U61" i="3"/>
  <c r="N16" i="55"/>
  <c r="L16" i="58"/>
  <c r="I81" i="57"/>
  <c r="J81" i="54"/>
  <c r="H81" i="57" s="1"/>
  <c r="K81" i="57" s="1"/>
  <c r="Y23" i="110"/>
  <c r="AE23" i="110"/>
  <c r="AD23" i="110" s="1"/>
  <c r="O23" i="110"/>
  <c r="N23" i="110" s="1"/>
  <c r="L23" i="113" s="1"/>
  <c r="J44" i="54"/>
  <c r="H44" i="57" s="1"/>
  <c r="B29" i="110"/>
  <c r="AE65" i="3"/>
  <c r="AF65" i="3" s="1"/>
  <c r="S65" i="55" s="1"/>
  <c r="D6" i="58"/>
  <c r="Z56" i="119"/>
  <c r="Z54" i="119"/>
  <c r="J51" i="119"/>
  <c r="Y51" i="119" s="1"/>
  <c r="J58" i="110"/>
  <c r="Z58" i="110"/>
  <c r="K146" i="2"/>
  <c r="J146" i="2"/>
  <c r="W64" i="113"/>
  <c r="F67" i="113"/>
  <c r="E67" i="113"/>
  <c r="Y17" i="110"/>
  <c r="I271" i="2"/>
  <c r="H271" i="2"/>
  <c r="AH36" i="3"/>
  <c r="U36" i="55"/>
  <c r="K310" i="2"/>
  <c r="J310" i="2" s="1"/>
  <c r="J59" i="113"/>
  <c r="Y59" i="113" s="1"/>
  <c r="Z51" i="113"/>
  <c r="Z61" i="65"/>
  <c r="Y61" i="65" s="1"/>
  <c r="AG47" i="3"/>
  <c r="T47" i="55"/>
  <c r="AI47" i="3"/>
  <c r="V47" i="55"/>
  <c r="AE47" i="55" s="1"/>
  <c r="AD47" i="55" s="1"/>
  <c r="I35" i="57"/>
  <c r="J35" i="54"/>
  <c r="H35" i="57"/>
  <c r="K35" i="57" s="1"/>
  <c r="I35" i="61" s="1"/>
  <c r="J185" i="54"/>
  <c r="H185" i="57" s="1"/>
  <c r="I185" i="57"/>
  <c r="K41" i="119"/>
  <c r="J41" i="119" s="1"/>
  <c r="AI40" i="3"/>
  <c r="V40" i="55" s="1"/>
  <c r="J58" i="54"/>
  <c r="H58" i="57"/>
  <c r="W26" i="113"/>
  <c r="B28" i="110"/>
  <c r="A28" i="110" s="1"/>
  <c r="C28" i="113" s="1"/>
  <c r="F262" i="103"/>
  <c r="Y63" i="116"/>
  <c r="Z65" i="119"/>
  <c r="N52" i="3"/>
  <c r="L52" i="55"/>
  <c r="M52" i="55"/>
  <c r="O52" i="55" s="1"/>
  <c r="F32" i="110"/>
  <c r="E32" i="110" s="1"/>
  <c r="C54" i="55"/>
  <c r="B54" i="55" s="1"/>
  <c r="W44" i="113"/>
  <c r="AD15" i="3"/>
  <c r="AH15" i="3" s="1"/>
  <c r="U15" i="55" s="1"/>
  <c r="AI18" i="3"/>
  <c r="V18" i="55" s="1"/>
  <c r="F262" i="106"/>
  <c r="B44" i="110"/>
  <c r="A44" i="110" s="1"/>
  <c r="C44" i="113" s="1"/>
  <c r="D63" i="113"/>
  <c r="B22" i="110"/>
  <c r="A22" i="110"/>
  <c r="C22" i="113" s="1"/>
  <c r="Z64" i="110"/>
  <c r="AE64" i="110" s="1"/>
  <c r="J64" i="110"/>
  <c r="Y64" i="110"/>
  <c r="C16" i="113"/>
  <c r="Y44" i="113"/>
  <c r="Z60" i="119"/>
  <c r="N54" i="3"/>
  <c r="L54" i="55"/>
  <c r="B31" i="110"/>
  <c r="D31" i="113"/>
  <c r="W31" i="110"/>
  <c r="AC31" i="110" s="1"/>
  <c r="AB31" i="110" s="1"/>
  <c r="N28" i="55"/>
  <c r="L28" i="58" s="1"/>
  <c r="O28" i="58" s="1"/>
  <c r="N28" i="58" s="1"/>
  <c r="L28" i="62" s="1"/>
  <c r="M28" i="58"/>
  <c r="AD39" i="3"/>
  <c r="AG39" i="3" s="1"/>
  <c r="T39" i="55" s="1"/>
  <c r="N26" i="55"/>
  <c r="L26" i="58"/>
  <c r="O26" i="58"/>
  <c r="M26" i="58"/>
  <c r="B48" i="55"/>
  <c r="D48" i="58" s="1"/>
  <c r="J29" i="54"/>
  <c r="H29" i="57"/>
  <c r="I29" i="57"/>
  <c r="F158" i="97"/>
  <c r="F26" i="67"/>
  <c r="J13" i="110"/>
  <c r="Y13" i="110" s="1"/>
  <c r="AC63" i="110"/>
  <c r="M65" i="55"/>
  <c r="N65" i="3"/>
  <c r="L65" i="55"/>
  <c r="W35" i="116"/>
  <c r="AB31" i="3"/>
  <c r="D44" i="58"/>
  <c r="A44" i="55"/>
  <c r="C44" i="58"/>
  <c r="J54" i="110"/>
  <c r="Y54" i="110"/>
  <c r="J65" i="119"/>
  <c r="Y65" i="119" s="1"/>
  <c r="J56" i="110"/>
  <c r="Y56" i="110"/>
  <c r="AE56" i="110" s="1"/>
  <c r="AD56" i="110" s="1"/>
  <c r="K24" i="2"/>
  <c r="J24" i="2"/>
  <c r="AI26" i="3"/>
  <c r="V26" i="55" s="1"/>
  <c r="B18" i="110"/>
  <c r="W18" i="110"/>
  <c r="AC18" i="110" s="1"/>
  <c r="AB18" i="110" s="1"/>
  <c r="AI36" i="3"/>
  <c r="V36" i="55" s="1"/>
  <c r="AE36" i="55" s="1"/>
  <c r="AD36" i="55" s="1"/>
  <c r="I296" i="2"/>
  <c r="H296" i="2"/>
  <c r="J312" i="54"/>
  <c r="H312" i="57"/>
  <c r="I246" i="57"/>
  <c r="J246" i="54"/>
  <c r="H246" i="57"/>
  <c r="J63" i="113"/>
  <c r="Y63" i="113" s="1"/>
  <c r="Z63" i="113"/>
  <c r="Y38" i="113"/>
  <c r="Z41" i="113"/>
  <c r="Y41" i="113"/>
  <c r="AB35" i="3"/>
  <c r="D36" i="58"/>
  <c r="J262" i="2"/>
  <c r="AB44" i="3"/>
  <c r="J155" i="54"/>
  <c r="H155" i="57"/>
  <c r="I155" i="57"/>
  <c r="J232" i="54"/>
  <c r="H232" i="57"/>
  <c r="I232" i="57"/>
  <c r="J218" i="54"/>
  <c r="H218" i="57"/>
  <c r="J188" i="54"/>
  <c r="H188" i="57"/>
  <c r="F178" i="97"/>
  <c r="A18" i="110"/>
  <c r="C18" i="113"/>
  <c r="B18" i="113" s="1"/>
  <c r="D18" i="113"/>
  <c r="A48" i="55"/>
  <c r="C48" i="58" s="1"/>
  <c r="O64" i="110"/>
  <c r="D28" i="113"/>
  <c r="D44" i="113"/>
  <c r="N27" i="110"/>
  <c r="L27" i="113"/>
  <c r="A26" i="55"/>
  <c r="C26" i="58" s="1"/>
  <c r="D26" i="58"/>
  <c r="AB63" i="110"/>
  <c r="M23" i="113"/>
  <c r="F57" i="118"/>
  <c r="J22" i="107"/>
  <c r="E22" i="107"/>
  <c r="K22" i="107"/>
  <c r="Z22" i="107"/>
  <c r="G56" i="106"/>
  <c r="G57" i="118"/>
  <c r="F22" i="107"/>
  <c r="X22" i="107"/>
  <c r="F56" i="106"/>
  <c r="F174" i="100"/>
  <c r="F141" i="118"/>
  <c r="F221" i="100"/>
  <c r="AD65" i="3"/>
  <c r="AG20" i="3"/>
  <c r="AF20" i="3"/>
  <c r="S20" i="55"/>
  <c r="AH20" i="3"/>
  <c r="U20" i="55"/>
  <c r="AI20" i="3"/>
  <c r="K82" i="54"/>
  <c r="I82" i="57" s="1"/>
  <c r="Z59" i="110"/>
  <c r="J59" i="110"/>
  <c r="O59" i="110" s="1"/>
  <c r="M59" i="113" s="1"/>
  <c r="AC44" i="110"/>
  <c r="AB44" i="110" s="1"/>
  <c r="H158" i="2"/>
  <c r="K148" i="54"/>
  <c r="I148" i="57" s="1"/>
  <c r="F26" i="61"/>
  <c r="AB63" i="3"/>
  <c r="I250" i="2"/>
  <c r="I65" i="57"/>
  <c r="J60" i="119"/>
  <c r="Y60" i="119" s="1"/>
  <c r="K45" i="54"/>
  <c r="AB22" i="3"/>
  <c r="AF22" i="3" s="1"/>
  <c r="S22" i="55" s="1"/>
  <c r="K157" i="57"/>
  <c r="U67" i="3"/>
  <c r="F127" i="103"/>
  <c r="F145" i="57"/>
  <c r="K311" i="54"/>
  <c r="J311" i="54" s="1"/>
  <c r="H311" i="57" s="1"/>
  <c r="AH26" i="3"/>
  <c r="U26" i="55" s="1"/>
  <c r="AF26" i="3"/>
  <c r="S26" i="55"/>
  <c r="W51" i="116"/>
  <c r="C38" i="55"/>
  <c r="B38" i="55" s="1"/>
  <c r="I212" i="57"/>
  <c r="J212" i="54"/>
  <c r="H212" i="57" s="1"/>
  <c r="F193" i="57"/>
  <c r="G177" i="57"/>
  <c r="F177" i="57"/>
  <c r="I133" i="57"/>
  <c r="J133" i="54"/>
  <c r="H133" i="57" s="1"/>
  <c r="K133" i="57" s="1"/>
  <c r="J208" i="54"/>
  <c r="H208" i="57" s="1"/>
  <c r="K208" i="57" s="1"/>
  <c r="J58" i="113"/>
  <c r="Y58" i="113" s="1"/>
  <c r="Z58" i="113"/>
  <c r="Z43" i="113"/>
  <c r="J43" i="113"/>
  <c r="J39" i="54"/>
  <c r="H39" i="57"/>
  <c r="K39" i="57" s="1"/>
  <c r="J39" i="57" s="1"/>
  <c r="H39" i="61" s="1"/>
  <c r="I39" i="57"/>
  <c r="J99" i="54"/>
  <c r="H99" i="57" s="1"/>
  <c r="I99" i="57"/>
  <c r="I59" i="57"/>
  <c r="K59" i="57" s="1"/>
  <c r="A58" i="55"/>
  <c r="C58" i="58"/>
  <c r="B58" i="58" s="1"/>
  <c r="D58" i="58"/>
  <c r="I16" i="2"/>
  <c r="H16" i="2" s="1"/>
  <c r="K20" i="2"/>
  <c r="J20" i="2"/>
  <c r="O64" i="55"/>
  <c r="N64" i="55"/>
  <c r="L64" i="58" s="1"/>
  <c r="G51" i="97"/>
  <c r="F145" i="54"/>
  <c r="G144" i="54"/>
  <c r="F144" i="54" s="1"/>
  <c r="F169" i="54" s="1"/>
  <c r="K195" i="54"/>
  <c r="I195" i="57" s="1"/>
  <c r="M38" i="113"/>
  <c r="N38" i="110"/>
  <c r="L38" i="113" s="1"/>
  <c r="K278" i="54"/>
  <c r="I278" i="57"/>
  <c r="I248" i="54"/>
  <c r="K249" i="54"/>
  <c r="J249" i="54" s="1"/>
  <c r="H249" i="57" s="1"/>
  <c r="AD14" i="110"/>
  <c r="M15" i="113"/>
  <c r="N15" i="110"/>
  <c r="L15" i="113" s="1"/>
  <c r="O48" i="113"/>
  <c r="M48" i="116"/>
  <c r="AB21" i="110"/>
  <c r="J138" i="54"/>
  <c r="H138" i="57"/>
  <c r="I138" i="57"/>
  <c r="K289" i="54"/>
  <c r="J289" i="54" s="1"/>
  <c r="H289" i="57" s="1"/>
  <c r="I288" i="54"/>
  <c r="J308" i="54"/>
  <c r="H308" i="57"/>
  <c r="K308" i="57" s="1"/>
  <c r="K303" i="54"/>
  <c r="J303" i="54" s="1"/>
  <c r="I301" i="54"/>
  <c r="F271" i="97"/>
  <c r="G270" i="97" s="1"/>
  <c r="F270" i="97" s="1"/>
  <c r="I117" i="57"/>
  <c r="J117" i="54"/>
  <c r="H117" i="57"/>
  <c r="K117" i="57"/>
  <c r="Z13" i="119"/>
  <c r="J13" i="119"/>
  <c r="Y13" i="119" s="1"/>
  <c r="G270" i="57"/>
  <c r="F270" i="57"/>
  <c r="D14" i="58"/>
  <c r="I12" i="57"/>
  <c r="J12" i="54"/>
  <c r="H12" i="57"/>
  <c r="K12" i="57" s="1"/>
  <c r="K277" i="2"/>
  <c r="J277" i="2" s="1"/>
  <c r="G271" i="2"/>
  <c r="F271" i="2" s="1"/>
  <c r="G270" i="2" s="1"/>
  <c r="Z56" i="116"/>
  <c r="J56" i="116"/>
  <c r="H197" i="2"/>
  <c r="D68" i="3"/>
  <c r="C68" i="3"/>
  <c r="O66" i="55"/>
  <c r="N66" i="55" s="1"/>
  <c r="O48" i="55"/>
  <c r="D15" i="113"/>
  <c r="B15" i="113" s="1"/>
  <c r="M68" i="110"/>
  <c r="L68" i="110" s="1"/>
  <c r="B46" i="110"/>
  <c r="D46" i="113" s="1"/>
  <c r="W46" i="110"/>
  <c r="AC46" i="110" s="1"/>
  <c r="K211" i="2"/>
  <c r="J211" i="2"/>
  <c r="W59" i="110"/>
  <c r="B59" i="110"/>
  <c r="D59" i="113" s="1"/>
  <c r="A57" i="3"/>
  <c r="C57" i="55"/>
  <c r="B57" i="55"/>
  <c r="M51" i="55"/>
  <c r="A51" i="3"/>
  <c r="C51" i="55" s="1"/>
  <c r="B51" i="55" s="1"/>
  <c r="A51" i="55" s="1"/>
  <c r="C51" i="58" s="1"/>
  <c r="K122" i="2"/>
  <c r="J122" i="2"/>
  <c r="F27" i="97"/>
  <c r="G26" i="97" s="1"/>
  <c r="F26" i="97" s="1"/>
  <c r="A66" i="3"/>
  <c r="C66" i="55" s="1"/>
  <c r="AC64" i="3"/>
  <c r="A53" i="3"/>
  <c r="C53" i="55"/>
  <c r="B53" i="55" s="1"/>
  <c r="A28" i="3"/>
  <c r="G250" i="57"/>
  <c r="F250" i="57"/>
  <c r="G205" i="57"/>
  <c r="G23" i="54"/>
  <c r="G134" i="64"/>
  <c r="F134" i="64"/>
  <c r="F34" i="97"/>
  <c r="K56" i="2"/>
  <c r="J56" i="2"/>
  <c r="D65" i="55"/>
  <c r="B65" i="55" s="1"/>
  <c r="A55" i="3"/>
  <c r="C55" i="55" s="1"/>
  <c r="A52" i="3"/>
  <c r="C52" i="55"/>
  <c r="B52" i="55" s="1"/>
  <c r="N18" i="3"/>
  <c r="L18" i="55"/>
  <c r="O18" i="55" s="1"/>
  <c r="I296" i="109"/>
  <c r="I239" i="109"/>
  <c r="I127" i="109"/>
  <c r="H127" i="109"/>
  <c r="I68" i="109"/>
  <c r="F6" i="64"/>
  <c r="G5" i="64"/>
  <c r="F34" i="61"/>
  <c r="F27" i="100"/>
  <c r="G26" i="100" s="1"/>
  <c r="F17" i="103"/>
  <c r="G16" i="103"/>
  <c r="F16" i="103" s="1"/>
  <c r="K118" i="54"/>
  <c r="J118" i="54"/>
  <c r="H118" i="57" s="1"/>
  <c r="K85" i="54"/>
  <c r="J62" i="2"/>
  <c r="H62" i="54"/>
  <c r="I60" i="54"/>
  <c r="I62" i="54"/>
  <c r="K62" i="54"/>
  <c r="J11" i="2"/>
  <c r="H11" i="54" s="1"/>
  <c r="I11" i="54"/>
  <c r="J287" i="2"/>
  <c r="H287" i="54"/>
  <c r="K287" i="54"/>
  <c r="I287" i="54"/>
  <c r="J199" i="2"/>
  <c r="H199" i="54"/>
  <c r="I199" i="54"/>
  <c r="K95" i="54"/>
  <c r="I95" i="57" s="1"/>
  <c r="K95" i="57" s="1"/>
  <c r="F305" i="61"/>
  <c r="G296" i="61"/>
  <c r="F296" i="61" s="1"/>
  <c r="G31" i="91"/>
  <c r="F31" i="91" s="1"/>
  <c r="G145" i="100"/>
  <c r="F131" i="100"/>
  <c r="G127" i="100" s="1"/>
  <c r="F20" i="100"/>
  <c r="G16" i="100" s="1"/>
  <c r="F16" i="100" s="1"/>
  <c r="I71" i="54"/>
  <c r="K71" i="54" s="1"/>
  <c r="J71" i="2"/>
  <c r="H71" i="54"/>
  <c r="J25" i="2"/>
  <c r="H25" i="54"/>
  <c r="I25" i="54"/>
  <c r="J14" i="2"/>
  <c r="H14" i="54"/>
  <c r="I14" i="54"/>
  <c r="A49" i="100"/>
  <c r="A92" i="100"/>
  <c r="K61" i="89"/>
  <c r="J61" i="89"/>
  <c r="F181" i="103"/>
  <c r="G178" i="103"/>
  <c r="K190" i="54"/>
  <c r="A142" i="57"/>
  <c r="A49" i="57"/>
  <c r="A92" i="57"/>
  <c r="A92" i="109"/>
  <c r="A49" i="109"/>
  <c r="G193" i="100"/>
  <c r="F193" i="100" s="1"/>
  <c r="F183" i="100"/>
  <c r="G178" i="100"/>
  <c r="J201" i="2"/>
  <c r="H201" i="54" s="1"/>
  <c r="I201" i="54"/>
  <c r="F17" i="106"/>
  <c r="G16" i="106"/>
  <c r="F145" i="100"/>
  <c r="F205" i="57"/>
  <c r="I45" i="57"/>
  <c r="J45" i="54"/>
  <c r="H45" i="57" s="1"/>
  <c r="AI65" i="3"/>
  <c r="V65" i="55"/>
  <c r="H296" i="109"/>
  <c r="I295" i="109" s="1"/>
  <c r="K271" i="2"/>
  <c r="J271" i="2" s="1"/>
  <c r="H301" i="54"/>
  <c r="J278" i="54"/>
  <c r="H278" i="57" s="1"/>
  <c r="M64" i="58"/>
  <c r="O64" i="58" s="1"/>
  <c r="X61" i="116"/>
  <c r="W61" i="116"/>
  <c r="AI54" i="3"/>
  <c r="V54" i="55" s="1"/>
  <c r="Y59" i="110"/>
  <c r="AE59" i="110" s="1"/>
  <c r="AD64" i="110"/>
  <c r="AG65" i="3"/>
  <c r="T65" i="55"/>
  <c r="AC65" i="55"/>
  <c r="J95" i="54"/>
  <c r="H95" i="57" s="1"/>
  <c r="N48" i="55"/>
  <c r="L48" i="58" s="1"/>
  <c r="M48" i="58"/>
  <c r="O48" i="58"/>
  <c r="G31" i="61"/>
  <c r="H68" i="109"/>
  <c r="C28" i="55"/>
  <c r="B28" i="55" s="1"/>
  <c r="B32" i="3"/>
  <c r="A32" i="3"/>
  <c r="B67" i="3"/>
  <c r="A67" i="3"/>
  <c r="H303" i="57"/>
  <c r="I303" i="57"/>
  <c r="K303" i="57" s="1"/>
  <c r="J303" i="57" s="1"/>
  <c r="J195" i="54"/>
  <c r="H195" i="57" s="1"/>
  <c r="AI22" i="3"/>
  <c r="V22" i="55"/>
  <c r="AH22" i="3"/>
  <c r="U22" i="55" s="1"/>
  <c r="J148" i="54"/>
  <c r="H148" i="57" s="1"/>
  <c r="AH65" i="3"/>
  <c r="U65" i="55"/>
  <c r="H239" i="109"/>
  <c r="I289" i="57"/>
  <c r="Y43" i="113"/>
  <c r="H250" i="2"/>
  <c r="F26" i="100"/>
  <c r="O51" i="55"/>
  <c r="N51" i="55"/>
  <c r="L51" i="58" s="1"/>
  <c r="AC59" i="110"/>
  <c r="AB59" i="110" s="1"/>
  <c r="A46" i="110"/>
  <c r="C46" i="113" s="1"/>
  <c r="L66" i="58"/>
  <c r="Y56" i="116"/>
  <c r="H288" i="54"/>
  <c r="K288" i="54"/>
  <c r="J288" i="54" s="1"/>
  <c r="G167" i="97"/>
  <c r="F51" i="97"/>
  <c r="F167" i="97"/>
  <c r="J82" i="54"/>
  <c r="H82" i="57" s="1"/>
  <c r="V20" i="55"/>
  <c r="AE20" i="55"/>
  <c r="AD20" i="55" s="1"/>
  <c r="T20" i="55"/>
  <c r="AC20" i="55" s="1"/>
  <c r="D32" i="55"/>
  <c r="C32" i="55" s="1"/>
  <c r="F270" i="2"/>
  <c r="M51" i="58"/>
  <c r="G295" i="61"/>
  <c r="K65" i="57"/>
  <c r="W22" i="107"/>
  <c r="K139" i="54"/>
  <c r="K245" i="54"/>
  <c r="I244" i="54"/>
  <c r="H244" i="54" s="1"/>
  <c r="K244" i="54" s="1"/>
  <c r="J244" i="54" s="1"/>
  <c r="F309" i="106"/>
  <c r="F309" i="91"/>
  <c r="I251" i="54"/>
  <c r="K253" i="54"/>
  <c r="J10" i="54"/>
  <c r="H10" i="57" s="1"/>
  <c r="O65" i="55"/>
  <c r="N65" i="55"/>
  <c r="L65" i="58" s="1"/>
  <c r="K52" i="54"/>
  <c r="J52" i="54" s="1"/>
  <c r="H52" i="57"/>
  <c r="I258" i="54"/>
  <c r="Z41" i="119"/>
  <c r="Y41" i="119"/>
  <c r="AG51" i="3"/>
  <c r="I53" i="57"/>
  <c r="J53" i="54"/>
  <c r="H53" i="57" s="1"/>
  <c r="J106" i="54"/>
  <c r="H106" i="57" s="1"/>
  <c r="I106" i="57"/>
  <c r="K106" i="57" s="1"/>
  <c r="J64" i="54"/>
  <c r="H64" i="57"/>
  <c r="K64" i="57" s="1"/>
  <c r="I64" i="57"/>
  <c r="J162" i="54"/>
  <c r="H162" i="57" s="1"/>
  <c r="I162" i="57"/>
  <c r="J54" i="54"/>
  <c r="H54" i="57" s="1"/>
  <c r="I54" i="57"/>
  <c r="K54" i="57" s="1"/>
  <c r="J229" i="54"/>
  <c r="H229" i="57"/>
  <c r="I229" i="57"/>
  <c r="J89" i="54"/>
  <c r="H89" i="57"/>
  <c r="K89" i="57"/>
  <c r="I89" i="57"/>
  <c r="J164" i="54"/>
  <c r="H164" i="57" s="1"/>
  <c r="I164" i="57"/>
  <c r="N21" i="55"/>
  <c r="L21" i="58" s="1"/>
  <c r="O21" i="58"/>
  <c r="N21" i="58" s="1"/>
  <c r="M21" i="58"/>
  <c r="J13" i="113"/>
  <c r="Y13" i="113"/>
  <c r="G270" i="61"/>
  <c r="F270" i="61"/>
  <c r="G51" i="67"/>
  <c r="G167" i="67" s="1"/>
  <c r="O37" i="55"/>
  <c r="N37" i="55" s="1"/>
  <c r="B20" i="55"/>
  <c r="A20" i="55" s="1"/>
  <c r="C20" i="58" s="1"/>
  <c r="AB17" i="3"/>
  <c r="AI17" i="3"/>
  <c r="V17" i="55" s="1"/>
  <c r="AB16" i="3"/>
  <c r="AI16" i="3" s="1"/>
  <c r="V16" i="55" s="1"/>
  <c r="AE16" i="55" s="1"/>
  <c r="AD16" i="55" s="1"/>
  <c r="K304" i="54"/>
  <c r="J304" i="54"/>
  <c r="H304" i="57" s="1"/>
  <c r="I55" i="2"/>
  <c r="AB21" i="3"/>
  <c r="B56" i="110"/>
  <c r="W56" i="110"/>
  <c r="AC56" i="110"/>
  <c r="AB56" i="110" s="1"/>
  <c r="M23" i="55"/>
  <c r="O23" i="55"/>
  <c r="M22" i="55"/>
  <c r="A15" i="3"/>
  <c r="C15" i="55"/>
  <c r="B15" i="55" s="1"/>
  <c r="A15" i="55" s="1"/>
  <c r="C15" i="58" s="1"/>
  <c r="I271" i="109"/>
  <c r="H271" i="109"/>
  <c r="H251" i="109"/>
  <c r="I250" i="109"/>
  <c r="H75" i="109"/>
  <c r="I74" i="109" s="1"/>
  <c r="H74" i="109" s="1"/>
  <c r="H60" i="109"/>
  <c r="I55" i="109"/>
  <c r="W53" i="110"/>
  <c r="AC53" i="110" s="1"/>
  <c r="B53" i="110"/>
  <c r="A53" i="110" s="1"/>
  <c r="C53" i="113" s="1"/>
  <c r="W55" i="110"/>
  <c r="AC55" i="110"/>
  <c r="AB55" i="110" s="1"/>
  <c r="B55" i="110"/>
  <c r="A55" i="110" s="1"/>
  <c r="C55" i="113" s="1"/>
  <c r="B55" i="113" s="1"/>
  <c r="B57" i="110"/>
  <c r="D57" i="113" s="1"/>
  <c r="W57" i="110"/>
  <c r="AC57" i="110"/>
  <c r="AB57" i="110" s="1"/>
  <c r="W66" i="110"/>
  <c r="AC66" i="110"/>
  <c r="B66" i="110"/>
  <c r="D66" i="113"/>
  <c r="A66" i="110"/>
  <c r="C66" i="113" s="1"/>
  <c r="K60" i="110"/>
  <c r="Z60" i="110" s="1"/>
  <c r="E65" i="110"/>
  <c r="B65" i="110" s="1"/>
  <c r="G55" i="57"/>
  <c r="I153" i="54"/>
  <c r="I86" i="54"/>
  <c r="F159" i="106"/>
  <c r="G158" i="106" s="1"/>
  <c r="F158" i="106"/>
  <c r="I264" i="54"/>
  <c r="H55" i="2"/>
  <c r="L37" i="58"/>
  <c r="H251" i="54"/>
  <c r="K135" i="54"/>
  <c r="J135" i="54"/>
  <c r="AH16" i="3"/>
  <c r="U16" i="55" s="1"/>
  <c r="D55" i="113"/>
  <c r="O22" i="55"/>
  <c r="M22" i="58"/>
  <c r="F51" i="67"/>
  <c r="F167" i="67" s="1"/>
  <c r="T51" i="55"/>
  <c r="H261" i="57"/>
  <c r="I261" i="57"/>
  <c r="M65" i="58"/>
  <c r="J139" i="54"/>
  <c r="H139" i="57" s="1"/>
  <c r="I139" i="57"/>
  <c r="N22" i="55"/>
  <c r="L22" i="58"/>
  <c r="F267" i="112"/>
  <c r="F221" i="112"/>
  <c r="F292" i="118"/>
  <c r="F141" i="100"/>
  <c r="F174" i="97"/>
  <c r="F221" i="106"/>
  <c r="F267" i="106"/>
  <c r="F141" i="109"/>
  <c r="H1" i="110"/>
  <c r="U1" i="110"/>
  <c r="F174" i="118"/>
  <c r="F141" i="61"/>
  <c r="F91" i="118"/>
  <c r="F267" i="97"/>
  <c r="F221" i="118"/>
  <c r="F292" i="112"/>
  <c r="F221" i="97"/>
  <c r="F91" i="2"/>
  <c r="F267" i="61"/>
  <c r="F141" i="2"/>
  <c r="F267" i="118"/>
  <c r="F221" i="61"/>
  <c r="F91" i="109"/>
  <c r="F174" i="61"/>
  <c r="F48" i="97"/>
  <c r="K7" i="54"/>
  <c r="I7" i="57" s="1"/>
  <c r="B46" i="113"/>
  <c r="A46" i="113" s="1"/>
  <c r="C46" i="116" s="1"/>
  <c r="F127" i="100"/>
  <c r="B55" i="55"/>
  <c r="K201" i="54"/>
  <c r="I200" i="54"/>
  <c r="I24" i="54"/>
  <c r="K25" i="54"/>
  <c r="J25" i="54" s="1"/>
  <c r="H25" i="57"/>
  <c r="N26" i="58"/>
  <c r="L26" i="62"/>
  <c r="M26" i="62"/>
  <c r="D6" i="62"/>
  <c r="K29" i="57"/>
  <c r="J35" i="57"/>
  <c r="H35" i="61" s="1"/>
  <c r="AF15" i="3"/>
  <c r="AI15" i="3"/>
  <c r="O16" i="58"/>
  <c r="F55" i="64"/>
  <c r="G51" i="64"/>
  <c r="J63" i="54"/>
  <c r="H63" i="57"/>
  <c r="K63" i="57" s="1"/>
  <c r="I63" i="57"/>
  <c r="J111" i="54"/>
  <c r="H111" i="57"/>
  <c r="I111" i="57"/>
  <c r="K107" i="57"/>
  <c r="K242" i="57"/>
  <c r="I257" i="57"/>
  <c r="J257" i="54"/>
  <c r="H257" i="57" s="1"/>
  <c r="K257" i="57" s="1"/>
  <c r="K192" i="54"/>
  <c r="J234" i="54"/>
  <c r="H234" i="57"/>
  <c r="K234" i="57"/>
  <c r="I234" i="57"/>
  <c r="I43" i="57"/>
  <c r="J43" i="54"/>
  <c r="H43" i="57" s="1"/>
  <c r="J300" i="54"/>
  <c r="H300" i="57" s="1"/>
  <c r="I300" i="57"/>
  <c r="I305" i="54"/>
  <c r="K306" i="54"/>
  <c r="F271" i="54"/>
  <c r="G270" i="54"/>
  <c r="F270" i="54" s="1"/>
  <c r="K36" i="54"/>
  <c r="J36" i="54" s="1"/>
  <c r="H36" i="57" s="1"/>
  <c r="I124" i="54"/>
  <c r="K125" i="54"/>
  <c r="I130" i="57"/>
  <c r="K130" i="57" s="1"/>
  <c r="J130" i="54"/>
  <c r="H130" i="57"/>
  <c r="I9" i="57"/>
  <c r="J9" i="54"/>
  <c r="H9" i="57"/>
  <c r="K184" i="54"/>
  <c r="I183" i="54"/>
  <c r="J108" i="54"/>
  <c r="H108" i="57"/>
  <c r="I108" i="57"/>
  <c r="K108" i="57"/>
  <c r="K57" i="54"/>
  <c r="I56" i="54"/>
  <c r="I87" i="57"/>
  <c r="K87" i="57"/>
  <c r="J87" i="54"/>
  <c r="H87" i="57"/>
  <c r="J104" i="54"/>
  <c r="H104" i="57"/>
  <c r="I104" i="57"/>
  <c r="J247" i="54"/>
  <c r="H247" i="57" s="1"/>
  <c r="I247" i="57"/>
  <c r="K247" i="57" s="1"/>
  <c r="J247" i="57" s="1"/>
  <c r="H247" i="61" s="1"/>
  <c r="K256" i="54"/>
  <c r="I255" i="54"/>
  <c r="I206" i="54"/>
  <c r="K207" i="54"/>
  <c r="K215" i="54"/>
  <c r="I215" i="57" s="1"/>
  <c r="I214" i="54"/>
  <c r="K233" i="54"/>
  <c r="I231" i="54"/>
  <c r="I114" i="57"/>
  <c r="J114" i="54"/>
  <c r="H114" i="57" s="1"/>
  <c r="K114" i="57"/>
  <c r="J136" i="54"/>
  <c r="H136" i="57" s="1"/>
  <c r="I136" i="57"/>
  <c r="I297" i="54"/>
  <c r="A37" i="55"/>
  <c r="C37" i="58"/>
  <c r="D37" i="58"/>
  <c r="H26" i="2"/>
  <c r="I41" i="57"/>
  <c r="K41" i="57" s="1"/>
  <c r="J41" i="54"/>
  <c r="H41" i="57"/>
  <c r="I126" i="57"/>
  <c r="K126" i="57" s="1"/>
  <c r="J126" i="54"/>
  <c r="H126" i="57"/>
  <c r="I128" i="54"/>
  <c r="K129" i="54"/>
  <c r="I129" i="57" s="1"/>
  <c r="K156" i="54"/>
  <c r="J116" i="54"/>
  <c r="H116" i="57" s="1"/>
  <c r="K116" i="57" s="1"/>
  <c r="I116" i="57"/>
  <c r="AI59" i="3"/>
  <c r="V59" i="55" s="1"/>
  <c r="AE59" i="55" s="1"/>
  <c r="AD59" i="55" s="1"/>
  <c r="I239" i="2"/>
  <c r="B27" i="55"/>
  <c r="D27" i="58" s="1"/>
  <c r="W56" i="113"/>
  <c r="AG36" i="3"/>
  <c r="T36" i="55" s="1"/>
  <c r="AC36" i="55"/>
  <c r="AF47" i="3"/>
  <c r="S47" i="55"/>
  <c r="AC47" i="55"/>
  <c r="AB47" i="55" s="1"/>
  <c r="I127" i="2"/>
  <c r="H127" i="2" s="1"/>
  <c r="AF46" i="3"/>
  <c r="S46" i="55"/>
  <c r="AG46" i="3"/>
  <c r="K159" i="2"/>
  <c r="J159" i="2"/>
  <c r="K286" i="2"/>
  <c r="J286" i="2"/>
  <c r="W43" i="119"/>
  <c r="N40" i="110"/>
  <c r="L40" i="113"/>
  <c r="O40" i="113" s="1"/>
  <c r="K314" i="54"/>
  <c r="J63" i="119"/>
  <c r="X49" i="104"/>
  <c r="W49" i="104" s="1"/>
  <c r="X41" i="68"/>
  <c r="W41" i="68" s="1"/>
  <c r="X41" i="58"/>
  <c r="W41" i="58"/>
  <c r="AC48" i="3"/>
  <c r="X49" i="98"/>
  <c r="W49" i="98" s="1"/>
  <c r="X49" i="92"/>
  <c r="W49" i="92" s="1"/>
  <c r="X49" i="89"/>
  <c r="W49" i="89"/>
  <c r="X49" i="65"/>
  <c r="W49" i="65" s="1"/>
  <c r="X49" i="107"/>
  <c r="W49" i="107" s="1"/>
  <c r="A39" i="3"/>
  <c r="AC38" i="3"/>
  <c r="AB38" i="3" s="1"/>
  <c r="B35" i="55"/>
  <c r="AC34" i="3"/>
  <c r="AC28" i="3"/>
  <c r="AB28" i="3" s="1"/>
  <c r="E6" i="110"/>
  <c r="X6" i="110"/>
  <c r="E17" i="110"/>
  <c r="W17" i="110" s="1"/>
  <c r="X17" i="110"/>
  <c r="W39" i="110"/>
  <c r="AC39" i="110"/>
  <c r="B39" i="110"/>
  <c r="D39" i="113"/>
  <c r="E51" i="110"/>
  <c r="X51" i="110"/>
  <c r="E60" i="110"/>
  <c r="W60" i="110" s="1"/>
  <c r="X60" i="110"/>
  <c r="E64" i="110"/>
  <c r="F67" i="110"/>
  <c r="E67" i="110"/>
  <c r="X64" i="110"/>
  <c r="J29" i="110"/>
  <c r="O29" i="110"/>
  <c r="Z29" i="110"/>
  <c r="K51" i="110"/>
  <c r="B35" i="110"/>
  <c r="D35" i="113"/>
  <c r="W35" i="110"/>
  <c r="AC35" i="110" s="1"/>
  <c r="J34" i="110"/>
  <c r="Z34" i="110"/>
  <c r="J37" i="110"/>
  <c r="Y37" i="110" s="1"/>
  <c r="AE37" i="110" s="1"/>
  <c r="AD37" i="110" s="1"/>
  <c r="J45" i="110"/>
  <c r="O45" i="110"/>
  <c r="G16" i="57"/>
  <c r="F16" i="57" s="1"/>
  <c r="A142" i="64"/>
  <c r="A92" i="64"/>
  <c r="G5" i="103"/>
  <c r="G158" i="100"/>
  <c r="J120" i="2"/>
  <c r="H120" i="54" s="1"/>
  <c r="Z51" i="110"/>
  <c r="J51" i="110"/>
  <c r="A27" i="55"/>
  <c r="C27" i="58"/>
  <c r="K154" i="54"/>
  <c r="J154" i="54" s="1"/>
  <c r="J129" i="54"/>
  <c r="H129" i="57" s="1"/>
  <c r="H231" i="54"/>
  <c r="K231" i="54" s="1"/>
  <c r="J231" i="54"/>
  <c r="H214" i="54"/>
  <c r="K214" i="54" s="1"/>
  <c r="J214" i="54" s="1"/>
  <c r="H255" i="54"/>
  <c r="K255" i="54" s="1"/>
  <c r="J255" i="54" s="1"/>
  <c r="J57" i="54"/>
  <c r="H57" i="57" s="1"/>
  <c r="K57" i="57" s="1"/>
  <c r="I57" i="57"/>
  <c r="H183" i="54"/>
  <c r="J306" i="54"/>
  <c r="H306" i="57" s="1"/>
  <c r="I306" i="57"/>
  <c r="J107" i="57"/>
  <c r="H107" i="61"/>
  <c r="I107" i="61"/>
  <c r="V15" i="55"/>
  <c r="I29" i="61"/>
  <c r="K29" i="61" s="1"/>
  <c r="J29" i="61" s="1"/>
  <c r="J29" i="57"/>
  <c r="H29" i="61" s="1"/>
  <c r="A6" i="58"/>
  <c r="C6" i="62" s="1"/>
  <c r="I25" i="57"/>
  <c r="K25" i="57" s="1"/>
  <c r="F5" i="103"/>
  <c r="O37" i="110"/>
  <c r="N37" i="110" s="1"/>
  <c r="L37" i="113" s="1"/>
  <c r="D35" i="58"/>
  <c r="A35" i="55"/>
  <c r="C35" i="58" s="1"/>
  <c r="C39" i="55"/>
  <c r="B39" i="55" s="1"/>
  <c r="I314" i="57"/>
  <c r="K314" i="57" s="1"/>
  <c r="J314" i="54"/>
  <c r="H314" i="57"/>
  <c r="T46" i="55"/>
  <c r="I156" i="57"/>
  <c r="J156" i="54"/>
  <c r="H156" i="57"/>
  <c r="I154" i="57" s="1"/>
  <c r="J298" i="54"/>
  <c r="H298" i="57"/>
  <c r="I298" i="57"/>
  <c r="J215" i="54"/>
  <c r="H215" i="57"/>
  <c r="H206" i="54"/>
  <c r="K206" i="54" s="1"/>
  <c r="J206" i="54" s="1"/>
  <c r="H56" i="54"/>
  <c r="K56" i="54" s="1"/>
  <c r="J56" i="54" s="1"/>
  <c r="J184" i="54"/>
  <c r="H184" i="57"/>
  <c r="I184" i="57"/>
  <c r="H124" i="54"/>
  <c r="K305" i="54"/>
  <c r="J305" i="54"/>
  <c r="H305" i="54"/>
  <c r="I192" i="57"/>
  <c r="J192" i="54"/>
  <c r="H192" i="57" s="1"/>
  <c r="K192" i="57" s="1"/>
  <c r="J192" i="57" s="1"/>
  <c r="H192" i="61" s="1"/>
  <c r="N16" i="58"/>
  <c r="L16" i="62" s="1"/>
  <c r="M16" i="62"/>
  <c r="S15" i="55"/>
  <c r="H24" i="54"/>
  <c r="J201" i="54"/>
  <c r="H201" i="57"/>
  <c r="I201" i="57"/>
  <c r="K201" i="57" s="1"/>
  <c r="J201" i="57" s="1"/>
  <c r="H201" i="61" s="1"/>
  <c r="A55" i="55"/>
  <c r="C55" i="58"/>
  <c r="D55" i="58"/>
  <c r="AC46" i="55"/>
  <c r="AB46" i="55" s="1"/>
  <c r="O51" i="110"/>
  <c r="N51" i="110" s="1"/>
  <c r="L51" i="113" s="1"/>
  <c r="M37" i="113"/>
  <c r="AE15" i="55"/>
  <c r="AD15" i="55"/>
  <c r="I8" i="54"/>
  <c r="J8" i="2"/>
  <c r="H8" i="54" s="1"/>
  <c r="K8" i="54" s="1"/>
  <c r="H1" i="116"/>
  <c r="U1" i="116"/>
  <c r="F292" i="115"/>
  <c r="F48" i="109"/>
  <c r="F174" i="109"/>
  <c r="F267" i="103"/>
  <c r="F292" i="103"/>
  <c r="F267" i="67"/>
  <c r="F141" i="67"/>
  <c r="F174" i="67"/>
  <c r="F221" i="67"/>
  <c r="F91" i="67"/>
  <c r="F292" i="67"/>
  <c r="H1" i="58"/>
  <c r="U1" i="58"/>
  <c r="F91" i="57"/>
  <c r="F174" i="57"/>
  <c r="F174" i="54"/>
  <c r="F221" i="54"/>
  <c r="F141" i="115"/>
  <c r="F48" i="115"/>
  <c r="F91" i="115"/>
  <c r="F174" i="115"/>
  <c r="F267" i="115"/>
  <c r="H1" i="89"/>
  <c r="U1" i="89"/>
  <c r="H1" i="104"/>
  <c r="U1" i="104"/>
  <c r="F48" i="103"/>
  <c r="F292" i="106"/>
  <c r="F292" i="91"/>
  <c r="F221" i="91"/>
  <c r="F221" i="88"/>
  <c r="F141" i="91"/>
  <c r="F174" i="88"/>
  <c r="H1" i="101"/>
  <c r="U1" i="101" s="1"/>
  <c r="F141" i="103"/>
  <c r="H1" i="107"/>
  <c r="U1" i="107" s="1"/>
  <c r="F91" i="103"/>
  <c r="F91" i="100"/>
  <c r="F48" i="100"/>
  <c r="F174" i="91"/>
  <c r="F141" i="88"/>
  <c r="F292" i="64"/>
  <c r="H1" i="55"/>
  <c r="U1" i="55" s="1"/>
  <c r="F267" i="54"/>
  <c r="F48" i="2"/>
  <c r="F221" i="64"/>
  <c r="F292" i="57"/>
  <c r="F267" i="2"/>
  <c r="F174" i="2"/>
  <c r="F141" i="54"/>
  <c r="F141" i="64"/>
  <c r="F292" i="54"/>
  <c r="F91" i="54"/>
  <c r="F267" i="57"/>
  <c r="H1" i="3"/>
  <c r="U1" i="3" s="1"/>
  <c r="F267" i="64"/>
  <c r="H1" i="65"/>
  <c r="U1" i="65" s="1"/>
  <c r="K180" i="54"/>
  <c r="I180" i="57"/>
  <c r="I179" i="54"/>
  <c r="K179" i="54" s="1"/>
  <c r="J179" i="54" s="1"/>
  <c r="H179" i="54"/>
  <c r="K224" i="54"/>
  <c r="K209" i="2"/>
  <c r="J209" i="2" s="1"/>
  <c r="G205" i="2"/>
  <c r="F205" i="2" s="1"/>
  <c r="I209" i="54"/>
  <c r="K210" i="54"/>
  <c r="I210" i="57"/>
  <c r="F292" i="97"/>
  <c r="K124" i="54"/>
  <c r="J124" i="54"/>
  <c r="K300" i="57"/>
  <c r="Y51" i="110"/>
  <c r="AE51" i="110"/>
  <c r="K136" i="57"/>
  <c r="AB39" i="110"/>
  <c r="B37" i="58"/>
  <c r="H239" i="2"/>
  <c r="K239" i="2" s="1"/>
  <c r="J239" i="2" s="1"/>
  <c r="AB34" i="3"/>
  <c r="AH34" i="3"/>
  <c r="U34" i="55"/>
  <c r="AB48" i="3"/>
  <c r="AG48" i="3" s="1"/>
  <c r="T48" i="55" s="1"/>
  <c r="AC48" i="55" s="1"/>
  <c r="AB48" i="55" s="1"/>
  <c r="A35" i="110"/>
  <c r="C35" i="113" s="1"/>
  <c r="D46" i="116"/>
  <c r="I36" i="57"/>
  <c r="W64" i="110"/>
  <c r="I253" i="57"/>
  <c r="J253" i="54"/>
  <c r="H253" i="57" s="1"/>
  <c r="J245" i="54"/>
  <c r="H245" i="57" s="1"/>
  <c r="I245" i="57"/>
  <c r="K86" i="54"/>
  <c r="D20" i="58"/>
  <c r="B20" i="58" s="1"/>
  <c r="K153" i="54"/>
  <c r="I150" i="54"/>
  <c r="AG16" i="3"/>
  <c r="T16" i="55"/>
  <c r="AC16" i="55" s="1"/>
  <c r="AF16" i="3"/>
  <c r="S16" i="55" s="1"/>
  <c r="K229" i="57"/>
  <c r="AG17" i="3"/>
  <c r="T17" i="55" s="1"/>
  <c r="AH17" i="3"/>
  <c r="U17" i="55" s="1"/>
  <c r="AF17" i="3"/>
  <c r="S17" i="55" s="1"/>
  <c r="AC17" i="55" s="1"/>
  <c r="I134" i="54"/>
  <c r="F239" i="61"/>
  <c r="N27" i="55"/>
  <c r="L27" i="58" s="1"/>
  <c r="M27" i="58"/>
  <c r="K317" i="54"/>
  <c r="I316" i="54"/>
  <c r="T24" i="110"/>
  <c r="S24" i="110"/>
  <c r="O16" i="110"/>
  <c r="M16" i="113" s="1"/>
  <c r="Y16" i="110"/>
  <c r="AE16" i="110" s="1"/>
  <c r="AD16" i="110" s="1"/>
  <c r="J22" i="110"/>
  <c r="Y22" i="110" s="1"/>
  <c r="AE22" i="110" s="1"/>
  <c r="AD22" i="110" s="1"/>
  <c r="Z22" i="110"/>
  <c r="J44" i="110"/>
  <c r="O44" i="110" s="1"/>
  <c r="N44" i="110" s="1"/>
  <c r="L44" i="113" s="1"/>
  <c r="Z44" i="110"/>
  <c r="G250" i="2"/>
  <c r="K255" i="2"/>
  <c r="J255" i="2"/>
  <c r="G74" i="2"/>
  <c r="K101" i="2"/>
  <c r="J101" i="2"/>
  <c r="K27" i="2"/>
  <c r="J27" i="2"/>
  <c r="G26" i="2"/>
  <c r="K82" i="57"/>
  <c r="B48" i="58"/>
  <c r="F22" i="119"/>
  <c r="F23" i="54"/>
  <c r="I51" i="2"/>
  <c r="H303" i="61"/>
  <c r="K45" i="57"/>
  <c r="I39" i="61"/>
  <c r="B66" i="55"/>
  <c r="D67" i="55"/>
  <c r="C67" i="55"/>
  <c r="I118" i="57"/>
  <c r="K118" i="57" s="1"/>
  <c r="Y17" i="116"/>
  <c r="K149" i="54"/>
  <c r="I146" i="54"/>
  <c r="I186" i="54"/>
  <c r="K187" i="54"/>
  <c r="I249" i="57"/>
  <c r="N48" i="113"/>
  <c r="L48" i="116"/>
  <c r="O48" i="116" s="1"/>
  <c r="O27" i="113"/>
  <c r="N64" i="110"/>
  <c r="L64" i="113" s="1"/>
  <c r="M64" i="113"/>
  <c r="A63" i="55"/>
  <c r="C63" i="58" s="1"/>
  <c r="B63" i="58" s="1"/>
  <c r="D63" i="58"/>
  <c r="F61" i="116"/>
  <c r="E61" i="116" s="1"/>
  <c r="Y22" i="107"/>
  <c r="K22" i="119"/>
  <c r="K138" i="57"/>
  <c r="J138" i="57" s="1"/>
  <c r="H138" i="61" s="1"/>
  <c r="AH54" i="3"/>
  <c r="U54" i="55" s="1"/>
  <c r="AE54" i="55" s="1"/>
  <c r="M28" i="62"/>
  <c r="O28" i="62" s="1"/>
  <c r="M28" i="65" s="1"/>
  <c r="O56" i="110"/>
  <c r="I217" i="57"/>
  <c r="AG15" i="3"/>
  <c r="K296" i="2"/>
  <c r="J296" i="2"/>
  <c r="AI39" i="3"/>
  <c r="V39" i="55" s="1"/>
  <c r="Y19" i="110"/>
  <c r="AE19" i="110"/>
  <c r="AD19" i="110" s="1"/>
  <c r="O19" i="110"/>
  <c r="N19" i="110"/>
  <c r="L19" i="113" s="1"/>
  <c r="AH59" i="3"/>
  <c r="U59" i="55"/>
  <c r="AD27" i="110"/>
  <c r="I160" i="57"/>
  <c r="K160" i="57" s="1"/>
  <c r="J160" i="54"/>
  <c r="H160" i="57"/>
  <c r="K69" i="2"/>
  <c r="J69" i="2" s="1"/>
  <c r="I68" i="2"/>
  <c r="AE17" i="110"/>
  <c r="AD17" i="110" s="1"/>
  <c r="AF51" i="3"/>
  <c r="S51" i="55" s="1"/>
  <c r="AC51" i="55" s="1"/>
  <c r="AH51" i="3"/>
  <c r="U51" i="55"/>
  <c r="AI51" i="3"/>
  <c r="J42" i="57"/>
  <c r="H42" i="61"/>
  <c r="K42" i="61" s="1"/>
  <c r="K246" i="57"/>
  <c r="J246" i="57" s="1"/>
  <c r="H246" i="61" s="1"/>
  <c r="AC28" i="110"/>
  <c r="F145" i="103"/>
  <c r="Z54" i="110"/>
  <c r="AE54" i="110" s="1"/>
  <c r="O54" i="110"/>
  <c r="AC53" i="3"/>
  <c r="X61" i="3"/>
  <c r="W61" i="3"/>
  <c r="M19" i="55"/>
  <c r="N19" i="3"/>
  <c r="G270" i="100"/>
  <c r="F270" i="100"/>
  <c r="F205" i="97"/>
  <c r="G204" i="97"/>
  <c r="F204" i="97"/>
  <c r="K78" i="54"/>
  <c r="K147" i="54"/>
  <c r="J147" i="54" s="1"/>
  <c r="H147" i="57" s="1"/>
  <c r="I310" i="54"/>
  <c r="H310" i="54"/>
  <c r="O14" i="55"/>
  <c r="Z67" i="68"/>
  <c r="Y67" i="68" s="1"/>
  <c r="I202" i="57"/>
  <c r="J202" i="54"/>
  <c r="H202" i="57"/>
  <c r="AH19" i="3"/>
  <c r="U19" i="55" s="1"/>
  <c r="J236" i="57"/>
  <c r="H236" i="61"/>
  <c r="Z61" i="101"/>
  <c r="Y61" i="101"/>
  <c r="G74" i="97"/>
  <c r="B40" i="110"/>
  <c r="J279" i="54"/>
  <c r="H279" i="57" s="1"/>
  <c r="I279" i="57"/>
  <c r="AI19" i="3"/>
  <c r="V19" i="55"/>
  <c r="J83" i="54"/>
  <c r="H83" i="57" s="1"/>
  <c r="K83" i="57" s="1"/>
  <c r="F74" i="54"/>
  <c r="A21" i="110"/>
  <c r="C21" i="113"/>
  <c r="L24" i="3"/>
  <c r="M68" i="3"/>
  <c r="L68" i="3" s="1"/>
  <c r="D46" i="55"/>
  <c r="A46" i="3"/>
  <c r="K24" i="58"/>
  <c r="J24" i="58"/>
  <c r="Z13" i="58"/>
  <c r="Z24" i="58"/>
  <c r="Y24" i="58"/>
  <c r="G204" i="100"/>
  <c r="H214" i="2"/>
  <c r="X61" i="62"/>
  <c r="W61" i="62" s="1"/>
  <c r="B29" i="55"/>
  <c r="D16" i="55"/>
  <c r="A16" i="3"/>
  <c r="C16" i="55"/>
  <c r="B16" i="55" s="1"/>
  <c r="Z49" i="55"/>
  <c r="Y49" i="55"/>
  <c r="D21" i="55"/>
  <c r="A21" i="3"/>
  <c r="C21" i="55" s="1"/>
  <c r="AH56" i="3"/>
  <c r="U56" i="55"/>
  <c r="K154" i="2"/>
  <c r="J154" i="2"/>
  <c r="Z67" i="92"/>
  <c r="Y67" i="92"/>
  <c r="O34" i="55"/>
  <c r="N34" i="55" s="1"/>
  <c r="M34" i="58"/>
  <c r="G177" i="54"/>
  <c r="F177" i="54" s="1"/>
  <c r="F43" i="110"/>
  <c r="B43" i="55"/>
  <c r="W43" i="55"/>
  <c r="X49" i="55" s="1"/>
  <c r="W49" i="55" s="1"/>
  <c r="G270" i="91"/>
  <c r="F270" i="91"/>
  <c r="O40" i="55"/>
  <c r="M40" i="58" s="1"/>
  <c r="M7" i="55"/>
  <c r="N7" i="3"/>
  <c r="L7" i="55" s="1"/>
  <c r="X32" i="68"/>
  <c r="W32" i="68" s="1"/>
  <c r="H38" i="2"/>
  <c r="X67" i="3"/>
  <c r="W67" i="3" s="1"/>
  <c r="M44" i="55"/>
  <c r="O44" i="55" s="1"/>
  <c r="N44" i="3"/>
  <c r="L44" i="55"/>
  <c r="M39" i="55"/>
  <c r="N39" i="3"/>
  <c r="L39" i="55"/>
  <c r="W37" i="110"/>
  <c r="AC37" i="110"/>
  <c r="B37" i="110"/>
  <c r="I137" i="57"/>
  <c r="K137" i="57" s="1"/>
  <c r="K219" i="2"/>
  <c r="J219" i="2" s="1"/>
  <c r="X15" i="110"/>
  <c r="AC15" i="110" s="1"/>
  <c r="K186" i="2"/>
  <c r="J186" i="2"/>
  <c r="A56" i="3"/>
  <c r="C56" i="55" s="1"/>
  <c r="G55" i="61"/>
  <c r="F55" i="61" s="1"/>
  <c r="G51" i="61"/>
  <c r="F159" i="103"/>
  <c r="G158" i="103"/>
  <c r="G144" i="103" s="1"/>
  <c r="F158" i="103"/>
  <c r="G178" i="2"/>
  <c r="J182" i="2"/>
  <c r="H182" i="54" s="1"/>
  <c r="I181" i="54" s="1"/>
  <c r="G158" i="67"/>
  <c r="F158" i="67" s="1"/>
  <c r="G68" i="67"/>
  <c r="I163" i="54"/>
  <c r="O41" i="3"/>
  <c r="N41" i="3" s="1"/>
  <c r="L34" i="58"/>
  <c r="F74" i="2"/>
  <c r="I229" i="61"/>
  <c r="K229" i="61" s="1"/>
  <c r="J229" i="57"/>
  <c r="H229" i="61" s="1"/>
  <c r="I300" i="61"/>
  <c r="K300" i="61" s="1"/>
  <c r="J300" i="57"/>
  <c r="H300" i="61"/>
  <c r="D40" i="113"/>
  <c r="A40" i="110"/>
  <c r="C40" i="113" s="1"/>
  <c r="H68" i="2"/>
  <c r="T15" i="55"/>
  <c r="H146" i="54"/>
  <c r="I82" i="61"/>
  <c r="K82" i="61" s="1"/>
  <c r="J82" i="57"/>
  <c r="H82" i="61" s="1"/>
  <c r="O22" i="110"/>
  <c r="M22" i="113"/>
  <c r="I153" i="57"/>
  <c r="J153" i="54"/>
  <c r="H153" i="57" s="1"/>
  <c r="K36" i="57"/>
  <c r="F74" i="97"/>
  <c r="G67" i="97"/>
  <c r="K217" i="57"/>
  <c r="I167" i="2"/>
  <c r="H51" i="2"/>
  <c r="H167" i="2" s="1"/>
  <c r="N40" i="55"/>
  <c r="L40" i="58" s="1"/>
  <c r="M14" i="58"/>
  <c r="O14" i="58" s="1"/>
  <c r="N14" i="55"/>
  <c r="L14" i="58" s="1"/>
  <c r="Z22" i="119"/>
  <c r="J187" i="54"/>
  <c r="H187" i="57"/>
  <c r="I187" i="57"/>
  <c r="K187" i="57" s="1"/>
  <c r="K39" i="61"/>
  <c r="K253" i="57"/>
  <c r="J22" i="119"/>
  <c r="Y22" i="119" s="1"/>
  <c r="H186" i="54"/>
  <c r="K186" i="54" s="1"/>
  <c r="J186" i="54" s="1"/>
  <c r="X22" i="119"/>
  <c r="I208" i="61"/>
  <c r="J208" i="57"/>
  <c r="H208" i="61" s="1"/>
  <c r="K208" i="61"/>
  <c r="L21" i="62"/>
  <c r="M21" i="62"/>
  <c r="O21" i="62" s="1"/>
  <c r="AI48" i="3"/>
  <c r="V48" i="55" s="1"/>
  <c r="AH48" i="3"/>
  <c r="U48" i="55" s="1"/>
  <c r="AE48" i="55" s="1"/>
  <c r="AF48" i="3"/>
  <c r="S48" i="55"/>
  <c r="F204" i="100"/>
  <c r="AF27" i="110"/>
  <c r="S27" i="113" s="1"/>
  <c r="E22" i="119"/>
  <c r="W22" i="119" s="1"/>
  <c r="N16" i="110"/>
  <c r="L16" i="113" s="1"/>
  <c r="O16" i="113"/>
  <c r="N16" i="113" s="1"/>
  <c r="L16" i="116" s="1"/>
  <c r="AB35" i="110"/>
  <c r="F68" i="67"/>
  <c r="AB28" i="110"/>
  <c r="AI27" i="110"/>
  <c r="D63" i="116"/>
  <c r="N28" i="62"/>
  <c r="L28" i="65" s="1"/>
  <c r="O28" i="65" s="1"/>
  <c r="J45" i="57"/>
  <c r="H45" i="61"/>
  <c r="K45" i="61" s="1"/>
  <c r="I45" i="61"/>
  <c r="J95" i="57"/>
  <c r="H95" i="61"/>
  <c r="I95" i="61"/>
  <c r="K95" i="61" s="1"/>
  <c r="F250" i="2"/>
  <c r="K250" i="2" s="1"/>
  <c r="G204" i="2"/>
  <c r="J250" i="2"/>
  <c r="H29" i="64"/>
  <c r="L19" i="55"/>
  <c r="O19" i="55" s="1"/>
  <c r="I246" i="61"/>
  <c r="I138" i="61"/>
  <c r="K138" i="61" s="1"/>
  <c r="I303" i="61"/>
  <c r="K303" i="61"/>
  <c r="I136" i="61"/>
  <c r="J136" i="57"/>
  <c r="H136" i="61"/>
  <c r="A37" i="110"/>
  <c r="C37" i="113" s="1"/>
  <c r="D37" i="113"/>
  <c r="D43" i="58"/>
  <c r="A43" i="55"/>
  <c r="C43" i="58" s="1"/>
  <c r="K236" i="61"/>
  <c r="B61" i="3"/>
  <c r="A61" i="3" s="1"/>
  <c r="J118" i="57"/>
  <c r="H118" i="61" s="1"/>
  <c r="I118" i="61"/>
  <c r="K118" i="61" s="1"/>
  <c r="H316" i="54"/>
  <c r="H134" i="54"/>
  <c r="K134" i="54"/>
  <c r="J134" i="54" s="1"/>
  <c r="AC64" i="110"/>
  <c r="AB64" i="110" s="1"/>
  <c r="E43" i="110"/>
  <c r="W43" i="110" s="1"/>
  <c r="X43" i="110"/>
  <c r="C46" i="55"/>
  <c r="B46" i="55" s="1"/>
  <c r="F26" i="2"/>
  <c r="K26" i="2"/>
  <c r="J26" i="2" s="1"/>
  <c r="M44" i="113"/>
  <c r="O44" i="113" s="1"/>
  <c r="M44" i="116" s="1"/>
  <c r="N44" i="113"/>
  <c r="L44" i="116" s="1"/>
  <c r="J317" i="54"/>
  <c r="H317" i="57" s="1"/>
  <c r="I317" i="57"/>
  <c r="J86" i="54"/>
  <c r="H86" i="57" s="1"/>
  <c r="K86" i="57" s="1"/>
  <c r="I86" i="57"/>
  <c r="F178" i="2"/>
  <c r="I78" i="57"/>
  <c r="J78" i="54"/>
  <c r="H78" i="57"/>
  <c r="AB53" i="3"/>
  <c r="AC61" i="3" s="1"/>
  <c r="AB61" i="3" s="1"/>
  <c r="V51" i="55"/>
  <c r="D66" i="58"/>
  <c r="A66" i="55"/>
  <c r="C66" i="58" s="1"/>
  <c r="B66" i="58" s="1"/>
  <c r="A37" i="58"/>
  <c r="C37" i="62" s="1"/>
  <c r="B37" i="62" s="1"/>
  <c r="D37" i="62"/>
  <c r="J8" i="54"/>
  <c r="H8" i="57"/>
  <c r="I8" i="57"/>
  <c r="K8" i="57"/>
  <c r="D29" i="58"/>
  <c r="B29" i="58" s="1"/>
  <c r="A29" i="55"/>
  <c r="C29" i="58"/>
  <c r="K202" i="57"/>
  <c r="I200" i="57"/>
  <c r="K200" i="57" s="1"/>
  <c r="M54" i="113"/>
  <c r="N54" i="110"/>
  <c r="L54" i="113" s="1"/>
  <c r="O54" i="113" s="1"/>
  <c r="K249" i="57"/>
  <c r="I248" i="57"/>
  <c r="H248" i="57" s="1"/>
  <c r="Y44" i="110"/>
  <c r="AG47" i="55"/>
  <c r="T47" i="58" s="1"/>
  <c r="AI47" i="55"/>
  <c r="V47" i="58" s="1"/>
  <c r="G177" i="2"/>
  <c r="F177" i="2" s="1"/>
  <c r="K316" i="54"/>
  <c r="J316" i="54"/>
  <c r="J36" i="57"/>
  <c r="H36" i="61"/>
  <c r="K36" i="61" s="1"/>
  <c r="I36" i="61"/>
  <c r="AE51" i="55"/>
  <c r="J39" i="61"/>
  <c r="H39" i="64"/>
  <c r="I39" i="64"/>
  <c r="AC15" i="55"/>
  <c r="AH15" i="55" s="1"/>
  <c r="U15" i="58" s="1"/>
  <c r="J249" i="57"/>
  <c r="H249" i="61"/>
  <c r="I249" i="61"/>
  <c r="G168" i="97"/>
  <c r="F67" i="97"/>
  <c r="F168" i="97" s="1"/>
  <c r="B63" i="116"/>
  <c r="N22" i="110"/>
  <c r="L22" i="113" s="1"/>
  <c r="AD54" i="110"/>
  <c r="D20" i="62"/>
  <c r="A20" i="58"/>
  <c r="C20" i="62"/>
  <c r="B20" i="62" s="1"/>
  <c r="H200" i="57"/>
  <c r="J200" i="57"/>
  <c r="V27" i="113"/>
  <c r="M16" i="116"/>
  <c r="D63" i="119"/>
  <c r="A63" i="116"/>
  <c r="C63" i="119"/>
  <c r="N14" i="58"/>
  <c r="L14" i="62"/>
  <c r="M14" i="62"/>
  <c r="O14" i="62" s="1"/>
  <c r="AB15" i="55"/>
  <c r="AD51" i="55"/>
  <c r="AE44" i="110"/>
  <c r="F31" i="57"/>
  <c r="F68" i="54"/>
  <c r="K230" i="54"/>
  <c r="I302" i="57"/>
  <c r="J302" i="54"/>
  <c r="H302" i="57" s="1"/>
  <c r="M15" i="58"/>
  <c r="N15" i="55"/>
  <c r="L15" i="58" s="1"/>
  <c r="F17" i="64"/>
  <c r="G16" i="64"/>
  <c r="X37" i="116"/>
  <c r="E37" i="116"/>
  <c r="W44" i="116"/>
  <c r="Y21" i="116"/>
  <c r="N56" i="110"/>
  <c r="L56" i="113"/>
  <c r="M56" i="113"/>
  <c r="B21" i="55"/>
  <c r="K178" i="2"/>
  <c r="J178" i="2"/>
  <c r="O7" i="55"/>
  <c r="O40" i="58"/>
  <c r="N40" i="58" s="1"/>
  <c r="I159" i="54"/>
  <c r="K163" i="54"/>
  <c r="K214" i="2"/>
  <c r="J214" i="2" s="1"/>
  <c r="I205" i="2"/>
  <c r="AD54" i="55"/>
  <c r="H150" i="54"/>
  <c r="I83" i="61"/>
  <c r="K83" i="61" s="1"/>
  <c r="J83" i="57"/>
  <c r="H83" i="61"/>
  <c r="O64" i="113"/>
  <c r="K38" i="2"/>
  <c r="J38" i="2"/>
  <c r="Y35" i="116"/>
  <c r="Z41" i="116" s="1"/>
  <c r="Y41" i="116" s="1"/>
  <c r="K41" i="116"/>
  <c r="J41" i="116" s="1"/>
  <c r="K61" i="92"/>
  <c r="J61" i="92"/>
  <c r="Z55" i="92"/>
  <c r="Z61" i="92"/>
  <c r="Y61" i="92" s="1"/>
  <c r="K55" i="116"/>
  <c r="K61" i="98"/>
  <c r="J61" i="98" s="1"/>
  <c r="Z59" i="98"/>
  <c r="K59" i="116"/>
  <c r="Z59" i="116"/>
  <c r="K46" i="54"/>
  <c r="I38" i="54"/>
  <c r="I20" i="54"/>
  <c r="K21" i="54"/>
  <c r="K280" i="54"/>
  <c r="I277" i="54"/>
  <c r="J237" i="2"/>
  <c r="H237" i="54" s="1"/>
  <c r="I237" i="54"/>
  <c r="I235" i="54" s="1"/>
  <c r="F235" i="106"/>
  <c r="G205" i="106" s="1"/>
  <c r="J28" i="119"/>
  <c r="Y28" i="119"/>
  <c r="Z28" i="119"/>
  <c r="Z55" i="107"/>
  <c r="K55" i="119"/>
  <c r="K61" i="107"/>
  <c r="J61" i="107" s="1"/>
  <c r="AB40" i="110"/>
  <c r="AG40" i="110"/>
  <c r="T40" i="113"/>
  <c r="M35" i="58"/>
  <c r="N35" i="55"/>
  <c r="I315" i="57"/>
  <c r="J315" i="54"/>
  <c r="H315" i="57" s="1"/>
  <c r="M38" i="58"/>
  <c r="N38" i="55"/>
  <c r="L38" i="58"/>
  <c r="AF47" i="55"/>
  <c r="S47" i="58"/>
  <c r="AC47" i="58"/>
  <c r="AH47" i="55"/>
  <c r="U47" i="58" s="1"/>
  <c r="AB36" i="55"/>
  <c r="J87" i="57"/>
  <c r="H87" i="61"/>
  <c r="I87" i="61"/>
  <c r="K87" i="61"/>
  <c r="I87" i="64"/>
  <c r="J224" i="54"/>
  <c r="H224" i="57" s="1"/>
  <c r="I224" i="57"/>
  <c r="K129" i="57"/>
  <c r="I129" i="61"/>
  <c r="I128" i="57"/>
  <c r="J210" i="54"/>
  <c r="H210" i="57"/>
  <c r="J180" i="54"/>
  <c r="H180" i="57"/>
  <c r="I24" i="57"/>
  <c r="K41" i="110"/>
  <c r="J41" i="110" s="1"/>
  <c r="O34" i="110"/>
  <c r="Y34" i="110"/>
  <c r="M48" i="62"/>
  <c r="N48" i="58"/>
  <c r="L48" i="62"/>
  <c r="O48" i="62"/>
  <c r="K24" i="54"/>
  <c r="J24" i="54" s="1"/>
  <c r="I23" i="54"/>
  <c r="K195" i="57"/>
  <c r="I25" i="61"/>
  <c r="K25" i="61" s="1"/>
  <c r="J25" i="61" s="1"/>
  <c r="H25" i="64" s="1"/>
  <c r="J25" i="57"/>
  <c r="H25" i="61" s="1"/>
  <c r="J114" i="57"/>
  <c r="H114" i="61"/>
  <c r="I114" i="61"/>
  <c r="AB66" i="110"/>
  <c r="A56" i="110"/>
  <c r="C56" i="113"/>
  <c r="D56" i="113"/>
  <c r="B56" i="113"/>
  <c r="D56" i="116"/>
  <c r="O65" i="58"/>
  <c r="B35" i="58"/>
  <c r="F31" i="61"/>
  <c r="F158" i="100"/>
  <c r="G144" i="100"/>
  <c r="I64" i="61"/>
  <c r="J64" i="57"/>
  <c r="H64" i="61"/>
  <c r="K64" i="61" s="1"/>
  <c r="I256" i="57"/>
  <c r="K256" i="57" s="1"/>
  <c r="J256" i="54"/>
  <c r="H256" i="57" s="1"/>
  <c r="I125" i="57"/>
  <c r="J125" i="54"/>
  <c r="H125" i="57" s="1"/>
  <c r="K125" i="57" s="1"/>
  <c r="J41" i="57"/>
  <c r="H41" i="61" s="1"/>
  <c r="I41" i="61"/>
  <c r="I247" i="61"/>
  <c r="K247" i="61" s="1"/>
  <c r="F16" i="106"/>
  <c r="O37" i="113"/>
  <c r="B6" i="110"/>
  <c r="W6" i="110"/>
  <c r="AC6" i="110" s="1"/>
  <c r="AB6" i="110" s="1"/>
  <c r="B66" i="113"/>
  <c r="AF28" i="3"/>
  <c r="S28" i="55"/>
  <c r="AD59" i="110"/>
  <c r="AC60" i="110"/>
  <c r="K43" i="57"/>
  <c r="O26" i="62"/>
  <c r="AH56" i="110"/>
  <c r="U56" i="113"/>
  <c r="AE56" i="113" s="1"/>
  <c r="AD56" i="113" s="1"/>
  <c r="I311" i="57"/>
  <c r="D28" i="58"/>
  <c r="A28" i="55"/>
  <c r="H295" i="109"/>
  <c r="H320" i="109"/>
  <c r="I320" i="109"/>
  <c r="Y58" i="110"/>
  <c r="AE58" i="110"/>
  <c r="O58" i="110"/>
  <c r="M58" i="113" s="1"/>
  <c r="I109" i="57"/>
  <c r="K109" i="57" s="1"/>
  <c r="J109" i="54"/>
  <c r="H109" i="57"/>
  <c r="A39" i="110"/>
  <c r="C39" i="113" s="1"/>
  <c r="B39" i="113" s="1"/>
  <c r="K261" i="57"/>
  <c r="A57" i="110"/>
  <c r="C57" i="113"/>
  <c r="B57" i="113"/>
  <c r="AI56" i="110"/>
  <c r="V56" i="113"/>
  <c r="H250" i="109"/>
  <c r="G4" i="100"/>
  <c r="A18" i="113"/>
  <c r="C18" i="116" s="1"/>
  <c r="D18" i="116"/>
  <c r="Y29" i="110"/>
  <c r="K162" i="57"/>
  <c r="J98" i="57"/>
  <c r="H98" i="61" s="1"/>
  <c r="I98" i="61"/>
  <c r="O22" i="58"/>
  <c r="M22" i="62"/>
  <c r="G144" i="106"/>
  <c r="AB65" i="55"/>
  <c r="A53" i="55"/>
  <c r="C53" i="58" s="1"/>
  <c r="B53" i="58" s="1"/>
  <c r="A53" i="58" s="1"/>
  <c r="C53" i="62" s="1"/>
  <c r="D53" i="58"/>
  <c r="D51" i="58"/>
  <c r="B51" i="58" s="1"/>
  <c r="D65" i="58"/>
  <c r="A65" i="55"/>
  <c r="C65" i="58"/>
  <c r="B65" i="58"/>
  <c r="AG56" i="110"/>
  <c r="T56" i="113"/>
  <c r="D15" i="58"/>
  <c r="B15" i="58" s="1"/>
  <c r="I67" i="109"/>
  <c r="I168" i="109"/>
  <c r="A58" i="58"/>
  <c r="C58" i="62"/>
  <c r="B58" i="62" s="1"/>
  <c r="D58" i="62"/>
  <c r="AB53" i="110"/>
  <c r="N64" i="58"/>
  <c r="L64" i="62" s="1"/>
  <c r="M64" i="62"/>
  <c r="I85" i="57"/>
  <c r="J85" i="54"/>
  <c r="H85" i="57" s="1"/>
  <c r="K251" i="54"/>
  <c r="J251" i="54"/>
  <c r="D29" i="113"/>
  <c r="A29" i="110"/>
  <c r="I304" i="57"/>
  <c r="K304" i="57"/>
  <c r="I52" i="57"/>
  <c r="K52" i="57" s="1"/>
  <c r="K158" i="2"/>
  <c r="J158" i="2"/>
  <c r="F145" i="64"/>
  <c r="G144" i="64"/>
  <c r="W34" i="113"/>
  <c r="X41" i="113"/>
  <c r="W41" i="113" s="1"/>
  <c r="AI29" i="3"/>
  <c r="V29" i="55" s="1"/>
  <c r="AE29" i="55" s="1"/>
  <c r="AD29" i="55" s="1"/>
  <c r="AG29" i="3"/>
  <c r="T29" i="55" s="1"/>
  <c r="AF29" i="3"/>
  <c r="S29" i="55" s="1"/>
  <c r="AC29" i="55" s="1"/>
  <c r="AH29" i="3"/>
  <c r="U29" i="55"/>
  <c r="AI21" i="3"/>
  <c r="V21" i="55"/>
  <c r="I193" i="2"/>
  <c r="K197" i="2"/>
  <c r="J197" i="2" s="1"/>
  <c r="N59" i="110"/>
  <c r="L59" i="113"/>
  <c r="O59" i="113"/>
  <c r="I281" i="61"/>
  <c r="J281" i="57"/>
  <c r="H281" i="61" s="1"/>
  <c r="K281" i="61" s="1"/>
  <c r="I281" i="64" s="1"/>
  <c r="A47" i="110"/>
  <c r="C47" i="113"/>
  <c r="D47" i="113"/>
  <c r="W13" i="110"/>
  <c r="AC13" i="110"/>
  <c r="B13" i="110"/>
  <c r="K14" i="54"/>
  <c r="AI44" i="3"/>
  <c r="V44" i="55"/>
  <c r="AF44" i="3"/>
  <c r="S44" i="55"/>
  <c r="AH44" i="3"/>
  <c r="U44" i="55" s="1"/>
  <c r="AG44" i="3"/>
  <c r="AI35" i="3"/>
  <c r="AG35" i="3"/>
  <c r="AF35" i="3"/>
  <c r="S35" i="55" s="1"/>
  <c r="AH35" i="3"/>
  <c r="U35" i="55"/>
  <c r="AE22" i="55"/>
  <c r="AD22" i="55"/>
  <c r="N58" i="3"/>
  <c r="L58" i="55" s="1"/>
  <c r="O58" i="55" s="1"/>
  <c r="M58" i="58" s="1"/>
  <c r="M58" i="55"/>
  <c r="H248" i="54"/>
  <c r="K248" i="54"/>
  <c r="J248" i="54"/>
  <c r="B38" i="110"/>
  <c r="W38" i="110"/>
  <c r="AC38" i="110"/>
  <c r="AF58" i="3"/>
  <c r="S58" i="55" s="1"/>
  <c r="AC58" i="55" s="1"/>
  <c r="AI58" i="3"/>
  <c r="V58" i="55" s="1"/>
  <c r="AG58" i="3"/>
  <c r="T58" i="55"/>
  <c r="B44" i="113"/>
  <c r="K58" i="57"/>
  <c r="Z63" i="110"/>
  <c r="J63" i="110"/>
  <c r="I17" i="54"/>
  <c r="K18" i="54"/>
  <c r="Z43" i="116"/>
  <c r="J43" i="116"/>
  <c r="O53" i="3"/>
  <c r="M53" i="55" s="1"/>
  <c r="Z53" i="3"/>
  <c r="K53" i="110"/>
  <c r="K61" i="3"/>
  <c r="J61" i="3" s="1"/>
  <c r="O55" i="3"/>
  <c r="Z55" i="3"/>
  <c r="Z61" i="3" s="1"/>
  <c r="Y61" i="3" s="1"/>
  <c r="K55" i="110"/>
  <c r="Z57" i="3"/>
  <c r="AE57" i="3"/>
  <c r="O57" i="3"/>
  <c r="K57" i="110"/>
  <c r="Z57" i="110"/>
  <c r="K61" i="58"/>
  <c r="J61" i="58" s="1"/>
  <c r="Z59" i="58"/>
  <c r="Z61" i="58"/>
  <c r="Y61" i="58"/>
  <c r="Y60" i="55"/>
  <c r="Z61" i="55" s="1"/>
  <c r="Y61" i="55" s="1"/>
  <c r="K61" i="55"/>
  <c r="J61" i="55"/>
  <c r="O60" i="55"/>
  <c r="N60" i="55" s="1"/>
  <c r="L60" i="58" s="1"/>
  <c r="Y64" i="58"/>
  <c r="K67" i="58"/>
  <c r="J67" i="58"/>
  <c r="K60" i="2"/>
  <c r="J60" i="2"/>
  <c r="G55" i="2"/>
  <c r="O13" i="110"/>
  <c r="O20" i="55"/>
  <c r="O36" i="113"/>
  <c r="J88" i="54"/>
  <c r="H88" i="57"/>
  <c r="I88" i="57"/>
  <c r="K88" i="57" s="1"/>
  <c r="W36" i="110"/>
  <c r="AF39" i="3"/>
  <c r="S39" i="55" s="1"/>
  <c r="AC39" i="55" s="1"/>
  <c r="AB39" i="55" s="1"/>
  <c r="O56" i="55"/>
  <c r="Y48" i="119"/>
  <c r="J30" i="54"/>
  <c r="H30" i="57"/>
  <c r="I30" i="57"/>
  <c r="K30" i="57"/>
  <c r="D22" i="113"/>
  <c r="B22" i="113"/>
  <c r="A36" i="55"/>
  <c r="B36" i="110"/>
  <c r="K188" i="57"/>
  <c r="K155" i="57"/>
  <c r="I155" i="61" s="1"/>
  <c r="F144" i="97"/>
  <c r="F169" i="97" s="1"/>
  <c r="G169" i="97"/>
  <c r="O54" i="55"/>
  <c r="K284" i="54"/>
  <c r="I283" i="54"/>
  <c r="I161" i="57"/>
  <c r="J161" i="54"/>
  <c r="H161" i="57" s="1"/>
  <c r="K161" i="57" s="1"/>
  <c r="AH39" i="3"/>
  <c r="U39" i="55"/>
  <c r="AE39" i="55" s="1"/>
  <c r="AD39" i="55"/>
  <c r="A17" i="55"/>
  <c r="C17" i="58" s="1"/>
  <c r="B17" i="58" s="1"/>
  <c r="D17" i="62" s="1"/>
  <c r="D17" i="58"/>
  <c r="AI46" i="3"/>
  <c r="V46" i="55"/>
  <c r="AE46" i="55"/>
  <c r="G295" i="2"/>
  <c r="K135" i="2"/>
  <c r="J135" i="2" s="1"/>
  <c r="J57" i="116"/>
  <c r="Y57" i="116" s="1"/>
  <c r="Z57" i="116"/>
  <c r="K191" i="54"/>
  <c r="J191" i="54"/>
  <c r="H191" i="57"/>
  <c r="F205" i="67"/>
  <c r="I122" i="54"/>
  <c r="K123" i="54"/>
  <c r="I123" i="57"/>
  <c r="H183" i="109"/>
  <c r="I178" i="109"/>
  <c r="H1" i="113"/>
  <c r="U1" i="113"/>
  <c r="F48" i="112"/>
  <c r="F174" i="112"/>
  <c r="F91" i="112"/>
  <c r="G127" i="2"/>
  <c r="F127" i="2" s="1"/>
  <c r="O35" i="113"/>
  <c r="M17" i="55"/>
  <c r="N17" i="3"/>
  <c r="F271" i="88"/>
  <c r="G270" i="88"/>
  <c r="F270" i="88" s="1"/>
  <c r="J241" i="54"/>
  <c r="H241" i="57" s="1"/>
  <c r="I241" i="57"/>
  <c r="I152" i="57"/>
  <c r="J152" i="54"/>
  <c r="H152" i="57"/>
  <c r="K152" i="57" s="1"/>
  <c r="AH60" i="3"/>
  <c r="U60" i="55"/>
  <c r="O14" i="113"/>
  <c r="K216" i="54"/>
  <c r="AF60" i="3"/>
  <c r="S60" i="55"/>
  <c r="AI60" i="3"/>
  <c r="V60" i="55"/>
  <c r="AE60" i="55" s="1"/>
  <c r="AD60" i="55" s="1"/>
  <c r="AG60" i="3"/>
  <c r="T60" i="55"/>
  <c r="AC60" i="55" s="1"/>
  <c r="I189" i="57"/>
  <c r="J189" i="54"/>
  <c r="H189" i="57" s="1"/>
  <c r="K213" i="54"/>
  <c r="I211" i="54"/>
  <c r="N29" i="3"/>
  <c r="L29" i="55" s="1"/>
  <c r="O29" i="55"/>
  <c r="M29" i="55"/>
  <c r="F301" i="67"/>
  <c r="G296" i="67" s="1"/>
  <c r="E64" i="116"/>
  <c r="W64" i="116" s="1"/>
  <c r="X67" i="116" s="1"/>
  <c r="W67" i="116" s="1"/>
  <c r="F67" i="116"/>
  <c r="E67" i="116"/>
  <c r="G309" i="64"/>
  <c r="F316" i="64"/>
  <c r="K103" i="54"/>
  <c r="K80" i="54"/>
  <c r="K274" i="54"/>
  <c r="I274" i="57" s="1"/>
  <c r="G309" i="57"/>
  <c r="X61" i="104"/>
  <c r="W61" i="104"/>
  <c r="A13" i="3"/>
  <c r="C13" i="55"/>
  <c r="D13" i="55"/>
  <c r="F283" i="64"/>
  <c r="G282" i="64" s="1"/>
  <c r="B22" i="55"/>
  <c r="AE27" i="3"/>
  <c r="I145" i="109"/>
  <c r="H145" i="109" s="1"/>
  <c r="K276" i="54"/>
  <c r="H286" i="109"/>
  <c r="I282" i="109" s="1"/>
  <c r="Z18" i="110"/>
  <c r="J18" i="110"/>
  <c r="E52" i="113"/>
  <c r="F61" i="113" s="1"/>
  <c r="E61" i="113" s="1"/>
  <c r="X52" i="113"/>
  <c r="G178" i="91"/>
  <c r="J17" i="119"/>
  <c r="Y17" i="119"/>
  <c r="Z17" i="119"/>
  <c r="F297" i="57"/>
  <c r="G296" i="57" s="1"/>
  <c r="F296" i="57"/>
  <c r="G74" i="57"/>
  <c r="Y43" i="68"/>
  <c r="Z49" i="68" s="1"/>
  <c r="Y49" i="68" s="1"/>
  <c r="K49" i="68"/>
  <c r="J49" i="68"/>
  <c r="B47" i="55"/>
  <c r="G31" i="106"/>
  <c r="H283" i="2"/>
  <c r="H79" i="2"/>
  <c r="B60" i="55"/>
  <c r="Z61" i="68"/>
  <c r="Y61" i="68" s="1"/>
  <c r="N46" i="3"/>
  <c r="M46" i="55"/>
  <c r="AE37" i="3"/>
  <c r="W43" i="68"/>
  <c r="X49" i="68"/>
  <c r="W49" i="68" s="1"/>
  <c r="F49" i="68"/>
  <c r="E49" i="68" s="1"/>
  <c r="F43" i="113"/>
  <c r="E43" i="113" s="1"/>
  <c r="W43" i="113" s="1"/>
  <c r="G309" i="97"/>
  <c r="Z61" i="98"/>
  <c r="Y61" i="98" s="1"/>
  <c r="F244" i="57"/>
  <c r="Z41" i="89"/>
  <c r="Y41" i="89"/>
  <c r="Z41" i="62"/>
  <c r="Y41" i="62" s="1"/>
  <c r="B18" i="55"/>
  <c r="X20" i="110"/>
  <c r="E20" i="110"/>
  <c r="E16" i="113"/>
  <c r="W16" i="113" s="1"/>
  <c r="X16" i="113"/>
  <c r="J15" i="113"/>
  <c r="Z15" i="113"/>
  <c r="Z49" i="92"/>
  <c r="Y49" i="92"/>
  <c r="E54" i="110"/>
  <c r="F61" i="110"/>
  <c r="E61" i="110" s="1"/>
  <c r="X54" i="110"/>
  <c r="D68" i="110"/>
  <c r="C68" i="110"/>
  <c r="F69" i="64"/>
  <c r="G68" i="64"/>
  <c r="K115" i="54"/>
  <c r="I115" i="57"/>
  <c r="F240" i="64"/>
  <c r="G239" i="64"/>
  <c r="K259" i="54"/>
  <c r="J47" i="110"/>
  <c r="O47" i="110" s="1"/>
  <c r="K313" i="54"/>
  <c r="J313" i="54" s="1"/>
  <c r="H313" i="57" s="1"/>
  <c r="F69" i="106"/>
  <c r="G68" i="106" s="1"/>
  <c r="F68" i="106"/>
  <c r="K67" i="107"/>
  <c r="J67" i="107" s="1"/>
  <c r="F69" i="100"/>
  <c r="G68" i="100"/>
  <c r="G158" i="91"/>
  <c r="F194" i="106"/>
  <c r="G193" i="106" s="1"/>
  <c r="G23" i="91"/>
  <c r="F206" i="91"/>
  <c r="G205" i="91" s="1"/>
  <c r="F297" i="88"/>
  <c r="G296" i="88"/>
  <c r="J73" i="2"/>
  <c r="H73" i="54"/>
  <c r="K251" i="2"/>
  <c r="J251" i="2"/>
  <c r="I5" i="2"/>
  <c r="G309" i="103"/>
  <c r="E19" i="110"/>
  <c r="F263" i="67"/>
  <c r="G262" i="67" s="1"/>
  <c r="G134" i="61"/>
  <c r="K67" i="65"/>
  <c r="J67" i="65"/>
  <c r="F32" i="97"/>
  <c r="G31" i="97" s="1"/>
  <c r="F31" i="97" s="1"/>
  <c r="F297" i="106"/>
  <c r="G296" i="106"/>
  <c r="A142" i="118"/>
  <c r="G31" i="103"/>
  <c r="I226" i="54"/>
  <c r="I198" i="54"/>
  <c r="I197" i="54"/>
  <c r="H197" i="54" s="1"/>
  <c r="K197" i="54" s="1"/>
  <c r="J197" i="54" s="1"/>
  <c r="H282" i="109"/>
  <c r="I270" i="109"/>
  <c r="H270" i="109" s="1"/>
  <c r="F55" i="2"/>
  <c r="G51" i="2" s="1"/>
  <c r="D60" i="58"/>
  <c r="A60" i="55"/>
  <c r="C60" i="58" s="1"/>
  <c r="B60" i="58" s="1"/>
  <c r="I144" i="109"/>
  <c r="I103" i="57"/>
  <c r="J103" i="54"/>
  <c r="H103" i="57" s="1"/>
  <c r="Y43" i="116"/>
  <c r="C29" i="113"/>
  <c r="J261" i="57"/>
  <c r="H261" i="61"/>
  <c r="I261" i="61"/>
  <c r="K261" i="61"/>
  <c r="G239" i="57"/>
  <c r="AD27" i="3"/>
  <c r="AH27" i="3"/>
  <c r="U27" i="55"/>
  <c r="AF27" i="3"/>
  <c r="S27" i="55" s="1"/>
  <c r="AI27" i="3"/>
  <c r="C36" i="58"/>
  <c r="T35" i="55"/>
  <c r="AE29" i="110"/>
  <c r="J129" i="57"/>
  <c r="H129" i="61"/>
  <c r="K129" i="61"/>
  <c r="AD44" i="110"/>
  <c r="I259" i="57"/>
  <c r="J259" i="54"/>
  <c r="H259" i="57"/>
  <c r="D22" i="58"/>
  <c r="B22" i="58" s="1"/>
  <c r="A22" i="55"/>
  <c r="C22" i="58"/>
  <c r="H178" i="109"/>
  <c r="I177" i="109" s="1"/>
  <c r="H177" i="109" s="1"/>
  <c r="H283" i="54"/>
  <c r="K283" i="54"/>
  <c r="J283" i="54" s="1"/>
  <c r="AC36" i="110"/>
  <c r="H17" i="54"/>
  <c r="K17" i="54" s="1"/>
  <c r="J17" i="54" s="1"/>
  <c r="T44" i="55"/>
  <c r="M34" i="113"/>
  <c r="N34" i="110"/>
  <c r="O38" i="58"/>
  <c r="F205" i="106"/>
  <c r="G204" i="106" s="1"/>
  <c r="F204" i="106" s="1"/>
  <c r="H38" i="54"/>
  <c r="H159" i="54"/>
  <c r="J18" i="54"/>
  <c r="H18" i="57" s="1"/>
  <c r="K18" i="57" s="1"/>
  <c r="I18" i="61" s="1"/>
  <c r="I18" i="57"/>
  <c r="F23" i="91"/>
  <c r="Y15" i="113"/>
  <c r="I284" i="57"/>
  <c r="J284" i="54"/>
  <c r="H284" i="57"/>
  <c r="M55" i="55"/>
  <c r="N55" i="3"/>
  <c r="L55" i="55" s="1"/>
  <c r="O55" i="55" s="1"/>
  <c r="H67" i="109"/>
  <c r="H168" i="109" s="1"/>
  <c r="F4" i="100"/>
  <c r="F166" i="100" s="1"/>
  <c r="G166" i="100"/>
  <c r="N58" i="110"/>
  <c r="L58" i="113"/>
  <c r="I43" i="61"/>
  <c r="K43" i="61" s="1"/>
  <c r="J43" i="57"/>
  <c r="H43" i="61" s="1"/>
  <c r="AI36" i="55"/>
  <c r="V36" i="58"/>
  <c r="I46" i="57"/>
  <c r="J46" i="54"/>
  <c r="H46" i="57"/>
  <c r="K46" i="57" s="1"/>
  <c r="J46" i="57" s="1"/>
  <c r="H46" i="61" s="1"/>
  <c r="O56" i="113"/>
  <c r="W37" i="116"/>
  <c r="Z67" i="58"/>
  <c r="Y67" i="58" s="1"/>
  <c r="AG36" i="55"/>
  <c r="T36" i="58"/>
  <c r="J59" i="116"/>
  <c r="Y59" i="116" s="1"/>
  <c r="F41" i="116"/>
  <c r="E41" i="116"/>
  <c r="V35" i="55"/>
  <c r="AE35" i="55" s="1"/>
  <c r="AD35" i="55" s="1"/>
  <c r="K302" i="57"/>
  <c r="I301" i="57"/>
  <c r="H301" i="57" s="1"/>
  <c r="J115" i="54"/>
  <c r="H115" i="57" s="1"/>
  <c r="A47" i="55"/>
  <c r="C47" i="58" s="1"/>
  <c r="D47" i="58"/>
  <c r="I58" i="61"/>
  <c r="J58" i="57"/>
  <c r="H58" i="61" s="1"/>
  <c r="K58" i="61" s="1"/>
  <c r="H193" i="2"/>
  <c r="K193" i="2"/>
  <c r="J193" i="2"/>
  <c r="O15" i="113"/>
  <c r="G169" i="106"/>
  <c r="F144" i="106"/>
  <c r="F169" i="106" s="1"/>
  <c r="L40" i="62"/>
  <c r="J82" i="61"/>
  <c r="H82" i="64" s="1"/>
  <c r="K82" i="64" s="1"/>
  <c r="I82" i="64"/>
  <c r="X41" i="116"/>
  <c r="W41" i="116"/>
  <c r="J230" i="54"/>
  <c r="H230" i="57" s="1"/>
  <c r="K230" i="57" s="1"/>
  <c r="I230" i="57"/>
  <c r="O18" i="110"/>
  <c r="N14" i="113"/>
  <c r="L14" i="116" s="1"/>
  <c r="O14" i="116" s="1"/>
  <c r="M14" i="116"/>
  <c r="H122" i="54"/>
  <c r="I121" i="54" s="1"/>
  <c r="H121" i="54" s="1"/>
  <c r="W19" i="110"/>
  <c r="AC19" i="110" s="1"/>
  <c r="B19" i="110"/>
  <c r="F68" i="64"/>
  <c r="L17" i="55"/>
  <c r="D44" i="116"/>
  <c r="A44" i="113"/>
  <c r="C44" i="116"/>
  <c r="B44" i="116" s="1"/>
  <c r="N22" i="58"/>
  <c r="L22" i="62"/>
  <c r="O22" i="62" s="1"/>
  <c r="I124" i="57"/>
  <c r="F144" i="100"/>
  <c r="F169" i="100"/>
  <c r="G169" i="100"/>
  <c r="N65" i="58"/>
  <c r="L65" i="62" s="1"/>
  <c r="O65" i="62" s="1"/>
  <c r="M65" i="62"/>
  <c r="K237" i="54"/>
  <c r="AF15" i="55"/>
  <c r="S15" i="58"/>
  <c r="AG15" i="55"/>
  <c r="T15" i="58"/>
  <c r="AC15" i="58"/>
  <c r="AI15" i="55"/>
  <c r="V15" i="58" s="1"/>
  <c r="AE15" i="58" s="1"/>
  <c r="AD15" i="58" s="1"/>
  <c r="F178" i="91"/>
  <c r="G177" i="91" s="1"/>
  <c r="AD46" i="55"/>
  <c r="Z53" i="110"/>
  <c r="J53" i="110"/>
  <c r="B20" i="110"/>
  <c r="D20" i="113"/>
  <c r="W20" i="110"/>
  <c r="AC20" i="110" s="1"/>
  <c r="AE53" i="3"/>
  <c r="K198" i="54"/>
  <c r="F309" i="103"/>
  <c r="G295" i="103"/>
  <c r="AD37" i="3"/>
  <c r="AE41" i="3" s="1"/>
  <c r="AD41" i="3" s="1"/>
  <c r="J155" i="57"/>
  <c r="H155" i="61"/>
  <c r="N53" i="3"/>
  <c r="L53" i="55"/>
  <c r="D15" i="62"/>
  <c r="B15" i="62"/>
  <c r="A15" i="58"/>
  <c r="C15" i="62"/>
  <c r="K98" i="61"/>
  <c r="AB60" i="110"/>
  <c r="K114" i="61"/>
  <c r="I24" i="61"/>
  <c r="N7" i="55"/>
  <c r="L7" i="58" s="1"/>
  <c r="M7" i="58"/>
  <c r="O7" i="58"/>
  <c r="X43" i="113"/>
  <c r="A18" i="55"/>
  <c r="C18" i="58"/>
  <c r="D18" i="58"/>
  <c r="B18" i="58" s="1"/>
  <c r="D18" i="62" s="1"/>
  <c r="F74" i="57"/>
  <c r="F309" i="57"/>
  <c r="M35" i="116"/>
  <c r="N35" i="113"/>
  <c r="L35" i="116"/>
  <c r="O35" i="116" s="1"/>
  <c r="N36" i="113"/>
  <c r="L36" i="116"/>
  <c r="O36" i="116" s="1"/>
  <c r="M36" i="116"/>
  <c r="A13" i="110"/>
  <c r="C13" i="113"/>
  <c r="D13" i="113"/>
  <c r="C28" i="58"/>
  <c r="B28" i="58"/>
  <c r="M37" i="116"/>
  <c r="O37" i="116" s="1"/>
  <c r="N37" i="113"/>
  <c r="L37" i="116"/>
  <c r="I57" i="61"/>
  <c r="J57" i="57"/>
  <c r="H57" i="61"/>
  <c r="H277" i="54"/>
  <c r="Z55" i="116"/>
  <c r="J55" i="116"/>
  <c r="Y55" i="116"/>
  <c r="M64" i="116"/>
  <c r="N64" i="113"/>
  <c r="L64" i="116"/>
  <c r="H205" i="2"/>
  <c r="A37" i="62"/>
  <c r="C37" i="65" s="1"/>
  <c r="D37" i="65"/>
  <c r="B37" i="65" s="1"/>
  <c r="Y47" i="110"/>
  <c r="AE47" i="110" s="1"/>
  <c r="D22" i="116"/>
  <c r="B22" i="116" s="1"/>
  <c r="A22" i="113"/>
  <c r="C22" i="116"/>
  <c r="M26" i="65"/>
  <c r="N26" i="62"/>
  <c r="L26" i="65" s="1"/>
  <c r="F134" i="61"/>
  <c r="I216" i="57"/>
  <c r="J216" i="54"/>
  <c r="H216" i="57"/>
  <c r="L46" i="55"/>
  <c r="O46" i="55" s="1"/>
  <c r="H211" i="54"/>
  <c r="K211" i="54" s="1"/>
  <c r="J211" i="54" s="1"/>
  <c r="J188" i="57"/>
  <c r="H188" i="61"/>
  <c r="I188" i="61"/>
  <c r="M20" i="58"/>
  <c r="O20" i="58"/>
  <c r="N20" i="55"/>
  <c r="L20" i="58"/>
  <c r="I162" i="61"/>
  <c r="K162" i="61" s="1"/>
  <c r="J162" i="57"/>
  <c r="H162" i="61"/>
  <c r="H154" i="57"/>
  <c r="K154" i="57"/>
  <c r="J154" i="57" s="1"/>
  <c r="J195" i="57"/>
  <c r="H195" i="61" s="1"/>
  <c r="I195" i="61"/>
  <c r="H23" i="54"/>
  <c r="K23" i="54"/>
  <c r="J23" i="54" s="1"/>
  <c r="I209" i="57"/>
  <c r="K210" i="57"/>
  <c r="I177" i="2"/>
  <c r="Z55" i="119"/>
  <c r="J55" i="119"/>
  <c r="J280" i="54"/>
  <c r="H280" i="57"/>
  <c r="I277" i="57" s="1"/>
  <c r="H277" i="57" s="1"/>
  <c r="I280" i="57"/>
  <c r="K280" i="57" s="1"/>
  <c r="I280" i="61" s="1"/>
  <c r="G169" i="103"/>
  <c r="F144" i="103"/>
  <c r="F169" i="103" s="1"/>
  <c r="A21" i="55"/>
  <c r="C21" i="58" s="1"/>
  <c r="D21" i="58"/>
  <c r="D66" i="116"/>
  <c r="B66" i="116" s="1"/>
  <c r="A66" i="113"/>
  <c r="C66" i="116"/>
  <c r="J163" i="54"/>
  <c r="H163" i="57" s="1"/>
  <c r="K163" i="57" s="1"/>
  <c r="I163" i="57"/>
  <c r="H5" i="2"/>
  <c r="B54" i="110"/>
  <c r="J276" i="54"/>
  <c r="H276" i="57"/>
  <c r="I276" i="57"/>
  <c r="J80" i="54"/>
  <c r="H80" i="57" s="1"/>
  <c r="K80" i="57" s="1"/>
  <c r="I80" i="57"/>
  <c r="I213" i="57"/>
  <c r="J213" i="54"/>
  <c r="H213" i="57" s="1"/>
  <c r="D36" i="113"/>
  <c r="A36" i="110"/>
  <c r="C36" i="113"/>
  <c r="M56" i="58"/>
  <c r="N56" i="55"/>
  <c r="L56" i="58"/>
  <c r="O56" i="58" s="1"/>
  <c r="J57" i="110"/>
  <c r="Y57" i="110" s="1"/>
  <c r="I304" i="61"/>
  <c r="J304" i="57"/>
  <c r="H304" i="61"/>
  <c r="K311" i="57"/>
  <c r="I311" i="61" s="1"/>
  <c r="L35" i="58"/>
  <c r="O35" i="58" s="1"/>
  <c r="I21" i="57"/>
  <c r="J21" i="54"/>
  <c r="H21" i="57"/>
  <c r="G320" i="2"/>
  <c r="F295" i="2"/>
  <c r="AE34" i="110"/>
  <c r="F31" i="106"/>
  <c r="G4" i="106"/>
  <c r="N54" i="55"/>
  <c r="L54" i="58" s="1"/>
  <c r="M54" i="58"/>
  <c r="K226" i="54"/>
  <c r="I219" i="54"/>
  <c r="F31" i="103"/>
  <c r="G4" i="103" s="1"/>
  <c r="N57" i="3"/>
  <c r="L57" i="55" s="1"/>
  <c r="O57" i="55" s="1"/>
  <c r="M57" i="55"/>
  <c r="A38" i="110"/>
  <c r="C38" i="113"/>
  <c r="D38" i="113"/>
  <c r="AG59" i="110"/>
  <c r="T59" i="113"/>
  <c r="AI59" i="110"/>
  <c r="V59" i="113" s="1"/>
  <c r="H128" i="57"/>
  <c r="K128" i="57" s="1"/>
  <c r="J128" i="57" s="1"/>
  <c r="K224" i="57"/>
  <c r="AB47" i="58"/>
  <c r="H20" i="54"/>
  <c r="I169" i="109"/>
  <c r="H144" i="109"/>
  <c r="H169" i="109"/>
  <c r="B47" i="58"/>
  <c r="H24" i="61"/>
  <c r="M56" i="116"/>
  <c r="N56" i="113"/>
  <c r="L56" i="116" s="1"/>
  <c r="O56" i="116" s="1"/>
  <c r="K38" i="54"/>
  <c r="J38" i="54"/>
  <c r="AG27" i="3"/>
  <c r="H219" i="54"/>
  <c r="K219" i="54" s="1"/>
  <c r="J219" i="54" s="1"/>
  <c r="AF37" i="3"/>
  <c r="S37" i="55" s="1"/>
  <c r="M48" i="65"/>
  <c r="O48" i="65" s="1"/>
  <c r="N48" i="62"/>
  <c r="L48" i="65"/>
  <c r="AD34" i="110"/>
  <c r="H124" i="57"/>
  <c r="K124" i="57"/>
  <c r="J124" i="57" s="1"/>
  <c r="A17" i="58"/>
  <c r="C17" i="62" s="1"/>
  <c r="N18" i="110"/>
  <c r="M18" i="113"/>
  <c r="K284" i="57"/>
  <c r="AC35" i="55"/>
  <c r="AB35" i="55" s="1"/>
  <c r="AI35" i="55" s="1"/>
  <c r="V35" i="58" s="1"/>
  <c r="AE35" i="58" s="1"/>
  <c r="AD35" i="58" s="1"/>
  <c r="I98" i="64"/>
  <c r="J98" i="61"/>
  <c r="H98" i="64"/>
  <c r="K98" i="64"/>
  <c r="J98" i="64" s="1"/>
  <c r="J237" i="54"/>
  <c r="H237" i="57" s="1"/>
  <c r="I237" i="57"/>
  <c r="M38" i="62"/>
  <c r="N38" i="58"/>
  <c r="L38" i="62" s="1"/>
  <c r="D19" i="113"/>
  <c r="A19" i="110"/>
  <c r="C19" i="113"/>
  <c r="B19" i="113" s="1"/>
  <c r="K10" i="3"/>
  <c r="Z10" i="3" s="1"/>
  <c r="J311" i="57"/>
  <c r="H311" i="61" s="1"/>
  <c r="AI46" i="55"/>
  <c r="V46" i="58"/>
  <c r="AE46" i="58" s="1"/>
  <c r="B36" i="58"/>
  <c r="A36" i="58"/>
  <c r="C36" i="62" s="1"/>
  <c r="K55" i="2"/>
  <c r="J55" i="2" s="1"/>
  <c r="B36" i="113"/>
  <c r="A20" i="110"/>
  <c r="C20" i="113" s="1"/>
  <c r="AF46" i="55"/>
  <c r="S46" i="58" s="1"/>
  <c r="AB36" i="110"/>
  <c r="AG36" i="110" s="1"/>
  <c r="T36" i="113" s="1"/>
  <c r="AH36" i="110"/>
  <c r="U36" i="113" s="1"/>
  <c r="N15" i="113"/>
  <c r="L15" i="116"/>
  <c r="M15" i="116"/>
  <c r="A54" i="110"/>
  <c r="C54" i="113" s="1"/>
  <c r="AH46" i="55"/>
  <c r="U46" i="58" s="1"/>
  <c r="AD29" i="110"/>
  <c r="F239" i="57"/>
  <c r="G204" i="57" s="1"/>
  <c r="J198" i="54"/>
  <c r="H198" i="57" s="1"/>
  <c r="I198" i="57"/>
  <c r="AD53" i="3"/>
  <c r="AC44" i="55"/>
  <c r="I114" i="64"/>
  <c r="K114" i="64" s="1"/>
  <c r="J114" i="61"/>
  <c r="H114" i="64"/>
  <c r="I25" i="64"/>
  <c r="I24" i="64" s="1"/>
  <c r="J302" i="57"/>
  <c r="H302" i="61" s="1"/>
  <c r="K302" i="61" s="1"/>
  <c r="I302" i="61"/>
  <c r="I83" i="64"/>
  <c r="J83" i="61"/>
  <c r="H83" i="64" s="1"/>
  <c r="K83" i="64" s="1"/>
  <c r="V27" i="55"/>
  <c r="AE27" i="55" s="1"/>
  <c r="AD27" i="55" s="1"/>
  <c r="AF36" i="110"/>
  <c r="S36" i="113"/>
  <c r="D36" i="62"/>
  <c r="B36" i="62" s="1"/>
  <c r="L18" i="113"/>
  <c r="O18" i="113" s="1"/>
  <c r="N18" i="113" s="1"/>
  <c r="L18" i="116" s="1"/>
  <c r="I284" i="61"/>
  <c r="J284" i="57"/>
  <c r="H284" i="61" s="1"/>
  <c r="J18" i="57"/>
  <c r="H18" i="61" s="1"/>
  <c r="T27" i="55"/>
  <c r="I23" i="61"/>
  <c r="A18" i="58"/>
  <c r="C18" i="62" s="1"/>
  <c r="K25" i="64"/>
  <c r="H23" i="61"/>
  <c r="K23" i="61"/>
  <c r="J23" i="61" s="1"/>
  <c r="AC27" i="55"/>
  <c r="AH27" i="55" s="1"/>
  <c r="U27" i="58" s="1"/>
  <c r="M18" i="116"/>
  <c r="AB27" i="55"/>
  <c r="F292" i="2"/>
  <c r="B49" i="3"/>
  <c r="A49" i="3" s="1"/>
  <c r="B13" i="55"/>
  <c r="A13" i="55" s="1"/>
  <c r="C13" i="58" s="1"/>
  <c r="AB13" i="110"/>
  <c r="AB13" i="3"/>
  <c r="K15" i="54"/>
  <c r="J15" i="54"/>
  <c r="H15" i="57" s="1"/>
  <c r="I6" i="54"/>
  <c r="H6" i="54" s="1"/>
  <c r="K13" i="54"/>
  <c r="I13" i="57" s="1"/>
  <c r="K13" i="57" s="1"/>
  <c r="K6" i="2"/>
  <c r="J6" i="2"/>
  <c r="G5" i="2"/>
  <c r="F5" i="2" s="1"/>
  <c r="C34" i="55"/>
  <c r="B34" i="55"/>
  <c r="B41" i="3"/>
  <c r="A41" i="3"/>
  <c r="Y45" i="110"/>
  <c r="O45" i="55"/>
  <c r="M45" i="58" s="1"/>
  <c r="D49" i="55"/>
  <c r="C49" i="55"/>
  <c r="B45" i="55"/>
  <c r="AB45" i="3"/>
  <c r="AH45" i="3" s="1"/>
  <c r="U45" i="55" s="1"/>
  <c r="T68" i="110"/>
  <c r="S68" i="110"/>
  <c r="T68" i="3"/>
  <c r="S68" i="3"/>
  <c r="D41" i="55"/>
  <c r="C41" i="55"/>
  <c r="D34" i="113"/>
  <c r="A34" i="110"/>
  <c r="C34" i="113" s="1"/>
  <c r="AF34" i="3"/>
  <c r="W34" i="110"/>
  <c r="AC34" i="110" s="1"/>
  <c r="AG34" i="3"/>
  <c r="T34" i="55" s="1"/>
  <c r="Z43" i="3"/>
  <c r="F41" i="110"/>
  <c r="E41" i="110"/>
  <c r="S34" i="55"/>
  <c r="AC49" i="3"/>
  <c r="AB49" i="3"/>
  <c r="N45" i="55"/>
  <c r="L45" i="58" s="1"/>
  <c r="AG45" i="3"/>
  <c r="T45" i="55"/>
  <c r="A45" i="55"/>
  <c r="C45" i="58"/>
  <c r="D45" i="58"/>
  <c r="Z49" i="3"/>
  <c r="Y49" i="3" s="1"/>
  <c r="AE43" i="3"/>
  <c r="AD43" i="3" s="1"/>
  <c r="G121" i="54"/>
  <c r="F121" i="54" s="1"/>
  <c r="K122" i="54"/>
  <c r="J122" i="54"/>
  <c r="J13" i="54"/>
  <c r="H13" i="57" s="1"/>
  <c r="J14" i="54"/>
  <c r="H14" i="57" s="1"/>
  <c r="I14" i="57"/>
  <c r="I15" i="57"/>
  <c r="G5" i="54"/>
  <c r="I12" i="61"/>
  <c r="K12" i="61"/>
  <c r="I12" i="64" s="1"/>
  <c r="J12" i="57"/>
  <c r="H12" i="61" s="1"/>
  <c r="F5" i="54"/>
  <c r="G67" i="57"/>
  <c r="G168" i="57" s="1"/>
  <c r="I5" i="54"/>
  <c r="AF27" i="55"/>
  <c r="S27" i="58" s="1"/>
  <c r="I98" i="67"/>
  <c r="H98" i="67"/>
  <c r="Y55" i="119"/>
  <c r="H209" i="57"/>
  <c r="K209" i="57" s="1"/>
  <c r="J209" i="57" s="1"/>
  <c r="I162" i="64"/>
  <c r="J162" i="61"/>
  <c r="H162" i="64" s="1"/>
  <c r="M46" i="58"/>
  <c r="N46" i="55"/>
  <c r="I204" i="2"/>
  <c r="K205" i="2"/>
  <c r="J205" i="2" s="1"/>
  <c r="O17" i="55"/>
  <c r="N55" i="55"/>
  <c r="L55" i="58" s="1"/>
  <c r="O55" i="58" s="1"/>
  <c r="M55" i="58"/>
  <c r="M47" i="113"/>
  <c r="N47" i="110"/>
  <c r="AE57" i="110"/>
  <c r="AD57" i="110" s="1"/>
  <c r="O53" i="55"/>
  <c r="D36" i="116"/>
  <c r="A36" i="113"/>
  <c r="C36" i="116" s="1"/>
  <c r="B36" i="116" s="1"/>
  <c r="D36" i="119" s="1"/>
  <c r="AH35" i="55"/>
  <c r="U35" i="58" s="1"/>
  <c r="K20" i="54"/>
  <c r="J20" i="54"/>
  <c r="I16" i="54"/>
  <c r="F4" i="103"/>
  <c r="F166" i="103" s="1"/>
  <c r="G166" i="103"/>
  <c r="K213" i="57"/>
  <c r="I211" i="57"/>
  <c r="K276" i="57"/>
  <c r="K216" i="57"/>
  <c r="I214" i="57"/>
  <c r="AD47" i="110"/>
  <c r="AG47" i="110" s="1"/>
  <c r="T47" i="113" s="1"/>
  <c r="AC47" i="113" s="1"/>
  <c r="Y53" i="110"/>
  <c r="AE53" i="110"/>
  <c r="O53" i="110"/>
  <c r="D44" i="119"/>
  <c r="A44" i="116"/>
  <c r="C44" i="119"/>
  <c r="AB29" i="55"/>
  <c r="K277" i="57"/>
  <c r="J277" i="57" s="1"/>
  <c r="J224" i="57"/>
  <c r="H224" i="61" s="1"/>
  <c r="K224" i="61" s="1"/>
  <c r="I224" i="61"/>
  <c r="H177" i="2"/>
  <c r="K177" i="2" s="1"/>
  <c r="J177" i="2" s="1"/>
  <c r="A37" i="65"/>
  <c r="C37" i="68" s="1"/>
  <c r="D37" i="68"/>
  <c r="B37" i="68" s="1"/>
  <c r="D28" i="62"/>
  <c r="A28" i="58"/>
  <c r="C28" i="62" s="1"/>
  <c r="K24" i="61"/>
  <c r="J24" i="61" s="1"/>
  <c r="J152" i="57"/>
  <c r="H152" i="61" s="1"/>
  <c r="K152" i="61" s="1"/>
  <c r="J152" i="61" s="1"/>
  <c r="H152" i="64" s="1"/>
  <c r="I152" i="61"/>
  <c r="I256" i="61"/>
  <c r="J256" i="57"/>
  <c r="H256" i="61" s="1"/>
  <c r="AB44" i="55"/>
  <c r="AB15" i="58"/>
  <c r="B38" i="113"/>
  <c r="I226" i="57"/>
  <c r="J226" i="54"/>
  <c r="H226" i="57" s="1"/>
  <c r="K226" i="57" s="1"/>
  <c r="I226" i="61" s="1"/>
  <c r="D54" i="113"/>
  <c r="J280" i="57"/>
  <c r="H280" i="61" s="1"/>
  <c r="K280" i="61" s="1"/>
  <c r="I280" i="64" s="1"/>
  <c r="K195" i="61"/>
  <c r="K57" i="61"/>
  <c r="D65" i="62"/>
  <c r="A65" i="58"/>
  <c r="C65" i="62" s="1"/>
  <c r="B65" i="62" s="1"/>
  <c r="D51" i="62"/>
  <c r="A51" i="58"/>
  <c r="C51" i="62" s="1"/>
  <c r="B51" i="62" s="1"/>
  <c r="D51" i="65" s="1"/>
  <c r="AF44" i="110"/>
  <c r="S44" i="113"/>
  <c r="AI44" i="110"/>
  <c r="V44" i="113" s="1"/>
  <c r="AE44" i="113" s="1"/>
  <c r="F262" i="67"/>
  <c r="G204" i="67" s="1"/>
  <c r="F204" i="67" s="1"/>
  <c r="F309" i="64"/>
  <c r="G295" i="64"/>
  <c r="I30" i="61"/>
  <c r="J30" i="57"/>
  <c r="H30" i="61" s="1"/>
  <c r="K30" i="61" s="1"/>
  <c r="J30" i="61" s="1"/>
  <c r="J55" i="110"/>
  <c r="Y55" i="110" s="1"/>
  <c r="AE55" i="110" s="1"/>
  <c r="Z55" i="110"/>
  <c r="O63" i="110"/>
  <c r="Y63" i="110"/>
  <c r="M59" i="116"/>
  <c r="N59" i="113"/>
  <c r="L59" i="116" s="1"/>
  <c r="AD51" i="110"/>
  <c r="N58" i="55"/>
  <c r="L58" i="58" s="1"/>
  <c r="O58" i="58" s="1"/>
  <c r="K259" i="57"/>
  <c r="K127" i="2"/>
  <c r="J127" i="2" s="1"/>
  <c r="F51" i="2"/>
  <c r="F167" i="2" s="1"/>
  <c r="K167" i="2" s="1"/>
  <c r="J167" i="2" s="1"/>
  <c r="D53" i="62"/>
  <c r="B53" i="62"/>
  <c r="F320" i="2"/>
  <c r="J10" i="3" s="1"/>
  <c r="O10" i="3" s="1"/>
  <c r="N10" i="3" s="1"/>
  <c r="L10" i="55" s="1"/>
  <c r="O57" i="110"/>
  <c r="J123" i="54"/>
  <c r="H123" i="57" s="1"/>
  <c r="I159" i="57"/>
  <c r="J87" i="61"/>
  <c r="H87" i="64" s="1"/>
  <c r="K87" i="64" s="1"/>
  <c r="I191" i="57"/>
  <c r="K191" i="57" s="1"/>
  <c r="K277" i="54"/>
  <c r="J277" i="54"/>
  <c r="I255" i="57"/>
  <c r="J281" i="61"/>
  <c r="H281" i="64" s="1"/>
  <c r="K281" i="64" s="1"/>
  <c r="K159" i="54"/>
  <c r="J159" i="54" s="1"/>
  <c r="I158" i="54"/>
  <c r="F158" i="91"/>
  <c r="G144" i="91" s="1"/>
  <c r="K241" i="57"/>
  <c r="AF39" i="55"/>
  <c r="S39" i="58"/>
  <c r="AG39" i="55"/>
  <c r="T39" i="58" s="1"/>
  <c r="AH39" i="55"/>
  <c r="U39" i="58"/>
  <c r="AI39" i="55"/>
  <c r="V39" i="58"/>
  <c r="N13" i="110"/>
  <c r="L13" i="113" s="1"/>
  <c r="M13" i="113"/>
  <c r="D6" i="113"/>
  <c r="B6" i="113" s="1"/>
  <c r="D6" i="116" s="1"/>
  <c r="A6" i="110"/>
  <c r="C6" i="113"/>
  <c r="A35" i="58"/>
  <c r="C35" i="62" s="1"/>
  <c r="B35" i="62" s="1"/>
  <c r="D35" i="65" s="1"/>
  <c r="D35" i="62"/>
  <c r="G167" i="2"/>
  <c r="J274" i="54"/>
  <c r="H274" i="57"/>
  <c r="AB60" i="55"/>
  <c r="AI60" i="55" s="1"/>
  <c r="V60" i="58" s="1"/>
  <c r="F239" i="64"/>
  <c r="G204" i="64" s="1"/>
  <c r="I74" i="2"/>
  <c r="K79" i="2"/>
  <c r="J79" i="2" s="1"/>
  <c r="Y18" i="110"/>
  <c r="AE18" i="110" s="1"/>
  <c r="F282" i="64"/>
  <c r="G270" i="64"/>
  <c r="F296" i="67"/>
  <c r="A58" i="62"/>
  <c r="C58" i="65"/>
  <c r="D58" i="65"/>
  <c r="H24" i="57"/>
  <c r="I23" i="57" s="1"/>
  <c r="K180" i="57"/>
  <c r="F16" i="64"/>
  <c r="AG44" i="110"/>
  <c r="T44" i="113" s="1"/>
  <c r="AC44" i="113" s="1"/>
  <c r="W54" i="110"/>
  <c r="M40" i="62"/>
  <c r="O40" i="62"/>
  <c r="A56" i="113"/>
  <c r="C56" i="116" s="1"/>
  <c r="B56" i="116" s="1"/>
  <c r="AH44" i="110"/>
  <c r="U44" i="113"/>
  <c r="K115" i="57"/>
  <c r="F309" i="97"/>
  <c r="G295" i="97" s="1"/>
  <c r="I282" i="2"/>
  <c r="H282" i="2" s="1"/>
  <c r="I270" i="2" s="1"/>
  <c r="K283" i="2"/>
  <c r="J283" i="2"/>
  <c r="I88" i="61"/>
  <c r="J88" i="57"/>
  <c r="H88" i="61"/>
  <c r="B29" i="113"/>
  <c r="D29" i="116" s="1"/>
  <c r="O58" i="113"/>
  <c r="A66" i="58"/>
  <c r="C66" i="62"/>
  <c r="D66" i="62"/>
  <c r="B66" i="62" s="1"/>
  <c r="L34" i="113"/>
  <c r="G67" i="106"/>
  <c r="G295" i="57"/>
  <c r="AH36" i="55"/>
  <c r="U36" i="58"/>
  <c r="AE36" i="58" s="1"/>
  <c r="AD36" i="58" s="1"/>
  <c r="AF36" i="55"/>
  <c r="S36" i="58"/>
  <c r="AC36" i="58" s="1"/>
  <c r="O15" i="58"/>
  <c r="M19" i="58"/>
  <c r="N19" i="55"/>
  <c r="L19" i="58"/>
  <c r="I86" i="61"/>
  <c r="J86" i="57"/>
  <c r="H86" i="61"/>
  <c r="AD48" i="55"/>
  <c r="AF48" i="55"/>
  <c r="S48" i="58" s="1"/>
  <c r="I160" i="61"/>
  <c r="J160" i="57"/>
  <c r="H160" i="61" s="1"/>
  <c r="AF40" i="110"/>
  <c r="S40" i="113"/>
  <c r="AC40" i="113" s="1"/>
  <c r="AI40" i="110"/>
  <c r="V40" i="113" s="1"/>
  <c r="AH40" i="110"/>
  <c r="U40" i="113" s="1"/>
  <c r="I202" i="61"/>
  <c r="J202" i="57"/>
  <c r="H202" i="61" s="1"/>
  <c r="K202" i="61" s="1"/>
  <c r="N28" i="65"/>
  <c r="L28" i="68" s="1"/>
  <c r="M28" i="68"/>
  <c r="B56" i="55"/>
  <c r="D61" i="55"/>
  <c r="C61" i="55"/>
  <c r="AB15" i="110"/>
  <c r="J137" i="57"/>
  <c r="H137" i="61" s="1"/>
  <c r="I137" i="61"/>
  <c r="K137" i="61" s="1"/>
  <c r="M27" i="116"/>
  <c r="N27" i="113"/>
  <c r="L27" i="116" s="1"/>
  <c r="O27" i="116" s="1"/>
  <c r="AB17" i="55"/>
  <c r="AH16" i="110"/>
  <c r="U16" i="113"/>
  <c r="AG16" i="110"/>
  <c r="T16" i="113" s="1"/>
  <c r="AC16" i="113" s="1"/>
  <c r="AB16" i="113" s="1"/>
  <c r="AI16" i="110"/>
  <c r="V16" i="113" s="1"/>
  <c r="B43" i="58"/>
  <c r="K136" i="61"/>
  <c r="I95" i="64"/>
  <c r="J95" i="61"/>
  <c r="H95" i="64"/>
  <c r="K246" i="61"/>
  <c r="I147" i="57"/>
  <c r="M19" i="113"/>
  <c r="O19" i="113" s="1"/>
  <c r="O39" i="55"/>
  <c r="AH27" i="110"/>
  <c r="U27" i="113" s="1"/>
  <c r="AE27" i="113" s="1"/>
  <c r="AG27" i="110"/>
  <c r="T27" i="113"/>
  <c r="AC27" i="113" s="1"/>
  <c r="I149" i="57"/>
  <c r="J149" i="54"/>
  <c r="H149" i="57" s="1"/>
  <c r="AF16" i="110"/>
  <c r="S16" i="113"/>
  <c r="AB37" i="110"/>
  <c r="AI37" i="110"/>
  <c r="V37" i="113" s="1"/>
  <c r="AG37" i="110"/>
  <c r="T37" i="113" s="1"/>
  <c r="B6" i="62"/>
  <c r="D55" i="116"/>
  <c r="A55" i="113"/>
  <c r="C55" i="116" s="1"/>
  <c r="B55" i="116" s="1"/>
  <c r="D55" i="119" s="1"/>
  <c r="B55" i="119" s="1"/>
  <c r="A55" i="119" s="1"/>
  <c r="J287" i="54"/>
  <c r="H287" i="57" s="1"/>
  <c r="I287" i="57"/>
  <c r="N18" i="55"/>
  <c r="L18" i="58"/>
  <c r="M18" i="58"/>
  <c r="O18" i="58" s="1"/>
  <c r="N18" i="58" s="1"/>
  <c r="L18" i="62" s="1"/>
  <c r="O16" i="62"/>
  <c r="K306" i="57"/>
  <c r="H55" i="109"/>
  <c r="I51" i="109"/>
  <c r="K53" i="57"/>
  <c r="AB20" i="55"/>
  <c r="J62" i="54"/>
  <c r="H62" i="57"/>
  <c r="I62" i="57"/>
  <c r="B55" i="58"/>
  <c r="K107" i="61"/>
  <c r="I56" i="57"/>
  <c r="AC17" i="110"/>
  <c r="J106" i="57"/>
  <c r="H106" i="61"/>
  <c r="I106" i="61"/>
  <c r="AE65" i="55"/>
  <c r="AI34" i="3"/>
  <c r="H209" i="54"/>
  <c r="M51" i="113"/>
  <c r="K215" i="57"/>
  <c r="I215" i="61" s="1"/>
  <c r="K139" i="57"/>
  <c r="N23" i="55"/>
  <c r="L23" i="58" s="1"/>
  <c r="M23" i="58"/>
  <c r="G177" i="100"/>
  <c r="F178" i="100"/>
  <c r="B17" i="110"/>
  <c r="D17" i="113" s="1"/>
  <c r="B64" i="110"/>
  <c r="K120" i="54"/>
  <c r="J7" i="54"/>
  <c r="H7" i="57" s="1"/>
  <c r="K7" i="57" s="1"/>
  <c r="J60" i="110"/>
  <c r="K264" i="54"/>
  <c r="AC29" i="110"/>
  <c r="I286" i="54"/>
  <c r="O38" i="113"/>
  <c r="B26" i="58"/>
  <c r="A54" i="55"/>
  <c r="C54" i="58" s="1"/>
  <c r="B54" i="58" s="1"/>
  <c r="A54" i="58" s="1"/>
  <c r="C54" i="62" s="1"/>
  <c r="D54" i="58"/>
  <c r="H145" i="2"/>
  <c r="K145" i="2"/>
  <c r="J145" i="2"/>
  <c r="F23" i="2"/>
  <c r="M17" i="113"/>
  <c r="N17" i="110"/>
  <c r="L17" i="113" s="1"/>
  <c r="M52" i="58"/>
  <c r="N52" i="55"/>
  <c r="L52" i="58"/>
  <c r="O52" i="58" s="1"/>
  <c r="K44" i="57"/>
  <c r="K254" i="57"/>
  <c r="J254" i="57" s="1"/>
  <c r="H254" i="61" s="1"/>
  <c r="K312" i="57"/>
  <c r="B44" i="58"/>
  <c r="K218" i="57"/>
  <c r="I70" i="57"/>
  <c r="J70" i="54"/>
  <c r="H70" i="57"/>
  <c r="K70" i="57" s="1"/>
  <c r="K119" i="54"/>
  <c r="D16" i="113"/>
  <c r="G144" i="2"/>
  <c r="K28" i="54"/>
  <c r="I28" i="57" s="1"/>
  <c r="I76" i="57"/>
  <c r="J76" i="54"/>
  <c r="H76" i="57"/>
  <c r="AF19" i="3"/>
  <c r="S19" i="55"/>
  <c r="AC19" i="55" s="1"/>
  <c r="AB19" i="55" s="1"/>
  <c r="J61" i="54"/>
  <c r="H61" i="57"/>
  <c r="I61" i="57"/>
  <c r="AF40" i="3"/>
  <c r="S40" i="55"/>
  <c r="AH40" i="3"/>
  <c r="U40" i="55"/>
  <c r="AE40" i="55" s="1"/>
  <c r="AD40" i="55" s="1"/>
  <c r="AG40" i="3"/>
  <c r="T40" i="55" s="1"/>
  <c r="K19" i="54"/>
  <c r="I27" i="54"/>
  <c r="K72" i="54"/>
  <c r="F55" i="88"/>
  <c r="G51" i="88" s="1"/>
  <c r="K32" i="2"/>
  <c r="J32" i="2"/>
  <c r="B31" i="55"/>
  <c r="G204" i="54"/>
  <c r="K200" i="2"/>
  <c r="J200" i="2"/>
  <c r="U11" i="3"/>
  <c r="V68" i="3"/>
  <c r="U68" i="3" s="1"/>
  <c r="G178" i="67"/>
  <c r="Z61" i="89"/>
  <c r="Y61" i="89" s="1"/>
  <c r="V49" i="110"/>
  <c r="U49" i="110"/>
  <c r="G145" i="61"/>
  <c r="G5" i="97"/>
  <c r="F5" i="97" s="1"/>
  <c r="G178" i="88"/>
  <c r="J21" i="110"/>
  <c r="K24" i="110" s="1"/>
  <c r="J24" i="110" s="1"/>
  <c r="Z35" i="110"/>
  <c r="G296" i="54"/>
  <c r="G158" i="57"/>
  <c r="G134" i="88"/>
  <c r="F134" i="88" s="1"/>
  <c r="G296" i="91"/>
  <c r="F277" i="103"/>
  <c r="G271" i="103" s="1"/>
  <c r="F283" i="106"/>
  <c r="G282" i="106"/>
  <c r="A92" i="118"/>
  <c r="F67" i="57"/>
  <c r="F168" i="57"/>
  <c r="G320" i="64"/>
  <c r="F295" i="64"/>
  <c r="F320" i="64" s="1"/>
  <c r="J10" i="65" s="1"/>
  <c r="Y10" i="65" s="1"/>
  <c r="F178" i="88"/>
  <c r="G177" i="88"/>
  <c r="G168" i="106"/>
  <c r="F67" i="106"/>
  <c r="F168" i="106" s="1"/>
  <c r="F158" i="57"/>
  <c r="G144" i="57" s="1"/>
  <c r="J120" i="54"/>
  <c r="H120" i="57"/>
  <c r="I120" i="57"/>
  <c r="N16" i="62"/>
  <c r="L16" i="65"/>
  <c r="M16" i="65"/>
  <c r="H159" i="57"/>
  <c r="K159" i="57" s="1"/>
  <c r="J159" i="57" s="1"/>
  <c r="I158" i="57"/>
  <c r="H204" i="2"/>
  <c r="F178" i="67"/>
  <c r="G177" i="67"/>
  <c r="F204" i="54"/>
  <c r="J28" i="54"/>
  <c r="H28" i="57"/>
  <c r="I312" i="61"/>
  <c r="J312" i="57"/>
  <c r="H312" i="61"/>
  <c r="A64" i="110"/>
  <c r="C64" i="113" s="1"/>
  <c r="D64" i="113"/>
  <c r="I139" i="61"/>
  <c r="J139" i="57"/>
  <c r="H139" i="61" s="1"/>
  <c r="K139" i="61" s="1"/>
  <c r="O51" i="113"/>
  <c r="J107" i="61"/>
  <c r="H107" i="64"/>
  <c r="I107" i="64"/>
  <c r="K107" i="64" s="1"/>
  <c r="AI48" i="55"/>
  <c r="V48" i="58" s="1"/>
  <c r="AH48" i="55"/>
  <c r="U48" i="58" s="1"/>
  <c r="O34" i="113"/>
  <c r="O55" i="110"/>
  <c r="K24" i="57"/>
  <c r="J24" i="57"/>
  <c r="I241" i="61"/>
  <c r="J241" i="57"/>
  <c r="H241" i="61" s="1"/>
  <c r="AG60" i="55"/>
  <c r="T60" i="58" s="1"/>
  <c r="I259" i="61"/>
  <c r="J259" i="57"/>
  <c r="H259" i="61" s="1"/>
  <c r="M63" i="113"/>
  <c r="N63" i="110"/>
  <c r="L63" i="113" s="1"/>
  <c r="O63" i="113" s="1"/>
  <c r="M63" i="116" s="1"/>
  <c r="I195" i="64"/>
  <c r="J195" i="61"/>
  <c r="H195" i="64"/>
  <c r="AF15" i="58"/>
  <c r="S15" i="62" s="1"/>
  <c r="AI15" i="58"/>
  <c r="V15" i="62"/>
  <c r="K51" i="2"/>
  <c r="J51" i="2"/>
  <c r="AH47" i="110"/>
  <c r="U47" i="113"/>
  <c r="AI47" i="110"/>
  <c r="V47" i="113" s="1"/>
  <c r="AE47" i="113" s="1"/>
  <c r="AD47" i="113"/>
  <c r="AF47" i="110"/>
  <c r="S47" i="113"/>
  <c r="I213" i="61"/>
  <c r="J213" i="57"/>
  <c r="H213" i="61" s="1"/>
  <c r="M53" i="58"/>
  <c r="N53" i="55"/>
  <c r="L53" i="58"/>
  <c r="N17" i="55"/>
  <c r="L17" i="58" s="1"/>
  <c r="O17" i="58" s="1"/>
  <c r="M17" i="58"/>
  <c r="L46" i="58"/>
  <c r="O46" i="58" s="1"/>
  <c r="N46" i="58" s="1"/>
  <c r="AC34" i="55"/>
  <c r="I19" i="57"/>
  <c r="J19" i="54"/>
  <c r="H19" i="57" s="1"/>
  <c r="AB29" i="110"/>
  <c r="AG29" i="110" s="1"/>
  <c r="T29" i="113" s="1"/>
  <c r="V34" i="55"/>
  <c r="I167" i="109"/>
  <c r="H51" i="109"/>
  <c r="H167" i="109"/>
  <c r="M39" i="58"/>
  <c r="N39" i="55"/>
  <c r="L39" i="58"/>
  <c r="K147" i="57"/>
  <c r="J136" i="61"/>
  <c r="H136" i="64"/>
  <c r="I136" i="64"/>
  <c r="M15" i="62"/>
  <c r="N15" i="58"/>
  <c r="L15" i="62"/>
  <c r="I57" i="64"/>
  <c r="J57" i="61"/>
  <c r="H57" i="64" s="1"/>
  <c r="K57" i="64"/>
  <c r="M57" i="58"/>
  <c r="O57" i="58" s="1"/>
  <c r="N57" i="55"/>
  <c r="L57" i="58" s="1"/>
  <c r="F296" i="91"/>
  <c r="G295" i="91"/>
  <c r="AE35" i="110"/>
  <c r="Z41" i="110"/>
  <c r="Y41" i="110"/>
  <c r="F145" i="61"/>
  <c r="G144" i="61" s="1"/>
  <c r="D31" i="58"/>
  <c r="A31" i="55"/>
  <c r="C31" i="58"/>
  <c r="J72" i="54"/>
  <c r="H72" i="57"/>
  <c r="I72" i="57"/>
  <c r="K72" i="57"/>
  <c r="G169" i="2"/>
  <c r="F144" i="2"/>
  <c r="F169" i="2" s="1"/>
  <c r="I218" i="61"/>
  <c r="J218" i="57"/>
  <c r="H218" i="61"/>
  <c r="I144" i="2"/>
  <c r="M38" i="116"/>
  <c r="N38" i="113"/>
  <c r="L38" i="116"/>
  <c r="O60" i="110"/>
  <c r="M60" i="113" s="1"/>
  <c r="Y60" i="110"/>
  <c r="AE60" i="110"/>
  <c r="A55" i="58"/>
  <c r="C55" i="62"/>
  <c r="D55" i="62"/>
  <c r="K62" i="57"/>
  <c r="A6" i="62"/>
  <c r="C6" i="65" s="1"/>
  <c r="B6" i="65"/>
  <c r="D6" i="65"/>
  <c r="AH37" i="110"/>
  <c r="U37" i="113" s="1"/>
  <c r="K209" i="54"/>
  <c r="J209" i="54"/>
  <c r="G290" i="54"/>
  <c r="M58" i="116"/>
  <c r="N58" i="113"/>
  <c r="L58" i="116"/>
  <c r="O58" i="116" s="1"/>
  <c r="K88" i="61"/>
  <c r="AC54" i="110"/>
  <c r="F270" i="64"/>
  <c r="AH60" i="55"/>
  <c r="U60" i="58" s="1"/>
  <c r="M57" i="113"/>
  <c r="N57" i="110"/>
  <c r="L57" i="113" s="1"/>
  <c r="B54" i="113"/>
  <c r="AG15" i="58"/>
  <c r="T15" i="62" s="1"/>
  <c r="H214" i="57"/>
  <c r="K214" i="57" s="1"/>
  <c r="J214" i="57" s="1"/>
  <c r="AI57" i="110"/>
  <c r="V57" i="113" s="1"/>
  <c r="K98" i="67"/>
  <c r="K5" i="54"/>
  <c r="J5" i="54" s="1"/>
  <c r="H5" i="54"/>
  <c r="F51" i="88"/>
  <c r="F167" i="88" s="1"/>
  <c r="G167" i="88"/>
  <c r="K106" i="61"/>
  <c r="AG15" i="110"/>
  <c r="T15" i="113" s="1"/>
  <c r="AC15" i="113" s="1"/>
  <c r="AB15" i="113"/>
  <c r="AI15" i="110"/>
  <c r="V15" i="113"/>
  <c r="AE15" i="113" s="1"/>
  <c r="AH15" i="110"/>
  <c r="U15" i="113" s="1"/>
  <c r="H158" i="54"/>
  <c r="H255" i="57"/>
  <c r="K255" i="57" s="1"/>
  <c r="J255" i="57" s="1"/>
  <c r="AE63" i="110"/>
  <c r="AF29" i="55"/>
  <c r="S29" i="58"/>
  <c r="AI29" i="55"/>
  <c r="V29" i="58"/>
  <c r="AE29" i="58" s="1"/>
  <c r="AD29" i="58" s="1"/>
  <c r="AH29" i="55"/>
  <c r="U29" i="58"/>
  <c r="K211" i="57"/>
  <c r="J211" i="57"/>
  <c r="H211" i="57"/>
  <c r="Y21" i="110"/>
  <c r="AE21" i="110"/>
  <c r="O21" i="110"/>
  <c r="O24" i="110" s="1"/>
  <c r="B16" i="113"/>
  <c r="I119" i="57"/>
  <c r="J119" i="54"/>
  <c r="H119" i="57" s="1"/>
  <c r="D44" i="62"/>
  <c r="A44" i="58"/>
  <c r="C44" i="62"/>
  <c r="B44" i="62" s="1"/>
  <c r="J44" i="57"/>
  <c r="H44" i="61" s="1"/>
  <c r="K44" i="61" s="1"/>
  <c r="I44" i="64" s="1"/>
  <c r="I44" i="61"/>
  <c r="H286" i="54"/>
  <c r="K286" i="54" s="1"/>
  <c r="J286" i="54" s="1"/>
  <c r="I282" i="54"/>
  <c r="H282" i="54" s="1"/>
  <c r="AD65" i="55"/>
  <c r="AI65" i="55" s="1"/>
  <c r="V65" i="58" s="1"/>
  <c r="AH65" i="55"/>
  <c r="U65" i="58" s="1"/>
  <c r="AB17" i="110"/>
  <c r="AI17" i="110" s="1"/>
  <c r="V17" i="113" s="1"/>
  <c r="I53" i="61"/>
  <c r="J53" i="57"/>
  <c r="H53" i="61" s="1"/>
  <c r="K53" i="61"/>
  <c r="J53" i="61" s="1"/>
  <c r="H53" i="64" s="1"/>
  <c r="J306" i="57"/>
  <c r="H306" i="61"/>
  <c r="I306" i="61"/>
  <c r="K306" i="61" s="1"/>
  <c r="AF37" i="110"/>
  <c r="S37" i="113" s="1"/>
  <c r="AD27" i="113"/>
  <c r="K95" i="64"/>
  <c r="AF15" i="110"/>
  <c r="S15" i="113"/>
  <c r="O28" i="68"/>
  <c r="N28" i="68" s="1"/>
  <c r="L28" i="89" s="1"/>
  <c r="K160" i="61"/>
  <c r="I160" i="64" s="1"/>
  <c r="K86" i="61"/>
  <c r="O19" i="58"/>
  <c r="F295" i="57"/>
  <c r="F320" i="57"/>
  <c r="J10" i="58" s="1"/>
  <c r="G320" i="57"/>
  <c r="K10" i="58" s="1"/>
  <c r="J115" i="57"/>
  <c r="H115" i="61" s="1"/>
  <c r="I115" i="61"/>
  <c r="M40" i="65"/>
  <c r="N40" i="62"/>
  <c r="L40" i="65" s="1"/>
  <c r="I180" i="61"/>
  <c r="J180" i="57"/>
  <c r="H180" i="61"/>
  <c r="H74" i="2"/>
  <c r="K74" i="2" s="1"/>
  <c r="J74" i="2" s="1"/>
  <c r="O59" i="116"/>
  <c r="AD44" i="113"/>
  <c r="AH15" i="58"/>
  <c r="U15" i="62" s="1"/>
  <c r="AG29" i="55"/>
  <c r="T29" i="58"/>
  <c r="AC29" i="58" s="1"/>
  <c r="M53" i="113"/>
  <c r="N53" i="110"/>
  <c r="L53" i="113" s="1"/>
  <c r="I216" i="61"/>
  <c r="J216" i="57"/>
  <c r="H216" i="61"/>
  <c r="K216" i="61" s="1"/>
  <c r="I276" i="61"/>
  <c r="J276" i="57"/>
  <c r="H276" i="61" s="1"/>
  <c r="AD46" i="58"/>
  <c r="L47" i="113"/>
  <c r="O47" i="113"/>
  <c r="M47" i="116" s="1"/>
  <c r="N47" i="113"/>
  <c r="L47" i="116" s="1"/>
  <c r="O47" i="116" s="1"/>
  <c r="H270" i="2"/>
  <c r="K282" i="54"/>
  <c r="J282" i="54" s="1"/>
  <c r="F177" i="67"/>
  <c r="AB54" i="110"/>
  <c r="AF54" i="110" s="1"/>
  <c r="AI54" i="110"/>
  <c r="V54" i="113" s="1"/>
  <c r="S54" i="113"/>
  <c r="G319" i="54"/>
  <c r="F290" i="54"/>
  <c r="F319" i="54" s="1"/>
  <c r="J9" i="55" s="1"/>
  <c r="Y9" i="55" s="1"/>
  <c r="K213" i="61"/>
  <c r="K195" i="64"/>
  <c r="M18" i="62"/>
  <c r="O18" i="62" s="1"/>
  <c r="I70" i="61"/>
  <c r="J70" i="57"/>
  <c r="H70" i="61" s="1"/>
  <c r="K70" i="61" s="1"/>
  <c r="K28" i="57"/>
  <c r="I27" i="57"/>
  <c r="F177" i="88"/>
  <c r="J226" i="57"/>
  <c r="H226" i="61" s="1"/>
  <c r="Y10" i="3"/>
  <c r="AE10" i="3" s="1"/>
  <c r="AD10" i="3" s="1"/>
  <c r="I86" i="64"/>
  <c r="J86" i="61"/>
  <c r="H86" i="64"/>
  <c r="K86" i="64" s="1"/>
  <c r="J86" i="64" s="1"/>
  <c r="H86" i="67" s="1"/>
  <c r="J160" i="61"/>
  <c r="H160" i="64" s="1"/>
  <c r="M21" i="113"/>
  <c r="N21" i="110"/>
  <c r="L21" i="113" s="1"/>
  <c r="A65" i="62"/>
  <c r="C65" i="65" s="1"/>
  <c r="D65" i="65"/>
  <c r="B65" i="65" s="1"/>
  <c r="A65" i="65" s="1"/>
  <c r="L46" i="62"/>
  <c r="M46" i="62"/>
  <c r="AF57" i="110"/>
  <c r="S57" i="113" s="1"/>
  <c r="AD55" i="110"/>
  <c r="AI55" i="110" s="1"/>
  <c r="V55" i="113" s="1"/>
  <c r="AG55" i="110"/>
  <c r="T55" i="113" s="1"/>
  <c r="J7" i="57"/>
  <c r="H7" i="61"/>
  <c r="I7" i="61"/>
  <c r="K7" i="61" s="1"/>
  <c r="O38" i="116"/>
  <c r="G320" i="91"/>
  <c r="F295" i="91"/>
  <c r="F320" i="91"/>
  <c r="J10" i="92" s="1"/>
  <c r="Y10" i="92"/>
  <c r="AB47" i="113"/>
  <c r="AF47" i="113"/>
  <c r="S47" i="116" s="1"/>
  <c r="AE34" i="55"/>
  <c r="AH29" i="110"/>
  <c r="U29" i="113"/>
  <c r="O53" i="58"/>
  <c r="A6" i="113"/>
  <c r="C6" i="116" s="1"/>
  <c r="A55" i="116"/>
  <c r="C55" i="119" s="1"/>
  <c r="N51" i="113"/>
  <c r="L51" i="116" s="1"/>
  <c r="O51" i="116" s="1"/>
  <c r="M51" i="116"/>
  <c r="O16" i="65"/>
  <c r="K10" i="65"/>
  <c r="N19" i="58"/>
  <c r="L19" i="62" s="1"/>
  <c r="M19" i="62"/>
  <c r="M28" i="89"/>
  <c r="O28" i="89" s="1"/>
  <c r="N28" i="89" s="1"/>
  <c r="L28" i="92" s="1"/>
  <c r="AD21" i="110"/>
  <c r="AF21" i="110"/>
  <c r="S21" i="113"/>
  <c r="I98" i="88"/>
  <c r="J98" i="67"/>
  <c r="H98" i="88" s="1"/>
  <c r="K98" i="88"/>
  <c r="I98" i="91"/>
  <c r="AH57" i="110"/>
  <c r="U57" i="113" s="1"/>
  <c r="AG57" i="110"/>
  <c r="T57" i="113"/>
  <c r="D54" i="116"/>
  <c r="A54" i="113"/>
  <c r="C54" i="116"/>
  <c r="J88" i="61"/>
  <c r="H88" i="64"/>
  <c r="K88" i="64" s="1"/>
  <c r="I88" i="64"/>
  <c r="I62" i="61"/>
  <c r="J62" i="57"/>
  <c r="H62" i="61"/>
  <c r="I169" i="2"/>
  <c r="H144" i="2"/>
  <c r="H169" i="2"/>
  <c r="K218" i="61"/>
  <c r="I218" i="64" s="1"/>
  <c r="B31" i="58"/>
  <c r="O15" i="62"/>
  <c r="K136" i="64"/>
  <c r="I147" i="61"/>
  <c r="J147" i="57"/>
  <c r="H147" i="61" s="1"/>
  <c r="AF29" i="110"/>
  <c r="K19" i="57"/>
  <c r="I17" i="57"/>
  <c r="H17" i="57" s="1"/>
  <c r="K259" i="61"/>
  <c r="N34" i="113"/>
  <c r="L34" i="116"/>
  <c r="O34" i="116" s="1"/>
  <c r="M34" i="116"/>
  <c r="I107" i="67"/>
  <c r="J107" i="64"/>
  <c r="H107" i="67"/>
  <c r="K107" i="67" s="1"/>
  <c r="B64" i="113"/>
  <c r="K312" i="61"/>
  <c r="J312" i="61" s="1"/>
  <c r="H312" i="64" s="1"/>
  <c r="K282" i="2"/>
  <c r="J282" i="2"/>
  <c r="AD63" i="110"/>
  <c r="AI63" i="110"/>
  <c r="V63" i="113" s="1"/>
  <c r="I106" i="64"/>
  <c r="J106" i="61"/>
  <c r="H106" i="64"/>
  <c r="K106" i="64" s="1"/>
  <c r="H30" i="64"/>
  <c r="I30" i="64"/>
  <c r="K30" i="64" s="1"/>
  <c r="J30" i="64" s="1"/>
  <c r="B55" i="62"/>
  <c r="N60" i="110"/>
  <c r="L60" i="113" s="1"/>
  <c r="K144" i="2"/>
  <c r="J144" i="2"/>
  <c r="AD35" i="110"/>
  <c r="AI35" i="110" s="1"/>
  <c r="V35" i="113" s="1"/>
  <c r="AF35" i="110"/>
  <c r="S35" i="113"/>
  <c r="AC35" i="113"/>
  <c r="AI29" i="110"/>
  <c r="K241" i="61"/>
  <c r="D54" i="62"/>
  <c r="B54" i="62" s="1"/>
  <c r="V29" i="113"/>
  <c r="N15" i="62"/>
  <c r="L15" i="65"/>
  <c r="M15" i="65"/>
  <c r="J218" i="61"/>
  <c r="H218" i="64"/>
  <c r="I53" i="64"/>
  <c r="K10" i="92"/>
  <c r="Z10" i="92" s="1"/>
  <c r="N24" i="110"/>
  <c r="M10" i="55"/>
  <c r="I213" i="64"/>
  <c r="J213" i="61"/>
  <c r="H213" i="64"/>
  <c r="J241" i="61"/>
  <c r="H241" i="64" s="1"/>
  <c r="I241" i="64"/>
  <c r="AG35" i="110"/>
  <c r="T35" i="113" s="1"/>
  <c r="AH35" i="110"/>
  <c r="U35" i="113"/>
  <c r="J19" i="57"/>
  <c r="H19" i="61" s="1"/>
  <c r="I19" i="61"/>
  <c r="D6" i="68"/>
  <c r="A6" i="65"/>
  <c r="C6" i="68" s="1"/>
  <c r="B6" i="68" s="1"/>
  <c r="A6" i="68" s="1"/>
  <c r="C6" i="89" s="1"/>
  <c r="B6" i="116"/>
  <c r="A6" i="116" s="1"/>
  <c r="C6" i="119" s="1"/>
  <c r="AD34" i="55"/>
  <c r="I86" i="67"/>
  <c r="K86" i="67" s="1"/>
  <c r="K9" i="55"/>
  <c r="I312" i="64"/>
  <c r="K312" i="64" s="1"/>
  <c r="I259" i="64"/>
  <c r="K259" i="64"/>
  <c r="J259" i="61"/>
  <c r="H259" i="64" s="1"/>
  <c r="S29" i="113"/>
  <c r="Z10" i="65"/>
  <c r="N38" i="116"/>
  <c r="L38" i="119"/>
  <c r="M38" i="119"/>
  <c r="O46" i="62"/>
  <c r="C65" i="68"/>
  <c r="K160" i="64"/>
  <c r="I160" i="67" s="1"/>
  <c r="Z10" i="58"/>
  <c r="H27" i="57"/>
  <c r="I26" i="57" s="1"/>
  <c r="H26" i="57" s="1"/>
  <c r="D64" i="116"/>
  <c r="A64" i="113"/>
  <c r="C64" i="116" s="1"/>
  <c r="B64" i="116" s="1"/>
  <c r="M16" i="68"/>
  <c r="N16" i="65"/>
  <c r="L16" i="68"/>
  <c r="J57" i="64"/>
  <c r="H57" i="67"/>
  <c r="I57" i="67"/>
  <c r="K57" i="67" s="1"/>
  <c r="I28" i="61"/>
  <c r="I27" i="61" s="1"/>
  <c r="J28" i="57"/>
  <c r="H28" i="61" s="1"/>
  <c r="O38" i="119"/>
  <c r="N38" i="119" s="1"/>
  <c r="J70" i="61"/>
  <c r="H70" i="64" s="1"/>
  <c r="I70" i="64"/>
  <c r="K70" i="64" s="1"/>
  <c r="H30" i="67"/>
  <c r="Z9" i="55"/>
  <c r="D6" i="119"/>
  <c r="K19" i="61"/>
  <c r="AE35" i="113"/>
  <c r="AD35" i="113" s="1"/>
  <c r="AE45" i="110"/>
  <c r="AD45" i="110" s="1"/>
  <c r="M45" i="113"/>
  <c r="N45" i="110"/>
  <c r="L45" i="113" s="1"/>
  <c r="O45" i="113" s="1"/>
  <c r="M45" i="116" s="1"/>
  <c r="W45" i="110"/>
  <c r="AC45" i="110" s="1"/>
  <c r="AB45" i="110" s="1"/>
  <c r="B45" i="110"/>
  <c r="D45" i="113" s="1"/>
  <c r="F49" i="110"/>
  <c r="E49" i="110"/>
  <c r="Z24" i="110"/>
  <c r="Y24" i="110"/>
  <c r="AE13" i="110"/>
  <c r="B13" i="113"/>
  <c r="D13" i="116" s="1"/>
  <c r="C42" i="111"/>
  <c r="L1" i="113"/>
  <c r="AD1" i="113"/>
  <c r="C42" i="96"/>
  <c r="H1" i="97" s="1"/>
  <c r="C42" i="60"/>
  <c r="C42" i="63"/>
  <c r="C42" i="102"/>
  <c r="C42" i="56"/>
  <c r="L1" i="3"/>
  <c r="AD1" i="3"/>
  <c r="C42" i="114"/>
  <c r="L1" i="116" s="1"/>
  <c r="AD1" i="116" s="1"/>
  <c r="H1" i="115"/>
  <c r="H1" i="2"/>
  <c r="H48" i="2" s="1"/>
  <c r="C42" i="108"/>
  <c r="C42" i="105"/>
  <c r="C42" i="53"/>
  <c r="L1" i="55"/>
  <c r="AD1" i="55"/>
  <c r="C42" i="90"/>
  <c r="H1" i="91"/>
  <c r="H141" i="91" s="1"/>
  <c r="C42" i="87"/>
  <c r="C42" i="99"/>
  <c r="A45" i="110"/>
  <c r="C45" i="113"/>
  <c r="B45" i="113" s="1"/>
  <c r="AD13" i="110"/>
  <c r="AF13" i="110" s="1"/>
  <c r="S13" i="113" s="1"/>
  <c r="G5" i="57"/>
  <c r="C42" i="66"/>
  <c r="L1" i="68" s="1"/>
  <c r="G121" i="61"/>
  <c r="G205" i="61"/>
  <c r="F205" i="61" s="1"/>
  <c r="J12" i="61"/>
  <c r="H12" i="64" s="1"/>
  <c r="K12" i="64" s="1"/>
  <c r="J12" i="64" s="1"/>
  <c r="H12" i="67" s="1"/>
  <c r="F74" i="64"/>
  <c r="G121" i="64"/>
  <c r="A13" i="113"/>
  <c r="C13" i="116" s="1"/>
  <c r="F5" i="64"/>
  <c r="G4" i="64" s="1"/>
  <c r="G74" i="67"/>
  <c r="F5" i="67"/>
  <c r="G4" i="67" s="1"/>
  <c r="F4" i="67" s="1"/>
  <c r="F166" i="67" s="1"/>
  <c r="AC29" i="113"/>
  <c r="A29" i="113"/>
  <c r="C29" i="116"/>
  <c r="B29" i="116"/>
  <c r="W45" i="113"/>
  <c r="F49" i="113"/>
  <c r="E49" i="113"/>
  <c r="Y29" i="113"/>
  <c r="AE29" i="113"/>
  <c r="AD29" i="113" s="1"/>
  <c r="Y45" i="113"/>
  <c r="K49" i="113"/>
  <c r="J49" i="113" s="1"/>
  <c r="X49" i="113"/>
  <c r="W49" i="113"/>
  <c r="Z49" i="113"/>
  <c r="Y49" i="113"/>
  <c r="H1" i="54"/>
  <c r="G121" i="88"/>
  <c r="F74" i="88"/>
  <c r="C40" i="87"/>
  <c r="C40" i="90"/>
  <c r="C40" i="99"/>
  <c r="C40" i="56"/>
  <c r="C40" i="117"/>
  <c r="C40" i="96"/>
  <c r="C40" i="102"/>
  <c r="C40" i="105"/>
  <c r="C40" i="66"/>
  <c r="C40" i="53"/>
  <c r="C40" i="108"/>
  <c r="C40" i="63"/>
  <c r="C40" i="60"/>
  <c r="C40" i="111"/>
  <c r="F121" i="88"/>
  <c r="G67" i="88"/>
  <c r="G168" i="88" s="1"/>
  <c r="F67" i="88"/>
  <c r="F168" i="88"/>
  <c r="J13" i="116"/>
  <c r="Y13" i="116" s="1"/>
  <c r="G239" i="88"/>
  <c r="F239" i="88" s="1"/>
  <c r="G205" i="88"/>
  <c r="F205" i="88" s="1"/>
  <c r="G5" i="88"/>
  <c r="H267" i="91"/>
  <c r="H221" i="91"/>
  <c r="F5" i="88"/>
  <c r="L1" i="107"/>
  <c r="AD1" i="107"/>
  <c r="H1" i="106"/>
  <c r="H91" i="106"/>
  <c r="Z45" i="116"/>
  <c r="J45" i="116"/>
  <c r="W45" i="116"/>
  <c r="X49" i="116" s="1"/>
  <c r="W49" i="116" s="1"/>
  <c r="F49" i="116"/>
  <c r="E49" i="116"/>
  <c r="X45" i="116"/>
  <c r="W13" i="116"/>
  <c r="B13" i="116"/>
  <c r="Z24" i="116"/>
  <c r="Y24" i="116"/>
  <c r="H1" i="61"/>
  <c r="H292" i="61" s="1"/>
  <c r="H267" i="61"/>
  <c r="L1" i="62"/>
  <c r="AD1" i="62"/>
  <c r="H174" i="54"/>
  <c r="H141" i="54"/>
  <c r="H1" i="112"/>
  <c r="K1" i="63"/>
  <c r="K1" i="53"/>
  <c r="K1" i="111"/>
  <c r="K1" i="117"/>
  <c r="K1" i="102"/>
  <c r="K1" i="99"/>
  <c r="K1" i="108"/>
  <c r="K1" i="56"/>
  <c r="K1" i="96"/>
  <c r="K1" i="105"/>
  <c r="K1" i="90"/>
  <c r="K1" i="114"/>
  <c r="K1" i="60"/>
  <c r="AD1" i="68"/>
  <c r="AB6" i="3"/>
  <c r="H174" i="112"/>
  <c r="G5" i="91"/>
  <c r="H48" i="112"/>
  <c r="H221" i="112"/>
  <c r="H292" i="112"/>
  <c r="H267" i="112"/>
  <c r="H91" i="112"/>
  <c r="H141" i="112"/>
  <c r="H141" i="115"/>
  <c r="H221" i="115"/>
  <c r="H91" i="115"/>
  <c r="H292" i="115"/>
  <c r="H48" i="61"/>
  <c r="L1" i="92"/>
  <c r="AD1" i="92" s="1"/>
  <c r="H48" i="91"/>
  <c r="H292" i="91"/>
  <c r="H91" i="91"/>
  <c r="H48" i="54"/>
  <c r="H91" i="54"/>
  <c r="H292" i="54"/>
  <c r="H1" i="118"/>
  <c r="H174" i="118" s="1"/>
  <c r="H91" i="118"/>
  <c r="L1" i="119"/>
  <c r="AD1" i="119" s="1"/>
  <c r="F299" i="112"/>
  <c r="F8" i="115"/>
  <c r="F106" i="115"/>
  <c r="F149" i="109"/>
  <c r="F10" i="115"/>
  <c r="F161" i="118"/>
  <c r="F78" i="112"/>
  <c r="F61" i="118"/>
  <c r="F189" i="118"/>
  <c r="F304" i="115"/>
  <c r="F212" i="112"/>
  <c r="F180" i="115"/>
  <c r="F257" i="112"/>
  <c r="F303" i="115"/>
  <c r="F212" i="118"/>
  <c r="F80" i="118"/>
  <c r="F76" i="115"/>
  <c r="F116" i="112"/>
  <c r="F21" i="109"/>
  <c r="F213" i="112"/>
  <c r="F126" i="118"/>
  <c r="F35" i="112"/>
  <c r="F87" i="115"/>
  <c r="F298" i="118"/>
  <c r="F8" i="118"/>
  <c r="F252" i="115"/>
  <c r="F315" i="115"/>
  <c r="F106" i="112"/>
  <c r="F35" i="118"/>
  <c r="F80" i="112"/>
  <c r="F265" i="109"/>
  <c r="F303" i="118"/>
  <c r="F39" i="115"/>
  <c r="F14" i="109"/>
  <c r="F22" i="112"/>
  <c r="F208" i="118"/>
  <c r="F132" i="118"/>
  <c r="F164" i="109"/>
  <c r="F199" i="112"/>
  <c r="F63" i="109"/>
  <c r="F287" i="112"/>
  <c r="F106" i="118"/>
  <c r="F156" i="109"/>
  <c r="F302" i="112"/>
  <c r="F103" i="112"/>
  <c r="F46" i="118"/>
  <c r="F236" i="112"/>
  <c r="F102" i="115"/>
  <c r="F207" i="112"/>
  <c r="F44" i="109"/>
  <c r="F15" i="118"/>
  <c r="F225" i="118"/>
  <c r="F36" i="109"/>
  <c r="F40" i="109"/>
  <c r="F276" i="115"/>
  <c r="F162" i="115"/>
  <c r="F112" i="112"/>
  <c r="F148" i="112"/>
  <c r="F73" i="118"/>
  <c r="F132" i="115"/>
  <c r="F25" i="118"/>
  <c r="F228" i="109"/>
  <c r="F65" i="109"/>
  <c r="F70" i="109"/>
  <c r="F260" i="109"/>
  <c r="F249" i="112"/>
  <c r="F70" i="118"/>
  <c r="F210" i="118"/>
  <c r="F276" i="109"/>
  <c r="F43" i="112"/>
  <c r="F70" i="115"/>
  <c r="F59" i="109"/>
  <c r="F249" i="118"/>
  <c r="F39" i="118"/>
  <c r="F82" i="109"/>
  <c r="F188" i="118"/>
  <c r="F234" i="118"/>
  <c r="F264" i="118"/>
  <c r="F129" i="118"/>
  <c r="F109" i="112"/>
  <c r="F311" i="109"/>
  <c r="F42" i="115"/>
  <c r="F83" i="115"/>
  <c r="F303" i="109"/>
  <c r="F279" i="115"/>
  <c r="F8" i="109"/>
  <c r="F189" i="112"/>
  <c r="F285" i="115"/>
  <c r="F148" i="115"/>
  <c r="F82" i="115"/>
  <c r="F245" i="118"/>
  <c r="F139" i="115"/>
  <c r="F57" i="112"/>
  <c r="F110" i="109"/>
  <c r="F259" i="115"/>
  <c r="F202" i="115"/>
  <c r="F190" i="115"/>
  <c r="F224" i="118"/>
  <c r="F224" i="112"/>
  <c r="F30" i="115"/>
  <c r="F9" i="109"/>
  <c r="F120" i="118"/>
  <c r="F126" i="112"/>
  <c r="F233" i="112"/>
  <c r="F259" i="109"/>
  <c r="F65" i="112"/>
  <c r="F19" i="118"/>
  <c r="F73" i="115"/>
  <c r="F163" i="118"/>
  <c r="F153" i="109"/>
  <c r="F104" i="118"/>
  <c r="F87" i="109"/>
  <c r="F187" i="118"/>
  <c r="F228" i="112"/>
  <c r="F18" i="115"/>
  <c r="F314" i="118"/>
  <c r="F317" i="115"/>
  <c r="F215" i="112"/>
  <c r="F103" i="109"/>
  <c r="F289" i="109"/>
  <c r="F216" i="115"/>
  <c r="F100" i="118"/>
  <c r="F21" i="112"/>
  <c r="F307" i="109"/>
  <c r="F161" i="109"/>
  <c r="F94" i="109"/>
  <c r="F252" i="112"/>
  <c r="F218" i="109"/>
  <c r="F104" i="109"/>
  <c r="F83" i="109"/>
  <c r="F215" i="109"/>
  <c r="F232" i="115"/>
  <c r="F114" i="115"/>
  <c r="F210" i="109"/>
  <c r="F275" i="115"/>
  <c r="F33" i="109"/>
  <c r="F195" i="112"/>
  <c r="F215" i="115"/>
  <c r="F184" i="115"/>
  <c r="F15" i="109"/>
  <c r="F95" i="115"/>
  <c r="F306" i="112"/>
  <c r="F12" i="112"/>
  <c r="F96" i="112"/>
  <c r="F125" i="112"/>
  <c r="F233" i="109"/>
  <c r="F119" i="112"/>
  <c r="F273" i="112"/>
  <c r="F229" i="112"/>
  <c r="F96" i="118"/>
  <c r="F89" i="115"/>
  <c r="F132" i="109"/>
  <c r="F315" i="118"/>
  <c r="F138" i="109"/>
  <c r="F311" i="115"/>
  <c r="F53" i="118"/>
  <c r="F89" i="109"/>
  <c r="F256" i="112"/>
  <c r="F196" i="109"/>
  <c r="F89" i="112"/>
  <c r="F160" i="109"/>
  <c r="F52" i="112"/>
  <c r="F72" i="112"/>
  <c r="F30" i="109"/>
  <c r="F81" i="118"/>
  <c r="F198" i="115"/>
  <c r="F195" i="118"/>
  <c r="F226" i="118"/>
  <c r="F103" i="118"/>
  <c r="F44" i="112"/>
  <c r="F191" i="118"/>
  <c r="F39" i="109"/>
  <c r="F192" i="115"/>
  <c r="F85" i="112"/>
  <c r="F94" i="118"/>
  <c r="F65" i="118"/>
  <c r="F160" i="115"/>
  <c r="F22" i="109"/>
  <c r="F98" i="109"/>
  <c r="F279" i="109"/>
  <c r="F153" i="115"/>
  <c r="F18" i="118"/>
  <c r="F35" i="109"/>
  <c r="F59" i="118"/>
  <c r="F28" i="109"/>
  <c r="F163" i="109"/>
  <c r="F71" i="112"/>
  <c r="F43" i="115"/>
  <c r="F78" i="118"/>
  <c r="F14" i="112"/>
  <c r="F147" i="115"/>
  <c r="F238" i="112"/>
  <c r="F22" i="115"/>
  <c r="F216" i="109"/>
  <c r="F264" i="112"/>
  <c r="F229" i="109"/>
  <c r="F82" i="118"/>
  <c r="F234" i="109"/>
  <c r="F261" i="112"/>
  <c r="F88" i="112"/>
  <c r="F230" i="118"/>
  <c r="F102" i="118"/>
  <c r="F233" i="115"/>
  <c r="F118" i="109"/>
  <c r="F37" i="118"/>
  <c r="F280" i="109"/>
  <c r="F18" i="109"/>
  <c r="F314" i="109"/>
  <c r="F314" i="115"/>
  <c r="F105" i="115"/>
  <c r="F243" i="112"/>
  <c r="F252" i="118"/>
  <c r="F153" i="118"/>
  <c r="F72" i="109"/>
  <c r="F52" i="118"/>
  <c r="F256" i="109"/>
  <c r="F274" i="115"/>
  <c r="F238" i="118"/>
  <c r="F7" i="109"/>
  <c r="F133" i="118"/>
  <c r="F190" i="118"/>
  <c r="F52" i="109"/>
  <c r="F98" i="112"/>
  <c r="F152" i="115"/>
  <c r="F191" i="109"/>
  <c r="F213" i="115"/>
  <c r="F185" i="112"/>
  <c r="F103" i="115"/>
  <c r="F97" i="112"/>
  <c r="F260" i="115"/>
  <c r="F317" i="118"/>
  <c r="F117" i="109"/>
  <c r="F213" i="118"/>
  <c r="F232" i="118"/>
  <c r="F59" i="115"/>
  <c r="F21" i="118"/>
  <c r="F156" i="115"/>
  <c r="F108" i="109"/>
  <c r="F30" i="112"/>
  <c r="F28" i="112"/>
  <c r="F25" i="112"/>
  <c r="F105" i="118"/>
  <c r="F44" i="118"/>
  <c r="F107" i="112"/>
  <c r="F130" i="115"/>
  <c r="F199" i="115"/>
  <c r="F118" i="115"/>
  <c r="F253" i="112"/>
  <c r="F116" i="115"/>
  <c r="F7" i="112"/>
  <c r="F114" i="118"/>
  <c r="F40" i="115"/>
  <c r="F88" i="118"/>
  <c r="F273" i="109"/>
  <c r="F41" i="115"/>
  <c r="F118" i="118"/>
  <c r="F8" i="112"/>
  <c r="F43" i="118"/>
  <c r="F162" i="112"/>
  <c r="F198" i="109"/>
  <c r="F273" i="118"/>
  <c r="F224" i="109"/>
  <c r="F114" i="112"/>
  <c r="F43" i="109"/>
  <c r="F77" i="112"/>
  <c r="F285" i="112"/>
  <c r="F138" i="112"/>
  <c r="F185" i="118"/>
  <c r="F242" i="118"/>
  <c r="F192" i="112"/>
  <c r="F191" i="115"/>
  <c r="F315" i="109"/>
  <c r="K315" i="109" s="1"/>
  <c r="F281" i="115"/>
  <c r="F133" i="112"/>
  <c r="F274" i="118"/>
  <c r="F312" i="115"/>
  <c r="F41" i="109"/>
  <c r="F278" i="115"/>
  <c r="F62" i="109"/>
  <c r="F311" i="112"/>
  <c r="F307" i="115"/>
  <c r="F82" i="112"/>
  <c r="F138" i="118"/>
  <c r="F88" i="115"/>
  <c r="F180" i="118"/>
  <c r="F226" i="112"/>
  <c r="F308" i="115"/>
  <c r="F80" i="109"/>
  <c r="G79" i="109" s="1"/>
  <c r="F42" i="112"/>
  <c r="F130" i="109"/>
  <c r="F64" i="118"/>
  <c r="F13" i="118"/>
  <c r="F33" i="118"/>
  <c r="F102" i="109"/>
  <c r="F40" i="112"/>
  <c r="F149" i="115"/>
  <c r="F147" i="109"/>
  <c r="F86" i="112"/>
  <c r="F226" i="115"/>
  <c r="F182" i="118"/>
  <c r="F109" i="109"/>
  <c r="K109" i="109" s="1"/>
  <c r="I109" i="112" s="1"/>
  <c r="F129" i="112"/>
  <c r="F73" i="109"/>
  <c r="F100" i="112"/>
  <c r="F313" i="109"/>
  <c r="F247" i="112"/>
  <c r="F217" i="112"/>
  <c r="F81" i="109"/>
  <c r="F151" i="109"/>
  <c r="G150" i="109" s="1"/>
  <c r="F195" i="115"/>
  <c r="F78" i="115"/>
  <c r="F317" i="109"/>
  <c r="F136" i="118"/>
  <c r="F12" i="109"/>
  <c r="K12" i="109" s="1"/>
  <c r="F184" i="118"/>
  <c r="G183" i="118" s="1"/>
  <c r="F64" i="109"/>
  <c r="F151" i="115"/>
  <c r="G150" i="115" s="1"/>
  <c r="F256" i="115"/>
  <c r="F182" i="115"/>
  <c r="F199" i="109"/>
  <c r="F97" i="118"/>
  <c r="F299" i="118"/>
  <c r="F11" i="109"/>
  <c r="F314" i="112"/>
  <c r="F195" i="109"/>
  <c r="F276" i="118"/>
  <c r="F304" i="118"/>
  <c r="F242" i="115"/>
  <c r="F162" i="118"/>
  <c r="F116" i="109"/>
  <c r="F299" i="115"/>
  <c r="F36" i="118"/>
  <c r="F312" i="109"/>
  <c r="K312" i="109" s="1"/>
  <c r="I312" i="112" s="1"/>
  <c r="F236" i="115"/>
  <c r="F228" i="115"/>
  <c r="F313" i="112"/>
  <c r="F13" i="109"/>
  <c r="F300" i="115"/>
  <c r="F236" i="118"/>
  <c r="G235" i="118" s="1"/>
  <c r="F235" i="118" s="1"/>
  <c r="F315" i="112"/>
  <c r="F208" i="112"/>
  <c r="F99" i="115"/>
  <c r="F241" i="115"/>
  <c r="F152" i="118"/>
  <c r="F58" i="112"/>
  <c r="F108" i="115"/>
  <c r="F275" i="118"/>
  <c r="F302" i="118"/>
  <c r="F261" i="118"/>
  <c r="F76" i="112"/>
  <c r="F230" i="112"/>
  <c r="F136" i="109"/>
  <c r="G135" i="109" s="1"/>
  <c r="F313" i="118"/>
  <c r="F123" i="112"/>
  <c r="F208" i="109"/>
  <c r="F202" i="118"/>
  <c r="F289" i="112"/>
  <c r="G288" i="112" s="1"/>
  <c r="F288" i="112" s="1"/>
  <c r="F94" i="115"/>
  <c r="F207" i="118"/>
  <c r="F117" i="112"/>
  <c r="F113" i="115"/>
  <c r="F123" i="109"/>
  <c r="F274" i="109"/>
  <c r="F254" i="118"/>
  <c r="F201" i="109"/>
  <c r="G200" i="109" s="1"/>
  <c r="F200" i="109" s="1"/>
  <c r="F155" i="109"/>
  <c r="F125" i="109"/>
  <c r="F129" i="115"/>
  <c r="F254" i="115"/>
  <c r="F187" i="115"/>
  <c r="F42" i="118"/>
  <c r="F264" i="109"/>
  <c r="K264" i="109" s="1"/>
  <c r="I264" i="112" s="1"/>
  <c r="F182" i="112"/>
  <c r="F147" i="112"/>
  <c r="F108" i="112"/>
  <c r="F192" i="118"/>
  <c r="F161" i="112"/>
  <c r="F287" i="118"/>
  <c r="F155" i="112"/>
  <c r="F76" i="109"/>
  <c r="K76" i="109" s="1"/>
  <c r="I76" i="112" s="1"/>
  <c r="F118" i="112"/>
  <c r="F185" i="109"/>
  <c r="F216" i="118"/>
  <c r="F273" i="115"/>
  <c r="F83" i="112"/>
  <c r="F46" i="115"/>
  <c r="F120" i="109"/>
  <c r="K120" i="109" s="1"/>
  <c r="I120" i="112" s="1"/>
  <c r="F184" i="109"/>
  <c r="K184" i="109" s="1"/>
  <c r="F303" i="112"/>
  <c r="F42" i="109"/>
  <c r="F202" i="112"/>
  <c r="F191" i="112"/>
  <c r="F182" i="109"/>
  <c r="F29" i="112"/>
  <c r="F58" i="118"/>
  <c r="F130" i="118"/>
  <c r="F284" i="112"/>
  <c r="G283" i="112" s="1"/>
  <c r="F137" i="118"/>
  <c r="F110" i="115"/>
  <c r="F133" i="115"/>
  <c r="F104" i="112"/>
  <c r="F112" i="118"/>
  <c r="F71" i="109"/>
  <c r="F312" i="118"/>
  <c r="F126" i="115"/>
  <c r="F84" i="109"/>
  <c r="F29" i="115"/>
  <c r="F238" i="109"/>
  <c r="F246" i="115"/>
  <c r="F19" i="112"/>
  <c r="F306" i="115"/>
  <c r="F160" i="118"/>
  <c r="G159" i="118" s="1"/>
  <c r="F159" i="118" s="1"/>
  <c r="F46" i="112"/>
  <c r="F302" i="109"/>
  <c r="F137" i="112"/>
  <c r="F278" i="118"/>
  <c r="G277" i="118" s="1"/>
  <c r="F188" i="112"/>
  <c r="F212" i="115"/>
  <c r="G211" i="115" s="1"/>
  <c r="F281" i="118"/>
  <c r="F86" i="115"/>
  <c r="F218" i="112"/>
  <c r="F77" i="109"/>
  <c r="F25" i="115"/>
  <c r="F36" i="112"/>
  <c r="F72" i="115"/>
  <c r="F161" i="115"/>
  <c r="F84" i="112"/>
  <c r="F237" i="109"/>
  <c r="K237" i="109" s="1"/>
  <c r="F21" i="115"/>
  <c r="F62" i="115"/>
  <c r="F10" i="112"/>
  <c r="F152" i="112"/>
  <c r="F264" i="115"/>
  <c r="F71" i="118"/>
  <c r="F187" i="112"/>
  <c r="F261" i="115"/>
  <c r="F10" i="118"/>
  <c r="F117" i="115"/>
  <c r="F185" i="115"/>
  <c r="F317" i="112"/>
  <c r="G316" i="112" s="1"/>
  <c r="F25" i="109"/>
  <c r="F14" i="118"/>
  <c r="F107" i="109"/>
  <c r="K107" i="109" s="1"/>
  <c r="I107" i="112" s="1"/>
  <c r="F46" i="109"/>
  <c r="F112" i="115"/>
  <c r="F111" i="118"/>
  <c r="F100" i="109"/>
  <c r="F41" i="112"/>
  <c r="F156" i="118"/>
  <c r="F163" i="112"/>
  <c r="F312" i="112"/>
  <c r="F96" i="109"/>
  <c r="F215" i="118"/>
  <c r="F242" i="109"/>
  <c r="F149" i="118"/>
  <c r="F28" i="118"/>
  <c r="F113" i="118"/>
  <c r="F104" i="115"/>
  <c r="F139" i="112"/>
  <c r="F149" i="112"/>
  <c r="F30" i="118"/>
  <c r="F298" i="115"/>
  <c r="F64" i="115"/>
  <c r="F280" i="112"/>
  <c r="F133" i="109"/>
  <c r="F54" i="112"/>
  <c r="F265" i="115"/>
  <c r="F37" i="109"/>
  <c r="F155" i="115"/>
  <c r="G154" i="115" s="1"/>
  <c r="F249" i="115"/>
  <c r="F287" i="109"/>
  <c r="F307" i="118"/>
  <c r="F37" i="115"/>
  <c r="F243" i="109"/>
  <c r="F81" i="115"/>
  <c r="F95" i="112"/>
  <c r="F308" i="109"/>
  <c r="F45" i="115"/>
  <c r="F196" i="112"/>
  <c r="F243" i="115"/>
  <c r="F138" i="115"/>
  <c r="F59" i="112"/>
  <c r="F289" i="118"/>
  <c r="F253" i="118"/>
  <c r="F95" i="109"/>
  <c r="K95" i="109" s="1"/>
  <c r="I95" i="112" s="1"/>
  <c r="F247" i="109"/>
  <c r="F284" i="115"/>
  <c r="F45" i="112"/>
  <c r="F99" i="109"/>
  <c r="F19" i="109"/>
  <c r="F61" i="109"/>
  <c r="F111" i="112"/>
  <c r="F52" i="115"/>
  <c r="F109" i="115"/>
  <c r="F110" i="118"/>
  <c r="F130" i="112"/>
  <c r="F247" i="115"/>
  <c r="F213" i="109"/>
  <c r="K213" i="109" s="1"/>
  <c r="I213" i="112" s="1"/>
  <c r="F63" i="115"/>
  <c r="F62" i="112"/>
  <c r="F126" i="109"/>
  <c r="K126" i="109" s="1"/>
  <c r="F63" i="118"/>
  <c r="F94" i="112"/>
  <c r="F106" i="109"/>
  <c r="F115" i="118"/>
  <c r="F208" i="115"/>
  <c r="F257" i="118"/>
  <c r="F201" i="118"/>
  <c r="F236" i="109"/>
  <c r="F306" i="118"/>
  <c r="F217" i="109"/>
  <c r="F76" i="118"/>
  <c r="F261" i="109"/>
  <c r="F278" i="112"/>
  <c r="G277" i="112" s="1"/>
  <c r="F119" i="109"/>
  <c r="K119" i="109" s="1"/>
  <c r="I119" i="112" s="1"/>
  <c r="F237" i="118"/>
  <c r="F237" i="112"/>
  <c r="F136" i="115"/>
  <c r="F265" i="118"/>
  <c r="F13" i="112"/>
  <c r="F98" i="115"/>
  <c r="F115" i="109"/>
  <c r="K115" i="109" s="1"/>
  <c r="I115" i="112" s="1"/>
  <c r="F45" i="118"/>
  <c r="F188" i="109"/>
  <c r="F202" i="109"/>
  <c r="F105" i="109"/>
  <c r="F237" i="115"/>
  <c r="F298" i="112"/>
  <c r="F241" i="112"/>
  <c r="F123" i="118"/>
  <c r="G122" i="118" s="1"/>
  <c r="F122" i="118" s="1"/>
  <c r="F10" i="109"/>
  <c r="K10" i="109" s="1"/>
  <c r="I10" i="112" s="1"/>
  <c r="F119" i="118"/>
  <c r="F87" i="118"/>
  <c r="F97" i="115"/>
  <c r="F33" i="115"/>
  <c r="F257" i="109"/>
  <c r="F284" i="109"/>
  <c r="F225" i="112"/>
  <c r="F87" i="112"/>
  <c r="F246" i="109"/>
  <c r="F189" i="115"/>
  <c r="F180" i="109"/>
  <c r="F257" i="115"/>
  <c r="F157" i="109"/>
  <c r="K157" i="109" s="1"/>
  <c r="F218" i="118"/>
  <c r="F300" i="118"/>
  <c r="F256" i="118"/>
  <c r="G255" i="118" s="1"/>
  <c r="F53" i="112"/>
  <c r="F212" i="109"/>
  <c r="F275" i="112"/>
  <c r="F85" i="109"/>
  <c r="F281" i="109"/>
  <c r="F153" i="112"/>
  <c r="F53" i="109"/>
  <c r="K53" i="109" s="1"/>
  <c r="F307" i="112"/>
  <c r="F228" i="118"/>
  <c r="F36" i="115"/>
  <c r="F245" i="109"/>
  <c r="F225" i="109"/>
  <c r="F97" i="109"/>
  <c r="F157" i="118"/>
  <c r="F40" i="118"/>
  <c r="F234" i="115"/>
  <c r="F247" i="118"/>
  <c r="F70" i="112"/>
  <c r="G69" i="112" s="1"/>
  <c r="F69" i="112" s="1"/>
  <c r="F233" i="118"/>
  <c r="F274" i="112"/>
  <c r="F9" i="115"/>
  <c r="F164" i="112"/>
  <c r="F116" i="118"/>
  <c r="F279" i="112"/>
  <c r="F226" i="109"/>
  <c r="F148" i="118"/>
  <c r="F260" i="112"/>
  <c r="F254" i="112"/>
  <c r="F229" i="118"/>
  <c r="F12" i="118"/>
  <c r="F58" i="115"/>
  <c r="F276" i="112"/>
  <c r="F7" i="115"/>
  <c r="F113" i="109"/>
  <c r="F300" i="112"/>
  <c r="F284" i="118"/>
  <c r="F253" i="115"/>
  <c r="F112" i="109"/>
  <c r="F201" i="115"/>
  <c r="G200" i="115" s="1"/>
  <c r="F200" i="115" s="1"/>
  <c r="F199" i="118"/>
  <c r="F188" i="115"/>
  <c r="F308" i="118"/>
  <c r="F57" i="115"/>
  <c r="F285" i="118"/>
  <c r="F33" i="112"/>
  <c r="F115" i="115"/>
  <c r="F113" i="112"/>
  <c r="F148" i="109"/>
  <c r="F107" i="115"/>
  <c r="F300" i="109"/>
  <c r="F157" i="115"/>
  <c r="F278" i="109"/>
  <c r="F279" i="118"/>
  <c r="F313" i="115"/>
  <c r="F84" i="115"/>
  <c r="F156" i="112"/>
  <c r="F89" i="118"/>
  <c r="F164" i="118"/>
  <c r="F198" i="112"/>
  <c r="F243" i="118"/>
  <c r="F201" i="112"/>
  <c r="F232" i="112"/>
  <c r="F230" i="109"/>
  <c r="K230" i="109" s="1"/>
  <c r="F187" i="109"/>
  <c r="K187" i="109" s="1"/>
  <c r="F80" i="115"/>
  <c r="G79" i="115" s="1"/>
  <c r="F139" i="118"/>
  <c r="F58" i="109"/>
  <c r="F198" i="118"/>
  <c r="F242" i="112"/>
  <c r="F54" i="118"/>
  <c r="F246" i="112"/>
  <c r="F77" i="118"/>
  <c r="F65" i="115"/>
  <c r="F245" i="112"/>
  <c r="F11" i="112"/>
  <c r="F249" i="109"/>
  <c r="F98" i="118"/>
  <c r="F53" i="115"/>
  <c r="F109" i="118"/>
  <c r="F95" i="118"/>
  <c r="F164" i="115"/>
  <c r="F72" i="118"/>
  <c r="F100" i="115"/>
  <c r="F160" i="112"/>
  <c r="F192" i="109"/>
  <c r="K192" i="109" s="1"/>
  <c r="I192" i="112" s="1"/>
  <c r="F86" i="109"/>
  <c r="F241" i="118"/>
  <c r="F9" i="118"/>
  <c r="F39" i="112"/>
  <c r="G38" i="112" s="1"/>
  <c r="F281" i="112"/>
  <c r="F61" i="112"/>
  <c r="F246" i="118"/>
  <c r="F207" i="109"/>
  <c r="F210" i="112"/>
  <c r="F306" i="109"/>
  <c r="K306" i="109" s="1"/>
  <c r="F120" i="112"/>
  <c r="F253" i="109"/>
  <c r="F302" i="115"/>
  <c r="F88" i="109"/>
  <c r="F259" i="112"/>
  <c r="F120" i="115"/>
  <c r="F137" i="109"/>
  <c r="F217" i="118"/>
  <c r="F137" i="115"/>
  <c r="F86" i="118"/>
  <c r="F298" i="109"/>
  <c r="F54" i="115"/>
  <c r="F37" i="112"/>
  <c r="F196" i="118"/>
  <c r="F254" i="109"/>
  <c r="F44" i="115"/>
  <c r="F287" i="115"/>
  <c r="G286" i="115" s="1"/>
  <c r="F286" i="115" s="1"/>
  <c r="F136" i="112"/>
  <c r="F232" i="109"/>
  <c r="F28" i="115"/>
  <c r="F96" i="115"/>
  <c r="F7" i="118"/>
  <c r="F35" i="115"/>
  <c r="F105" i="112"/>
  <c r="F61" i="115"/>
  <c r="G60" i="115" s="1"/>
  <c r="F60" i="115" s="1"/>
  <c r="F151" i="118"/>
  <c r="G150" i="118" s="1"/>
  <c r="F150" i="118" s="1"/>
  <c r="F125" i="115"/>
  <c r="F99" i="118"/>
  <c r="F57" i="109"/>
  <c r="F216" i="112"/>
  <c r="F107" i="118"/>
  <c r="F189" i="109"/>
  <c r="K189" i="109" s="1"/>
  <c r="I189" i="112" s="1"/>
  <c r="F115" i="112"/>
  <c r="F147" i="118"/>
  <c r="F163" i="115"/>
  <c r="F84" i="118"/>
  <c r="F241" i="109"/>
  <c r="F207" i="115"/>
  <c r="G206" i="115" s="1"/>
  <c r="F206" i="115" s="1"/>
  <c r="F111" i="109"/>
  <c r="F311" i="118"/>
  <c r="F45" i="109"/>
  <c r="F11" i="115"/>
  <c r="F265" i="112"/>
  <c r="F155" i="118"/>
  <c r="F230" i="115"/>
  <c r="F285" i="109"/>
  <c r="K285" i="109" s="1"/>
  <c r="F108" i="118"/>
  <c r="F63" i="112"/>
  <c r="F54" i="109"/>
  <c r="K54" i="109" s="1"/>
  <c r="F11" i="118"/>
  <c r="F81" i="112"/>
  <c r="F260" i="118"/>
  <c r="F29" i="109"/>
  <c r="F41" i="118"/>
  <c r="F85" i="118"/>
  <c r="F139" i="109"/>
  <c r="F304" i="112"/>
  <c r="F196" i="115"/>
  <c r="F125" i="118"/>
  <c r="G124" i="118" s="1"/>
  <c r="F124" i="118" s="1"/>
  <c r="F18" i="112"/>
  <c r="F102" i="112"/>
  <c r="F308" i="112"/>
  <c r="F64" i="112"/>
  <c r="F73" i="112"/>
  <c r="F62" i="118"/>
  <c r="F190" i="112"/>
  <c r="F77" i="115"/>
  <c r="F184" i="112"/>
  <c r="F15" i="112"/>
  <c r="F83" i="118"/>
  <c r="F234" i="112"/>
  <c r="F275" i="109"/>
  <c r="K275" i="109" s="1"/>
  <c r="I275" i="112" s="1"/>
  <c r="F289" i="115"/>
  <c r="G288" i="115" s="1"/>
  <c r="F132" i="112"/>
  <c r="F151" i="112"/>
  <c r="G150" i="112" s="1"/>
  <c r="F150" i="112" s="1"/>
  <c r="F29" i="118"/>
  <c r="F259" i="118"/>
  <c r="F111" i="115"/>
  <c r="F152" i="109"/>
  <c r="K152" i="109" s="1"/>
  <c r="F162" i="109"/>
  <c r="K162" i="109" s="1"/>
  <c r="F252" i="109"/>
  <c r="G251" i="109" s="1"/>
  <c r="F71" i="115"/>
  <c r="F9" i="112"/>
  <c r="F180" i="112"/>
  <c r="F280" i="118"/>
  <c r="F19" i="115"/>
  <c r="F190" i="109"/>
  <c r="F85" i="115"/>
  <c r="F280" i="115"/>
  <c r="F99" i="112"/>
  <c r="F114" i="109"/>
  <c r="K114" i="109" s="1"/>
  <c r="J114" i="109" s="1"/>
  <c r="F119" i="115"/>
  <c r="F110" i="112"/>
  <c r="F22" i="118"/>
  <c r="F304" i="109"/>
  <c r="F299" i="109"/>
  <c r="F129" i="109"/>
  <c r="G128" i="109" s="1"/>
  <c r="F128" i="109" s="1"/>
  <c r="F157" i="112"/>
  <c r="F229" i="115"/>
  <c r="F78" i="109"/>
  <c r="F117" i="118"/>
  <c r="F245" i="115"/>
  <c r="F218" i="115"/>
  <c r="F123" i="115"/>
  <c r="F13" i="115"/>
  <c r="E9" i="101"/>
  <c r="J30" i="101" s="1"/>
  <c r="C44" i="1"/>
  <c r="F9" i="58"/>
  <c r="F9" i="68"/>
  <c r="E10" i="98"/>
  <c r="E10" i="92"/>
  <c r="E10" i="68"/>
  <c r="J31" i="68" s="1"/>
  <c r="F10" i="68"/>
  <c r="X10" i="68" s="1"/>
  <c r="E9" i="58"/>
  <c r="W9" i="58" s="1"/>
  <c r="F10" i="101"/>
  <c r="K31" i="101" s="1"/>
  <c r="E10" i="3"/>
  <c r="F10" i="58"/>
  <c r="F14" i="115"/>
  <c r="F9" i="89"/>
  <c r="E9" i="92"/>
  <c r="E10" i="107"/>
  <c r="F238" i="115"/>
  <c r="F217" i="115"/>
  <c r="F12" i="115"/>
  <c r="F10" i="62"/>
  <c r="F9" i="101"/>
  <c r="F10" i="104"/>
  <c r="F9" i="55"/>
  <c r="E9" i="65"/>
  <c r="J30" i="65" s="1"/>
  <c r="Y30" i="65" s="1"/>
  <c r="F10" i="65"/>
  <c r="X10" i="65" s="1"/>
  <c r="E10" i="65"/>
  <c r="J31" i="65" s="1"/>
  <c r="E10" i="89"/>
  <c r="F9" i="107"/>
  <c r="E10" i="104"/>
  <c r="J31" i="104" s="1"/>
  <c r="Y31" i="104" s="1"/>
  <c r="F10" i="92"/>
  <c r="E9" i="89"/>
  <c r="W9" i="89" s="1"/>
  <c r="F224" i="115"/>
  <c r="G219" i="115" s="1"/>
  <c r="F219" i="115" s="1"/>
  <c r="F9" i="62"/>
  <c r="K30" i="62" s="1"/>
  <c r="F10" i="98"/>
  <c r="F9" i="65"/>
  <c r="E9" i="107"/>
  <c r="E10" i="101"/>
  <c r="F10" i="119" s="1"/>
  <c r="X10" i="119" s="1"/>
  <c r="E10" i="58"/>
  <c r="E9" i="62"/>
  <c r="J30" i="62" s="1"/>
  <c r="K30" i="113" s="1"/>
  <c r="F225" i="115"/>
  <c r="F210" i="115"/>
  <c r="G209" i="115" s="1"/>
  <c r="F15" i="115"/>
  <c r="E10" i="62"/>
  <c r="F10" i="89"/>
  <c r="E9" i="55"/>
  <c r="J30" i="55" s="1"/>
  <c r="Y30" i="55" s="1"/>
  <c r="F10" i="3"/>
  <c r="B10" i="3" s="1"/>
  <c r="E9" i="104"/>
  <c r="W9" i="104" s="1"/>
  <c r="F9" i="104"/>
  <c r="K30" i="104" s="1"/>
  <c r="K32" i="104" s="1"/>
  <c r="J32" i="104" s="1"/>
  <c r="E9" i="98"/>
  <c r="W9" i="98" s="1"/>
  <c r="F9" i="92"/>
  <c r="K30" i="92" s="1"/>
  <c r="F10" i="55"/>
  <c r="E10" i="55"/>
  <c r="J31" i="55" s="1"/>
  <c r="F10" i="107"/>
  <c r="X10" i="107" s="1"/>
  <c r="F9" i="98"/>
  <c r="E9" i="3"/>
  <c r="E9" i="68"/>
  <c r="J30" i="68" s="1"/>
  <c r="F9" i="3"/>
  <c r="K30" i="3" s="1"/>
  <c r="W9" i="3"/>
  <c r="K30" i="98"/>
  <c r="X9" i="98"/>
  <c r="W10" i="55"/>
  <c r="K31" i="55"/>
  <c r="Z31" i="55"/>
  <c r="X10" i="55"/>
  <c r="X9" i="92"/>
  <c r="X9" i="104"/>
  <c r="J30" i="104"/>
  <c r="Y30" i="104"/>
  <c r="X10" i="3"/>
  <c r="AC10" i="3" s="1"/>
  <c r="K31" i="3"/>
  <c r="W9" i="55"/>
  <c r="K31" i="89"/>
  <c r="X10" i="89"/>
  <c r="W10" i="62"/>
  <c r="J31" i="62"/>
  <c r="F209" i="115"/>
  <c r="J31" i="58"/>
  <c r="Y31" i="58" s="1"/>
  <c r="F9" i="116"/>
  <c r="X9" i="116" s="1"/>
  <c r="J30" i="89"/>
  <c r="Y30" i="89"/>
  <c r="K31" i="92"/>
  <c r="X10" i="92"/>
  <c r="W10" i="104"/>
  <c r="X9" i="107"/>
  <c r="K30" i="107"/>
  <c r="Z30" i="107"/>
  <c r="J31" i="89"/>
  <c r="W10" i="89"/>
  <c r="W10" i="65"/>
  <c r="Y31" i="65"/>
  <c r="K30" i="55"/>
  <c r="K32" i="55" s="1"/>
  <c r="J32" i="55" s="1"/>
  <c r="X9" i="55"/>
  <c r="X10" i="104"/>
  <c r="K31" i="104"/>
  <c r="X9" i="101"/>
  <c r="K30" i="101"/>
  <c r="X10" i="62"/>
  <c r="K31" i="62"/>
  <c r="J31" i="107"/>
  <c r="Y31" i="107" s="1"/>
  <c r="J30" i="92"/>
  <c r="K31" i="58"/>
  <c r="X10" i="58"/>
  <c r="J31" i="3"/>
  <c r="Y31" i="3" s="1"/>
  <c r="J30" i="58"/>
  <c r="Y30" i="58" s="1"/>
  <c r="Y31" i="68"/>
  <c r="W10" i="68"/>
  <c r="J31" i="92"/>
  <c r="Y31" i="92"/>
  <c r="W10" i="98"/>
  <c r="X9" i="68"/>
  <c r="K30" i="68"/>
  <c r="Z30" i="68"/>
  <c r="K30" i="58"/>
  <c r="X9" i="58"/>
  <c r="C44" i="114"/>
  <c r="A1" i="115" s="1"/>
  <c r="A1" i="2"/>
  <c r="A1" i="3" s="1"/>
  <c r="R1" i="3" s="1"/>
  <c r="C44" i="105"/>
  <c r="A1" i="106"/>
  <c r="C44" i="66"/>
  <c r="A1" i="67" s="1"/>
  <c r="C44" i="102"/>
  <c r="A1" i="103"/>
  <c r="G122" i="115"/>
  <c r="F122" i="115" s="1"/>
  <c r="G244" i="115"/>
  <c r="F244" i="115"/>
  <c r="K78" i="109"/>
  <c r="K299" i="109"/>
  <c r="I299" i="112"/>
  <c r="K304" i="109"/>
  <c r="H114" i="112"/>
  <c r="K190" i="109"/>
  <c r="G179" i="112"/>
  <c r="I152" i="112"/>
  <c r="J152" i="109"/>
  <c r="H152" i="112"/>
  <c r="G258" i="118"/>
  <c r="F258" i="118"/>
  <c r="G183" i="112"/>
  <c r="G101" i="112"/>
  <c r="F101" i="112" s="1"/>
  <c r="G17" i="112"/>
  <c r="F17" i="112"/>
  <c r="K139" i="109"/>
  <c r="K29" i="109"/>
  <c r="G154" i="118"/>
  <c r="K45" i="109"/>
  <c r="G310" i="118"/>
  <c r="F310" i="118" s="1"/>
  <c r="K111" i="109"/>
  <c r="I111" i="112" s="1"/>
  <c r="K241" i="109"/>
  <c r="J241" i="109"/>
  <c r="H241" i="112"/>
  <c r="G146" i="118"/>
  <c r="F146" i="118" s="1"/>
  <c r="G124" i="115"/>
  <c r="F124" i="115" s="1"/>
  <c r="G34" i="115"/>
  <c r="G6" i="118"/>
  <c r="K232" i="109"/>
  <c r="G135" i="112"/>
  <c r="F135" i="112" s="1"/>
  <c r="K254" i="109"/>
  <c r="I254" i="112"/>
  <c r="G297" i="109"/>
  <c r="K298" i="109"/>
  <c r="J298" i="109"/>
  <c r="H298" i="112"/>
  <c r="K137" i="109"/>
  <c r="J137" i="109" s="1"/>
  <c r="H137" i="112" s="1"/>
  <c r="G258" i="112"/>
  <c r="K88" i="109"/>
  <c r="G301" i="115"/>
  <c r="K253" i="109"/>
  <c r="G305" i="109"/>
  <c r="F305" i="109" s="1"/>
  <c r="I306" i="112"/>
  <c r="K306" i="112" s="1"/>
  <c r="G206" i="109"/>
  <c r="G60" i="112"/>
  <c r="F60" i="112"/>
  <c r="G240" i="118"/>
  <c r="F240" i="118" s="1"/>
  <c r="K86" i="109"/>
  <c r="J86" i="109" s="1"/>
  <c r="H86" i="112" s="1"/>
  <c r="G159" i="112"/>
  <c r="G244" i="112"/>
  <c r="G197" i="118"/>
  <c r="F197" i="118" s="1"/>
  <c r="K58" i="109"/>
  <c r="J230" i="109"/>
  <c r="H230" i="112" s="1"/>
  <c r="G231" i="112"/>
  <c r="F231" i="112"/>
  <c r="G200" i="112"/>
  <c r="F200" i="112" s="1"/>
  <c r="G197" i="112"/>
  <c r="F197" i="112" s="1"/>
  <c r="K278" i="109"/>
  <c r="I278" i="112" s="1"/>
  <c r="G277" i="109"/>
  <c r="K300" i="109"/>
  <c r="K148" i="109"/>
  <c r="G32" i="112"/>
  <c r="F32" i="112" s="1"/>
  <c r="G56" i="115"/>
  <c r="K112" i="109"/>
  <c r="I112" i="112"/>
  <c r="K112" i="112" s="1"/>
  <c r="G283" i="118"/>
  <c r="F283" i="118"/>
  <c r="K113" i="109"/>
  <c r="J113" i="109" s="1"/>
  <c r="H113" i="112" s="1"/>
  <c r="G6" i="115"/>
  <c r="F6" i="115" s="1"/>
  <c r="K226" i="109"/>
  <c r="I226" i="112" s="1"/>
  <c r="K97" i="109"/>
  <c r="K225" i="109"/>
  <c r="G244" i="109"/>
  <c r="G227" i="118"/>
  <c r="F227" i="118" s="1"/>
  <c r="K281" i="109"/>
  <c r="K85" i="109"/>
  <c r="I85" i="112"/>
  <c r="K212" i="109"/>
  <c r="J212" i="109" s="1"/>
  <c r="H212" i="112" s="1"/>
  <c r="G179" i="109"/>
  <c r="K180" i="109"/>
  <c r="I180" i="112"/>
  <c r="K246" i="109"/>
  <c r="J246" i="109" s="1"/>
  <c r="H246" i="112" s="1"/>
  <c r="I246" i="112"/>
  <c r="K246" i="112" s="1"/>
  <c r="K284" i="109"/>
  <c r="I284" i="112" s="1"/>
  <c r="G283" i="109"/>
  <c r="K257" i="109"/>
  <c r="I257" i="112"/>
  <c r="G32" i="115"/>
  <c r="F32" i="115" s="1"/>
  <c r="G240" i="112"/>
  <c r="F240" i="112" s="1"/>
  <c r="G297" i="112"/>
  <c r="F297" i="112"/>
  <c r="K105" i="109"/>
  <c r="I105" i="112" s="1"/>
  <c r="K202" i="109"/>
  <c r="I202" i="112" s="1"/>
  <c r="K202" i="112" s="1"/>
  <c r="I202" i="115" s="1"/>
  <c r="K188" i="109"/>
  <c r="I188" i="112"/>
  <c r="J115" i="109"/>
  <c r="H115" i="112"/>
  <c r="G135" i="115"/>
  <c r="J119" i="109"/>
  <c r="H119" i="112" s="1"/>
  <c r="K261" i="109"/>
  <c r="I261" i="112"/>
  <c r="J261" i="109"/>
  <c r="H261" i="112"/>
  <c r="G75" i="118"/>
  <c r="K217" i="109"/>
  <c r="I217" i="112" s="1"/>
  <c r="G305" i="118"/>
  <c r="K236" i="109"/>
  <c r="G235" i="109"/>
  <c r="F235" i="109"/>
  <c r="G200" i="118"/>
  <c r="F200" i="118"/>
  <c r="K106" i="109"/>
  <c r="I106" i="112" s="1"/>
  <c r="G60" i="109"/>
  <c r="K61" i="109"/>
  <c r="K19" i="109"/>
  <c r="I19" i="112" s="1"/>
  <c r="K99" i="109"/>
  <c r="I99" i="112"/>
  <c r="J99" i="109"/>
  <c r="H99" i="112"/>
  <c r="G283" i="115"/>
  <c r="F283" i="115" s="1"/>
  <c r="K247" i="109"/>
  <c r="I247" i="112"/>
  <c r="J95" i="109"/>
  <c r="H95" i="112"/>
  <c r="G288" i="118"/>
  <c r="F288" i="118" s="1"/>
  <c r="K308" i="109"/>
  <c r="J308" i="109" s="1"/>
  <c r="H308" i="112" s="1"/>
  <c r="I308" i="112"/>
  <c r="K243" i="109"/>
  <c r="J243" i="109"/>
  <c r="H243" i="112"/>
  <c r="G286" i="109"/>
  <c r="G248" i="115"/>
  <c r="F248" i="115" s="1"/>
  <c r="F154" i="115"/>
  <c r="K37" i="109"/>
  <c r="K133" i="109"/>
  <c r="G297" i="115"/>
  <c r="G27" i="118"/>
  <c r="F27" i="118"/>
  <c r="G26" i="118" s="1"/>
  <c r="K242" i="109"/>
  <c r="J242" i="109" s="1"/>
  <c r="H242" i="112" s="1"/>
  <c r="G214" i="118"/>
  <c r="K96" i="109"/>
  <c r="K100" i="109"/>
  <c r="K46" i="109"/>
  <c r="K25" i="109"/>
  <c r="G24" i="109"/>
  <c r="F24" i="109" s="1"/>
  <c r="G186" i="112"/>
  <c r="F186" i="112"/>
  <c r="G263" i="115"/>
  <c r="F263" i="115" s="1"/>
  <c r="G20" i="115"/>
  <c r="F20" i="115" s="1"/>
  <c r="J237" i="109"/>
  <c r="H237" i="112" s="1"/>
  <c r="I237" i="112"/>
  <c r="G24" i="115"/>
  <c r="K77" i="109"/>
  <c r="I77" i="112"/>
  <c r="J77" i="109"/>
  <c r="H77" i="112" s="1"/>
  <c r="G301" i="109"/>
  <c r="F301" i="109"/>
  <c r="J302" i="109"/>
  <c r="H302" i="112" s="1"/>
  <c r="K302" i="109"/>
  <c r="I302" i="112"/>
  <c r="G305" i="115"/>
  <c r="K238" i="109"/>
  <c r="I238" i="112" s="1"/>
  <c r="K238" i="112" s="1"/>
  <c r="K84" i="109"/>
  <c r="I84" i="112"/>
  <c r="K84" i="112" s="1"/>
  <c r="K71" i="109"/>
  <c r="I71" i="112" s="1"/>
  <c r="G56" i="118"/>
  <c r="F56" i="118"/>
  <c r="K182" i="109"/>
  <c r="G181" i="109"/>
  <c r="K42" i="109"/>
  <c r="J42" i="109"/>
  <c r="H42" i="112" s="1"/>
  <c r="I184" i="112"/>
  <c r="K184" i="112" s="1"/>
  <c r="G183" i="109"/>
  <c r="F183" i="109"/>
  <c r="K183" i="109"/>
  <c r="J183" i="109"/>
  <c r="J184" i="109"/>
  <c r="H184" i="112" s="1"/>
  <c r="J120" i="109"/>
  <c r="H120" i="112"/>
  <c r="G272" i="115"/>
  <c r="K185" i="109"/>
  <c r="G75" i="109"/>
  <c r="G154" i="112"/>
  <c r="F154" i="112" s="1"/>
  <c r="G286" i="118"/>
  <c r="G146" i="112"/>
  <c r="F146" i="112"/>
  <c r="G145" i="112" s="1"/>
  <c r="G181" i="112"/>
  <c r="J264" i="109"/>
  <c r="H264" i="112"/>
  <c r="G263" i="109"/>
  <c r="F263" i="109" s="1"/>
  <c r="G186" i="115"/>
  <c r="F186" i="115" s="1"/>
  <c r="G128" i="115"/>
  <c r="F128" i="115" s="1"/>
  <c r="G124" i="109"/>
  <c r="F124" i="109"/>
  <c r="K125" i="109"/>
  <c r="J125" i="109"/>
  <c r="H125" i="112"/>
  <c r="G154" i="109"/>
  <c r="F154" i="109" s="1"/>
  <c r="K155" i="109"/>
  <c r="I155" i="112"/>
  <c r="J155" i="109"/>
  <c r="H155" i="112"/>
  <c r="K201" i="109"/>
  <c r="I201" i="112"/>
  <c r="K274" i="109"/>
  <c r="I274" i="112" s="1"/>
  <c r="K123" i="109"/>
  <c r="I123" i="112"/>
  <c r="G122" i="109"/>
  <c r="G206" i="118"/>
  <c r="K208" i="109"/>
  <c r="J208" i="109" s="1"/>
  <c r="H208" i="112" s="1"/>
  <c r="I208" i="112"/>
  <c r="G122" i="112"/>
  <c r="K136" i="109"/>
  <c r="G75" i="112"/>
  <c r="F75" i="112"/>
  <c r="G301" i="118"/>
  <c r="G240" i="115"/>
  <c r="K13" i="109"/>
  <c r="I13" i="112"/>
  <c r="G227" i="115"/>
  <c r="F227" i="115"/>
  <c r="G235" i="115"/>
  <c r="F235" i="115"/>
  <c r="J312" i="109"/>
  <c r="H312" i="112" s="1"/>
  <c r="K116" i="109"/>
  <c r="I116" i="112"/>
  <c r="K116" i="112" s="1"/>
  <c r="G194" i="109"/>
  <c r="K195" i="109"/>
  <c r="F194" i="109"/>
  <c r="K11" i="109"/>
  <c r="J11" i="109" s="1"/>
  <c r="H11" i="112" s="1"/>
  <c r="K199" i="109"/>
  <c r="I199" i="112"/>
  <c r="J199" i="109"/>
  <c r="H199" i="112" s="1"/>
  <c r="G181" i="115"/>
  <c r="F181" i="115"/>
  <c r="G255" i="115"/>
  <c r="F255" i="115" s="1"/>
  <c r="K64" i="109"/>
  <c r="I12" i="112"/>
  <c r="G135" i="118"/>
  <c r="G316" i="109"/>
  <c r="K317" i="109"/>
  <c r="I317" i="112"/>
  <c r="G194" i="115"/>
  <c r="F194" i="115" s="1"/>
  <c r="K81" i="109"/>
  <c r="J81" i="109" s="1"/>
  <c r="H81" i="112" s="1"/>
  <c r="I81" i="112"/>
  <c r="K313" i="109"/>
  <c r="K73" i="109"/>
  <c r="I73" i="112" s="1"/>
  <c r="G128" i="112"/>
  <c r="J109" i="109"/>
  <c r="H109" i="112"/>
  <c r="G181" i="118"/>
  <c r="G146" i="109"/>
  <c r="K147" i="109"/>
  <c r="K102" i="109"/>
  <c r="I102" i="112" s="1"/>
  <c r="G101" i="109"/>
  <c r="G32" i="118"/>
  <c r="K130" i="109"/>
  <c r="I130" i="112"/>
  <c r="J130" i="109"/>
  <c r="H130" i="112" s="1"/>
  <c r="K80" i="109"/>
  <c r="I80" i="112" s="1"/>
  <c r="F79" i="109"/>
  <c r="J80" i="109"/>
  <c r="H80" i="112" s="1"/>
  <c r="G179" i="118"/>
  <c r="G310" i="112"/>
  <c r="F310" i="112" s="1"/>
  <c r="G309" i="112" s="1"/>
  <c r="K62" i="109"/>
  <c r="G277" i="115"/>
  <c r="F277" i="115"/>
  <c r="K41" i="109"/>
  <c r="J315" i="109"/>
  <c r="H315" i="112"/>
  <c r="K43" i="109"/>
  <c r="I43" i="112" s="1"/>
  <c r="K43" i="112" s="1"/>
  <c r="G219" i="109"/>
  <c r="K224" i="109"/>
  <c r="G272" i="118"/>
  <c r="G197" i="109"/>
  <c r="K198" i="109"/>
  <c r="G272" i="109"/>
  <c r="G271" i="109" s="1"/>
  <c r="F272" i="109"/>
  <c r="K273" i="109"/>
  <c r="I273" i="112" s="1"/>
  <c r="J273" i="109"/>
  <c r="H273" i="112" s="1"/>
  <c r="G6" i="112"/>
  <c r="F6" i="112"/>
  <c r="G5" i="112"/>
  <c r="F5" i="112" s="1"/>
  <c r="G24" i="112"/>
  <c r="F24" i="112"/>
  <c r="G27" i="112"/>
  <c r="F27" i="112"/>
  <c r="K108" i="109"/>
  <c r="G20" i="118"/>
  <c r="F20" i="118"/>
  <c r="G231" i="118"/>
  <c r="K117" i="109"/>
  <c r="I117" i="112"/>
  <c r="J117" i="109"/>
  <c r="H117" i="112" s="1"/>
  <c r="G316" i="118"/>
  <c r="F316" i="118"/>
  <c r="K191" i="109"/>
  <c r="K52" i="109"/>
  <c r="I52" i="112"/>
  <c r="G6" i="109"/>
  <c r="G5" i="109" s="1"/>
  <c r="K7" i="109"/>
  <c r="G255" i="109"/>
  <c r="F255" i="109" s="1"/>
  <c r="K256" i="109"/>
  <c r="K72" i="109"/>
  <c r="J72" i="109" s="1"/>
  <c r="H72" i="112" s="1"/>
  <c r="I72" i="112"/>
  <c r="K72" i="112" s="1"/>
  <c r="G251" i="118"/>
  <c r="F251" i="118"/>
  <c r="K314" i="109"/>
  <c r="I314" i="112"/>
  <c r="J314" i="109"/>
  <c r="H314" i="112"/>
  <c r="K18" i="109"/>
  <c r="I18" i="112" s="1"/>
  <c r="G17" i="109"/>
  <c r="F17" i="109"/>
  <c r="K17" i="109" s="1"/>
  <c r="J17" i="109" s="1"/>
  <c r="K280" i="109"/>
  <c r="K118" i="109"/>
  <c r="I118" i="112"/>
  <c r="J118" i="109"/>
  <c r="H118" i="112" s="1"/>
  <c r="G101" i="118"/>
  <c r="K234" i="109"/>
  <c r="I234" i="112"/>
  <c r="K234" i="112" s="1"/>
  <c r="J234" i="109"/>
  <c r="H234" i="112"/>
  <c r="J229" i="109"/>
  <c r="H229" i="112"/>
  <c r="K229" i="109"/>
  <c r="I229" i="112" s="1"/>
  <c r="G263" i="112"/>
  <c r="F263" i="112"/>
  <c r="K216" i="109"/>
  <c r="G146" i="115"/>
  <c r="K163" i="109"/>
  <c r="J163" i="109" s="1"/>
  <c r="H163" i="112" s="1"/>
  <c r="I163" i="112"/>
  <c r="K28" i="109"/>
  <c r="I28" i="112"/>
  <c r="J28" i="109"/>
  <c r="H28" i="112"/>
  <c r="G27" i="109"/>
  <c r="K35" i="109"/>
  <c r="G34" i="109"/>
  <c r="F34" i="109"/>
  <c r="G17" i="118"/>
  <c r="K279" i="109"/>
  <c r="K98" i="109"/>
  <c r="J98" i="109" s="1"/>
  <c r="I98" i="112"/>
  <c r="K98" i="112" s="1"/>
  <c r="I98" i="115" s="1"/>
  <c r="K22" i="109"/>
  <c r="G159" i="115"/>
  <c r="F159" i="115" s="1"/>
  <c r="K39" i="109"/>
  <c r="I39" i="112"/>
  <c r="F38" i="109"/>
  <c r="G38" i="109"/>
  <c r="G194" i="118"/>
  <c r="G197" i="115"/>
  <c r="F197" i="115" s="1"/>
  <c r="K30" i="109"/>
  <c r="G159" i="109"/>
  <c r="K160" i="109"/>
  <c r="I160" i="112" s="1"/>
  <c r="K196" i="109"/>
  <c r="J196" i="109" s="1"/>
  <c r="H196" i="112" s="1"/>
  <c r="G255" i="112"/>
  <c r="K89" i="109"/>
  <c r="I89" i="112"/>
  <c r="J89" i="109"/>
  <c r="H89" i="112" s="1"/>
  <c r="G310" i="115"/>
  <c r="K138" i="109"/>
  <c r="I138" i="112"/>
  <c r="K138" i="112" s="1"/>
  <c r="K132" i="109"/>
  <c r="I132" i="112" s="1"/>
  <c r="G131" i="109"/>
  <c r="F131" i="109"/>
  <c r="G272" i="112"/>
  <c r="K233" i="109"/>
  <c r="G124" i="112"/>
  <c r="G305" i="112"/>
  <c r="K15" i="109"/>
  <c r="J15" i="109"/>
  <c r="H15" i="112" s="1"/>
  <c r="G183" i="115"/>
  <c r="F183" i="115"/>
  <c r="G214" i="115"/>
  <c r="F214" i="115" s="1"/>
  <c r="G194" i="112"/>
  <c r="G32" i="109"/>
  <c r="K33" i="109"/>
  <c r="J33" i="109" s="1"/>
  <c r="G209" i="109"/>
  <c r="K210" i="109"/>
  <c r="I210" i="112"/>
  <c r="J210" i="109"/>
  <c r="H210" i="112" s="1"/>
  <c r="G231" i="115"/>
  <c r="F231" i="115" s="1"/>
  <c r="K215" i="109"/>
  <c r="G214" i="109"/>
  <c r="F214" i="109"/>
  <c r="H83" i="112"/>
  <c r="K83" i="109"/>
  <c r="J83" i="109" s="1"/>
  <c r="I83" i="112"/>
  <c r="K104" i="109"/>
  <c r="K218" i="109"/>
  <c r="J218" i="109" s="1"/>
  <c r="H218" i="112" s="1"/>
  <c r="G251" i="112"/>
  <c r="F251" i="112" s="1"/>
  <c r="K94" i="109"/>
  <c r="I94" i="112"/>
  <c r="K94" i="112" s="1"/>
  <c r="J94" i="109"/>
  <c r="H94" i="112"/>
  <c r="K161" i="109"/>
  <c r="K307" i="109"/>
  <c r="I307" i="112" s="1"/>
  <c r="K307" i="112" s="1"/>
  <c r="I307" i="115" s="1"/>
  <c r="G20" i="112"/>
  <c r="G288" i="109"/>
  <c r="K103" i="109"/>
  <c r="G214" i="112"/>
  <c r="F214" i="112" s="1"/>
  <c r="G316" i="115"/>
  <c r="F316" i="115" s="1"/>
  <c r="G17" i="115"/>
  <c r="G227" i="112"/>
  <c r="F227" i="112" s="1"/>
  <c r="G186" i="118"/>
  <c r="K87" i="109"/>
  <c r="K153" i="109"/>
  <c r="G258" i="109"/>
  <c r="F258" i="109" s="1"/>
  <c r="K259" i="109"/>
  <c r="I259" i="112" s="1"/>
  <c r="K9" i="109"/>
  <c r="G219" i="112"/>
  <c r="G219" i="118"/>
  <c r="F219" i="118" s="1"/>
  <c r="G258" i="115"/>
  <c r="F258" i="115" s="1"/>
  <c r="K110" i="109"/>
  <c r="J110" i="109" s="1"/>
  <c r="H110" i="112" s="1"/>
  <c r="G56" i="112"/>
  <c r="F56" i="112" s="1"/>
  <c r="G244" i="118"/>
  <c r="K8" i="109"/>
  <c r="J8" i="109" s="1"/>
  <c r="H8" i="112" s="1"/>
  <c r="K303" i="109"/>
  <c r="G310" i="109"/>
  <c r="K311" i="109"/>
  <c r="G128" i="118"/>
  <c r="G263" i="118"/>
  <c r="K82" i="109"/>
  <c r="G38" i="118"/>
  <c r="F38" i="118" s="1"/>
  <c r="G248" i="118"/>
  <c r="K59" i="109"/>
  <c r="G69" i="115"/>
  <c r="F69" i="115"/>
  <c r="K276" i="109"/>
  <c r="I276" i="112"/>
  <c r="K276" i="112"/>
  <c r="J276" i="109"/>
  <c r="H276" i="112"/>
  <c r="G209" i="118"/>
  <c r="G69" i="118"/>
  <c r="F69" i="118" s="1"/>
  <c r="G248" i="112"/>
  <c r="F248" i="112" s="1"/>
  <c r="K260" i="109"/>
  <c r="G69" i="109"/>
  <c r="F69" i="109" s="1"/>
  <c r="K70" i="109"/>
  <c r="I70" i="112"/>
  <c r="K65" i="109"/>
  <c r="J65" i="109" s="1"/>
  <c r="H65" i="112" s="1"/>
  <c r="I65" i="112"/>
  <c r="K65" i="112" s="1"/>
  <c r="K228" i="109"/>
  <c r="G227" i="109"/>
  <c r="G24" i="118"/>
  <c r="F24" i="118"/>
  <c r="G131" i="115"/>
  <c r="F131" i="115"/>
  <c r="K40" i="109"/>
  <c r="K36" i="109"/>
  <c r="K44" i="109"/>
  <c r="G206" i="112"/>
  <c r="F206" i="112" s="1"/>
  <c r="G101" i="115"/>
  <c r="F101" i="115"/>
  <c r="G235" i="112"/>
  <c r="F235" i="112" s="1"/>
  <c r="G301" i="112"/>
  <c r="K156" i="109"/>
  <c r="G286" i="112"/>
  <c r="F286" i="112" s="1"/>
  <c r="K63" i="109"/>
  <c r="I63" i="112"/>
  <c r="J63" i="109"/>
  <c r="H63" i="112" s="1"/>
  <c r="K164" i="109"/>
  <c r="G131" i="118"/>
  <c r="F131" i="118"/>
  <c r="K14" i="109"/>
  <c r="J14" i="109" s="1"/>
  <c r="H14" i="112" s="1"/>
  <c r="G38" i="115"/>
  <c r="F38" i="115" s="1"/>
  <c r="K265" i="109"/>
  <c r="G79" i="112"/>
  <c r="F79" i="112"/>
  <c r="G34" i="118"/>
  <c r="F34" i="118"/>
  <c r="G251" i="115"/>
  <c r="G297" i="118"/>
  <c r="F297" i="118" s="1"/>
  <c r="G34" i="112"/>
  <c r="G20" i="109"/>
  <c r="K21" i="109"/>
  <c r="G16" i="109"/>
  <c r="G75" i="115"/>
  <c r="G79" i="118"/>
  <c r="F79" i="118" s="1"/>
  <c r="G211" i="118"/>
  <c r="G179" i="115"/>
  <c r="G211" i="112"/>
  <c r="F211" i="112"/>
  <c r="G60" i="118"/>
  <c r="F60" i="118" s="1"/>
  <c r="K149" i="109"/>
  <c r="J149" i="109"/>
  <c r="H149" i="112" s="1"/>
  <c r="H141" i="97"/>
  <c r="H267" i="118"/>
  <c r="H292" i="118"/>
  <c r="H221" i="106"/>
  <c r="H292" i="97"/>
  <c r="H221" i="97"/>
  <c r="H221" i="118"/>
  <c r="H141" i="118"/>
  <c r="H267" i="97"/>
  <c r="H48" i="118"/>
  <c r="H221" i="2"/>
  <c r="H174" i="2"/>
  <c r="H267" i="2"/>
  <c r="H141" i="2"/>
  <c r="H91" i="2"/>
  <c r="H292" i="2"/>
  <c r="K1" i="66"/>
  <c r="A141" i="67"/>
  <c r="A267" i="67"/>
  <c r="A221" i="67"/>
  <c r="A1" i="107"/>
  <c r="R1" i="107" s="1"/>
  <c r="A221" i="106"/>
  <c r="A10" i="3"/>
  <c r="C10" i="55"/>
  <c r="D10" i="55"/>
  <c r="B10" i="55"/>
  <c r="A10" i="55" s="1"/>
  <c r="C10" i="58" s="1"/>
  <c r="Y31" i="89"/>
  <c r="Y30" i="62"/>
  <c r="W10" i="107"/>
  <c r="W9" i="62"/>
  <c r="X9" i="3"/>
  <c r="AC9" i="3"/>
  <c r="W9" i="92"/>
  <c r="W10" i="58"/>
  <c r="J31" i="101"/>
  <c r="W10" i="101"/>
  <c r="K30" i="89"/>
  <c r="X9" i="89"/>
  <c r="W9" i="107"/>
  <c r="J30" i="107"/>
  <c r="X9" i="65"/>
  <c r="K30" i="65"/>
  <c r="X10" i="98"/>
  <c r="K31" i="98"/>
  <c r="J285" i="109"/>
  <c r="H285" i="112" s="1"/>
  <c r="I285" i="112"/>
  <c r="F251" i="109"/>
  <c r="K251" i="109" s="1"/>
  <c r="J251" i="109" s="1"/>
  <c r="F183" i="112"/>
  <c r="A91" i="106"/>
  <c r="X9" i="62"/>
  <c r="A292" i="103"/>
  <c r="W9" i="68"/>
  <c r="F10" i="110"/>
  <c r="B9" i="3"/>
  <c r="K155" i="112"/>
  <c r="A174" i="2"/>
  <c r="A48" i="2"/>
  <c r="A267" i="2"/>
  <c r="A221" i="2"/>
  <c r="A141" i="2"/>
  <c r="Y30" i="92"/>
  <c r="F5" i="91"/>
  <c r="G4" i="91" s="1"/>
  <c r="Z31" i="101"/>
  <c r="A141" i="115"/>
  <c r="F258" i="112"/>
  <c r="J253" i="109"/>
  <c r="H253" i="112" s="1"/>
  <c r="I253" i="112"/>
  <c r="K253" i="112"/>
  <c r="F206" i="109"/>
  <c r="K206" i="109" s="1"/>
  <c r="J206" i="109" s="1"/>
  <c r="I86" i="112"/>
  <c r="K86" i="112" s="1"/>
  <c r="F244" i="112"/>
  <c r="F79" i="115"/>
  <c r="F24" i="115"/>
  <c r="G56" i="109"/>
  <c r="K57" i="109"/>
  <c r="G27" i="115"/>
  <c r="F179" i="112"/>
  <c r="I225" i="112"/>
  <c r="J225" i="109"/>
  <c r="H225" i="112" s="1"/>
  <c r="A29" i="116"/>
  <c r="C29" i="119"/>
  <c r="D29" i="119"/>
  <c r="B29" i="119" s="1"/>
  <c r="H91" i="61"/>
  <c r="F10" i="113"/>
  <c r="J31" i="98"/>
  <c r="Y31" i="98"/>
  <c r="W10" i="92"/>
  <c r="W10" i="3"/>
  <c r="K24" i="116"/>
  <c r="J24" i="116"/>
  <c r="H267" i="106"/>
  <c r="G4" i="88"/>
  <c r="G204" i="88"/>
  <c r="K264" i="112"/>
  <c r="I114" i="112"/>
  <c r="K114" i="112"/>
  <c r="F316" i="112"/>
  <c r="I42" i="112"/>
  <c r="K42" i="112"/>
  <c r="J189" i="109"/>
  <c r="H189" i="112" s="1"/>
  <c r="F146" i="109"/>
  <c r="K146" i="109" s="1"/>
  <c r="J146" i="109" s="1"/>
  <c r="I242" i="112"/>
  <c r="K242" i="112"/>
  <c r="I149" i="112"/>
  <c r="K149" i="112"/>
  <c r="J188" i="109"/>
  <c r="H188" i="112"/>
  <c r="K124" i="109"/>
  <c r="J124" i="109" s="1"/>
  <c r="I125" i="112"/>
  <c r="J180" i="109"/>
  <c r="H180" i="112" s="1"/>
  <c r="I179" i="112" s="1"/>
  <c r="H179" i="112" s="1"/>
  <c r="I230" i="112"/>
  <c r="K230" i="112"/>
  <c r="I230" i="115" s="1"/>
  <c r="J76" i="109"/>
  <c r="H76" i="112"/>
  <c r="I75" i="112" s="1"/>
  <c r="J217" i="109"/>
  <c r="H217" i="112"/>
  <c r="I212" i="112"/>
  <c r="I196" i="112"/>
  <c r="F301" i="112"/>
  <c r="I256" i="112"/>
  <c r="J256" i="109"/>
  <c r="H256" i="112"/>
  <c r="F122" i="109"/>
  <c r="K122" i="109" s="1"/>
  <c r="J122" i="109" s="1"/>
  <c r="G134" i="112"/>
  <c r="K252" i="109"/>
  <c r="K207" i="109"/>
  <c r="H221" i="61"/>
  <c r="C44" i="96"/>
  <c r="A1" i="97"/>
  <c r="C44" i="90"/>
  <c r="A1" i="91" s="1"/>
  <c r="C44" i="63"/>
  <c r="A1" i="64"/>
  <c r="C44" i="56"/>
  <c r="A1" i="57"/>
  <c r="C44" i="87"/>
  <c r="A1" i="88" s="1"/>
  <c r="C44" i="53"/>
  <c r="A1" i="54" s="1"/>
  <c r="A48" i="54" s="1"/>
  <c r="C44" i="60"/>
  <c r="A1" i="61"/>
  <c r="F121" i="91"/>
  <c r="G67" i="91"/>
  <c r="H48" i="106"/>
  <c r="J307" i="109"/>
  <c r="H307" i="112"/>
  <c r="J254" i="109"/>
  <c r="H254" i="112" s="1"/>
  <c r="I241" i="112"/>
  <c r="F297" i="109"/>
  <c r="K297" i="109"/>
  <c r="J297" i="109" s="1"/>
  <c r="J299" i="109"/>
  <c r="H299" i="112"/>
  <c r="I298" i="112"/>
  <c r="I15" i="112"/>
  <c r="K15" i="112"/>
  <c r="J138" i="109"/>
  <c r="H138" i="112"/>
  <c r="I137" i="112"/>
  <c r="K137" i="112" s="1"/>
  <c r="H98" i="112"/>
  <c r="I315" i="112"/>
  <c r="K315" i="112"/>
  <c r="F179" i="109"/>
  <c r="F272" i="112"/>
  <c r="I14" i="112"/>
  <c r="K14" i="112" s="1"/>
  <c r="F194" i="118"/>
  <c r="G193" i="118"/>
  <c r="F32" i="118"/>
  <c r="I11" i="112"/>
  <c r="K11" i="112" s="1"/>
  <c r="K255" i="109"/>
  <c r="J255" i="109" s="1"/>
  <c r="I9" i="112"/>
  <c r="K9" i="112" s="1"/>
  <c r="J9" i="109"/>
  <c r="H9" i="112" s="1"/>
  <c r="G231" i="109"/>
  <c r="A45" i="113"/>
  <c r="C45" i="116"/>
  <c r="D45" i="116"/>
  <c r="H141" i="61"/>
  <c r="H174" i="61"/>
  <c r="J274" i="109"/>
  <c r="H274" i="112" s="1"/>
  <c r="K301" i="109"/>
  <c r="J301" i="109"/>
  <c r="F146" i="115"/>
  <c r="K79" i="109"/>
  <c r="J79" i="109" s="1"/>
  <c r="J70" i="109"/>
  <c r="H70" i="112" s="1"/>
  <c r="I69" i="112" s="1"/>
  <c r="K272" i="109"/>
  <c r="J272" i="109"/>
  <c r="G193" i="115"/>
  <c r="K259" i="112"/>
  <c r="J18" i="109"/>
  <c r="H18" i="112" s="1"/>
  <c r="J306" i="109"/>
  <c r="H306" i="112"/>
  <c r="J247" i="109"/>
  <c r="H247" i="112" s="1"/>
  <c r="I243" i="112"/>
  <c r="K243" i="112"/>
  <c r="K200" i="109"/>
  <c r="J200" i="109" s="1"/>
  <c r="I147" i="112"/>
  <c r="J147" i="109"/>
  <c r="H147" i="112" s="1"/>
  <c r="F227" i="109"/>
  <c r="K227" i="109"/>
  <c r="J227" i="109" s="1"/>
  <c r="F240" i="115"/>
  <c r="G239" i="115" s="1"/>
  <c r="F122" i="112"/>
  <c r="F181" i="109"/>
  <c r="K181" i="109"/>
  <c r="J181" i="109" s="1"/>
  <c r="F56" i="115"/>
  <c r="G55" i="115"/>
  <c r="G131" i="112"/>
  <c r="F301" i="115"/>
  <c r="K305" i="109"/>
  <c r="J305" i="109" s="1"/>
  <c r="G209" i="112"/>
  <c r="F159" i="112"/>
  <c r="G158" i="112"/>
  <c r="K249" i="109"/>
  <c r="G248" i="109"/>
  <c r="I187" i="112"/>
  <c r="J187" i="109"/>
  <c r="H187" i="112" s="1"/>
  <c r="J278" i="109"/>
  <c r="H278" i="112"/>
  <c r="I103" i="112"/>
  <c r="K103" i="112" s="1"/>
  <c r="J103" i="109"/>
  <c r="H103" i="112" s="1"/>
  <c r="F17" i="115"/>
  <c r="F128" i="118"/>
  <c r="G127" i="118" s="1"/>
  <c r="G68" i="109"/>
  <c r="G166" i="67"/>
  <c r="G67" i="67"/>
  <c r="AB35" i="113"/>
  <c r="AI35" i="113"/>
  <c r="V35" i="116" s="1"/>
  <c r="AB29" i="113"/>
  <c r="AF29" i="113" s="1"/>
  <c r="S29" i="116" s="1"/>
  <c r="F5" i="57"/>
  <c r="K245" i="109"/>
  <c r="G211" i="109"/>
  <c r="K287" i="109"/>
  <c r="K289" i="109"/>
  <c r="G240" i="109"/>
  <c r="G186" i="109"/>
  <c r="N45" i="113"/>
  <c r="L45" i="116" s="1"/>
  <c r="O45" i="116" s="1"/>
  <c r="F74" i="67"/>
  <c r="AF45" i="110"/>
  <c r="S45" i="113" s="1"/>
  <c r="AG45" i="110"/>
  <c r="T45" i="113" s="1"/>
  <c r="AC45" i="113" s="1"/>
  <c r="AH45" i="110"/>
  <c r="U45" i="113" s="1"/>
  <c r="AI45" i="110"/>
  <c r="V45" i="113"/>
  <c r="AE45" i="113" s="1"/>
  <c r="AD45" i="113" s="1"/>
  <c r="I12" i="67"/>
  <c r="G204" i="61"/>
  <c r="AI13" i="110"/>
  <c r="AG13" i="110"/>
  <c r="I19" i="64"/>
  <c r="J19" i="61"/>
  <c r="H19" i="64"/>
  <c r="I312" i="67"/>
  <c r="J312" i="64"/>
  <c r="H312" i="67" s="1"/>
  <c r="J139" i="61"/>
  <c r="H139" i="64"/>
  <c r="I139" i="64"/>
  <c r="K139" i="64" s="1"/>
  <c r="AG15" i="113"/>
  <c r="T15" i="116" s="1"/>
  <c r="AD15" i="113"/>
  <c r="AF15" i="113" s="1"/>
  <c r="S15" i="116" s="1"/>
  <c r="J98" i="88"/>
  <c r="H98" i="91"/>
  <c r="K98" i="91" s="1"/>
  <c r="K28" i="61"/>
  <c r="I17" i="61"/>
  <c r="O15" i="65"/>
  <c r="A54" i="62"/>
  <c r="C54" i="65" s="1"/>
  <c r="D54" i="65"/>
  <c r="B54" i="65"/>
  <c r="K241" i="64"/>
  <c r="O16" i="68"/>
  <c r="D6" i="89"/>
  <c r="K53" i="64"/>
  <c r="I107" i="88"/>
  <c r="J107" i="67"/>
  <c r="H107" i="88"/>
  <c r="M58" i="119"/>
  <c r="N58" i="116"/>
  <c r="L58" i="119" s="1"/>
  <c r="I72" i="61"/>
  <c r="J72" i="57"/>
  <c r="H72" i="61" s="1"/>
  <c r="AG63" i="110"/>
  <c r="AF63" i="110"/>
  <c r="S63" i="113"/>
  <c r="B54" i="116"/>
  <c r="AE54" i="113"/>
  <c r="AD54" i="113" s="1"/>
  <c r="I179" i="61"/>
  <c r="K180" i="61"/>
  <c r="AE65" i="58"/>
  <c r="AD65" i="58"/>
  <c r="A44" i="62"/>
  <c r="C44" i="65"/>
  <c r="D44" i="65"/>
  <c r="AC57" i="113"/>
  <c r="J216" i="61"/>
  <c r="H216" i="64" s="1"/>
  <c r="I216" i="64"/>
  <c r="K169" i="2"/>
  <c r="J169" i="2"/>
  <c r="O39" i="58"/>
  <c r="AH63" i="110"/>
  <c r="U63" i="113" s="1"/>
  <c r="AE63" i="113" s="1"/>
  <c r="K119" i="57"/>
  <c r="AB29" i="58"/>
  <c r="AF29" i="58"/>
  <c r="S29" i="62" s="1"/>
  <c r="AD60" i="110"/>
  <c r="AH60" i="110"/>
  <c r="U60" i="113" s="1"/>
  <c r="G169" i="61"/>
  <c r="F144" i="61"/>
  <c r="F169" i="61"/>
  <c r="AH47" i="113"/>
  <c r="U47" i="116" s="1"/>
  <c r="AI47" i="113"/>
  <c r="V47" i="116" s="1"/>
  <c r="AE47" i="116" s="1"/>
  <c r="AD47" i="116" s="1"/>
  <c r="AG65" i="55"/>
  <c r="T65" i="58" s="1"/>
  <c r="AF65" i="55"/>
  <c r="S65" i="58"/>
  <c r="K61" i="57"/>
  <c r="I60" i="57"/>
  <c r="K76" i="57"/>
  <c r="AE16" i="113"/>
  <c r="AE40" i="113"/>
  <c r="AD40" i="113" s="1"/>
  <c r="F295" i="97"/>
  <c r="F320" i="97"/>
  <c r="J10" i="98"/>
  <c r="Y10" i="98" s="1"/>
  <c r="G320" i="97"/>
  <c r="B58" i="65"/>
  <c r="AC39" i="58"/>
  <c r="B28" i="62"/>
  <c r="AG54" i="110"/>
  <c r="T54" i="113" s="1"/>
  <c r="AC54" i="113"/>
  <c r="K270" i="2"/>
  <c r="J270" i="2"/>
  <c r="AH17" i="110"/>
  <c r="U17" i="113" s="1"/>
  <c r="AE17" i="113" s="1"/>
  <c r="AD17" i="113"/>
  <c r="AG17" i="110"/>
  <c r="T17" i="113" s="1"/>
  <c r="K158" i="54"/>
  <c r="J158" i="54"/>
  <c r="F282" i="106"/>
  <c r="G270" i="106" s="1"/>
  <c r="AB40" i="113"/>
  <c r="AB36" i="58"/>
  <c r="AF36" i="58" s="1"/>
  <c r="S36" i="62" s="1"/>
  <c r="AI36" i="58"/>
  <c r="V36" i="62" s="1"/>
  <c r="AH36" i="58"/>
  <c r="U36" i="62"/>
  <c r="AE36" i="62" s="1"/>
  <c r="AD36" i="62" s="1"/>
  <c r="AG36" i="58"/>
  <c r="T36" i="62" s="1"/>
  <c r="K274" i="57"/>
  <c r="I281" i="67"/>
  <c r="J281" i="64"/>
  <c r="H281" i="67"/>
  <c r="K281" i="67" s="1"/>
  <c r="J87" i="64"/>
  <c r="H87" i="67" s="1"/>
  <c r="I87" i="67"/>
  <c r="AD53" i="110"/>
  <c r="AG47" i="113"/>
  <c r="T47" i="116" s="1"/>
  <c r="AC47" i="116" s="1"/>
  <c r="AH54" i="110"/>
  <c r="U54" i="113" s="1"/>
  <c r="F204" i="64"/>
  <c r="G290" i="64"/>
  <c r="F290" i="64" s="1"/>
  <c r="D53" i="65"/>
  <c r="A53" i="62"/>
  <c r="C53" i="65"/>
  <c r="M58" i="62"/>
  <c r="N58" i="58"/>
  <c r="L58" i="62" s="1"/>
  <c r="K256" i="61"/>
  <c r="AF17" i="110"/>
  <c r="S17" i="113" s="1"/>
  <c r="AC40" i="55"/>
  <c r="K123" i="57"/>
  <c r="I122" i="57"/>
  <c r="D37" i="89"/>
  <c r="A37" i="68"/>
  <c r="C37" i="89" s="1"/>
  <c r="AF60" i="55"/>
  <c r="S60" i="58" s="1"/>
  <c r="AC60" i="58" s="1"/>
  <c r="B45" i="58"/>
  <c r="B34" i="113"/>
  <c r="A34" i="113" s="1"/>
  <c r="C34" i="116" s="1"/>
  <c r="D41" i="113"/>
  <c r="C41" i="113" s="1"/>
  <c r="D34" i="58"/>
  <c r="A34" i="55"/>
  <c r="C34" i="58" s="1"/>
  <c r="J13" i="57"/>
  <c r="H13" i="61" s="1"/>
  <c r="I13" i="61"/>
  <c r="K121" i="54"/>
  <c r="J121" i="54"/>
  <c r="G67" i="54"/>
  <c r="AH43" i="3"/>
  <c r="U43" i="55" s="1"/>
  <c r="AG43" i="3"/>
  <c r="AE49" i="3"/>
  <c r="AD49" i="3" s="1"/>
  <c r="AF43" i="3"/>
  <c r="S43" i="55" s="1"/>
  <c r="AG48" i="55"/>
  <c r="T48" i="58" s="1"/>
  <c r="AC48" i="58" s="1"/>
  <c r="AI34" i="110"/>
  <c r="AB34" i="110"/>
  <c r="AG34" i="110"/>
  <c r="AH34" i="110"/>
  <c r="U34" i="113" s="1"/>
  <c r="AF34" i="110"/>
  <c r="S34" i="113"/>
  <c r="K14" i="57"/>
  <c r="AI43" i="3"/>
  <c r="X41" i="110"/>
  <c r="W41" i="110"/>
  <c r="O15" i="116"/>
  <c r="F177" i="91"/>
  <c r="I58" i="64"/>
  <c r="J58" i="61"/>
  <c r="H58" i="64" s="1"/>
  <c r="D22" i="62"/>
  <c r="B22" i="62" s="1"/>
  <c r="A22" i="62" s="1"/>
  <c r="A22" i="58"/>
  <c r="C22" i="62" s="1"/>
  <c r="I129" i="64"/>
  <c r="J129" i="61"/>
  <c r="H129" i="64"/>
  <c r="J261" i="61"/>
  <c r="H261" i="64" s="1"/>
  <c r="I261" i="64"/>
  <c r="K261" i="64"/>
  <c r="I261" i="67" s="1"/>
  <c r="F296" i="88"/>
  <c r="F193" i="106"/>
  <c r="G177" i="106" s="1"/>
  <c r="F177" i="106" s="1"/>
  <c r="M29" i="58"/>
  <c r="N29" i="55"/>
  <c r="L29" i="58" s="1"/>
  <c r="B47" i="113"/>
  <c r="D57" i="116"/>
  <c r="A57" i="113"/>
  <c r="I109" i="61"/>
  <c r="K109" i="61" s="1"/>
  <c r="J109" i="57"/>
  <c r="H109" i="61"/>
  <c r="AG58" i="110"/>
  <c r="T58" i="113" s="1"/>
  <c r="AF58" i="110"/>
  <c r="S58" i="113" s="1"/>
  <c r="AD58" i="110"/>
  <c r="AH58" i="110"/>
  <c r="U58" i="113" s="1"/>
  <c r="AI58" i="110"/>
  <c r="V58" i="113"/>
  <c r="J64" i="61"/>
  <c r="H64" i="64" s="1"/>
  <c r="K64" i="64" s="1"/>
  <c r="I64" i="64"/>
  <c r="B41" i="110"/>
  <c r="A41" i="110"/>
  <c r="K5" i="2"/>
  <c r="J5" i="2"/>
  <c r="AC36" i="113"/>
  <c r="AB36" i="113" s="1"/>
  <c r="F4" i="106"/>
  <c r="F166" i="106"/>
  <c r="G166" i="106"/>
  <c r="M35" i="62"/>
  <c r="N35" i="58"/>
  <c r="L35" i="62" s="1"/>
  <c r="I301" i="61"/>
  <c r="K304" i="61"/>
  <c r="K188" i="61"/>
  <c r="B20" i="113"/>
  <c r="F296" i="106"/>
  <c r="G295" i="106"/>
  <c r="G320" i="106" s="1"/>
  <c r="B17" i="62"/>
  <c r="N20" i="58"/>
  <c r="L20" i="62"/>
  <c r="O20" i="62" s="1"/>
  <c r="M20" i="62"/>
  <c r="D15" i="65"/>
  <c r="A15" i="62"/>
  <c r="C15" i="65"/>
  <c r="I82" i="67"/>
  <c r="J82" i="64"/>
  <c r="H82" i="67" s="1"/>
  <c r="A60" i="58"/>
  <c r="C60" i="62" s="1"/>
  <c r="D60" i="62"/>
  <c r="B60" i="62"/>
  <c r="F68" i="100"/>
  <c r="G67" i="100"/>
  <c r="AD57" i="3"/>
  <c r="AH57" i="3" s="1"/>
  <c r="U57" i="55" s="1"/>
  <c r="AI57" i="3"/>
  <c r="AB58" i="55"/>
  <c r="AI38" i="110"/>
  <c r="V38" i="113" s="1"/>
  <c r="AB38" i="110"/>
  <c r="AG38" i="110" s="1"/>
  <c r="AF38" i="110"/>
  <c r="S38" i="113" s="1"/>
  <c r="AH38" i="110"/>
  <c r="U38" i="113" s="1"/>
  <c r="AE38" i="113" s="1"/>
  <c r="AD38" i="113" s="1"/>
  <c r="T38" i="113"/>
  <c r="AE44" i="55"/>
  <c r="J52" i="57"/>
  <c r="H52" i="61"/>
  <c r="I52" i="61"/>
  <c r="D39" i="116"/>
  <c r="B39" i="116" s="1"/>
  <c r="A39" i="113"/>
  <c r="C39" i="116" s="1"/>
  <c r="I25" i="67"/>
  <c r="J25" i="64"/>
  <c r="H25" i="67"/>
  <c r="J114" i="64"/>
  <c r="H114" i="67" s="1"/>
  <c r="I114" i="67"/>
  <c r="K237" i="57"/>
  <c r="I235" i="57"/>
  <c r="M56" i="119"/>
  <c r="O56" i="119" s="1"/>
  <c r="N56" i="119" s="1"/>
  <c r="N56" i="116"/>
  <c r="L56" i="119"/>
  <c r="K21" i="57"/>
  <c r="N36" i="116"/>
  <c r="L36" i="119" s="1"/>
  <c r="M36" i="119"/>
  <c r="N35" i="116"/>
  <c r="L35" i="119"/>
  <c r="M35" i="119"/>
  <c r="G320" i="103"/>
  <c r="F295" i="103"/>
  <c r="F320" i="103" s="1"/>
  <c r="J10" i="104" s="1"/>
  <c r="M22" i="65"/>
  <c r="N22" i="62"/>
  <c r="L22" i="65"/>
  <c r="AB19" i="110"/>
  <c r="AH19" i="110"/>
  <c r="U19" i="113" s="1"/>
  <c r="K73" i="54"/>
  <c r="I69" i="54"/>
  <c r="G169" i="64"/>
  <c r="F144" i="64"/>
  <c r="F169" i="64" s="1"/>
  <c r="I247" i="64"/>
  <c r="K247" i="64" s="1"/>
  <c r="J247" i="61"/>
  <c r="H247" i="64" s="1"/>
  <c r="AF53" i="3"/>
  <c r="S53" i="55"/>
  <c r="AH37" i="3"/>
  <c r="K315" i="57"/>
  <c r="B63" i="119"/>
  <c r="A63" i="119" s="1"/>
  <c r="I187" i="61"/>
  <c r="J187" i="57"/>
  <c r="H187" i="61"/>
  <c r="F51" i="61"/>
  <c r="F167" i="61"/>
  <c r="G167" i="61"/>
  <c r="D16" i="58"/>
  <c r="A16" i="55"/>
  <c r="C16" i="58" s="1"/>
  <c r="N14" i="62"/>
  <c r="L14" i="65"/>
  <c r="M14" i="65"/>
  <c r="O14" i="65"/>
  <c r="N14" i="65" s="1"/>
  <c r="K39" i="64"/>
  <c r="I36" i="64"/>
  <c r="K36" i="64" s="1"/>
  <c r="I36" i="67" s="1"/>
  <c r="J36" i="61"/>
  <c r="H36" i="64" s="1"/>
  <c r="K78" i="57"/>
  <c r="AC43" i="110"/>
  <c r="I138" i="64"/>
  <c r="J138" i="61"/>
  <c r="H138" i="64" s="1"/>
  <c r="K138" i="64" s="1"/>
  <c r="F204" i="2"/>
  <c r="K204" i="2"/>
  <c r="J204" i="2" s="1"/>
  <c r="J208" i="61"/>
  <c r="H208" i="64"/>
  <c r="I208" i="64"/>
  <c r="I229" i="64"/>
  <c r="K229" i="64" s="1"/>
  <c r="J229" i="61"/>
  <c r="H229" i="64" s="1"/>
  <c r="M44" i="58"/>
  <c r="N44" i="55"/>
  <c r="L44" i="58"/>
  <c r="A20" i="62"/>
  <c r="C20" i="65" s="1"/>
  <c r="B20" i="65" s="1"/>
  <c r="D20" i="65"/>
  <c r="M54" i="116"/>
  <c r="N54" i="113"/>
  <c r="L54" i="116"/>
  <c r="D29" i="62"/>
  <c r="B29" i="62" s="1"/>
  <c r="A29" i="58"/>
  <c r="C29" i="62"/>
  <c r="J45" i="61"/>
  <c r="H45" i="64"/>
  <c r="I45" i="64"/>
  <c r="J300" i="61"/>
  <c r="H300" i="64" s="1"/>
  <c r="I300" i="64"/>
  <c r="K310" i="54"/>
  <c r="J310" i="54" s="1"/>
  <c r="I309" i="54"/>
  <c r="M48" i="119"/>
  <c r="N48" i="116"/>
  <c r="L48" i="119" s="1"/>
  <c r="O48" i="119" s="1"/>
  <c r="N48" i="119" s="1"/>
  <c r="K249" i="61"/>
  <c r="I248" i="61"/>
  <c r="J8" i="57"/>
  <c r="H8" i="61" s="1"/>
  <c r="I8" i="61"/>
  <c r="I118" i="64"/>
  <c r="J118" i="61"/>
  <c r="H118" i="64" s="1"/>
  <c r="I42" i="64"/>
  <c r="J42" i="61"/>
  <c r="H42" i="64"/>
  <c r="AG46" i="55"/>
  <c r="T46" i="58"/>
  <c r="AC46" i="58" s="1"/>
  <c r="K184" i="57"/>
  <c r="I183" i="57"/>
  <c r="M29" i="113"/>
  <c r="N29" i="110"/>
  <c r="L29" i="113"/>
  <c r="B27" i="58"/>
  <c r="J234" i="57"/>
  <c r="H234" i="61" s="1"/>
  <c r="K234" i="61" s="1"/>
  <c r="I234" i="61"/>
  <c r="K111" i="57"/>
  <c r="F295" i="61"/>
  <c r="F320" i="61"/>
  <c r="J10" i="62" s="1"/>
  <c r="G320" i="61"/>
  <c r="K199" i="54"/>
  <c r="K11" i="54"/>
  <c r="D52" i="58"/>
  <c r="A52" i="55"/>
  <c r="C52" i="58"/>
  <c r="I133" i="61"/>
  <c r="J133" i="57"/>
  <c r="H133" i="61"/>
  <c r="K150" i="54"/>
  <c r="J150" i="54"/>
  <c r="I179" i="57"/>
  <c r="B35" i="113"/>
  <c r="J126" i="57"/>
  <c r="H126" i="61" s="1"/>
  <c r="I126" i="61"/>
  <c r="I108" i="61"/>
  <c r="J108" i="57"/>
  <c r="H108" i="61"/>
  <c r="J130" i="57"/>
  <c r="H130" i="61"/>
  <c r="I128" i="61" s="1"/>
  <c r="I130" i="61"/>
  <c r="G167" i="64"/>
  <c r="F51" i="64"/>
  <c r="F167" i="64"/>
  <c r="I89" i="61"/>
  <c r="J89" i="57"/>
  <c r="H89" i="61"/>
  <c r="I117" i="61"/>
  <c r="K117" i="61" s="1"/>
  <c r="J117" i="57"/>
  <c r="H117" i="61" s="1"/>
  <c r="J308" i="57"/>
  <c r="H308" i="61" s="1"/>
  <c r="I308" i="61"/>
  <c r="AB26" i="55"/>
  <c r="B43" i="110"/>
  <c r="K298" i="57"/>
  <c r="J314" i="57"/>
  <c r="H314" i="61" s="1"/>
  <c r="I314" i="61"/>
  <c r="AH28" i="3"/>
  <c r="U28" i="55"/>
  <c r="AI28" i="3"/>
  <c r="AG28" i="3"/>
  <c r="M40" i="116"/>
  <c r="N40" i="113"/>
  <c r="K104" i="57"/>
  <c r="K35" i="61"/>
  <c r="AE17" i="55"/>
  <c r="K164" i="57"/>
  <c r="I71" i="57"/>
  <c r="J71" i="54"/>
  <c r="H71" i="57"/>
  <c r="AB46" i="110"/>
  <c r="A15" i="113"/>
  <c r="C15" i="116"/>
  <c r="D15" i="116"/>
  <c r="K99" i="57"/>
  <c r="J54" i="57"/>
  <c r="H54" i="61"/>
  <c r="K54" i="61" s="1"/>
  <c r="I54" i="61"/>
  <c r="I288" i="57"/>
  <c r="K289" i="57"/>
  <c r="F178" i="103"/>
  <c r="G177" i="103" s="1"/>
  <c r="H60" i="54"/>
  <c r="K60" i="54"/>
  <c r="J60" i="54" s="1"/>
  <c r="A57" i="55"/>
  <c r="C57" i="58" s="1"/>
  <c r="D57" i="58"/>
  <c r="B14" i="58"/>
  <c r="J59" i="57"/>
  <c r="H59" i="61" s="1"/>
  <c r="I59" i="61"/>
  <c r="A38" i="55"/>
  <c r="C38" i="58" s="1"/>
  <c r="B38" i="58" s="1"/>
  <c r="D38" i="58"/>
  <c r="AF56" i="110"/>
  <c r="S56" i="113" s="1"/>
  <c r="AC56" i="113" s="1"/>
  <c r="AG54" i="3"/>
  <c r="T54" i="55" s="1"/>
  <c r="K232" i="57"/>
  <c r="F193" i="97"/>
  <c r="G177" i="97"/>
  <c r="G55" i="106"/>
  <c r="K132" i="54"/>
  <c r="I131" i="54"/>
  <c r="K185" i="57"/>
  <c r="H23" i="109"/>
  <c r="I4" i="109"/>
  <c r="K33" i="54"/>
  <c r="I32" i="54"/>
  <c r="F145" i="88"/>
  <c r="G144" i="88" s="1"/>
  <c r="G169" i="88" s="1"/>
  <c r="F55" i="91"/>
  <c r="G51" i="91" s="1"/>
  <c r="A31" i="110"/>
  <c r="G309" i="88"/>
  <c r="O47" i="55"/>
  <c r="K97" i="54"/>
  <c r="K196" i="54"/>
  <c r="K40" i="54"/>
  <c r="B64" i="55"/>
  <c r="B59" i="55"/>
  <c r="D30" i="113"/>
  <c r="Z65" i="116"/>
  <c r="K316" i="2"/>
  <c r="J316" i="2"/>
  <c r="K194" i="2"/>
  <c r="J194" i="2" s="1"/>
  <c r="F316" i="88"/>
  <c r="J64" i="116"/>
  <c r="I23" i="2"/>
  <c r="Z41" i="65"/>
  <c r="Y41" i="65" s="1"/>
  <c r="Z41" i="104"/>
  <c r="Y41" i="104"/>
  <c r="Z41" i="55"/>
  <c r="Y41" i="55" s="1"/>
  <c r="Z41" i="68"/>
  <c r="Y41" i="68"/>
  <c r="Z41" i="107"/>
  <c r="Y41" i="107" s="1"/>
  <c r="G68" i="2"/>
  <c r="F27" i="57"/>
  <c r="K27" i="57" s="1"/>
  <c r="J27" i="57" s="1"/>
  <c r="F17" i="2"/>
  <c r="K17" i="2"/>
  <c r="J17" i="2"/>
  <c r="F135" i="103"/>
  <c r="G134" i="103"/>
  <c r="F134" i="103" s="1"/>
  <c r="A49" i="91"/>
  <c r="A142" i="91"/>
  <c r="A92" i="91"/>
  <c r="I36" i="112"/>
  <c r="J36" i="109"/>
  <c r="H36" i="112" s="1"/>
  <c r="F263" i="118"/>
  <c r="I218" i="112"/>
  <c r="K218" i="112" s="1"/>
  <c r="I33" i="112"/>
  <c r="H33" i="112"/>
  <c r="F255" i="112"/>
  <c r="I35" i="112"/>
  <c r="J35" i="109"/>
  <c r="H35" i="112" s="1"/>
  <c r="F219" i="109"/>
  <c r="K219" i="109" s="1"/>
  <c r="J219" i="109" s="1"/>
  <c r="F128" i="112"/>
  <c r="I305" i="112"/>
  <c r="H305" i="112" s="1"/>
  <c r="J265" i="109"/>
  <c r="H265" i="112"/>
  <c r="I265" i="112"/>
  <c r="F248" i="118"/>
  <c r="F310" i="115"/>
  <c r="G309" i="115" s="1"/>
  <c r="F309" i="115" s="1"/>
  <c r="F17" i="118"/>
  <c r="I280" i="112"/>
  <c r="K280" i="112" s="1"/>
  <c r="J280" i="109"/>
  <c r="H280" i="112"/>
  <c r="F272" i="118"/>
  <c r="F101" i="109"/>
  <c r="K101" i="109" s="1"/>
  <c r="J101" i="109" s="1"/>
  <c r="F181" i="118"/>
  <c r="K18" i="112"/>
  <c r="K70" i="112"/>
  <c r="G23" i="115"/>
  <c r="D10" i="58"/>
  <c r="B10" i="58"/>
  <c r="I228" i="112"/>
  <c r="J228" i="109"/>
  <c r="H228" i="112"/>
  <c r="F20" i="112"/>
  <c r="I215" i="112"/>
  <c r="J215" i="109"/>
  <c r="H215" i="112" s="1"/>
  <c r="J233" i="109"/>
  <c r="H233" i="112" s="1"/>
  <c r="I233" i="112"/>
  <c r="J160" i="109"/>
  <c r="H160" i="112" s="1"/>
  <c r="F101" i="118"/>
  <c r="F231" i="118"/>
  <c r="F179" i="118"/>
  <c r="G127" i="109"/>
  <c r="F127" i="109" s="1"/>
  <c r="K128" i="109"/>
  <c r="J128" i="109"/>
  <c r="G55" i="112"/>
  <c r="F244" i="118"/>
  <c r="I216" i="112"/>
  <c r="J216" i="109"/>
  <c r="H216" i="112" s="1"/>
  <c r="F6" i="109"/>
  <c r="G127" i="115"/>
  <c r="F127" i="115" s="1"/>
  <c r="G158" i="118"/>
  <c r="F158" i="118" s="1"/>
  <c r="K225" i="112"/>
  <c r="J21" i="109"/>
  <c r="H21" i="112" s="1"/>
  <c r="I21" i="112"/>
  <c r="K63" i="112"/>
  <c r="J40" i="109"/>
  <c r="H40" i="112"/>
  <c r="I40" i="112"/>
  <c r="G23" i="118"/>
  <c r="J260" i="109"/>
  <c r="H260" i="112" s="1"/>
  <c r="I260" i="112"/>
  <c r="F209" i="118"/>
  <c r="G31" i="118"/>
  <c r="J87" i="109"/>
  <c r="H87" i="112"/>
  <c r="I87" i="112"/>
  <c r="I94" i="115"/>
  <c r="F32" i="109"/>
  <c r="K32" i="109"/>
  <c r="J32" i="109" s="1"/>
  <c r="G31" i="109"/>
  <c r="F305" i="112"/>
  <c r="K305" i="112" s="1"/>
  <c r="J305" i="112" s="1"/>
  <c r="K163" i="112"/>
  <c r="I163" i="115" s="1"/>
  <c r="K314" i="112"/>
  <c r="K130" i="112"/>
  <c r="K81" i="112"/>
  <c r="I81" i="115"/>
  <c r="K76" i="112"/>
  <c r="J76" i="112" s="1"/>
  <c r="H76" i="115" s="1"/>
  <c r="I76" i="115"/>
  <c r="I301" i="112"/>
  <c r="J236" i="109"/>
  <c r="H236" i="112" s="1"/>
  <c r="I236" i="112"/>
  <c r="J157" i="109"/>
  <c r="H157" i="112"/>
  <c r="I157" i="112"/>
  <c r="I306" i="115"/>
  <c r="J88" i="109"/>
  <c r="H88" i="112" s="1"/>
  <c r="I88" i="112"/>
  <c r="F34" i="115"/>
  <c r="G31" i="115"/>
  <c r="K189" i="112"/>
  <c r="J304" i="109"/>
  <c r="H304" i="112" s="1"/>
  <c r="I304" i="112"/>
  <c r="A91" i="2"/>
  <c r="A292" i="2"/>
  <c r="Z31" i="92"/>
  <c r="Z30" i="92"/>
  <c r="K32" i="92"/>
  <c r="J32" i="92" s="1"/>
  <c r="Z32" i="92"/>
  <c r="Y32" i="92" s="1"/>
  <c r="J44" i="109"/>
  <c r="H44" i="112"/>
  <c r="I44" i="112"/>
  <c r="J82" i="109"/>
  <c r="H82" i="112" s="1"/>
  <c r="I82" i="112"/>
  <c r="I110" i="112"/>
  <c r="F186" i="118"/>
  <c r="K209" i="109"/>
  <c r="K89" i="112"/>
  <c r="I89" i="115" s="1"/>
  <c r="F159" i="109"/>
  <c r="K159" i="109"/>
  <c r="J30" i="109"/>
  <c r="H30" i="112"/>
  <c r="I30" i="112"/>
  <c r="K38" i="109"/>
  <c r="J38" i="109"/>
  <c r="K34" i="109"/>
  <c r="J34" i="109"/>
  <c r="G262" i="112"/>
  <c r="F262" i="112" s="1"/>
  <c r="K118" i="112"/>
  <c r="J52" i="109"/>
  <c r="H52" i="112" s="1"/>
  <c r="K52" i="112"/>
  <c r="I52" i="115" s="1"/>
  <c r="F197" i="109"/>
  <c r="K197" i="109" s="1"/>
  <c r="J197" i="109"/>
  <c r="J43" i="109"/>
  <c r="H43" i="112"/>
  <c r="I43" i="115"/>
  <c r="K109" i="112"/>
  <c r="K73" i="112"/>
  <c r="I73" i="115"/>
  <c r="F316" i="109"/>
  <c r="K316" i="109" s="1"/>
  <c r="J316" i="109" s="1"/>
  <c r="F183" i="118"/>
  <c r="G178" i="118"/>
  <c r="K199" i="112"/>
  <c r="F135" i="109"/>
  <c r="G134" i="109" s="1"/>
  <c r="K208" i="112"/>
  <c r="F206" i="118"/>
  <c r="G205" i="118"/>
  <c r="K274" i="112"/>
  <c r="I274" i="115" s="1"/>
  <c r="I263" i="112"/>
  <c r="F286" i="118"/>
  <c r="G282" i="118"/>
  <c r="F75" i="109"/>
  <c r="G74" i="109"/>
  <c r="K75" i="109"/>
  <c r="J75" i="109" s="1"/>
  <c r="K120" i="112"/>
  <c r="J71" i="109"/>
  <c r="H71" i="112" s="1"/>
  <c r="J238" i="109"/>
  <c r="H238" i="112" s="1"/>
  <c r="I238" i="115"/>
  <c r="K77" i="112"/>
  <c r="I77" i="115" s="1"/>
  <c r="G23" i="109"/>
  <c r="F23" i="109" s="1"/>
  <c r="K24" i="109"/>
  <c r="J24" i="109"/>
  <c r="J46" i="109"/>
  <c r="H46" i="112"/>
  <c r="I46" i="112"/>
  <c r="J133" i="109"/>
  <c r="H133" i="112" s="1"/>
  <c r="I133" i="112"/>
  <c r="K308" i="112"/>
  <c r="K95" i="112"/>
  <c r="K99" i="112"/>
  <c r="J61" i="109"/>
  <c r="H61" i="112"/>
  <c r="I61" i="112"/>
  <c r="J126" i="109"/>
  <c r="H126" i="112"/>
  <c r="I126" i="112"/>
  <c r="F305" i="118"/>
  <c r="G121" i="118"/>
  <c r="F121" i="118" s="1"/>
  <c r="J284" i="109"/>
  <c r="H284" i="112" s="1"/>
  <c r="F255" i="118"/>
  <c r="G250" i="118"/>
  <c r="J148" i="109"/>
  <c r="H148" i="112"/>
  <c r="I146" i="112"/>
  <c r="I148" i="112"/>
  <c r="K197" i="112"/>
  <c r="J197" i="112"/>
  <c r="J58" i="109"/>
  <c r="H58" i="112" s="1"/>
  <c r="I58" i="112"/>
  <c r="K254" i="112"/>
  <c r="I254" i="115" s="1"/>
  <c r="G205" i="115"/>
  <c r="J45" i="109"/>
  <c r="H45" i="112"/>
  <c r="I45" i="112"/>
  <c r="F288" i="115"/>
  <c r="K299" i="112"/>
  <c r="I299" i="115" s="1"/>
  <c r="Z30" i="104"/>
  <c r="Z32" i="104"/>
  <c r="Y32" i="104" s="1"/>
  <c r="K196" i="112"/>
  <c r="K285" i="112"/>
  <c r="F211" i="118"/>
  <c r="F34" i="112"/>
  <c r="J164" i="109"/>
  <c r="H164" i="112" s="1"/>
  <c r="I164" i="112"/>
  <c r="J156" i="109"/>
  <c r="H156" i="112" s="1"/>
  <c r="I156" i="112"/>
  <c r="J276" i="112"/>
  <c r="H276" i="115" s="1"/>
  <c r="I276" i="115"/>
  <c r="K276" i="115" s="1"/>
  <c r="J59" i="109"/>
  <c r="H59" i="112"/>
  <c r="I59" i="112"/>
  <c r="J311" i="109"/>
  <c r="H311" i="112" s="1"/>
  <c r="I311" i="112"/>
  <c r="I8" i="112"/>
  <c r="K258" i="109"/>
  <c r="J258" i="109"/>
  <c r="G250" i="112"/>
  <c r="F250" i="112" s="1"/>
  <c r="K83" i="112"/>
  <c r="F209" i="109"/>
  <c r="F194" i="112"/>
  <c r="G193" i="112" s="1"/>
  <c r="F124" i="112"/>
  <c r="G121" i="112"/>
  <c r="K131" i="109"/>
  <c r="J131" i="109" s="1"/>
  <c r="J39" i="109"/>
  <c r="H39" i="112" s="1"/>
  <c r="G158" i="115"/>
  <c r="F158" i="115"/>
  <c r="J279" i="109"/>
  <c r="H279" i="112"/>
  <c r="I279" i="112"/>
  <c r="K279" i="112" s="1"/>
  <c r="K28" i="112"/>
  <c r="I28" i="115" s="1"/>
  <c r="K229" i="112"/>
  <c r="I229" i="115" s="1"/>
  <c r="K117" i="112"/>
  <c r="J108" i="109"/>
  <c r="H108" i="112" s="1"/>
  <c r="I108" i="112"/>
  <c r="G23" i="112"/>
  <c r="F23" i="112"/>
  <c r="K80" i="112"/>
  <c r="J102" i="109"/>
  <c r="H102" i="112" s="1"/>
  <c r="K102" i="112"/>
  <c r="F150" i="109"/>
  <c r="K150" i="109" s="1"/>
  <c r="J150" i="109" s="1"/>
  <c r="F135" i="118"/>
  <c r="G134" i="118" s="1"/>
  <c r="F134" i="118"/>
  <c r="J64" i="109"/>
  <c r="H64" i="112" s="1"/>
  <c r="I64" i="112"/>
  <c r="G193" i="109"/>
  <c r="K194" i="109"/>
  <c r="J194" i="109" s="1"/>
  <c r="J13" i="109"/>
  <c r="H13" i="112" s="1"/>
  <c r="J201" i="109"/>
  <c r="H201" i="112"/>
  <c r="F181" i="112"/>
  <c r="J185" i="109"/>
  <c r="H185" i="112" s="1"/>
  <c r="I185" i="112"/>
  <c r="G55" i="118"/>
  <c r="F55" i="118" s="1"/>
  <c r="K71" i="112"/>
  <c r="F277" i="118"/>
  <c r="J25" i="109"/>
  <c r="H25" i="112" s="1"/>
  <c r="I25" i="112"/>
  <c r="I24" i="112" s="1"/>
  <c r="J100" i="109"/>
  <c r="H100" i="112"/>
  <c r="I100" i="112"/>
  <c r="J37" i="109"/>
  <c r="H37" i="112" s="1"/>
  <c r="I37" i="112"/>
  <c r="K247" i="112"/>
  <c r="J19" i="109"/>
  <c r="H19" i="112"/>
  <c r="J106" i="109"/>
  <c r="H106" i="112" s="1"/>
  <c r="K217" i="112"/>
  <c r="I217" i="115"/>
  <c r="K261" i="112"/>
  <c r="J261" i="112" s="1"/>
  <c r="H261" i="115" s="1"/>
  <c r="I261" i="115"/>
  <c r="K119" i="112"/>
  <c r="I119" i="115" s="1"/>
  <c r="K115" i="112"/>
  <c r="I115" i="115" s="1"/>
  <c r="J115" i="112"/>
  <c r="H115" i="115" s="1"/>
  <c r="J105" i="109"/>
  <c r="H105" i="112" s="1"/>
  <c r="K105" i="112"/>
  <c r="I105" i="115" s="1"/>
  <c r="J10" i="109"/>
  <c r="H10" i="112"/>
  <c r="J257" i="109"/>
  <c r="H257" i="112"/>
  <c r="K180" i="112"/>
  <c r="F244" i="109"/>
  <c r="K244" i="109"/>
  <c r="J244" i="109" s="1"/>
  <c r="J226" i="109"/>
  <c r="H226" i="112"/>
  <c r="J300" i="109"/>
  <c r="H300" i="112" s="1"/>
  <c r="I300" i="112"/>
  <c r="J192" i="109"/>
  <c r="H192" i="112" s="1"/>
  <c r="K192" i="112"/>
  <c r="I192" i="115"/>
  <c r="J111" i="109"/>
  <c r="H111" i="112"/>
  <c r="F154" i="118"/>
  <c r="J29" i="109"/>
  <c r="H29" i="112"/>
  <c r="I29" i="112"/>
  <c r="K132" i="112"/>
  <c r="K152" i="112"/>
  <c r="J190" i="109"/>
  <c r="H190" i="112"/>
  <c r="I190" i="112"/>
  <c r="K190" i="112" s="1"/>
  <c r="A91" i="115"/>
  <c r="A48" i="115"/>
  <c r="Z30" i="101"/>
  <c r="Z31" i="104"/>
  <c r="K31" i="113"/>
  <c r="Y31" i="62"/>
  <c r="Z31" i="89"/>
  <c r="J317" i="109"/>
  <c r="H317" i="112" s="1"/>
  <c r="J12" i="109"/>
  <c r="H12" i="112"/>
  <c r="F150" i="115"/>
  <c r="J116" i="109"/>
  <c r="H116" i="112" s="1"/>
  <c r="I116" i="115"/>
  <c r="K13" i="112"/>
  <c r="I13" i="115"/>
  <c r="F301" i="118"/>
  <c r="J123" i="109"/>
  <c r="H123" i="112" s="1"/>
  <c r="K263" i="109"/>
  <c r="J263" i="109" s="1"/>
  <c r="G262" i="109"/>
  <c r="F272" i="115"/>
  <c r="G271" i="115"/>
  <c r="F283" i="112"/>
  <c r="J84" i="109"/>
  <c r="H84" i="112" s="1"/>
  <c r="F305" i="115"/>
  <c r="K302" i="112"/>
  <c r="F211" i="115"/>
  <c r="K237" i="112"/>
  <c r="J107" i="109"/>
  <c r="H107" i="112" s="1"/>
  <c r="K107" i="112"/>
  <c r="F214" i="118"/>
  <c r="F297" i="115"/>
  <c r="J213" i="109"/>
  <c r="H213" i="112"/>
  <c r="K106" i="112"/>
  <c r="K235" i="109"/>
  <c r="J235" i="109" s="1"/>
  <c r="F75" i="118"/>
  <c r="G74" i="118" s="1"/>
  <c r="F74" i="118"/>
  <c r="F277" i="112"/>
  <c r="F135" i="115"/>
  <c r="K188" i="112"/>
  <c r="G239" i="112"/>
  <c r="F239" i="112"/>
  <c r="K10" i="112"/>
  <c r="K257" i="112"/>
  <c r="K284" i="112"/>
  <c r="I284" i="115" s="1"/>
  <c r="J85" i="109"/>
  <c r="H85" i="112"/>
  <c r="K85" i="112"/>
  <c r="J112" i="109"/>
  <c r="H112" i="112"/>
  <c r="I112" i="115"/>
  <c r="J192" i="112"/>
  <c r="H192" i="115"/>
  <c r="F6" i="118"/>
  <c r="G5" i="118" s="1"/>
  <c r="F5" i="118" s="1"/>
  <c r="K111" i="112"/>
  <c r="J139" i="109"/>
  <c r="H139" i="112" s="1"/>
  <c r="I139" i="112"/>
  <c r="G16" i="112"/>
  <c r="J275" i="109"/>
  <c r="H275" i="112"/>
  <c r="Z31" i="58"/>
  <c r="Z31" i="62"/>
  <c r="Z30" i="55"/>
  <c r="Z32" i="55" s="1"/>
  <c r="Y32" i="55" s="1"/>
  <c r="Z30" i="98"/>
  <c r="G167" i="91"/>
  <c r="F51" i="91"/>
  <c r="F167" i="91" s="1"/>
  <c r="F295" i="106"/>
  <c r="F320" i="106" s="1"/>
  <c r="J10" i="107"/>
  <c r="Y10" i="107" s="1"/>
  <c r="F270" i="106"/>
  <c r="G290" i="106" s="1"/>
  <c r="F290" i="106" s="1"/>
  <c r="F319" i="106" s="1"/>
  <c r="AB10" i="3"/>
  <c r="AI10" i="3" s="1"/>
  <c r="V10" i="55" s="1"/>
  <c r="F4" i="91"/>
  <c r="F166" i="91" s="1"/>
  <c r="G166" i="91"/>
  <c r="F67" i="91"/>
  <c r="F168" i="91" s="1"/>
  <c r="G168" i="91"/>
  <c r="K127" i="109"/>
  <c r="J127" i="109"/>
  <c r="Z30" i="113"/>
  <c r="I40" i="57"/>
  <c r="J40" i="54"/>
  <c r="H40" i="57" s="1"/>
  <c r="I185" i="61"/>
  <c r="J185" i="57"/>
  <c r="H185" i="61"/>
  <c r="G67" i="103"/>
  <c r="F68" i="2"/>
  <c r="J97" i="54"/>
  <c r="H97" i="57"/>
  <c r="I97" i="57"/>
  <c r="D14" i="62"/>
  <c r="A14" i="58"/>
  <c r="C14" i="62" s="1"/>
  <c r="B14" i="62" s="1"/>
  <c r="AD17" i="55"/>
  <c r="AH17" i="55"/>
  <c r="U17" i="58"/>
  <c r="T28" i="55"/>
  <c r="K130" i="61"/>
  <c r="K126" i="61"/>
  <c r="B52" i="58"/>
  <c r="Y10" i="62"/>
  <c r="D27" i="62"/>
  <c r="A27" i="58"/>
  <c r="C27" i="62"/>
  <c r="I184" i="61"/>
  <c r="J184" i="57"/>
  <c r="H184" i="61"/>
  <c r="H248" i="61"/>
  <c r="K248" i="61"/>
  <c r="J248" i="61" s="1"/>
  <c r="M14" i="68"/>
  <c r="L14" i="68"/>
  <c r="U37" i="55"/>
  <c r="H69" i="54"/>
  <c r="Y10" i="104"/>
  <c r="I237" i="61"/>
  <c r="J237" i="57"/>
  <c r="H237" i="61" s="1"/>
  <c r="AE58" i="113"/>
  <c r="AD58" i="113" s="1"/>
  <c r="AC58" i="113"/>
  <c r="J261" i="64"/>
  <c r="H261" i="67"/>
  <c r="V34" i="113"/>
  <c r="AB48" i="58"/>
  <c r="I121" i="57"/>
  <c r="H122" i="57"/>
  <c r="F319" i="64"/>
  <c r="J9" i="65" s="1"/>
  <c r="Y9" i="65"/>
  <c r="G319" i="64"/>
  <c r="AB47" i="116"/>
  <c r="D28" i="65"/>
  <c r="A28" i="62"/>
  <c r="C28" i="65" s="1"/>
  <c r="AD16" i="113"/>
  <c r="AI16" i="113"/>
  <c r="V16" i="116" s="1"/>
  <c r="J61" i="57"/>
  <c r="H61" i="61"/>
  <c r="I61" i="61"/>
  <c r="AH29" i="58"/>
  <c r="U29" i="62"/>
  <c r="I180" i="64"/>
  <c r="J180" i="61"/>
  <c r="H180" i="64" s="1"/>
  <c r="Y10" i="58"/>
  <c r="I53" i="67"/>
  <c r="K53" i="67" s="1"/>
  <c r="J53" i="64"/>
  <c r="H53" i="67" s="1"/>
  <c r="N16" i="68"/>
  <c r="L16" i="89"/>
  <c r="M16" i="89"/>
  <c r="J241" i="64"/>
  <c r="H241" i="67"/>
  <c r="I241" i="67"/>
  <c r="D54" i="68"/>
  <c r="B54" i="68" s="1"/>
  <c r="A54" i="65"/>
  <c r="C54" i="68"/>
  <c r="AH15" i="113"/>
  <c r="U15" i="116" s="1"/>
  <c r="K312" i="67"/>
  <c r="J289" i="109"/>
  <c r="H289" i="112"/>
  <c r="I289" i="112"/>
  <c r="AF35" i="113"/>
  <c r="S35" i="116" s="1"/>
  <c r="AG35" i="113"/>
  <c r="T35" i="116" s="1"/>
  <c r="AC35" i="116" s="1"/>
  <c r="F67" i="67"/>
  <c r="F168" i="67"/>
  <c r="G168" i="67"/>
  <c r="F127" i="118"/>
  <c r="I186" i="112"/>
  <c r="H186" i="112"/>
  <c r="K187" i="112"/>
  <c r="F55" i="115"/>
  <c r="G51" i="115" s="1"/>
  <c r="F239" i="115"/>
  <c r="I259" i="115"/>
  <c r="J259" i="112"/>
  <c r="H259" i="115" s="1"/>
  <c r="B45" i="116"/>
  <c r="K231" i="109"/>
  <c r="J231" i="109"/>
  <c r="F231" i="109"/>
  <c r="I11" i="115"/>
  <c r="K11" i="115"/>
  <c r="J11" i="112"/>
  <c r="H11" i="115" s="1"/>
  <c r="I297" i="112"/>
  <c r="K298" i="112"/>
  <c r="K241" i="112"/>
  <c r="I240" i="112"/>
  <c r="J70" i="112"/>
  <c r="H70" i="115" s="1"/>
  <c r="I70" i="115"/>
  <c r="A141" i="54"/>
  <c r="A1" i="55"/>
  <c r="R1" i="55" s="1"/>
  <c r="A91" i="54"/>
  <c r="A221" i="54"/>
  <c r="A267" i="54"/>
  <c r="A292" i="54"/>
  <c r="A174" i="54"/>
  <c r="A267" i="91"/>
  <c r="A292" i="91"/>
  <c r="A1" i="92"/>
  <c r="R1" i="92"/>
  <c r="A91" i="91"/>
  <c r="A174" i="91"/>
  <c r="A221" i="91"/>
  <c r="A48" i="91"/>
  <c r="A141" i="91"/>
  <c r="I252" i="112"/>
  <c r="J252" i="109"/>
  <c r="H252" i="112"/>
  <c r="G282" i="115"/>
  <c r="G121" i="109"/>
  <c r="I196" i="115"/>
  <c r="J196" i="112"/>
  <c r="H196" i="115" s="1"/>
  <c r="J230" i="112"/>
  <c r="H230" i="115" s="1"/>
  <c r="J149" i="112"/>
  <c r="H149" i="115" s="1"/>
  <c r="I149" i="115"/>
  <c r="F23" i="115"/>
  <c r="A29" i="119"/>
  <c r="G68" i="112"/>
  <c r="F56" i="109"/>
  <c r="I18" i="115"/>
  <c r="J18" i="112"/>
  <c r="H18" i="115" s="1"/>
  <c r="I86" i="115"/>
  <c r="K86" i="115"/>
  <c r="J86" i="112"/>
  <c r="H86" i="115" s="1"/>
  <c r="I253" i="115"/>
  <c r="J253" i="112"/>
  <c r="H253" i="115" s="1"/>
  <c r="J285" i="112"/>
  <c r="H285" i="115"/>
  <c r="I285" i="115"/>
  <c r="G121" i="115"/>
  <c r="Z30" i="65"/>
  <c r="Z32" i="65"/>
  <c r="Y32" i="65"/>
  <c r="K32" i="65"/>
  <c r="J32" i="65"/>
  <c r="F309" i="88"/>
  <c r="H32" i="54"/>
  <c r="K32" i="54"/>
  <c r="J32" i="54" s="1"/>
  <c r="H23" i="2"/>
  <c r="K23" i="2" s="1"/>
  <c r="J23" i="2" s="1"/>
  <c r="A59" i="55"/>
  <c r="C59" i="58"/>
  <c r="B59" i="58" s="1"/>
  <c r="D59" i="58"/>
  <c r="I132" i="57"/>
  <c r="J132" i="54"/>
  <c r="H132" i="57" s="1"/>
  <c r="K132" i="57" s="1"/>
  <c r="F177" i="97"/>
  <c r="G290" i="97" s="1"/>
  <c r="D38" i="62"/>
  <c r="A38" i="58"/>
  <c r="C38" i="62"/>
  <c r="Y64" i="116"/>
  <c r="K67" i="116"/>
  <c r="J67" i="116" s="1"/>
  <c r="O64" i="116"/>
  <c r="A64" i="55"/>
  <c r="C64" i="58"/>
  <c r="D64" i="58"/>
  <c r="M47" i="58"/>
  <c r="N47" i="55"/>
  <c r="L47" i="58"/>
  <c r="B57" i="58"/>
  <c r="I55" i="54"/>
  <c r="J289" i="57"/>
  <c r="H289" i="61" s="1"/>
  <c r="I289" i="61"/>
  <c r="K71" i="57"/>
  <c r="V28" i="55"/>
  <c r="J298" i="57"/>
  <c r="H298" i="61" s="1"/>
  <c r="K298" i="61" s="1"/>
  <c r="I298" i="61"/>
  <c r="K89" i="61"/>
  <c r="K108" i="61"/>
  <c r="K133" i="61"/>
  <c r="J11" i="54"/>
  <c r="H11" i="57" s="1"/>
  <c r="I11" i="57"/>
  <c r="J111" i="57"/>
  <c r="H111" i="61"/>
  <c r="I111" i="61"/>
  <c r="K111" i="61"/>
  <c r="AB46" i="58"/>
  <c r="AH46" i="58"/>
  <c r="U46" i="62" s="1"/>
  <c r="AF46" i="58"/>
  <c r="S46" i="62" s="1"/>
  <c r="AI46" i="58"/>
  <c r="V46" i="62"/>
  <c r="K42" i="64"/>
  <c r="K118" i="64"/>
  <c r="J249" i="61"/>
  <c r="H249" i="64" s="1"/>
  <c r="I248" i="64" s="1"/>
  <c r="I249" i="64"/>
  <c r="H309" i="54"/>
  <c r="K309" i="54"/>
  <c r="J309" i="54"/>
  <c r="K300" i="64"/>
  <c r="G290" i="2"/>
  <c r="AB43" i="110"/>
  <c r="J39" i="64"/>
  <c r="H39" i="67"/>
  <c r="I39" i="67"/>
  <c r="B16" i="58"/>
  <c r="I73" i="57"/>
  <c r="K73" i="57" s="1"/>
  <c r="J73" i="54"/>
  <c r="H73" i="57" s="1"/>
  <c r="K10" i="104"/>
  <c r="O36" i="119"/>
  <c r="N36" i="119"/>
  <c r="K114" i="67"/>
  <c r="K52" i="61"/>
  <c r="V57" i="55"/>
  <c r="K82" i="67"/>
  <c r="J188" i="61"/>
  <c r="H188" i="64"/>
  <c r="I188" i="64"/>
  <c r="O35" i="62"/>
  <c r="A47" i="113"/>
  <c r="C47" i="116"/>
  <c r="D47" i="116"/>
  <c r="B47" i="116"/>
  <c r="M15" i="119"/>
  <c r="O15" i="119" s="1"/>
  <c r="N15" i="119" s="1"/>
  <c r="N15" i="116"/>
  <c r="L15" i="119"/>
  <c r="AG17" i="55"/>
  <c r="T17" i="58"/>
  <c r="AC17" i="58" s="1"/>
  <c r="G168" i="54"/>
  <c r="F67" i="54"/>
  <c r="F168" i="54"/>
  <c r="B34" i="58"/>
  <c r="A45" i="58"/>
  <c r="C45" i="62"/>
  <c r="D45" i="62"/>
  <c r="I123" i="61"/>
  <c r="J123" i="57"/>
  <c r="H123" i="61" s="1"/>
  <c r="O58" i="62"/>
  <c r="AF17" i="55"/>
  <c r="S17" i="58"/>
  <c r="AC36" i="62"/>
  <c r="AC17" i="113"/>
  <c r="AB39" i="58"/>
  <c r="AI29" i="58"/>
  <c r="V29" i="62" s="1"/>
  <c r="AE29" i="62" s="1"/>
  <c r="I119" i="61"/>
  <c r="J119" i="57"/>
  <c r="H119" i="61"/>
  <c r="AB57" i="113"/>
  <c r="B44" i="65"/>
  <c r="H179" i="61"/>
  <c r="K179" i="61"/>
  <c r="J179" i="61"/>
  <c r="A54" i="116"/>
  <c r="C54" i="119"/>
  <c r="D54" i="119"/>
  <c r="B54" i="119"/>
  <c r="A54" i="119" s="1"/>
  <c r="K72" i="61"/>
  <c r="O58" i="119"/>
  <c r="N58" i="119" s="1"/>
  <c r="AI15" i="113"/>
  <c r="V15" i="116"/>
  <c r="AE15" i="116" s="1"/>
  <c r="AD15" i="116" s="1"/>
  <c r="T13" i="113"/>
  <c r="J287" i="109"/>
  <c r="H287" i="112"/>
  <c r="I287" i="112"/>
  <c r="AH35" i="113"/>
  <c r="U35" i="116"/>
  <c r="AE35" i="116" s="1"/>
  <c r="AD35" i="116" s="1"/>
  <c r="K278" i="112"/>
  <c r="I277" i="112"/>
  <c r="H277" i="112" s="1"/>
  <c r="F248" i="109"/>
  <c r="K248" i="109"/>
  <c r="J248" i="109"/>
  <c r="F38" i="112"/>
  <c r="K147" i="112"/>
  <c r="F271" i="109"/>
  <c r="F193" i="118"/>
  <c r="I14" i="115"/>
  <c r="K14" i="115"/>
  <c r="J14" i="112"/>
  <c r="H14" i="115"/>
  <c r="I137" i="115"/>
  <c r="J137" i="112"/>
  <c r="H137" i="115" s="1"/>
  <c r="A292" i="88"/>
  <c r="A267" i="88"/>
  <c r="A174" i="88"/>
  <c r="A221" i="88"/>
  <c r="A91" i="88"/>
  <c r="A48" i="88"/>
  <c r="A141" i="88"/>
  <c r="A1" i="89"/>
  <c r="R1" i="89"/>
  <c r="A141" i="97"/>
  <c r="AG29" i="113"/>
  <c r="T29" i="116" s="1"/>
  <c r="AC29" i="116" s="1"/>
  <c r="H75" i="112"/>
  <c r="G296" i="109"/>
  <c r="I242" i="115"/>
  <c r="K242" i="115"/>
  <c r="J242" i="112"/>
  <c r="H242" i="115"/>
  <c r="J42" i="112"/>
  <c r="H42" i="115"/>
  <c r="I42" i="115"/>
  <c r="J114" i="112"/>
  <c r="H114" i="115"/>
  <c r="I114" i="115"/>
  <c r="K114" i="115"/>
  <c r="J225" i="112"/>
  <c r="H225" i="115" s="1"/>
  <c r="I225" i="115"/>
  <c r="F55" i="112"/>
  <c r="G145" i="115"/>
  <c r="F309" i="112"/>
  <c r="J155" i="112"/>
  <c r="H155" i="115"/>
  <c r="I155" i="115"/>
  <c r="F282" i="118"/>
  <c r="Z31" i="98"/>
  <c r="K31" i="119"/>
  <c r="J31" i="119" s="1"/>
  <c r="Y31" i="119" s="1"/>
  <c r="Y31" i="101"/>
  <c r="G16" i="2"/>
  <c r="K59" i="61"/>
  <c r="I56" i="61"/>
  <c r="H288" i="57"/>
  <c r="K288" i="57" s="1"/>
  <c r="J288" i="57" s="1"/>
  <c r="I35" i="64"/>
  <c r="J35" i="61"/>
  <c r="H35" i="64"/>
  <c r="L40" i="116"/>
  <c r="A43" i="110"/>
  <c r="C43" i="113" s="1"/>
  <c r="D43" i="113"/>
  <c r="O29" i="113"/>
  <c r="K8" i="61"/>
  <c r="J78" i="57"/>
  <c r="H78" i="61"/>
  <c r="I78" i="61"/>
  <c r="AC38" i="113"/>
  <c r="D20" i="116"/>
  <c r="A20" i="113"/>
  <c r="C20" i="116"/>
  <c r="B20" i="116" s="1"/>
  <c r="I109" i="64"/>
  <c r="J109" i="61"/>
  <c r="H109" i="64"/>
  <c r="V43" i="55"/>
  <c r="T34" i="113"/>
  <c r="AF60" i="110"/>
  <c r="S60" i="113"/>
  <c r="AI60" i="110"/>
  <c r="V60" i="113"/>
  <c r="AE60" i="113" s="1"/>
  <c r="AD60" i="113" s="1"/>
  <c r="M15" i="68"/>
  <c r="N15" i="65"/>
  <c r="L15" i="68"/>
  <c r="O15" i="68" s="1"/>
  <c r="H17" i="61"/>
  <c r="K17" i="61"/>
  <c r="J17" i="61" s="1"/>
  <c r="A64" i="116"/>
  <c r="C64" i="119" s="1"/>
  <c r="D64" i="119"/>
  <c r="I28" i="64"/>
  <c r="J28" i="61"/>
  <c r="H28" i="64"/>
  <c r="AC15" i="116"/>
  <c r="J98" i="91"/>
  <c r="H98" i="97" s="1"/>
  <c r="I98" i="97"/>
  <c r="I139" i="67"/>
  <c r="J139" i="64"/>
  <c r="H139" i="67"/>
  <c r="K19" i="64"/>
  <c r="F204" i="61"/>
  <c r="AB45" i="113"/>
  <c r="AG45" i="113" s="1"/>
  <c r="T45" i="116" s="1"/>
  <c r="F186" i="109"/>
  <c r="K186" i="109"/>
  <c r="J186" i="109"/>
  <c r="F211" i="109"/>
  <c r="F68" i="109"/>
  <c r="J103" i="112"/>
  <c r="H103" i="115"/>
  <c r="I103" i="115"/>
  <c r="I249" i="112"/>
  <c r="J249" i="109"/>
  <c r="H249" i="112"/>
  <c r="I234" i="115"/>
  <c r="K234" i="115" s="1"/>
  <c r="J234" i="112"/>
  <c r="H234" i="115" s="1"/>
  <c r="I184" i="115"/>
  <c r="J184" i="112"/>
  <c r="H184" i="115"/>
  <c r="J15" i="112"/>
  <c r="H15" i="115" s="1"/>
  <c r="I15" i="115"/>
  <c r="A141" i="57"/>
  <c r="A267" i="57"/>
  <c r="A292" i="57"/>
  <c r="A1" i="58"/>
  <c r="R1" i="58"/>
  <c r="A174" i="57"/>
  <c r="A48" i="57"/>
  <c r="A91" i="57"/>
  <c r="A221" i="57"/>
  <c r="F134" i="112"/>
  <c r="G31" i="112"/>
  <c r="K212" i="112"/>
  <c r="I211" i="112"/>
  <c r="H211" i="112"/>
  <c r="F5" i="109"/>
  <c r="K5" i="109" s="1"/>
  <c r="J5" i="109" s="1"/>
  <c r="F16" i="109"/>
  <c r="K16" i="109"/>
  <c r="J16" i="109" s="1"/>
  <c r="K125" i="112"/>
  <c r="I124" i="112"/>
  <c r="I264" i="115"/>
  <c r="J264" i="112"/>
  <c r="H264" i="115"/>
  <c r="G166" i="88"/>
  <c r="F4" i="88"/>
  <c r="F166" i="88" s="1"/>
  <c r="X10" i="113"/>
  <c r="E10" i="113"/>
  <c r="W10" i="113"/>
  <c r="G309" i="118"/>
  <c r="G5" i="115"/>
  <c r="X10" i="110"/>
  <c r="Y30" i="107"/>
  <c r="Z32" i="107"/>
  <c r="Y32" i="107"/>
  <c r="K32" i="107"/>
  <c r="J32" i="107" s="1"/>
  <c r="K32" i="89"/>
  <c r="J32" i="89" s="1"/>
  <c r="Z30" i="89"/>
  <c r="Z32" i="89"/>
  <c r="Y32" i="89"/>
  <c r="E10" i="110"/>
  <c r="W10" i="110"/>
  <c r="AB9" i="3"/>
  <c r="Z67" i="116"/>
  <c r="Y67" i="116" s="1"/>
  <c r="AB56" i="113"/>
  <c r="AH56" i="113" s="1"/>
  <c r="U56" i="116" s="1"/>
  <c r="AI56" i="113"/>
  <c r="V56" i="116"/>
  <c r="AE56" i="116" s="1"/>
  <c r="AD56" i="116" s="1"/>
  <c r="AG56" i="113"/>
  <c r="T56" i="116"/>
  <c r="F177" i="103"/>
  <c r="I117" i="64"/>
  <c r="J117" i="61"/>
  <c r="H117" i="64"/>
  <c r="A35" i="113"/>
  <c r="C35" i="116"/>
  <c r="D35" i="116"/>
  <c r="B35" i="116"/>
  <c r="I199" i="57"/>
  <c r="J199" i="54"/>
  <c r="H199" i="57"/>
  <c r="D29" i="65"/>
  <c r="A29" i="62"/>
  <c r="C29" i="65"/>
  <c r="O44" i="58"/>
  <c r="A39" i="116"/>
  <c r="C39" i="119"/>
  <c r="D39" i="119"/>
  <c r="B39" i="119"/>
  <c r="A39" i="119" s="1"/>
  <c r="F67" i="100"/>
  <c r="F168" i="100" s="1"/>
  <c r="G168" i="100"/>
  <c r="D17" i="65"/>
  <c r="A17" i="62"/>
  <c r="C17" i="65"/>
  <c r="B17" i="65" s="1"/>
  <c r="J304" i="61"/>
  <c r="H304" i="64"/>
  <c r="I304" i="64"/>
  <c r="G295" i="88"/>
  <c r="AI17" i="55"/>
  <c r="V17" i="58"/>
  <c r="I256" i="64"/>
  <c r="J256" i="61"/>
  <c r="H256" i="64"/>
  <c r="AB60" i="58"/>
  <c r="J281" i="67"/>
  <c r="H281" i="88"/>
  <c r="I281" i="88"/>
  <c r="AF54" i="113"/>
  <c r="S54" i="116"/>
  <c r="AB54" i="113"/>
  <c r="AH54" i="113"/>
  <c r="U54" i="116" s="1"/>
  <c r="AI54" i="113"/>
  <c r="V54" i="116" s="1"/>
  <c r="AG54" i="113"/>
  <c r="T54" i="116" s="1"/>
  <c r="AC54" i="116" s="1"/>
  <c r="A58" i="65"/>
  <c r="C58" i="68"/>
  <c r="B58" i="68" s="1"/>
  <c r="D58" i="68"/>
  <c r="I76" i="61"/>
  <c r="J76" i="57"/>
  <c r="H76" i="61" s="1"/>
  <c r="G26" i="57"/>
  <c r="B30" i="113"/>
  <c r="I196" i="57"/>
  <c r="J196" i="54"/>
  <c r="H196" i="57"/>
  <c r="C31" i="113"/>
  <c r="B31" i="113"/>
  <c r="J33" i="54"/>
  <c r="H33" i="57"/>
  <c r="I33" i="57"/>
  <c r="H131" i="54"/>
  <c r="G51" i="106"/>
  <c r="F55" i="106"/>
  <c r="J232" i="57"/>
  <c r="H232" i="61" s="1"/>
  <c r="I232" i="61"/>
  <c r="J99" i="57"/>
  <c r="H99" i="61"/>
  <c r="I99" i="61"/>
  <c r="B15" i="116"/>
  <c r="I164" i="61"/>
  <c r="K164" i="61" s="1"/>
  <c r="J164" i="57"/>
  <c r="H164" i="61"/>
  <c r="J104" i="57"/>
  <c r="H104" i="61"/>
  <c r="I104" i="61"/>
  <c r="K104" i="61"/>
  <c r="O40" i="116"/>
  <c r="K314" i="61"/>
  <c r="K308" i="61"/>
  <c r="H179" i="57"/>
  <c r="K10" i="62"/>
  <c r="H183" i="57"/>
  <c r="K183" i="57" s="1"/>
  <c r="J183" i="57"/>
  <c r="K45" i="64"/>
  <c r="K208" i="64"/>
  <c r="I315" i="61"/>
  <c r="K315" i="61"/>
  <c r="I315" i="64" s="1"/>
  <c r="J315" i="57"/>
  <c r="H315" i="61"/>
  <c r="O22" i="65"/>
  <c r="O35" i="119"/>
  <c r="J21" i="57"/>
  <c r="H21" i="61"/>
  <c r="K21" i="61" s="1"/>
  <c r="I21" i="61"/>
  <c r="H235" i="57"/>
  <c r="K235" i="57" s="1"/>
  <c r="J235" i="57" s="1"/>
  <c r="AD44" i="55"/>
  <c r="AI44" i="55"/>
  <c r="V44" i="58" s="1"/>
  <c r="B15" i="65"/>
  <c r="K301" i="61"/>
  <c r="J301" i="61" s="1"/>
  <c r="H301" i="61"/>
  <c r="C57" i="116"/>
  <c r="B57" i="116" s="1"/>
  <c r="O29" i="58"/>
  <c r="K129" i="64"/>
  <c r="K58" i="64"/>
  <c r="I14" i="61"/>
  <c r="J14" i="57"/>
  <c r="H14" i="61"/>
  <c r="AC41" i="110"/>
  <c r="AB41" i="110"/>
  <c r="T43" i="55"/>
  <c r="K13" i="61"/>
  <c r="B37" i="89"/>
  <c r="AB40" i="55"/>
  <c r="AI40" i="55"/>
  <c r="V40" i="58" s="1"/>
  <c r="AE40" i="58"/>
  <c r="AD40" i="58" s="1"/>
  <c r="AH40" i="55"/>
  <c r="U40" i="58" s="1"/>
  <c r="B53" i="65"/>
  <c r="AG53" i="110"/>
  <c r="K87" i="67"/>
  <c r="J274" i="57"/>
  <c r="H274" i="61" s="1"/>
  <c r="I274" i="61"/>
  <c r="K10" i="98"/>
  <c r="H60" i="57"/>
  <c r="K60" i="57"/>
  <c r="J60" i="57"/>
  <c r="AC65" i="58"/>
  <c r="AG60" i="110"/>
  <c r="T60" i="113" s="1"/>
  <c r="AC60" i="113" s="1"/>
  <c r="AG29" i="58"/>
  <c r="T29" i="62"/>
  <c r="AC29" i="62"/>
  <c r="N39" i="58"/>
  <c r="L39" i="62" s="1"/>
  <c r="M39" i="62"/>
  <c r="O39" i="62" s="1"/>
  <c r="K216" i="64"/>
  <c r="T63" i="113"/>
  <c r="K107" i="88"/>
  <c r="B6" i="89"/>
  <c r="H27" i="61"/>
  <c r="I26" i="61" s="1"/>
  <c r="V13" i="113"/>
  <c r="K12" i="67"/>
  <c r="F240" i="109"/>
  <c r="I245" i="112"/>
  <c r="J245" i="109"/>
  <c r="H245" i="112"/>
  <c r="G16" i="115"/>
  <c r="F158" i="112"/>
  <c r="K209" i="112"/>
  <c r="J209" i="112" s="1"/>
  <c r="F209" i="112"/>
  <c r="F131" i="112"/>
  <c r="G68" i="118"/>
  <c r="F193" i="115"/>
  <c r="F31" i="115"/>
  <c r="F31" i="118"/>
  <c r="F26" i="118"/>
  <c r="J315" i="112"/>
  <c r="H315" i="115" s="1"/>
  <c r="I315" i="115"/>
  <c r="I272" i="112"/>
  <c r="K273" i="112"/>
  <c r="A1" i="62"/>
  <c r="R1" i="62"/>
  <c r="A174" i="61"/>
  <c r="A141" i="61"/>
  <c r="A91" i="61"/>
  <c r="A267" i="61"/>
  <c r="A48" i="61"/>
  <c r="A292" i="61"/>
  <c r="A221" i="61"/>
  <c r="A267" i="64"/>
  <c r="A292" i="64"/>
  <c r="A174" i="64"/>
  <c r="A91" i="64"/>
  <c r="A48" i="64"/>
  <c r="A1" i="65"/>
  <c r="R1" i="65"/>
  <c r="A221" i="64"/>
  <c r="A141" i="64"/>
  <c r="D10" i="62"/>
  <c r="A10" i="58"/>
  <c r="C10" i="62" s="1"/>
  <c r="I207" i="112"/>
  <c r="J207" i="109"/>
  <c r="H207" i="112"/>
  <c r="K256" i="112"/>
  <c r="I255" i="112"/>
  <c r="H255" i="112" s="1"/>
  <c r="F145" i="112"/>
  <c r="G144" i="112" s="1"/>
  <c r="F204" i="88"/>
  <c r="G290" i="88"/>
  <c r="I57" i="112"/>
  <c r="J57" i="109"/>
  <c r="H57" i="112" s="1"/>
  <c r="G145" i="109"/>
  <c r="D9" i="55"/>
  <c r="A9" i="3"/>
  <c r="C9" i="55"/>
  <c r="K31" i="116"/>
  <c r="K32" i="62"/>
  <c r="J32" i="62"/>
  <c r="Z30" i="62"/>
  <c r="Z32" i="62"/>
  <c r="Y32" i="62" s="1"/>
  <c r="Y30" i="68"/>
  <c r="Z32" i="68"/>
  <c r="Y32" i="68" s="1"/>
  <c r="K32" i="68"/>
  <c r="J32" i="68" s="1"/>
  <c r="J30" i="113"/>
  <c r="Y30" i="113" s="1"/>
  <c r="Z30" i="3"/>
  <c r="G51" i="112"/>
  <c r="K275" i="112"/>
  <c r="J275" i="112" s="1"/>
  <c r="H275" i="115" s="1"/>
  <c r="I275" i="115"/>
  <c r="J111" i="112"/>
  <c r="H111" i="115"/>
  <c r="I111" i="115"/>
  <c r="J107" i="112"/>
  <c r="H107" i="115" s="1"/>
  <c r="I107" i="115"/>
  <c r="J302" i="112"/>
  <c r="H302" i="115"/>
  <c r="I302" i="115"/>
  <c r="F271" i="115"/>
  <c r="K19" i="112"/>
  <c r="J19" i="112" s="1"/>
  <c r="H19" i="115" s="1"/>
  <c r="I19" i="115"/>
  <c r="I17" i="112"/>
  <c r="H17" i="112"/>
  <c r="K185" i="112"/>
  <c r="I185" i="115"/>
  <c r="I183" i="112"/>
  <c r="J102" i="112"/>
  <c r="H102" i="115" s="1"/>
  <c r="I102" i="115"/>
  <c r="G205" i="109"/>
  <c r="F205" i="109" s="1"/>
  <c r="F178" i="118"/>
  <c r="G177" i="118" s="1"/>
  <c r="K211" i="109"/>
  <c r="J211" i="109"/>
  <c r="B9" i="55"/>
  <c r="D9" i="58"/>
  <c r="H124" i="112"/>
  <c r="K124" i="112"/>
  <c r="J124" i="112" s="1"/>
  <c r="K271" i="109"/>
  <c r="J271" i="109" s="1"/>
  <c r="G55" i="109"/>
  <c r="K56" i="109"/>
  <c r="J56" i="109"/>
  <c r="G134" i="115"/>
  <c r="F134" i="115"/>
  <c r="J106" i="112"/>
  <c r="H106" i="115"/>
  <c r="I106" i="115"/>
  <c r="G262" i="115"/>
  <c r="F262" i="115" s="1"/>
  <c r="Z31" i="113"/>
  <c r="J31" i="113"/>
  <c r="Y31" i="113" s="1"/>
  <c r="G145" i="118"/>
  <c r="F145" i="118"/>
  <c r="I180" i="115"/>
  <c r="J180" i="112"/>
  <c r="H180" i="115" s="1"/>
  <c r="K69" i="112"/>
  <c r="J69" i="112"/>
  <c r="H69" i="112"/>
  <c r="I68" i="112"/>
  <c r="F205" i="118"/>
  <c r="I79" i="112"/>
  <c r="J85" i="112"/>
  <c r="H85" i="115" s="1"/>
  <c r="I85" i="115"/>
  <c r="K85" i="115"/>
  <c r="J84" i="112"/>
  <c r="H84" i="115" s="1"/>
  <c r="I84" i="115"/>
  <c r="J12" i="112"/>
  <c r="H12" i="115"/>
  <c r="K12" i="112"/>
  <c r="I12" i="115"/>
  <c r="I132" i="115"/>
  <c r="K132" i="115"/>
  <c r="J132" i="112"/>
  <c r="H132" i="115"/>
  <c r="K192" i="115"/>
  <c r="J192" i="115" s="1"/>
  <c r="H192" i="118" s="1"/>
  <c r="I192" i="118"/>
  <c r="K24" i="112"/>
  <c r="J24" i="112" s="1"/>
  <c r="I71" i="115"/>
  <c r="K71" i="115"/>
  <c r="J71" i="112"/>
  <c r="H71" i="115"/>
  <c r="G4" i="118"/>
  <c r="G166" i="118" s="1"/>
  <c r="K179" i="112"/>
  <c r="J179" i="112"/>
  <c r="K315" i="115"/>
  <c r="K240" i="109"/>
  <c r="J240" i="109" s="1"/>
  <c r="G239" i="109"/>
  <c r="K68" i="109"/>
  <c r="J68" i="109" s="1"/>
  <c r="K285" i="115"/>
  <c r="K112" i="115"/>
  <c r="I112" i="118"/>
  <c r="F282" i="112"/>
  <c r="G282" i="112"/>
  <c r="K316" i="112"/>
  <c r="J316" i="112"/>
  <c r="K100" i="112"/>
  <c r="I100" i="115"/>
  <c r="K186" i="112"/>
  <c r="J186" i="112"/>
  <c r="I200" i="112"/>
  <c r="K201" i="112"/>
  <c r="J13" i="112"/>
  <c r="H13" i="115"/>
  <c r="K13" i="115"/>
  <c r="I13" i="118"/>
  <c r="F250" i="118"/>
  <c r="F271" i="118"/>
  <c r="K103" i="115"/>
  <c r="K137" i="115"/>
  <c r="K253" i="115"/>
  <c r="K230" i="115"/>
  <c r="AG10" i="3"/>
  <c r="T10" i="55" s="1"/>
  <c r="F16" i="112"/>
  <c r="K226" i="112"/>
  <c r="H213" i="115"/>
  <c r="J237" i="112"/>
  <c r="H237" i="115"/>
  <c r="I237" i="115"/>
  <c r="H301" i="112"/>
  <c r="K301" i="112"/>
  <c r="J301" i="112"/>
  <c r="F262" i="109"/>
  <c r="K262" i="109"/>
  <c r="J262" i="109" s="1"/>
  <c r="J190" i="112"/>
  <c r="H190" i="115"/>
  <c r="I190" i="115"/>
  <c r="K29" i="112"/>
  <c r="K300" i="112"/>
  <c r="I300" i="115" s="1"/>
  <c r="K115" i="115"/>
  <c r="I115" i="118" s="1"/>
  <c r="J115" i="115"/>
  <c r="H115" i="118" s="1"/>
  <c r="K261" i="115"/>
  <c r="I261" i="118" s="1"/>
  <c r="J247" i="112"/>
  <c r="H247" i="115" s="1"/>
  <c r="I247" i="115"/>
  <c r="J238" i="112"/>
  <c r="H238" i="115" s="1"/>
  <c r="K229" i="115"/>
  <c r="I229" i="118" s="1"/>
  <c r="J229" i="115"/>
  <c r="H229" i="118" s="1"/>
  <c r="I38" i="112"/>
  <c r="H38" i="112" s="1"/>
  <c r="K39" i="112"/>
  <c r="K311" i="112"/>
  <c r="I311" i="115"/>
  <c r="I310" i="112"/>
  <c r="H310" i="112" s="1"/>
  <c r="J311" i="112"/>
  <c r="H311" i="115" s="1"/>
  <c r="J276" i="115"/>
  <c r="H276" i="118" s="1"/>
  <c r="I276" i="118"/>
  <c r="K276" i="118"/>
  <c r="J276" i="118" s="1"/>
  <c r="J284" i="112"/>
  <c r="H284" i="115" s="1"/>
  <c r="I283" i="115" s="1"/>
  <c r="I283" i="112"/>
  <c r="I60" i="112"/>
  <c r="K61" i="112"/>
  <c r="I61" i="115" s="1"/>
  <c r="H60" i="112"/>
  <c r="K46" i="112"/>
  <c r="K274" i="115"/>
  <c r="I274" i="118" s="1"/>
  <c r="J109" i="112"/>
  <c r="H109" i="115"/>
  <c r="I109" i="115"/>
  <c r="F193" i="109"/>
  <c r="K193" i="109" s="1"/>
  <c r="J193" i="109" s="1"/>
  <c r="I27" i="112"/>
  <c r="K89" i="115"/>
  <c r="K194" i="112"/>
  <c r="J194" i="112"/>
  <c r="J65" i="112"/>
  <c r="H65" i="115"/>
  <c r="I65" i="115"/>
  <c r="J112" i="112"/>
  <c r="H112" i="115" s="1"/>
  <c r="J112" i="115"/>
  <c r="H112" i="118" s="1"/>
  <c r="K213" i="112"/>
  <c r="J213" i="112" s="1"/>
  <c r="I213" i="115"/>
  <c r="K76" i="115"/>
  <c r="J81" i="112"/>
  <c r="H81" i="115"/>
  <c r="J314" i="112"/>
  <c r="H314" i="115" s="1"/>
  <c r="I314" i="115"/>
  <c r="J159" i="109"/>
  <c r="K260" i="112"/>
  <c r="I260" i="115" s="1"/>
  <c r="F23" i="118"/>
  <c r="G205" i="112"/>
  <c r="G296" i="118"/>
  <c r="K150" i="112"/>
  <c r="J150" i="112"/>
  <c r="K6" i="109"/>
  <c r="J6" i="109"/>
  <c r="K216" i="112"/>
  <c r="K265" i="112"/>
  <c r="I265" i="115" s="1"/>
  <c r="H263" i="112"/>
  <c r="I262" i="112" s="1"/>
  <c r="H262" i="112" s="1"/>
  <c r="J306" i="112"/>
  <c r="H306" i="115" s="1"/>
  <c r="I305" i="115" s="1"/>
  <c r="K36" i="112"/>
  <c r="I36" i="115" s="1"/>
  <c r="J307" i="112"/>
  <c r="H307" i="115" s="1"/>
  <c r="A10" i="62"/>
  <c r="C10" i="65" s="1"/>
  <c r="B10" i="62"/>
  <c r="D10" i="65" s="1"/>
  <c r="K15" i="115"/>
  <c r="K225" i="115"/>
  <c r="K42" i="115"/>
  <c r="K196" i="115"/>
  <c r="AF10" i="3"/>
  <c r="S10" i="55" s="1"/>
  <c r="K139" i="112"/>
  <c r="J257" i="112"/>
  <c r="H257" i="115"/>
  <c r="I257" i="115"/>
  <c r="I122" i="112"/>
  <c r="J119" i="112"/>
  <c r="H119" i="115" s="1"/>
  <c r="K119" i="115"/>
  <c r="I119" i="118" s="1"/>
  <c r="K37" i="112"/>
  <c r="K25" i="112"/>
  <c r="I25" i="115" s="1"/>
  <c r="H24" i="112"/>
  <c r="I23" i="112" s="1"/>
  <c r="H23" i="112" s="1"/>
  <c r="K181" i="112"/>
  <c r="J181" i="112" s="1"/>
  <c r="K108" i="112"/>
  <c r="J28" i="112"/>
  <c r="H28" i="115" s="1"/>
  <c r="K156" i="112"/>
  <c r="I154" i="112"/>
  <c r="J299" i="112"/>
  <c r="H299" i="115"/>
  <c r="J299" i="115"/>
  <c r="H299" i="118" s="1"/>
  <c r="K45" i="112"/>
  <c r="I45" i="115"/>
  <c r="J45" i="112"/>
  <c r="H45" i="115" s="1"/>
  <c r="J202" i="112"/>
  <c r="H202" i="115"/>
  <c r="K202" i="115"/>
  <c r="I202" i="118" s="1"/>
  <c r="J77" i="112"/>
  <c r="H77" i="115"/>
  <c r="J120" i="112"/>
  <c r="H120" i="115"/>
  <c r="I120" i="115"/>
  <c r="J199" i="112"/>
  <c r="H199" i="115" s="1"/>
  <c r="I199" i="115"/>
  <c r="K30" i="112"/>
  <c r="I30" i="115" s="1"/>
  <c r="J89" i="112"/>
  <c r="H89" i="115"/>
  <c r="F193" i="112"/>
  <c r="K110" i="112"/>
  <c r="I110" i="115" s="1"/>
  <c r="K82" i="112"/>
  <c r="K44" i="112"/>
  <c r="I44" i="115"/>
  <c r="J44" i="112"/>
  <c r="H44" i="115"/>
  <c r="K304" i="112"/>
  <c r="I304" i="115"/>
  <c r="K88" i="112"/>
  <c r="J88" i="112" s="1"/>
  <c r="I88" i="115"/>
  <c r="H88" i="115"/>
  <c r="K157" i="112"/>
  <c r="G296" i="115"/>
  <c r="K317" i="112"/>
  <c r="K81" i="115"/>
  <c r="J52" i="112"/>
  <c r="H52" i="115" s="1"/>
  <c r="K52" i="115"/>
  <c r="J163" i="112"/>
  <c r="H163" i="115"/>
  <c r="K163" i="115"/>
  <c r="I163" i="118"/>
  <c r="K163" i="118" s="1"/>
  <c r="K40" i="112"/>
  <c r="I40" i="115"/>
  <c r="J40" i="112"/>
  <c r="H40" i="115"/>
  <c r="J63" i="112"/>
  <c r="H63" i="115"/>
  <c r="I63" i="115"/>
  <c r="I20" i="112"/>
  <c r="K21" i="112"/>
  <c r="K211" i="112"/>
  <c r="J211" i="112" s="1"/>
  <c r="I214" i="112"/>
  <c r="G271" i="118"/>
  <c r="J280" i="112"/>
  <c r="H280" i="115"/>
  <c r="I280" i="115"/>
  <c r="J217" i="112"/>
  <c r="H217" i="115"/>
  <c r="K217" i="115"/>
  <c r="I217" i="118" s="1"/>
  <c r="K255" i="112"/>
  <c r="J255" i="112" s="1"/>
  <c r="J218" i="112"/>
  <c r="H218" i="115" s="1"/>
  <c r="I218" i="115"/>
  <c r="G262" i="118"/>
  <c r="F262" i="118" s="1"/>
  <c r="O31" i="55"/>
  <c r="M31" i="58"/>
  <c r="K149" i="115"/>
  <c r="I149" i="118"/>
  <c r="J10" i="112"/>
  <c r="H10" i="115" s="1"/>
  <c r="I10" i="115"/>
  <c r="J188" i="112"/>
  <c r="H188" i="115"/>
  <c r="I188" i="115"/>
  <c r="K128" i="112"/>
  <c r="J128" i="112" s="1"/>
  <c r="J152" i="112"/>
  <c r="H152" i="115"/>
  <c r="I152" i="115"/>
  <c r="J105" i="112"/>
  <c r="H105" i="115" s="1"/>
  <c r="G51" i="118"/>
  <c r="K64" i="112"/>
  <c r="K8" i="112"/>
  <c r="I8" i="115" s="1"/>
  <c r="K59" i="112"/>
  <c r="K299" i="115"/>
  <c r="I299" i="118"/>
  <c r="K148" i="112"/>
  <c r="I148" i="115"/>
  <c r="K126" i="112"/>
  <c r="I99" i="115"/>
  <c r="J99" i="112"/>
  <c r="H99" i="115"/>
  <c r="K133" i="112"/>
  <c r="I133" i="115"/>
  <c r="K77" i="115"/>
  <c r="I77" i="118"/>
  <c r="I208" i="115"/>
  <c r="K208" i="115"/>
  <c r="J208" i="112"/>
  <c r="H208" i="115"/>
  <c r="J73" i="112"/>
  <c r="H73" i="115"/>
  <c r="I138" i="115"/>
  <c r="J138" i="112"/>
  <c r="H138" i="115" s="1"/>
  <c r="J209" i="109"/>
  <c r="I189" i="115"/>
  <c r="J189" i="112"/>
  <c r="H189" i="115" s="1"/>
  <c r="K236" i="112"/>
  <c r="J236" i="112" s="1"/>
  <c r="H236" i="115" s="1"/>
  <c r="I235" i="115" s="1"/>
  <c r="I236" i="115"/>
  <c r="I235" i="112"/>
  <c r="K123" i="112"/>
  <c r="I123" i="115"/>
  <c r="J116" i="112"/>
  <c r="H116" i="115"/>
  <c r="K116" i="115"/>
  <c r="I116" i="118"/>
  <c r="G158" i="109"/>
  <c r="K131" i="112"/>
  <c r="J131" i="112" s="1"/>
  <c r="F31" i="109"/>
  <c r="K31" i="109" s="1"/>
  <c r="J31" i="109"/>
  <c r="K307" i="115"/>
  <c r="I307" i="118"/>
  <c r="K160" i="112"/>
  <c r="I159" i="112"/>
  <c r="K215" i="112"/>
  <c r="I215" i="115"/>
  <c r="K228" i="112"/>
  <c r="I228" i="115"/>
  <c r="I227" i="112"/>
  <c r="G296" i="112"/>
  <c r="I101" i="112"/>
  <c r="G127" i="112"/>
  <c r="F127" i="112" s="1"/>
  <c r="K127" i="112"/>
  <c r="J127" i="112" s="1"/>
  <c r="I34" i="112"/>
  <c r="J117" i="112"/>
  <c r="H117" i="115"/>
  <c r="I117" i="115"/>
  <c r="J279" i="112"/>
  <c r="H279" i="115" s="1"/>
  <c r="I279" i="115"/>
  <c r="I83" i="115"/>
  <c r="J83" i="112"/>
  <c r="H83" i="115" s="1"/>
  <c r="K164" i="112"/>
  <c r="I164" i="115" s="1"/>
  <c r="F205" i="115"/>
  <c r="G204" i="115" s="1"/>
  <c r="K58" i="112"/>
  <c r="I58" i="115" s="1"/>
  <c r="J246" i="112"/>
  <c r="H246" i="115" s="1"/>
  <c r="I246" i="115"/>
  <c r="J95" i="112"/>
  <c r="H95" i="115"/>
  <c r="I95" i="115"/>
  <c r="K23" i="109"/>
  <c r="J23" i="109" s="1"/>
  <c r="F74" i="109"/>
  <c r="G67" i="109"/>
  <c r="F134" i="109"/>
  <c r="K134" i="109"/>
  <c r="J134" i="109" s="1"/>
  <c r="K73" i="115"/>
  <c r="I73" i="118" s="1"/>
  <c r="J118" i="112"/>
  <c r="H118" i="115" s="1"/>
  <c r="I118" i="115"/>
  <c r="K262" i="112"/>
  <c r="J262" i="112" s="1"/>
  <c r="K306" i="115"/>
  <c r="I306" i="118"/>
  <c r="G270" i="109"/>
  <c r="K277" i="112"/>
  <c r="J277" i="112" s="1"/>
  <c r="K135" i="109"/>
  <c r="J135" i="109"/>
  <c r="J130" i="112"/>
  <c r="H130" i="115"/>
  <c r="I130" i="115"/>
  <c r="J43" i="112"/>
  <c r="H43" i="115" s="1"/>
  <c r="K43" i="115"/>
  <c r="I72" i="115"/>
  <c r="J72" i="112"/>
  <c r="H72" i="115" s="1"/>
  <c r="K87" i="112"/>
  <c r="K233" i="112"/>
  <c r="J254" i="112"/>
  <c r="H254" i="115"/>
  <c r="J94" i="112"/>
  <c r="H94" i="115"/>
  <c r="J98" i="112"/>
  <c r="H98" i="115"/>
  <c r="K98" i="115"/>
  <c r="I98" i="118" s="1"/>
  <c r="K35" i="112"/>
  <c r="I35" i="115"/>
  <c r="J35" i="112"/>
  <c r="H35" i="115"/>
  <c r="K33" i="112"/>
  <c r="I33" i="115"/>
  <c r="I32" i="112"/>
  <c r="J274" i="112"/>
  <c r="H274" i="115" s="1"/>
  <c r="F290" i="88"/>
  <c r="F319" i="88" s="1"/>
  <c r="J9" i="89"/>
  <c r="G319" i="88"/>
  <c r="G169" i="112"/>
  <c r="F144" i="112"/>
  <c r="F169" i="112" s="1"/>
  <c r="A57" i="116"/>
  <c r="C57" i="119" s="1"/>
  <c r="D57" i="119"/>
  <c r="F290" i="97"/>
  <c r="F319" i="97" s="1"/>
  <c r="J9" i="98" s="1"/>
  <c r="Y9" i="98" s="1"/>
  <c r="G319" i="97"/>
  <c r="F55" i="109"/>
  <c r="K55" i="109" s="1"/>
  <c r="J55" i="109" s="1"/>
  <c r="J9" i="107"/>
  <c r="Y9" i="107" s="1"/>
  <c r="G319" i="106"/>
  <c r="F67" i="103"/>
  <c r="F168" i="103"/>
  <c r="G168" i="103"/>
  <c r="H68" i="112"/>
  <c r="I315" i="118"/>
  <c r="J315" i="115"/>
  <c r="H315" i="118"/>
  <c r="I56" i="112"/>
  <c r="K57" i="112"/>
  <c r="J273" i="112"/>
  <c r="H273" i="115"/>
  <c r="I273" i="115"/>
  <c r="F68" i="118"/>
  <c r="G67" i="118"/>
  <c r="F16" i="115"/>
  <c r="K245" i="112"/>
  <c r="I244" i="112"/>
  <c r="I107" i="91"/>
  <c r="J107" i="88"/>
  <c r="H107" i="91" s="1"/>
  <c r="AB60" i="113"/>
  <c r="AG40" i="55"/>
  <c r="T40" i="58"/>
  <c r="J129" i="64"/>
  <c r="H129" i="67"/>
  <c r="I129" i="67"/>
  <c r="AF44" i="55"/>
  <c r="S44" i="58"/>
  <c r="N35" i="119"/>
  <c r="I45" i="67"/>
  <c r="J45" i="64"/>
  <c r="H45" i="67"/>
  <c r="K179" i="57"/>
  <c r="J179" i="57"/>
  <c r="M40" i="119"/>
  <c r="N40" i="116"/>
  <c r="L40" i="119" s="1"/>
  <c r="K99" i="61"/>
  <c r="K131" i="54"/>
  <c r="J131" i="54" s="1"/>
  <c r="K281" i="88"/>
  <c r="K256" i="64"/>
  <c r="K199" i="57"/>
  <c r="I197" i="57"/>
  <c r="K117" i="64"/>
  <c r="AF56" i="113"/>
  <c r="S56" i="116"/>
  <c r="F5" i="115"/>
  <c r="K264" i="115"/>
  <c r="G4" i="109"/>
  <c r="I212" i="115"/>
  <c r="J212" i="112"/>
  <c r="H212" i="115" s="1"/>
  <c r="K184" i="115"/>
  <c r="AH45" i="113"/>
  <c r="U45" i="116" s="1"/>
  <c r="J19" i="64"/>
  <c r="H19" i="67"/>
  <c r="I19" i="67"/>
  <c r="K139" i="67"/>
  <c r="AB15" i="116"/>
  <c r="AH15" i="116"/>
  <c r="U15" i="119" s="1"/>
  <c r="B64" i="119"/>
  <c r="AC34" i="113"/>
  <c r="AB38" i="113"/>
  <c r="AH38" i="113"/>
  <c r="U38" i="116" s="1"/>
  <c r="AG38" i="113"/>
  <c r="T38" i="116" s="1"/>
  <c r="I59" i="64"/>
  <c r="J59" i="61"/>
  <c r="H59" i="64"/>
  <c r="I242" i="118"/>
  <c r="K242" i="118" s="1"/>
  <c r="J242" i="118"/>
  <c r="J242" i="115"/>
  <c r="H242" i="118"/>
  <c r="I137" i="118"/>
  <c r="K137" i="118"/>
  <c r="J137" i="118" s="1"/>
  <c r="J137" i="115"/>
  <c r="H137" i="118" s="1"/>
  <c r="H146" i="112"/>
  <c r="I286" i="112"/>
  <c r="K287" i="112"/>
  <c r="I72" i="64"/>
  <c r="K72" i="64" s="1"/>
  <c r="J72" i="61"/>
  <c r="H72" i="64" s="1"/>
  <c r="AB17" i="113"/>
  <c r="AH17" i="113"/>
  <c r="U17" i="116" s="1"/>
  <c r="N58" i="62"/>
  <c r="L58" i="65" s="1"/>
  <c r="M58" i="65"/>
  <c r="M35" i="65"/>
  <c r="N35" i="62"/>
  <c r="L35" i="65" s="1"/>
  <c r="AE57" i="55"/>
  <c r="D16" i="62"/>
  <c r="A16" i="58"/>
  <c r="C16" i="62"/>
  <c r="D20" i="68"/>
  <c r="A20" i="65"/>
  <c r="C20" i="68"/>
  <c r="B20" i="68" s="1"/>
  <c r="I42" i="67"/>
  <c r="J42" i="64"/>
  <c r="H42" i="67" s="1"/>
  <c r="AG46" i="58"/>
  <c r="T46" i="62" s="1"/>
  <c r="AC46" i="62" s="1"/>
  <c r="I133" i="64"/>
  <c r="J133" i="61"/>
  <c r="H133" i="64" s="1"/>
  <c r="AE28" i="55"/>
  <c r="J71" i="57"/>
  <c r="H71" i="61" s="1"/>
  <c r="I71" i="61"/>
  <c r="I288" i="61"/>
  <c r="K289" i="61"/>
  <c r="B67" i="55"/>
  <c r="A67" i="55"/>
  <c r="I131" i="57"/>
  <c r="I17" i="115"/>
  <c r="K18" i="115"/>
  <c r="F121" i="109"/>
  <c r="K121" i="109"/>
  <c r="J121" i="109" s="1"/>
  <c r="H240" i="112"/>
  <c r="K240" i="112"/>
  <c r="J240" i="112"/>
  <c r="K259" i="115"/>
  <c r="O16" i="89"/>
  <c r="K261" i="67"/>
  <c r="I183" i="61"/>
  <c r="K184" i="61"/>
  <c r="J130" i="61"/>
  <c r="H130" i="64"/>
  <c r="I130" i="64"/>
  <c r="AC28" i="55"/>
  <c r="Z32" i="113"/>
  <c r="Y32" i="113" s="1"/>
  <c r="AH10" i="3"/>
  <c r="U10" i="55"/>
  <c r="AE10" i="55" s="1"/>
  <c r="AD10" i="55" s="1"/>
  <c r="F145" i="109"/>
  <c r="K145" i="109" s="1"/>
  <c r="J145" i="109" s="1"/>
  <c r="F239" i="109"/>
  <c r="K239" i="109"/>
  <c r="J239" i="109" s="1"/>
  <c r="I12" i="88"/>
  <c r="K12" i="88" s="1"/>
  <c r="J12" i="67"/>
  <c r="H12" i="88" s="1"/>
  <c r="H26" i="61"/>
  <c r="K26" i="61"/>
  <c r="J26" i="61" s="1"/>
  <c r="AC63" i="113"/>
  <c r="AB65" i="58"/>
  <c r="AI65" i="58" s="1"/>
  <c r="V65" i="62" s="1"/>
  <c r="J87" i="67"/>
  <c r="H87" i="88" s="1"/>
  <c r="I87" i="88"/>
  <c r="K87" i="88" s="1"/>
  <c r="J13" i="61"/>
  <c r="H13" i="64"/>
  <c r="I13" i="64"/>
  <c r="K13" i="64"/>
  <c r="A15" i="65"/>
  <c r="C15" i="68" s="1"/>
  <c r="D15" i="68"/>
  <c r="N22" i="65"/>
  <c r="L22" i="68" s="1"/>
  <c r="M22" i="68"/>
  <c r="O22" i="68" s="1"/>
  <c r="J315" i="61"/>
  <c r="H315" i="64" s="1"/>
  <c r="A31" i="113"/>
  <c r="C31" i="116"/>
  <c r="B31" i="116" s="1"/>
  <c r="D31" i="116"/>
  <c r="D30" i="116"/>
  <c r="A30" i="113"/>
  <c r="C30" i="116" s="1"/>
  <c r="K304" i="64"/>
  <c r="I125" i="115"/>
  <c r="J125" i="112"/>
  <c r="H125" i="115" s="1"/>
  <c r="AI45" i="113"/>
  <c r="V45" i="116" s="1"/>
  <c r="AF45" i="113"/>
  <c r="S45" i="116" s="1"/>
  <c r="AC45" i="116" s="1"/>
  <c r="M15" i="89"/>
  <c r="O15" i="89"/>
  <c r="N15" i="68"/>
  <c r="L15" i="89"/>
  <c r="A20" i="116"/>
  <c r="C20" i="119" s="1"/>
  <c r="D20" i="119"/>
  <c r="B20" i="119" s="1"/>
  <c r="A20" i="119" s="1"/>
  <c r="K78" i="61"/>
  <c r="F51" i="112"/>
  <c r="F167" i="112" s="1"/>
  <c r="G167" i="112"/>
  <c r="F296" i="109"/>
  <c r="K296" i="109"/>
  <c r="J296" i="109" s="1"/>
  <c r="J147" i="112"/>
  <c r="H147" i="115"/>
  <c r="I147" i="115"/>
  <c r="I278" i="115"/>
  <c r="J278" i="112"/>
  <c r="H278" i="115"/>
  <c r="AC13" i="113"/>
  <c r="A44" i="65"/>
  <c r="C44" i="68"/>
  <c r="D44" i="68"/>
  <c r="A34" i="58"/>
  <c r="C34" i="62"/>
  <c r="D34" i="62"/>
  <c r="K188" i="64"/>
  <c r="I73" i="61"/>
  <c r="J73" i="57"/>
  <c r="H73" i="61" s="1"/>
  <c r="J300" i="64"/>
  <c r="H300" i="67"/>
  <c r="K300" i="67" s="1"/>
  <c r="I300" i="67"/>
  <c r="K249" i="64"/>
  <c r="AE46" i="62"/>
  <c r="AD46" i="62"/>
  <c r="J108" i="61"/>
  <c r="H108" i="64"/>
  <c r="K108" i="64" s="1"/>
  <c r="I108" i="64"/>
  <c r="B64" i="58"/>
  <c r="D67" i="58"/>
  <c r="C67" i="58" s="1"/>
  <c r="J285" i="115"/>
  <c r="H285" i="118"/>
  <c r="I285" i="118"/>
  <c r="I86" i="118"/>
  <c r="K86" i="118" s="1"/>
  <c r="J86" i="118" s="1"/>
  <c r="J86" i="115"/>
  <c r="H86" i="118"/>
  <c r="F68" i="112"/>
  <c r="K68" i="112"/>
  <c r="J68" i="112" s="1"/>
  <c r="F282" i="115"/>
  <c r="I241" i="115"/>
  <c r="J241" i="112"/>
  <c r="H241" i="115" s="1"/>
  <c r="F121" i="112"/>
  <c r="AH47" i="116"/>
  <c r="U47" i="119"/>
  <c r="AG47" i="116"/>
  <c r="T47" i="119"/>
  <c r="K9" i="65"/>
  <c r="G321" i="64"/>
  <c r="H121" i="57"/>
  <c r="K121" i="57" s="1"/>
  <c r="J121" i="57" s="1"/>
  <c r="N20" i="62"/>
  <c r="M20" i="65"/>
  <c r="J229" i="64"/>
  <c r="H229" i="67"/>
  <c r="I229" i="67"/>
  <c r="Z10" i="98"/>
  <c r="T53" i="113"/>
  <c r="J58" i="64"/>
  <c r="H58" i="67" s="1"/>
  <c r="I58" i="67"/>
  <c r="M29" i="62"/>
  <c r="N29" i="58"/>
  <c r="L29" i="62" s="1"/>
  <c r="AG44" i="55"/>
  <c r="T44" i="58"/>
  <c r="AC44" i="58" s="1"/>
  <c r="AH44" i="55"/>
  <c r="U44" i="58" s="1"/>
  <c r="AE44" i="58" s="1"/>
  <c r="AD44" i="58" s="1"/>
  <c r="J208" i="64"/>
  <c r="H208" i="67"/>
  <c r="I208" i="67"/>
  <c r="Z10" i="62"/>
  <c r="I314" i="64"/>
  <c r="J314" i="61"/>
  <c r="H314" i="64" s="1"/>
  <c r="J54" i="61"/>
  <c r="H54" i="64" s="1"/>
  <c r="I54" i="64"/>
  <c r="K232" i="61"/>
  <c r="G167" i="106"/>
  <c r="F51" i="106"/>
  <c r="F167" i="106" s="1"/>
  <c r="K33" i="57"/>
  <c r="I32" i="57"/>
  <c r="F26" i="57"/>
  <c r="K76" i="61"/>
  <c r="AE17" i="58"/>
  <c r="AD17" i="58" s="1"/>
  <c r="G320" i="88"/>
  <c r="F295" i="88"/>
  <c r="F320" i="88" s="1"/>
  <c r="J10" i="89" s="1"/>
  <c r="D17" i="68"/>
  <c r="A17" i="65"/>
  <c r="C17" i="68" s="1"/>
  <c r="M44" i="62"/>
  <c r="N44" i="58"/>
  <c r="L44" i="62" s="1"/>
  <c r="AC56" i="116"/>
  <c r="AC10" i="110"/>
  <c r="F309" i="118"/>
  <c r="I248" i="112"/>
  <c r="K249" i="112"/>
  <c r="AE43" i="55"/>
  <c r="K109" i="64"/>
  <c r="N29" i="113"/>
  <c r="L29" i="116" s="1"/>
  <c r="M29" i="116"/>
  <c r="K155" i="115"/>
  <c r="F145" i="115"/>
  <c r="G144" i="115"/>
  <c r="I225" i="118"/>
  <c r="K225" i="118"/>
  <c r="J225" i="118" s="1"/>
  <c r="J225" i="115"/>
  <c r="H225" i="118" s="1"/>
  <c r="F4" i="118"/>
  <c r="F166" i="118" s="1"/>
  <c r="AB29" i="116"/>
  <c r="J14" i="115"/>
  <c r="H14" i="118"/>
  <c r="I14" i="118"/>
  <c r="I122" i="61"/>
  <c r="K123" i="61"/>
  <c r="B45" i="62"/>
  <c r="C22" i="65"/>
  <c r="I82" i="88"/>
  <c r="J82" i="67"/>
  <c r="H82" i="88"/>
  <c r="J52" i="61"/>
  <c r="H52" i="64"/>
  <c r="K52" i="64" s="1"/>
  <c r="I52" i="64"/>
  <c r="Z10" i="104"/>
  <c r="J111" i="61"/>
  <c r="H111" i="64"/>
  <c r="I111" i="64"/>
  <c r="K111" i="64" s="1"/>
  <c r="K11" i="57"/>
  <c r="I6" i="57"/>
  <c r="J89" i="61"/>
  <c r="H89" i="64"/>
  <c r="K89" i="64" s="1"/>
  <c r="I89" i="64"/>
  <c r="H55" i="54"/>
  <c r="I51" i="54" s="1"/>
  <c r="F121" i="115"/>
  <c r="J230" i="115"/>
  <c r="H230" i="118"/>
  <c r="I230" i="118"/>
  <c r="K70" i="115"/>
  <c r="I69" i="115"/>
  <c r="I298" i="115"/>
  <c r="J298" i="112"/>
  <c r="H298" i="115" s="1"/>
  <c r="A45" i="116"/>
  <c r="C45" i="119"/>
  <c r="D45" i="119"/>
  <c r="K289" i="112"/>
  <c r="I288" i="112"/>
  <c r="K241" i="67"/>
  <c r="K61" i="61"/>
  <c r="B28" i="65"/>
  <c r="AI47" i="116"/>
  <c r="V47" i="119" s="1"/>
  <c r="AE47" i="119"/>
  <c r="AD47" i="119" s="1"/>
  <c r="AE34" i="113"/>
  <c r="K237" i="61"/>
  <c r="A52" i="58"/>
  <c r="C52" i="62" s="1"/>
  <c r="D52" i="62"/>
  <c r="I126" i="64"/>
  <c r="J126" i="61"/>
  <c r="H126" i="64" s="1"/>
  <c r="K97" i="57"/>
  <c r="K32" i="113"/>
  <c r="J32" i="113" s="1"/>
  <c r="K10" i="107"/>
  <c r="K207" i="112"/>
  <c r="I206" i="112"/>
  <c r="H272" i="112"/>
  <c r="I271" i="112"/>
  <c r="Z31" i="116"/>
  <c r="J256" i="112"/>
  <c r="H256" i="115"/>
  <c r="I256" i="115"/>
  <c r="A6" i="89"/>
  <c r="C6" i="92" s="1"/>
  <c r="D6" i="92"/>
  <c r="J216" i="64"/>
  <c r="H216" i="67" s="1"/>
  <c r="I216" i="67"/>
  <c r="M39" i="65"/>
  <c r="N39" i="62"/>
  <c r="L39" i="65" s="1"/>
  <c r="AB29" i="62"/>
  <c r="AF40" i="55"/>
  <c r="S40" i="58"/>
  <c r="D37" i="92"/>
  <c r="B37" i="92"/>
  <c r="A37" i="89"/>
  <c r="C37" i="92"/>
  <c r="AC43" i="55"/>
  <c r="K14" i="61"/>
  <c r="I308" i="64"/>
  <c r="J308" i="61"/>
  <c r="H308" i="64" s="1"/>
  <c r="A15" i="116"/>
  <c r="C15" i="119" s="1"/>
  <c r="D15" i="119"/>
  <c r="I194" i="57"/>
  <c r="K196" i="57"/>
  <c r="D58" i="89"/>
  <c r="B58" i="89" s="1"/>
  <c r="A58" i="68"/>
  <c r="C58" i="89"/>
  <c r="D35" i="119"/>
  <c r="A35" i="116"/>
  <c r="C35" i="119" s="1"/>
  <c r="B35" i="119" s="1"/>
  <c r="A35" i="119" s="1"/>
  <c r="J31" i="116"/>
  <c r="Y31" i="116" s="1"/>
  <c r="B10" i="110"/>
  <c r="O31" i="113"/>
  <c r="F31" i="112"/>
  <c r="G4" i="112"/>
  <c r="I103" i="118"/>
  <c r="K103" i="118" s="1"/>
  <c r="J103" i="118" s="1"/>
  <c r="J103" i="115"/>
  <c r="H103" i="118"/>
  <c r="K28" i="64"/>
  <c r="I8" i="64"/>
  <c r="J8" i="61"/>
  <c r="H8" i="64"/>
  <c r="K35" i="64"/>
  <c r="H56" i="61"/>
  <c r="K56" i="61"/>
  <c r="J56" i="61" s="1"/>
  <c r="F16" i="2"/>
  <c r="Z31" i="119"/>
  <c r="K119" i="61"/>
  <c r="D47" i="119"/>
  <c r="A47" i="116"/>
  <c r="C47" i="119" s="1"/>
  <c r="B47" i="119" s="1"/>
  <c r="A47" i="119" s="1"/>
  <c r="I114" i="88"/>
  <c r="K114" i="88"/>
  <c r="J114" i="67"/>
  <c r="H114" i="88"/>
  <c r="I247" i="67"/>
  <c r="J247" i="64"/>
  <c r="H247" i="67" s="1"/>
  <c r="K39" i="67"/>
  <c r="G319" i="2"/>
  <c r="F290" i="2"/>
  <c r="F319" i="2" s="1"/>
  <c r="J9" i="3"/>
  <c r="I118" i="67"/>
  <c r="J118" i="64"/>
  <c r="H118" i="67" s="1"/>
  <c r="I69" i="57"/>
  <c r="A57" i="58"/>
  <c r="C57" i="62"/>
  <c r="D57" i="62"/>
  <c r="O47" i="58"/>
  <c r="M64" i="119"/>
  <c r="N64" i="116"/>
  <c r="L64" i="119" s="1"/>
  <c r="B38" i="62"/>
  <c r="A59" i="58"/>
  <c r="C59" i="62" s="1"/>
  <c r="D59" i="62"/>
  <c r="I253" i="118"/>
  <c r="K253" i="118" s="1"/>
  <c r="J253" i="118" s="1"/>
  <c r="J253" i="115"/>
  <c r="H253" i="118"/>
  <c r="J196" i="115"/>
  <c r="H196" i="118" s="1"/>
  <c r="I196" i="118"/>
  <c r="K196" i="118"/>
  <c r="J196" i="118" s="1"/>
  <c r="K252" i="112"/>
  <c r="I251" i="112"/>
  <c r="H297" i="112"/>
  <c r="I296" i="112" s="1"/>
  <c r="J11" i="115"/>
  <c r="H11" i="118"/>
  <c r="I11" i="118"/>
  <c r="J187" i="112"/>
  <c r="H187" i="115"/>
  <c r="I187" i="115"/>
  <c r="I312" i="88"/>
  <c r="J312" i="67"/>
  <c r="H312" i="88"/>
  <c r="K180" i="64"/>
  <c r="I179" i="64"/>
  <c r="AB58" i="113"/>
  <c r="O14" i="68"/>
  <c r="J138" i="64"/>
  <c r="H138" i="67"/>
  <c r="I138" i="67"/>
  <c r="B27" i="62"/>
  <c r="H128" i="61"/>
  <c r="K128" i="61" s="1"/>
  <c r="J128" i="61"/>
  <c r="K40" i="57"/>
  <c r="I38" i="57"/>
  <c r="G168" i="109"/>
  <c r="J52" i="115"/>
  <c r="H52" i="118" s="1"/>
  <c r="I52" i="118"/>
  <c r="K52" i="118" s="1"/>
  <c r="J52" i="118" s="1"/>
  <c r="G204" i="118"/>
  <c r="J43" i="115"/>
  <c r="H43" i="118" s="1"/>
  <c r="I43" i="118"/>
  <c r="G166" i="112"/>
  <c r="F270" i="109"/>
  <c r="H288" i="112"/>
  <c r="K288" i="112"/>
  <c r="J288" i="112"/>
  <c r="J208" i="115"/>
  <c r="H208" i="118" s="1"/>
  <c r="I208" i="118"/>
  <c r="K208" i="118"/>
  <c r="J208" i="118" s="1"/>
  <c r="J21" i="112"/>
  <c r="H21" i="115" s="1"/>
  <c r="I21" i="115"/>
  <c r="K209" i="115"/>
  <c r="J209" i="115"/>
  <c r="F67" i="109"/>
  <c r="F168" i="109" s="1"/>
  <c r="J149" i="115"/>
  <c r="H149" i="118"/>
  <c r="K149" i="118"/>
  <c r="J149" i="118" s="1"/>
  <c r="H286" i="112"/>
  <c r="K286" i="112"/>
  <c r="J286" i="112"/>
  <c r="J274" i="115"/>
  <c r="H274" i="118"/>
  <c r="K130" i="115"/>
  <c r="J130" i="115" s="1"/>
  <c r="I130" i="118"/>
  <c r="H130" i="118"/>
  <c r="K246" i="115"/>
  <c r="I246" i="118" s="1"/>
  <c r="J246" i="115"/>
  <c r="H246" i="118" s="1"/>
  <c r="K164" i="115"/>
  <c r="I164" i="118" s="1"/>
  <c r="K279" i="115"/>
  <c r="I279" i="118" s="1"/>
  <c r="J279" i="115"/>
  <c r="H279" i="118"/>
  <c r="F296" i="112"/>
  <c r="J163" i="115"/>
  <c r="H163" i="118"/>
  <c r="J163" i="118"/>
  <c r="K236" i="115"/>
  <c r="I236" i="118"/>
  <c r="J236" i="115"/>
  <c r="H236" i="118"/>
  <c r="K189" i="115"/>
  <c r="K99" i="115"/>
  <c r="J99" i="115" s="1"/>
  <c r="H99" i="118" s="1"/>
  <c r="I99" i="118"/>
  <c r="K254" i="115"/>
  <c r="I254" i="118"/>
  <c r="J59" i="112"/>
  <c r="H59" i="115"/>
  <c r="I59" i="115"/>
  <c r="K28" i="115"/>
  <c r="I28" i="118" s="1"/>
  <c r="J119" i="115"/>
  <c r="H119" i="118" s="1"/>
  <c r="K119" i="118"/>
  <c r="J119" i="118"/>
  <c r="K188" i="115"/>
  <c r="I188" i="118" s="1"/>
  <c r="K280" i="115"/>
  <c r="I280" i="118" s="1"/>
  <c r="H20" i="112"/>
  <c r="K20" i="112"/>
  <c r="J20" i="112"/>
  <c r="K40" i="115"/>
  <c r="J40" i="115" s="1"/>
  <c r="H40" i="118" s="1"/>
  <c r="I40" i="118"/>
  <c r="J317" i="112"/>
  <c r="H317" i="115"/>
  <c r="I317" i="115"/>
  <c r="K88" i="115"/>
  <c r="I88" i="118" s="1"/>
  <c r="J88" i="115"/>
  <c r="H88" i="118" s="1"/>
  <c r="K44" i="115"/>
  <c r="I44" i="118"/>
  <c r="K44" i="118"/>
  <c r="J44" i="118"/>
  <c r="J44" i="115"/>
  <c r="H44" i="118" s="1"/>
  <c r="K199" i="115"/>
  <c r="I199" i="118" s="1"/>
  <c r="J77" i="115"/>
  <c r="H77" i="118"/>
  <c r="K77" i="118"/>
  <c r="J77" i="118" s="1"/>
  <c r="H154" i="112"/>
  <c r="K154" i="112"/>
  <c r="J154" i="112"/>
  <c r="J108" i="112"/>
  <c r="H108" i="115"/>
  <c r="I108" i="115"/>
  <c r="J25" i="112"/>
  <c r="H25" i="115" s="1"/>
  <c r="I24" i="115" s="1"/>
  <c r="J307" i="115"/>
  <c r="H307" i="118" s="1"/>
  <c r="J216" i="112"/>
  <c r="H216" i="115" s="1"/>
  <c r="I216" i="115"/>
  <c r="J260" i="112"/>
  <c r="H260" i="115"/>
  <c r="I258" i="115"/>
  <c r="J213" i="115"/>
  <c r="H213" i="118"/>
  <c r="K213" i="115"/>
  <c r="I213" i="118"/>
  <c r="K109" i="115"/>
  <c r="I109" i="118"/>
  <c r="J61" i="112"/>
  <c r="H61" i="115" s="1"/>
  <c r="H283" i="112"/>
  <c r="K283" i="112"/>
  <c r="K310" i="112"/>
  <c r="J310" i="112"/>
  <c r="K23" i="112"/>
  <c r="J23" i="112"/>
  <c r="K115" i="118"/>
  <c r="J115" i="118"/>
  <c r="K38" i="112"/>
  <c r="J38" i="112"/>
  <c r="K263" i="112"/>
  <c r="J100" i="112"/>
  <c r="H100" i="115"/>
  <c r="J13" i="115"/>
  <c r="H13" i="118"/>
  <c r="K13" i="118"/>
  <c r="J13" i="118"/>
  <c r="H283" i="115"/>
  <c r="K84" i="115"/>
  <c r="I84" i="118" s="1"/>
  <c r="H79" i="112"/>
  <c r="K79" i="112"/>
  <c r="J79" i="112" s="1"/>
  <c r="G204" i="109"/>
  <c r="F204" i="109" s="1"/>
  <c r="K205" i="109"/>
  <c r="J205" i="109"/>
  <c r="H183" i="112"/>
  <c r="K105" i="115"/>
  <c r="I105" i="118"/>
  <c r="G270" i="115"/>
  <c r="H101" i="112"/>
  <c r="K101" i="112"/>
  <c r="J101" i="112" s="1"/>
  <c r="K307" i="118"/>
  <c r="J307" i="118" s="1"/>
  <c r="G167" i="118"/>
  <c r="J81" i="115"/>
  <c r="H81" i="118"/>
  <c r="I81" i="118"/>
  <c r="K81" i="118" s="1"/>
  <c r="J81" i="118" s="1"/>
  <c r="O30" i="55"/>
  <c r="N30" i="55" s="1"/>
  <c r="L30" i="58" s="1"/>
  <c r="K230" i="118"/>
  <c r="J230" i="118"/>
  <c r="O30" i="113"/>
  <c r="G67" i="112"/>
  <c r="K285" i="118"/>
  <c r="J285" i="118" s="1"/>
  <c r="K315" i="118"/>
  <c r="J315" i="118"/>
  <c r="F4" i="112"/>
  <c r="F166" i="112"/>
  <c r="H32" i="112"/>
  <c r="K32" i="112"/>
  <c r="J32" i="112" s="1"/>
  <c r="K35" i="115"/>
  <c r="I35" i="118" s="1"/>
  <c r="J233" i="112"/>
  <c r="H233" i="115"/>
  <c r="I233" i="115"/>
  <c r="K74" i="109"/>
  <c r="J74" i="109"/>
  <c r="K95" i="115"/>
  <c r="H34" i="112"/>
  <c r="K34" i="112"/>
  <c r="J228" i="112"/>
  <c r="H228" i="115"/>
  <c r="J215" i="112"/>
  <c r="H215" i="115" s="1"/>
  <c r="I214" i="115" s="1"/>
  <c r="H159" i="112"/>
  <c r="I158" i="112" s="1"/>
  <c r="J133" i="112"/>
  <c r="H133" i="115"/>
  <c r="K133" i="115"/>
  <c r="I133" i="118"/>
  <c r="J126" i="112"/>
  <c r="H126" i="115"/>
  <c r="I126" i="115"/>
  <c r="J8" i="112"/>
  <c r="H8" i="115" s="1"/>
  <c r="K152" i="115"/>
  <c r="I152" i="118" s="1"/>
  <c r="K63" i="115"/>
  <c r="K94" i="115"/>
  <c r="I94" i="118"/>
  <c r="J304" i="112"/>
  <c r="H304" i="115"/>
  <c r="I301" i="115"/>
  <c r="J82" i="112"/>
  <c r="H82" i="115"/>
  <c r="I82" i="115"/>
  <c r="K45" i="115"/>
  <c r="I45" i="118"/>
  <c r="J217" i="115"/>
  <c r="H217" i="118"/>
  <c r="K217" i="118"/>
  <c r="J217" i="118"/>
  <c r="J123" i="112"/>
  <c r="H123" i="115" s="1"/>
  <c r="K123" i="115"/>
  <c r="I123" i="118"/>
  <c r="F296" i="115"/>
  <c r="K135" i="112"/>
  <c r="J135" i="112" s="1"/>
  <c r="K297" i="112"/>
  <c r="J297" i="112" s="1"/>
  <c r="J36" i="112"/>
  <c r="H36" i="115" s="1"/>
  <c r="I34" i="115"/>
  <c r="J265" i="112"/>
  <c r="H265" i="115"/>
  <c r="I263" i="115"/>
  <c r="K260" i="115"/>
  <c r="I260" i="118" s="1"/>
  <c r="J260" i="115"/>
  <c r="H260" i="118" s="1"/>
  <c r="J263" i="112"/>
  <c r="K60" i="112"/>
  <c r="J60" i="112"/>
  <c r="K283" i="115"/>
  <c r="J283" i="115"/>
  <c r="K311" i="115"/>
  <c r="K229" i="118"/>
  <c r="J229" i="118"/>
  <c r="J261" i="115"/>
  <c r="H261" i="118"/>
  <c r="K261" i="118"/>
  <c r="J261" i="118" s="1"/>
  <c r="J300" i="112"/>
  <c r="H300" i="115"/>
  <c r="H27" i="112"/>
  <c r="I26" i="112"/>
  <c r="J116" i="115"/>
  <c r="H116" i="118"/>
  <c r="K116" i="118"/>
  <c r="J116" i="118" s="1"/>
  <c r="K237" i="115"/>
  <c r="I237" i="118"/>
  <c r="K284" i="115"/>
  <c r="I284" i="118"/>
  <c r="F51" i="118"/>
  <c r="F167" i="118"/>
  <c r="J201" i="112"/>
  <c r="H201" i="115" s="1"/>
  <c r="I201" i="115"/>
  <c r="K100" i="115"/>
  <c r="K192" i="118"/>
  <c r="J192" i="118"/>
  <c r="K12" i="115"/>
  <c r="K180" i="115"/>
  <c r="I179" i="115"/>
  <c r="G144" i="118"/>
  <c r="A9" i="55"/>
  <c r="C9" i="58"/>
  <c r="B9" i="58"/>
  <c r="K102" i="115"/>
  <c r="I102" i="118"/>
  <c r="J102" i="115"/>
  <c r="H102" i="118"/>
  <c r="J185" i="112"/>
  <c r="H185" i="115" s="1"/>
  <c r="I183" i="115"/>
  <c r="K302" i="115"/>
  <c r="I302" i="118"/>
  <c r="K111" i="115"/>
  <c r="I111" i="118"/>
  <c r="J111" i="115"/>
  <c r="H111" i="118" s="1"/>
  <c r="K272" i="112"/>
  <c r="J272" i="112"/>
  <c r="K69" i="115"/>
  <c r="J69" i="115"/>
  <c r="K138" i="115"/>
  <c r="I138" i="118"/>
  <c r="J138" i="115"/>
  <c r="H138" i="118" s="1"/>
  <c r="K11" i="118"/>
  <c r="J11" i="118"/>
  <c r="K14" i="118"/>
  <c r="J14" i="118"/>
  <c r="H248" i="112"/>
  <c r="K248" i="112"/>
  <c r="J248" i="112" s="1"/>
  <c r="H244" i="112"/>
  <c r="I239" i="112"/>
  <c r="K244" i="112"/>
  <c r="J244" i="112"/>
  <c r="K197" i="115"/>
  <c r="J197" i="115"/>
  <c r="J33" i="112"/>
  <c r="H33" i="115"/>
  <c r="I32" i="115"/>
  <c r="J98" i="115"/>
  <c r="H98" i="118" s="1"/>
  <c r="K98" i="118"/>
  <c r="J98" i="118" s="1"/>
  <c r="K72" i="115"/>
  <c r="I72" i="118"/>
  <c r="J72" i="115"/>
  <c r="H72" i="118"/>
  <c r="J306" i="115"/>
  <c r="H306" i="118" s="1"/>
  <c r="K306" i="118"/>
  <c r="J306" i="118" s="1"/>
  <c r="K118" i="115"/>
  <c r="I118" i="118"/>
  <c r="J118" i="115"/>
  <c r="H118" i="118"/>
  <c r="J73" i="115"/>
  <c r="H73" i="118" s="1"/>
  <c r="K73" i="118"/>
  <c r="J73" i="118" s="1"/>
  <c r="J58" i="112"/>
  <c r="H58" i="115"/>
  <c r="K58" i="115"/>
  <c r="K83" i="115"/>
  <c r="I83" i="118" s="1"/>
  <c r="K117" i="115"/>
  <c r="I117" i="118"/>
  <c r="J117" i="115"/>
  <c r="H117" i="118"/>
  <c r="H227" i="112"/>
  <c r="K227" i="112"/>
  <c r="J227" i="112" s="1"/>
  <c r="H214" i="112"/>
  <c r="K214" i="112"/>
  <c r="J214" i="112"/>
  <c r="J160" i="112"/>
  <c r="H160" i="115"/>
  <c r="I160" i="115"/>
  <c r="H235" i="112"/>
  <c r="K235" i="112"/>
  <c r="J235" i="112"/>
  <c r="J148" i="112"/>
  <c r="H148" i="115" s="1"/>
  <c r="K148" i="115"/>
  <c r="I148" i="118"/>
  <c r="K299" i="118"/>
  <c r="J299" i="118"/>
  <c r="K8" i="115"/>
  <c r="I8" i="118"/>
  <c r="J8" i="115"/>
  <c r="H8" i="118" s="1"/>
  <c r="J64" i="112"/>
  <c r="H64" i="115"/>
  <c r="I64" i="115"/>
  <c r="K10" i="115"/>
  <c r="K218" i="115"/>
  <c r="I218" i="118" s="1"/>
  <c r="G270" i="118"/>
  <c r="F270" i="118"/>
  <c r="F158" i="109"/>
  <c r="K158" i="109"/>
  <c r="J158" i="109"/>
  <c r="J157" i="112"/>
  <c r="H157" i="115"/>
  <c r="I157" i="115"/>
  <c r="J110" i="112"/>
  <c r="H110" i="115"/>
  <c r="J30" i="112"/>
  <c r="H30" i="115"/>
  <c r="K30" i="115"/>
  <c r="I30" i="118"/>
  <c r="K120" i="115"/>
  <c r="I120" i="118" s="1"/>
  <c r="H122" i="112"/>
  <c r="I121" i="112"/>
  <c r="H121" i="112"/>
  <c r="K257" i="115"/>
  <c r="I257" i="118" s="1"/>
  <c r="J257" i="115"/>
  <c r="H257" i="118" s="1"/>
  <c r="J139" i="112"/>
  <c r="H139" i="115"/>
  <c r="I139" i="115"/>
  <c r="B10" i="65"/>
  <c r="D10" i="68" s="1"/>
  <c r="K36" i="115"/>
  <c r="K265" i="115"/>
  <c r="I265" i="118"/>
  <c r="J265" i="115"/>
  <c r="H265" i="118"/>
  <c r="I75" i="115"/>
  <c r="K65" i="115"/>
  <c r="I65" i="118" s="1"/>
  <c r="J202" i="115"/>
  <c r="H202" i="118" s="1"/>
  <c r="K202" i="118"/>
  <c r="I309" i="112"/>
  <c r="I39" i="115"/>
  <c r="J39" i="112"/>
  <c r="H39" i="115"/>
  <c r="K300" i="115"/>
  <c r="I300" i="118" s="1"/>
  <c r="J29" i="112"/>
  <c r="H29" i="115"/>
  <c r="I29" i="115"/>
  <c r="I226" i="115"/>
  <c r="J226" i="112"/>
  <c r="H226" i="115" s="1"/>
  <c r="H200" i="112"/>
  <c r="K200" i="112"/>
  <c r="J200" i="112"/>
  <c r="F205" i="112"/>
  <c r="J71" i="115"/>
  <c r="H71" i="118"/>
  <c r="I71" i="118"/>
  <c r="K71" i="118"/>
  <c r="J71" i="118"/>
  <c r="F204" i="115"/>
  <c r="K238" i="115"/>
  <c r="I238" i="118"/>
  <c r="K185" i="115"/>
  <c r="I185" i="118" s="1"/>
  <c r="K19" i="115"/>
  <c r="J19" i="115" s="1"/>
  <c r="H19" i="118" s="1"/>
  <c r="I19" i="118"/>
  <c r="K25" i="115"/>
  <c r="I25" i="118" s="1"/>
  <c r="J25" i="115"/>
  <c r="H25" i="118" s="1"/>
  <c r="H305" i="115"/>
  <c r="K305" i="115"/>
  <c r="K258" i="112"/>
  <c r="J258" i="112" s="1"/>
  <c r="K314" i="115"/>
  <c r="J314" i="115" s="1"/>
  <c r="H314" i="118" s="1"/>
  <c r="I314" i="118"/>
  <c r="J76" i="115"/>
  <c r="H76" i="118"/>
  <c r="I76" i="118"/>
  <c r="J89" i="115"/>
  <c r="H89" i="118" s="1"/>
  <c r="I89" i="118"/>
  <c r="K89" i="118" s="1"/>
  <c r="J89" i="118" s="1"/>
  <c r="K274" i="118"/>
  <c r="J274" i="118"/>
  <c r="K61" i="115"/>
  <c r="I61" i="118" s="1"/>
  <c r="I310" i="115"/>
  <c r="H310" i="115" s="1"/>
  <c r="K247" i="115"/>
  <c r="I247" i="118"/>
  <c r="J247" i="115"/>
  <c r="H247" i="118"/>
  <c r="K231" i="112"/>
  <c r="J231" i="112"/>
  <c r="K190" i="115"/>
  <c r="I190" i="118"/>
  <c r="J190" i="115"/>
  <c r="H190" i="118"/>
  <c r="I74" i="112"/>
  <c r="K112" i="118"/>
  <c r="J112" i="118" s="1"/>
  <c r="K146" i="112"/>
  <c r="J146" i="112" s="1"/>
  <c r="J132" i="115"/>
  <c r="H132" i="118"/>
  <c r="I132" i="118"/>
  <c r="K132" i="118"/>
  <c r="J132" i="118" s="1"/>
  <c r="F296" i="118"/>
  <c r="G295" i="118"/>
  <c r="J85" i="115"/>
  <c r="H85" i="118"/>
  <c r="I85" i="118"/>
  <c r="K6" i="112"/>
  <c r="J6" i="112" s="1"/>
  <c r="K106" i="115"/>
  <c r="J106" i="115" s="1"/>
  <c r="H106" i="118" s="1"/>
  <c r="I106" i="118"/>
  <c r="F177" i="118"/>
  <c r="K17" i="112"/>
  <c r="J17" i="112"/>
  <c r="I16" i="112"/>
  <c r="K107" i="115"/>
  <c r="J107" i="115" s="1"/>
  <c r="H107" i="118" s="1"/>
  <c r="I107" i="118"/>
  <c r="K275" i="115"/>
  <c r="I275" i="118"/>
  <c r="N31" i="55"/>
  <c r="L31" i="58" s="1"/>
  <c r="H296" i="112"/>
  <c r="K296" i="112"/>
  <c r="J296" i="112"/>
  <c r="H271" i="112"/>
  <c r="G168" i="112"/>
  <c r="G170" i="112"/>
  <c r="F67" i="112"/>
  <c r="F168" i="112" s="1"/>
  <c r="I167" i="54"/>
  <c r="H51" i="54"/>
  <c r="H167" i="54" s="1"/>
  <c r="F67" i="118"/>
  <c r="F168" i="118" s="1"/>
  <c r="G168" i="118"/>
  <c r="Y9" i="3"/>
  <c r="M14" i="89"/>
  <c r="N14" i="68"/>
  <c r="L14" i="89"/>
  <c r="H251" i="112"/>
  <c r="I250" i="112" s="1"/>
  <c r="K251" i="112"/>
  <c r="J251" i="112"/>
  <c r="D10" i="113"/>
  <c r="A10" i="110"/>
  <c r="C10" i="113"/>
  <c r="H194" i="57"/>
  <c r="K308" i="64"/>
  <c r="J14" i="61"/>
  <c r="H14" i="64"/>
  <c r="I14" i="64"/>
  <c r="K14" i="64" s="1"/>
  <c r="D37" i="98"/>
  <c r="A37" i="92"/>
  <c r="C37" i="98"/>
  <c r="B6" i="92"/>
  <c r="J11" i="57"/>
  <c r="H11" i="61" s="1"/>
  <c r="I11" i="61"/>
  <c r="J52" i="64"/>
  <c r="H52" i="67"/>
  <c r="I52" i="67"/>
  <c r="G169" i="115"/>
  <c r="F144" i="115"/>
  <c r="F169" i="115"/>
  <c r="AD43" i="55"/>
  <c r="K10" i="89"/>
  <c r="J33" i="57"/>
  <c r="H33" i="61"/>
  <c r="I33" i="61"/>
  <c r="K229" i="67"/>
  <c r="L20" i="65"/>
  <c r="Z9" i="65"/>
  <c r="I300" i="88"/>
  <c r="K300" i="88" s="1"/>
  <c r="J300" i="67"/>
  <c r="H300" i="88"/>
  <c r="I188" i="67"/>
  <c r="J188" i="64"/>
  <c r="H188" i="67" s="1"/>
  <c r="K188" i="67" s="1"/>
  <c r="I124" i="115"/>
  <c r="K125" i="115"/>
  <c r="D31" i="119"/>
  <c r="A31" i="116"/>
  <c r="C31" i="119"/>
  <c r="J13" i="64"/>
  <c r="H13" i="67" s="1"/>
  <c r="I13" i="67"/>
  <c r="I87" i="91"/>
  <c r="J87" i="88"/>
  <c r="H87" i="91"/>
  <c r="AG65" i="58"/>
  <c r="T65" i="62" s="1"/>
  <c r="AH65" i="58"/>
  <c r="U65" i="62" s="1"/>
  <c r="AE65" i="62" s="1"/>
  <c r="AD65" i="62" s="1"/>
  <c r="G144" i="109"/>
  <c r="K130" i="64"/>
  <c r="I128" i="64"/>
  <c r="I184" i="64"/>
  <c r="J184" i="61"/>
  <c r="H184" i="64" s="1"/>
  <c r="J132" i="57"/>
  <c r="H132" i="61"/>
  <c r="I132" i="61"/>
  <c r="H288" i="61"/>
  <c r="K288" i="61" s="1"/>
  <c r="J288" i="61" s="1"/>
  <c r="O58" i="65"/>
  <c r="AF17" i="113"/>
  <c r="S17" i="116"/>
  <c r="AI38" i="113"/>
  <c r="V38" i="116"/>
  <c r="AE38" i="116" s="1"/>
  <c r="AD38" i="116" s="1"/>
  <c r="A64" i="119"/>
  <c r="AG15" i="116"/>
  <c r="T15" i="119"/>
  <c r="AF15" i="116"/>
  <c r="S15" i="119" s="1"/>
  <c r="I211" i="115"/>
  <c r="K212" i="115"/>
  <c r="J199" i="57"/>
  <c r="H199" i="61"/>
  <c r="I199" i="61"/>
  <c r="I281" i="91"/>
  <c r="J281" i="88"/>
  <c r="H281" i="91" s="1"/>
  <c r="K281" i="91" s="1"/>
  <c r="J164" i="61"/>
  <c r="H164" i="64"/>
  <c r="I164" i="64"/>
  <c r="AC40" i="58"/>
  <c r="AH60" i="113"/>
  <c r="U60" i="116"/>
  <c r="K107" i="91"/>
  <c r="I57" i="115"/>
  <c r="J57" i="112"/>
  <c r="H57" i="115"/>
  <c r="B57" i="119"/>
  <c r="O64" i="119"/>
  <c r="AF58" i="113"/>
  <c r="S58" i="116"/>
  <c r="M47" i="62"/>
  <c r="N47" i="58"/>
  <c r="L47" i="62"/>
  <c r="K9" i="3"/>
  <c r="G321" i="2"/>
  <c r="H38" i="57"/>
  <c r="K38" i="57" s="1"/>
  <c r="J38" i="57" s="1"/>
  <c r="AH58" i="113"/>
  <c r="U58" i="116" s="1"/>
  <c r="H179" i="64"/>
  <c r="K179" i="64" s="1"/>
  <c r="J179" i="64" s="1"/>
  <c r="K312" i="88"/>
  <c r="J252" i="112"/>
  <c r="H252" i="115"/>
  <c r="I252" i="115"/>
  <c r="B57" i="62"/>
  <c r="H69" i="57"/>
  <c r="I68" i="57" s="1"/>
  <c r="K118" i="67"/>
  <c r="J119" i="61"/>
  <c r="H119" i="64"/>
  <c r="I119" i="64"/>
  <c r="K8" i="64"/>
  <c r="I28" i="67"/>
  <c r="J28" i="64"/>
  <c r="H28" i="67" s="1"/>
  <c r="B15" i="119"/>
  <c r="A15" i="119"/>
  <c r="O39" i="65"/>
  <c r="O31" i="116"/>
  <c r="Z10" i="107"/>
  <c r="I97" i="61"/>
  <c r="J97" i="57"/>
  <c r="H97" i="61" s="1"/>
  <c r="B52" i="62"/>
  <c r="I237" i="64"/>
  <c r="J237" i="61"/>
  <c r="H237" i="64"/>
  <c r="I61" i="64"/>
  <c r="J61" i="61"/>
  <c r="H61" i="64" s="1"/>
  <c r="I297" i="115"/>
  <c r="K298" i="115"/>
  <c r="K55" i="54"/>
  <c r="J55" i="54" s="1"/>
  <c r="J89" i="64"/>
  <c r="H89" i="67"/>
  <c r="I89" i="67"/>
  <c r="J111" i="64"/>
  <c r="H111" i="67" s="1"/>
  <c r="I111" i="67"/>
  <c r="D45" i="65"/>
  <c r="A45" i="62"/>
  <c r="C45" i="65"/>
  <c r="AB56" i="116"/>
  <c r="AH56" i="116" s="1"/>
  <c r="U56" i="119" s="1"/>
  <c r="O44" i="62"/>
  <c r="B17" i="68"/>
  <c r="I232" i="64"/>
  <c r="J232" i="61"/>
  <c r="H232" i="64" s="1"/>
  <c r="K314" i="64"/>
  <c r="AB44" i="58"/>
  <c r="AI44" i="58" s="1"/>
  <c r="V44" i="62" s="1"/>
  <c r="AE44" i="62" s="1"/>
  <c r="I240" i="115"/>
  <c r="K241" i="115"/>
  <c r="B34" i="62"/>
  <c r="B44" i="68"/>
  <c r="I277" i="115"/>
  <c r="K278" i="115"/>
  <c r="G295" i="109"/>
  <c r="J304" i="64"/>
  <c r="H304" i="67" s="1"/>
  <c r="I304" i="67"/>
  <c r="I21" i="64"/>
  <c r="J21" i="61"/>
  <c r="H21" i="64" s="1"/>
  <c r="AF65" i="58"/>
  <c r="S65" i="62" s="1"/>
  <c r="AB63" i="113"/>
  <c r="H183" i="61"/>
  <c r="K183" i="61" s="1"/>
  <c r="J183" i="61" s="1"/>
  <c r="AD28" i="55"/>
  <c r="K133" i="64"/>
  <c r="K42" i="67"/>
  <c r="AG17" i="113"/>
  <c r="T17" i="116" s="1"/>
  <c r="AC17" i="116" s="1"/>
  <c r="J72" i="64"/>
  <c r="H72" i="67"/>
  <c r="I72" i="67"/>
  <c r="AF38" i="113"/>
  <c r="S38" i="116" s="1"/>
  <c r="AI15" i="116"/>
  <c r="V15" i="119" s="1"/>
  <c r="AE15" i="119" s="1"/>
  <c r="AD15" i="119" s="1"/>
  <c r="I139" i="88"/>
  <c r="J139" i="67"/>
  <c r="H139" i="88"/>
  <c r="I184" i="118"/>
  <c r="J184" i="115"/>
  <c r="H184" i="118" s="1"/>
  <c r="F4" i="109"/>
  <c r="G166" i="109"/>
  <c r="AI60" i="113"/>
  <c r="V60" i="116" s="1"/>
  <c r="AE60" i="116" s="1"/>
  <c r="AD60" i="116" s="1"/>
  <c r="H56" i="112"/>
  <c r="I55" i="112"/>
  <c r="G321" i="97"/>
  <c r="K9" i="98"/>
  <c r="D27" i="65"/>
  <c r="A27" i="62"/>
  <c r="C27" i="65" s="1"/>
  <c r="J53" i="67"/>
  <c r="H53" i="88" s="1"/>
  <c r="I53" i="88"/>
  <c r="K53" i="88"/>
  <c r="D38" i="65"/>
  <c r="A38" i="62"/>
  <c r="C38" i="65" s="1"/>
  <c r="B38" i="65" s="1"/>
  <c r="K247" i="67"/>
  <c r="I40" i="61"/>
  <c r="J40" i="57"/>
  <c r="H40" i="61"/>
  <c r="K138" i="67"/>
  <c r="I180" i="67"/>
  <c r="J180" i="64"/>
  <c r="H180" i="67"/>
  <c r="K187" i="115"/>
  <c r="I186" i="115"/>
  <c r="B59" i="62"/>
  <c r="I39" i="88"/>
  <c r="J39" i="67"/>
  <c r="H39" i="88"/>
  <c r="I114" i="91"/>
  <c r="J114" i="88"/>
  <c r="H114" i="91"/>
  <c r="K114" i="91" s="1"/>
  <c r="K216" i="67"/>
  <c r="H206" i="112"/>
  <c r="K206" i="112"/>
  <c r="J206" i="112"/>
  <c r="AD34" i="113"/>
  <c r="J289" i="112"/>
  <c r="H289" i="115" s="1"/>
  <c r="I288" i="115" s="1"/>
  <c r="H288" i="115" s="1"/>
  <c r="I289" i="115"/>
  <c r="B45" i="119"/>
  <c r="A45" i="119"/>
  <c r="H69" i="115"/>
  <c r="I68" i="115" s="1"/>
  <c r="H68" i="115" s="1"/>
  <c r="I123" i="64"/>
  <c r="J123" i="61"/>
  <c r="H123" i="64"/>
  <c r="O29" i="116"/>
  <c r="I109" i="67"/>
  <c r="J109" i="64"/>
  <c r="H109" i="67"/>
  <c r="I249" i="115"/>
  <c r="J249" i="112"/>
  <c r="H249" i="115"/>
  <c r="AB10" i="110"/>
  <c r="I76" i="64"/>
  <c r="J76" i="61"/>
  <c r="H76" i="64" s="1"/>
  <c r="K54" i="64"/>
  <c r="K208" i="67"/>
  <c r="O29" i="62"/>
  <c r="N30" i="113"/>
  <c r="L30" i="116"/>
  <c r="M30" i="116"/>
  <c r="I298" i="64"/>
  <c r="J298" i="61"/>
  <c r="H298" i="64" s="1"/>
  <c r="K298" i="64" s="1"/>
  <c r="I249" i="67"/>
  <c r="J249" i="64"/>
  <c r="H249" i="67" s="1"/>
  <c r="K249" i="67" s="1"/>
  <c r="AB13" i="113"/>
  <c r="K147" i="115"/>
  <c r="I146" i="115"/>
  <c r="J78" i="61"/>
  <c r="H78" i="64"/>
  <c r="I78" i="64"/>
  <c r="K78" i="64"/>
  <c r="J261" i="67"/>
  <c r="H261" i="88" s="1"/>
  <c r="K261" i="88" s="1"/>
  <c r="I261" i="88"/>
  <c r="M16" i="92"/>
  <c r="N16" i="89"/>
  <c r="L16" i="92" s="1"/>
  <c r="O16" i="92" s="1"/>
  <c r="AB35" i="116"/>
  <c r="AI35" i="116" s="1"/>
  <c r="V35" i="119" s="1"/>
  <c r="AE35" i="119" s="1"/>
  <c r="AD35" i="119" s="1"/>
  <c r="AG35" i="116"/>
  <c r="T35" i="119" s="1"/>
  <c r="AC35" i="119" s="1"/>
  <c r="AF35" i="119" s="1"/>
  <c r="AH35" i="116"/>
  <c r="U35" i="119" s="1"/>
  <c r="J18" i="115"/>
  <c r="H18" i="118" s="1"/>
  <c r="I17" i="118" s="1"/>
  <c r="I18" i="118"/>
  <c r="K71" i="61"/>
  <c r="I69" i="61"/>
  <c r="B16" i="62"/>
  <c r="AD57" i="55"/>
  <c r="AI17" i="113"/>
  <c r="V17" i="116" s="1"/>
  <c r="AE17" i="116" s="1"/>
  <c r="AD17" i="116" s="1"/>
  <c r="I287" i="115"/>
  <c r="J287" i="112"/>
  <c r="H287" i="115"/>
  <c r="K59" i="64"/>
  <c r="I56" i="64"/>
  <c r="K19" i="67"/>
  <c r="H263" i="115"/>
  <c r="I262" i="115" s="1"/>
  <c r="H262" i="115" s="1"/>
  <c r="J117" i="64"/>
  <c r="H117" i="67" s="1"/>
  <c r="K117" i="67" s="1"/>
  <c r="I117" i="88" s="1"/>
  <c r="I117" i="67"/>
  <c r="I256" i="67"/>
  <c r="J256" i="64"/>
  <c r="H256" i="67" s="1"/>
  <c r="K256" i="67" s="1"/>
  <c r="I99" i="64"/>
  <c r="J99" i="61"/>
  <c r="H99" i="64" s="1"/>
  <c r="K99" i="64" s="1"/>
  <c r="K45" i="67"/>
  <c r="AG60" i="113"/>
  <c r="T60" i="116" s="1"/>
  <c r="I272" i="115"/>
  <c r="K273" i="115"/>
  <c r="G321" i="106"/>
  <c r="K9" i="107"/>
  <c r="K9" i="89"/>
  <c r="G321" i="88"/>
  <c r="I35" i="67"/>
  <c r="J35" i="64"/>
  <c r="H35" i="67" s="1"/>
  <c r="D58" i="92"/>
  <c r="A58" i="89"/>
  <c r="C58" i="92" s="1"/>
  <c r="B58" i="92" s="1"/>
  <c r="I196" i="61"/>
  <c r="J196" i="57"/>
  <c r="H196" i="61"/>
  <c r="AB43" i="55"/>
  <c r="AI43" i="55" s="1"/>
  <c r="AF43" i="55"/>
  <c r="S43" i="58" s="1"/>
  <c r="I255" i="115"/>
  <c r="K256" i="115"/>
  <c r="I207" i="115"/>
  <c r="J207" i="112"/>
  <c r="H207" i="115"/>
  <c r="K126" i="64"/>
  <c r="D28" i="68"/>
  <c r="B28" i="68" s="1"/>
  <c r="A28" i="65"/>
  <c r="C28" i="68"/>
  <c r="J241" i="67"/>
  <c r="H241" i="88"/>
  <c r="I241" i="88"/>
  <c r="I70" i="118"/>
  <c r="J70" i="115"/>
  <c r="H70" i="118" s="1"/>
  <c r="I69" i="118" s="1"/>
  <c r="H6" i="57"/>
  <c r="K6" i="57" s="1"/>
  <c r="J6" i="57" s="1"/>
  <c r="I5" i="57"/>
  <c r="K82" i="88"/>
  <c r="H122" i="61"/>
  <c r="K122" i="61"/>
  <c r="J122" i="61" s="1"/>
  <c r="I155" i="118"/>
  <c r="J155" i="115"/>
  <c r="H155" i="118"/>
  <c r="Y10" i="89"/>
  <c r="K10" i="116"/>
  <c r="J10" i="116" s="1"/>
  <c r="Y10" i="116" s="1"/>
  <c r="H32" i="57"/>
  <c r="G170" i="106"/>
  <c r="K58" i="67"/>
  <c r="O20" i="65"/>
  <c r="F321" i="64"/>
  <c r="E7" i="65"/>
  <c r="W7" i="65" s="1"/>
  <c r="F7" i="65"/>
  <c r="D64" i="62"/>
  <c r="A64" i="58"/>
  <c r="C64" i="62"/>
  <c r="I108" i="67"/>
  <c r="K108" i="67" s="1"/>
  <c r="J108" i="64"/>
  <c r="H108" i="67"/>
  <c r="H248" i="64"/>
  <c r="K248" i="64"/>
  <c r="J248" i="64" s="1"/>
  <c r="N15" i="89"/>
  <c r="L15" i="92"/>
  <c r="M15" i="92"/>
  <c r="B30" i="116"/>
  <c r="N22" i="68"/>
  <c r="L22" i="89"/>
  <c r="M22" i="89"/>
  <c r="O22" i="89" s="1"/>
  <c r="N22" i="89" s="1"/>
  <c r="L22" i="92" s="1"/>
  <c r="I12" i="91"/>
  <c r="J12" i="88"/>
  <c r="H12" i="91"/>
  <c r="K12" i="91" s="1"/>
  <c r="AB28" i="55"/>
  <c r="AF28" i="55" s="1"/>
  <c r="S28" i="58" s="1"/>
  <c r="I259" i="118"/>
  <c r="J259" i="115"/>
  <c r="H259" i="118"/>
  <c r="H17" i="115"/>
  <c r="H131" i="57"/>
  <c r="I127" i="57" s="1"/>
  <c r="K131" i="57"/>
  <c r="J131" i="57" s="1"/>
  <c r="I289" i="64"/>
  <c r="J289" i="61"/>
  <c r="H289" i="64"/>
  <c r="AB46" i="62"/>
  <c r="AG46" i="62"/>
  <c r="T46" i="65" s="1"/>
  <c r="AC46" i="65" s="1"/>
  <c r="AB46" i="65" s="1"/>
  <c r="AF46" i="62"/>
  <c r="S46" i="65"/>
  <c r="D20" i="89"/>
  <c r="B20" i="89" s="1"/>
  <c r="A20" i="68"/>
  <c r="C20" i="89"/>
  <c r="O35" i="65"/>
  <c r="AC38" i="116"/>
  <c r="AH34" i="113"/>
  <c r="U34" i="116"/>
  <c r="AB34" i="113"/>
  <c r="AF34" i="113"/>
  <c r="S34" i="116" s="1"/>
  <c r="AG34" i="113"/>
  <c r="AI34" i="113"/>
  <c r="I264" i="118"/>
  <c r="J264" i="115"/>
  <c r="H264" i="118"/>
  <c r="H197" i="57"/>
  <c r="I193" i="57" s="1"/>
  <c r="O40" i="119"/>
  <c r="K129" i="67"/>
  <c r="I245" i="115"/>
  <c r="J245" i="112"/>
  <c r="H245" i="115" s="1"/>
  <c r="I244" i="115" s="1"/>
  <c r="H244" i="115" s="1"/>
  <c r="Y9" i="89"/>
  <c r="J58" i="115"/>
  <c r="H58" i="118"/>
  <c r="I58" i="118"/>
  <c r="H34" i="115"/>
  <c r="K34" i="115"/>
  <c r="J34" i="115" s="1"/>
  <c r="H239" i="112"/>
  <c r="K239" i="112"/>
  <c r="J239" i="112"/>
  <c r="K135" i="115"/>
  <c r="J135" i="115"/>
  <c r="K23" i="115"/>
  <c r="J23" i="115" s="1"/>
  <c r="A9" i="58"/>
  <c r="C9" i="62"/>
  <c r="D9" i="62"/>
  <c r="H214" i="115"/>
  <c r="K214" i="115"/>
  <c r="J214" i="115" s="1"/>
  <c r="G320" i="118"/>
  <c r="H301" i="115"/>
  <c r="K301" i="115"/>
  <c r="J301" i="115"/>
  <c r="F295" i="118"/>
  <c r="F320" i="118" s="1"/>
  <c r="J36" i="115"/>
  <c r="H36" i="118" s="1"/>
  <c r="I36" i="118"/>
  <c r="K36" i="118" s="1"/>
  <c r="J36" i="118" s="1"/>
  <c r="K64" i="115"/>
  <c r="I64" i="118"/>
  <c r="I159" i="115"/>
  <c r="K160" i="115"/>
  <c r="I160" i="118" s="1"/>
  <c r="H159" i="115"/>
  <c r="I101" i="115"/>
  <c r="J12" i="115"/>
  <c r="H12" i="118"/>
  <c r="I12" i="118"/>
  <c r="K110" i="115"/>
  <c r="I110" i="118" s="1"/>
  <c r="K110" i="118" s="1"/>
  <c r="J110" i="118" s="1"/>
  <c r="K33" i="115"/>
  <c r="I33" i="118"/>
  <c r="I178" i="112"/>
  <c r="H178" i="112" s="1"/>
  <c r="I282" i="112"/>
  <c r="J109" i="115"/>
  <c r="H109" i="118" s="1"/>
  <c r="K317" i="115"/>
  <c r="I317" i="118" s="1"/>
  <c r="I316" i="118" s="1"/>
  <c r="I316" i="115"/>
  <c r="O31" i="58"/>
  <c r="M31" i="62" s="1"/>
  <c r="H235" i="115"/>
  <c r="K235" i="115"/>
  <c r="J235" i="115" s="1"/>
  <c r="K159" i="112"/>
  <c r="J159" i="112" s="1"/>
  <c r="J30" i="115"/>
  <c r="H30" i="118"/>
  <c r="K30" i="118"/>
  <c r="J30" i="118"/>
  <c r="J148" i="115"/>
  <c r="H148" i="118"/>
  <c r="K148" i="118"/>
  <c r="J148" i="118" s="1"/>
  <c r="K56" i="112"/>
  <c r="J56" i="112"/>
  <c r="J105" i="115"/>
  <c r="H105" i="118"/>
  <c r="J202" i="118"/>
  <c r="K5" i="112"/>
  <c r="J5" i="112"/>
  <c r="I60" i="115"/>
  <c r="K314" i="118"/>
  <c r="J314" i="118" s="1"/>
  <c r="K29" i="115"/>
  <c r="I29" i="118" s="1"/>
  <c r="H75" i="115"/>
  <c r="J10" i="115"/>
  <c r="H10" i="118"/>
  <c r="I10" i="118"/>
  <c r="K117" i="118"/>
  <c r="J117" i="118" s="1"/>
  <c r="J302" i="115"/>
  <c r="H302" i="118" s="1"/>
  <c r="K302" i="118"/>
  <c r="J302" i="118" s="1"/>
  <c r="G169" i="118"/>
  <c r="F144" i="118"/>
  <c r="F169" i="118"/>
  <c r="J311" i="115"/>
  <c r="H311" i="118"/>
  <c r="I311" i="118"/>
  <c r="G295" i="115"/>
  <c r="J63" i="115"/>
  <c r="H63" i="118" s="1"/>
  <c r="I63" i="118"/>
  <c r="K63" i="118"/>
  <c r="J63" i="118" s="1"/>
  <c r="J95" i="115"/>
  <c r="H95" i="118" s="1"/>
  <c r="I95" i="118"/>
  <c r="K95" i="118" s="1"/>
  <c r="J95" i="118" s="1"/>
  <c r="K233" i="115"/>
  <c r="J233" i="115" s="1"/>
  <c r="H233" i="118" s="1"/>
  <c r="I233" i="118"/>
  <c r="I31" i="112"/>
  <c r="K109" i="118"/>
  <c r="J109" i="118"/>
  <c r="H258" i="115"/>
  <c r="K258" i="115"/>
  <c r="K108" i="115"/>
  <c r="I108" i="118" s="1"/>
  <c r="J189" i="115"/>
  <c r="H189" i="118" s="1"/>
  <c r="I189" i="118"/>
  <c r="K189" i="118"/>
  <c r="J189" i="118"/>
  <c r="K228" i="115"/>
  <c r="I228" i="118"/>
  <c r="I305" i="118"/>
  <c r="I145" i="112"/>
  <c r="F270" i="115"/>
  <c r="K67" i="109"/>
  <c r="J67" i="109"/>
  <c r="H74" i="112"/>
  <c r="K24" i="115"/>
  <c r="J24" i="115"/>
  <c r="K226" i="115"/>
  <c r="I226" i="118" s="1"/>
  <c r="J226" i="115"/>
  <c r="H226" i="118" s="1"/>
  <c r="H277" i="115"/>
  <c r="K277" i="115"/>
  <c r="J277" i="115" s="1"/>
  <c r="H211" i="115"/>
  <c r="K211" i="115"/>
  <c r="J211" i="115"/>
  <c r="H124" i="115"/>
  <c r="K124" i="115"/>
  <c r="J124" i="115" s="1"/>
  <c r="B10" i="113"/>
  <c r="H250" i="112"/>
  <c r="K250" i="112"/>
  <c r="J250" i="112" s="1"/>
  <c r="K107" i="118"/>
  <c r="J107" i="118" s="1"/>
  <c r="K85" i="118"/>
  <c r="J85" i="118" s="1"/>
  <c r="K190" i="118"/>
  <c r="J190" i="118"/>
  <c r="K247" i="118"/>
  <c r="J247" i="118" s="1"/>
  <c r="K61" i="118"/>
  <c r="J61" i="118" s="1"/>
  <c r="I75" i="118"/>
  <c r="H75" i="118" s="1"/>
  <c r="K76" i="118"/>
  <c r="J76" i="118" s="1"/>
  <c r="J305" i="115"/>
  <c r="K19" i="118"/>
  <c r="J19" i="118"/>
  <c r="K193" i="112"/>
  <c r="J193" i="112" s="1"/>
  <c r="K39" i="115"/>
  <c r="I38" i="115"/>
  <c r="A10" i="65"/>
  <c r="C10" i="68" s="1"/>
  <c r="B10" i="68"/>
  <c r="D10" i="89" s="1"/>
  <c r="K257" i="118"/>
  <c r="J257" i="118" s="1"/>
  <c r="K120" i="118"/>
  <c r="J120" i="118"/>
  <c r="K304" i="115"/>
  <c r="I304" i="118" s="1"/>
  <c r="K150" i="115"/>
  <c r="J150" i="115"/>
  <c r="J133" i="115"/>
  <c r="H133" i="118" s="1"/>
  <c r="K133" i="118"/>
  <c r="J133" i="118"/>
  <c r="K72" i="118"/>
  <c r="J72" i="118"/>
  <c r="K102" i="118"/>
  <c r="J102" i="118"/>
  <c r="H179" i="115"/>
  <c r="J100" i="115"/>
  <c r="H100" i="118" s="1"/>
  <c r="I100" i="118"/>
  <c r="H26" i="112"/>
  <c r="K260" i="118"/>
  <c r="J260" i="118" s="1"/>
  <c r="J123" i="115"/>
  <c r="H123" i="118" s="1"/>
  <c r="I122" i="118" s="1"/>
  <c r="K82" i="115"/>
  <c r="J82" i="115" s="1"/>
  <c r="H82" i="118" s="1"/>
  <c r="I82" i="118"/>
  <c r="K126" i="115"/>
  <c r="I126" i="118"/>
  <c r="J34" i="112"/>
  <c r="J33" i="115"/>
  <c r="H33" i="118"/>
  <c r="I32" i="118" s="1"/>
  <c r="K105" i="118"/>
  <c r="J105" i="118" s="1"/>
  <c r="K204" i="109"/>
  <c r="J204" i="109"/>
  <c r="J283" i="112"/>
  <c r="K27" i="112"/>
  <c r="J27" i="112"/>
  <c r="G204" i="112"/>
  <c r="I27" i="118"/>
  <c r="I122" i="115"/>
  <c r="H122" i="115" s="1"/>
  <c r="I227" i="115"/>
  <c r="K279" i="118"/>
  <c r="J279" i="118"/>
  <c r="K246" i="118"/>
  <c r="J246" i="118"/>
  <c r="J254" i="115"/>
  <c r="H254" i="118"/>
  <c r="K254" i="118"/>
  <c r="J254" i="118" s="1"/>
  <c r="K17" i="115"/>
  <c r="J17" i="115"/>
  <c r="J28" i="115"/>
  <c r="H28" i="118"/>
  <c r="K28" i="118"/>
  <c r="J28" i="118"/>
  <c r="I20" i="115"/>
  <c r="K21" i="115"/>
  <c r="K215" i="115"/>
  <c r="I215" i="118"/>
  <c r="F204" i="118"/>
  <c r="G290" i="118"/>
  <c r="G319" i="118" s="1"/>
  <c r="G321" i="118" s="1"/>
  <c r="F321" i="118" s="1"/>
  <c r="K262" i="115"/>
  <c r="J262" i="115" s="1"/>
  <c r="K168" i="109"/>
  <c r="J168" i="109"/>
  <c r="H186" i="115"/>
  <c r="K186" i="115"/>
  <c r="J186" i="115"/>
  <c r="I178" i="115"/>
  <c r="K181" i="115"/>
  <c r="J181" i="115" s="1"/>
  <c r="H255" i="115"/>
  <c r="J255" i="115"/>
  <c r="K255" i="115"/>
  <c r="I205" i="112"/>
  <c r="K205" i="112"/>
  <c r="J205" i="112" s="1"/>
  <c r="F290" i="118"/>
  <c r="F319" i="118" s="1"/>
  <c r="J275" i="115"/>
  <c r="H275" i="118"/>
  <c r="K275" i="118"/>
  <c r="J275" i="118" s="1"/>
  <c r="H16" i="112"/>
  <c r="K16" i="112"/>
  <c r="J16" i="112"/>
  <c r="K106" i="118"/>
  <c r="J106" i="118" s="1"/>
  <c r="K310" i="115"/>
  <c r="J310" i="115"/>
  <c r="K25" i="118"/>
  <c r="J25" i="118"/>
  <c r="I24" i="118"/>
  <c r="J185" i="115"/>
  <c r="H185" i="118" s="1"/>
  <c r="K185" i="118"/>
  <c r="J185" i="118"/>
  <c r="I131" i="115"/>
  <c r="J300" i="115"/>
  <c r="H300" i="118"/>
  <c r="K300" i="118"/>
  <c r="J300" i="118" s="1"/>
  <c r="H309" i="112"/>
  <c r="I295" i="112"/>
  <c r="K309" i="112"/>
  <c r="J309" i="112" s="1"/>
  <c r="J65" i="115"/>
  <c r="H65" i="118"/>
  <c r="K65" i="118"/>
  <c r="J65" i="118"/>
  <c r="K265" i="118"/>
  <c r="J265" i="118"/>
  <c r="K139" i="115"/>
  <c r="I139" i="118" s="1"/>
  <c r="K122" i="112"/>
  <c r="J122" i="112"/>
  <c r="K157" i="115"/>
  <c r="I157" i="118"/>
  <c r="I154" i="115"/>
  <c r="J218" i="115"/>
  <c r="H218" i="118"/>
  <c r="K218" i="118"/>
  <c r="J218" i="118" s="1"/>
  <c r="K8" i="118"/>
  <c r="J8" i="118" s="1"/>
  <c r="K83" i="118"/>
  <c r="J83" i="118"/>
  <c r="K118" i="118"/>
  <c r="J118" i="118"/>
  <c r="K121" i="112"/>
  <c r="J121" i="112"/>
  <c r="K138" i="118"/>
  <c r="J138" i="118" s="1"/>
  <c r="K111" i="118"/>
  <c r="J111" i="118"/>
  <c r="H183" i="115"/>
  <c r="K183" i="115"/>
  <c r="J183" i="115" s="1"/>
  <c r="J180" i="115"/>
  <c r="H180" i="118" s="1"/>
  <c r="I179" i="118" s="1"/>
  <c r="I180" i="118"/>
  <c r="K201" i="115"/>
  <c r="I201" i="118"/>
  <c r="I200" i="115"/>
  <c r="J237" i="115"/>
  <c r="H237" i="118" s="1"/>
  <c r="K237" i="118"/>
  <c r="J237" i="118" s="1"/>
  <c r="K263" i="115"/>
  <c r="J263" i="115" s="1"/>
  <c r="J45" i="115"/>
  <c r="H45" i="118"/>
  <c r="K45" i="118"/>
  <c r="J45" i="118"/>
  <c r="J152" i="115"/>
  <c r="H152" i="118"/>
  <c r="K152" i="118"/>
  <c r="J152" i="118"/>
  <c r="H158" i="112"/>
  <c r="K158" i="112"/>
  <c r="J158" i="112"/>
  <c r="J35" i="115"/>
  <c r="H35" i="118" s="1"/>
  <c r="K35" i="118"/>
  <c r="J35" i="118" s="1"/>
  <c r="M30" i="58"/>
  <c r="O32" i="55"/>
  <c r="N32" i="55" s="1"/>
  <c r="H32" i="115"/>
  <c r="K183" i="112"/>
  <c r="J183" i="112" s="1"/>
  <c r="J84" i="115"/>
  <c r="H84" i="118" s="1"/>
  <c r="K84" i="118"/>
  <c r="J84" i="118" s="1"/>
  <c r="J284" i="115"/>
  <c r="H284" i="118"/>
  <c r="I283" i="118"/>
  <c r="K213" i="118"/>
  <c r="J213" i="118" s="1"/>
  <c r="K216" i="115"/>
  <c r="I216" i="118"/>
  <c r="K199" i="118"/>
  <c r="J199" i="118"/>
  <c r="K88" i="118"/>
  <c r="J88" i="118" s="1"/>
  <c r="K40" i="118"/>
  <c r="J40" i="118"/>
  <c r="K280" i="118"/>
  <c r="J280" i="118" s="1"/>
  <c r="K188" i="118"/>
  <c r="J188" i="118"/>
  <c r="K59" i="115"/>
  <c r="K99" i="118"/>
  <c r="J99" i="118"/>
  <c r="K236" i="118"/>
  <c r="J236" i="118" s="1"/>
  <c r="G295" i="112"/>
  <c r="F295" i="112" s="1"/>
  <c r="F320" i="112" s="1"/>
  <c r="J164" i="115"/>
  <c r="H164" i="118" s="1"/>
  <c r="K164" i="118"/>
  <c r="J164" i="118"/>
  <c r="K194" i="115"/>
  <c r="J194" i="115"/>
  <c r="K130" i="118"/>
  <c r="J130" i="118"/>
  <c r="I27" i="115"/>
  <c r="J94" i="115"/>
  <c r="H94" i="118"/>
  <c r="K94" i="118"/>
  <c r="J94" i="118" s="1"/>
  <c r="K43" i="118"/>
  <c r="J43" i="118" s="1"/>
  <c r="J238" i="115"/>
  <c r="H238" i="118"/>
  <c r="K238" i="118"/>
  <c r="J238" i="118" s="1"/>
  <c r="G4" i="115"/>
  <c r="H5" i="57"/>
  <c r="K5" i="57" s="1"/>
  <c r="J5" i="57" s="1"/>
  <c r="H55" i="112"/>
  <c r="I51" i="112"/>
  <c r="H193" i="57"/>
  <c r="K193" i="57"/>
  <c r="J193" i="57"/>
  <c r="H68" i="57"/>
  <c r="K68" i="57"/>
  <c r="J68" i="57"/>
  <c r="J129" i="67"/>
  <c r="H129" i="88"/>
  <c r="I129" i="88"/>
  <c r="T34" i="116"/>
  <c r="AI46" i="62"/>
  <c r="V46" i="65"/>
  <c r="K245" i="115"/>
  <c r="N40" i="119"/>
  <c r="AH46" i="62"/>
  <c r="U46" i="65"/>
  <c r="D30" i="119"/>
  <c r="A30" i="116"/>
  <c r="C30" i="119"/>
  <c r="O15" i="92"/>
  <c r="X7" i="65"/>
  <c r="I58" i="88"/>
  <c r="J58" i="67"/>
  <c r="H58" i="88" s="1"/>
  <c r="K32" i="57"/>
  <c r="J32" i="57" s="1"/>
  <c r="K241" i="88"/>
  <c r="J256" i="115"/>
  <c r="H256" i="118"/>
  <c r="I256" i="118"/>
  <c r="K196" i="61"/>
  <c r="I194" i="61"/>
  <c r="Z9" i="107"/>
  <c r="H272" i="115"/>
  <c r="I271" i="115"/>
  <c r="H69" i="61"/>
  <c r="I68" i="61" s="1"/>
  <c r="AF35" i="116"/>
  <c r="S35" i="119"/>
  <c r="I147" i="118"/>
  <c r="J147" i="115"/>
  <c r="H147" i="118"/>
  <c r="I54" i="67"/>
  <c r="J54" i="64"/>
  <c r="H54" i="67"/>
  <c r="I248" i="115"/>
  <c r="K249" i="115"/>
  <c r="M29" i="119"/>
  <c r="N29" i="116"/>
  <c r="L29" i="119"/>
  <c r="I179" i="67"/>
  <c r="K180" i="67"/>
  <c r="Z9" i="98"/>
  <c r="K184" i="118"/>
  <c r="J184" i="118" s="1"/>
  <c r="I183" i="118"/>
  <c r="K72" i="67"/>
  <c r="K304" i="67"/>
  <c r="A44" i="68"/>
  <c r="C44" i="89"/>
  <c r="D44" i="89"/>
  <c r="J241" i="115"/>
  <c r="H241" i="118"/>
  <c r="I241" i="118"/>
  <c r="AH44" i="58"/>
  <c r="U44" i="62"/>
  <c r="K232" i="64"/>
  <c r="AF56" i="116"/>
  <c r="S56" i="119" s="1"/>
  <c r="AC56" i="119" s="1"/>
  <c r="AI56" i="116"/>
  <c r="V56" i="119" s="1"/>
  <c r="AE56" i="119" s="1"/>
  <c r="AD56" i="119" s="1"/>
  <c r="D52" i="65"/>
  <c r="A52" i="62"/>
  <c r="C52" i="65" s="1"/>
  <c r="K97" i="61"/>
  <c r="I118" i="88"/>
  <c r="K118" i="88"/>
  <c r="J118" i="67"/>
  <c r="H118" i="88"/>
  <c r="D57" i="65"/>
  <c r="A57" i="62"/>
  <c r="C57" i="65" s="1"/>
  <c r="B57" i="65" s="1"/>
  <c r="F321" i="2"/>
  <c r="E7" i="3"/>
  <c r="F7" i="3"/>
  <c r="N64" i="119"/>
  <c r="A57" i="119"/>
  <c r="I107" i="97"/>
  <c r="J107" i="91"/>
  <c r="H107" i="97" s="1"/>
  <c r="K107" i="97" s="1"/>
  <c r="I188" i="88"/>
  <c r="J188" i="67"/>
  <c r="H188" i="88"/>
  <c r="I300" i="91"/>
  <c r="J300" i="88"/>
  <c r="H300" i="91"/>
  <c r="K33" i="61"/>
  <c r="I32" i="61"/>
  <c r="Z10" i="89"/>
  <c r="K11" i="61"/>
  <c r="D6" i="98"/>
  <c r="A6" i="92"/>
  <c r="C6" i="98" s="1"/>
  <c r="I14" i="67"/>
  <c r="J14" i="64"/>
  <c r="H14" i="67" s="1"/>
  <c r="K14" i="67" s="1"/>
  <c r="M35" i="68"/>
  <c r="N35" i="65"/>
  <c r="L35" i="68" s="1"/>
  <c r="I258" i="118"/>
  <c r="K259" i="118"/>
  <c r="J259" i="118" s="1"/>
  <c r="B64" i="62"/>
  <c r="M20" i="68"/>
  <c r="N20" i="65"/>
  <c r="L20" i="68"/>
  <c r="O20" i="68" s="1"/>
  <c r="F170" i="106"/>
  <c r="J6" i="107" s="1"/>
  <c r="K6" i="107"/>
  <c r="K155" i="118"/>
  <c r="J155" i="118"/>
  <c r="K70" i="118"/>
  <c r="J70" i="118" s="1"/>
  <c r="F7" i="107"/>
  <c r="F321" i="106"/>
  <c r="E7" i="107"/>
  <c r="W7" i="107" s="1"/>
  <c r="H56" i="64"/>
  <c r="K56" i="64"/>
  <c r="J56" i="64"/>
  <c r="I286" i="115"/>
  <c r="K287" i="115"/>
  <c r="J71" i="61"/>
  <c r="H71" i="64"/>
  <c r="I71" i="64"/>
  <c r="M29" i="65"/>
  <c r="N29" i="62"/>
  <c r="L29" i="65"/>
  <c r="K123" i="64"/>
  <c r="I122" i="64"/>
  <c r="A59" i="62"/>
  <c r="C59" i="65"/>
  <c r="D59" i="65"/>
  <c r="B59" i="65" s="1"/>
  <c r="F7" i="98"/>
  <c r="F321" i="97"/>
  <c r="E7" i="98"/>
  <c r="W7" i="98"/>
  <c r="G320" i="109"/>
  <c r="K320" i="109" s="1"/>
  <c r="J320" i="109" s="1"/>
  <c r="F295" i="109"/>
  <c r="K295" i="109" s="1"/>
  <c r="J295" i="109" s="1"/>
  <c r="F320" i="109"/>
  <c r="H240" i="115"/>
  <c r="D17" i="89"/>
  <c r="A17" i="68"/>
  <c r="C17" i="89" s="1"/>
  <c r="AG56" i="116"/>
  <c r="T56" i="119" s="1"/>
  <c r="B45" i="65"/>
  <c r="K89" i="67"/>
  <c r="K61" i="64"/>
  <c r="K237" i="64"/>
  <c r="K119" i="64"/>
  <c r="K69" i="57"/>
  <c r="J69" i="57"/>
  <c r="I312" i="91"/>
  <c r="J312" i="88"/>
  <c r="H312" i="91"/>
  <c r="Z9" i="3"/>
  <c r="AE9" i="3"/>
  <c r="O9" i="3"/>
  <c r="K184" i="64"/>
  <c r="AC65" i="62"/>
  <c r="J125" i="115"/>
  <c r="H125" i="118" s="1"/>
  <c r="I125" i="118"/>
  <c r="K52" i="67"/>
  <c r="I52" i="88" s="1"/>
  <c r="K194" i="57"/>
  <c r="J194" i="57" s="1"/>
  <c r="M22" i="92"/>
  <c r="F7" i="89"/>
  <c r="F321" i="88"/>
  <c r="E7" i="89" s="1"/>
  <c r="F170" i="112"/>
  <c r="J45" i="67"/>
  <c r="H45" i="88"/>
  <c r="I45" i="88"/>
  <c r="K45" i="88"/>
  <c r="J59" i="64"/>
  <c r="H59" i="67" s="1"/>
  <c r="I59" i="67"/>
  <c r="K18" i="118"/>
  <c r="J18" i="118" s="1"/>
  <c r="J78" i="64"/>
  <c r="H78" i="67"/>
  <c r="I78" i="67"/>
  <c r="I248" i="67"/>
  <c r="K289" i="115"/>
  <c r="H205" i="112"/>
  <c r="I204" i="112" s="1"/>
  <c r="H204" i="112" s="1"/>
  <c r="J216" i="67"/>
  <c r="H216" i="88" s="1"/>
  <c r="I216" i="88"/>
  <c r="J247" i="67"/>
  <c r="H247" i="88"/>
  <c r="I247" i="88"/>
  <c r="K247" i="88" s="1"/>
  <c r="I53" i="91"/>
  <c r="J53" i="88"/>
  <c r="H53" i="91"/>
  <c r="I42" i="88"/>
  <c r="J42" i="67"/>
  <c r="H42" i="88"/>
  <c r="K42" i="88" s="1"/>
  <c r="K21" i="64"/>
  <c r="J278" i="115"/>
  <c r="H278" i="118"/>
  <c r="I278" i="118"/>
  <c r="D34" i="65"/>
  <c r="A34" i="62"/>
  <c r="C34" i="65"/>
  <c r="AD44" i="62"/>
  <c r="I314" i="67"/>
  <c r="K314" i="67"/>
  <c r="J314" i="64"/>
  <c r="H314" i="67" s="1"/>
  <c r="N44" i="62"/>
  <c r="L44" i="65"/>
  <c r="M44" i="65"/>
  <c r="J298" i="115"/>
  <c r="H298" i="118" s="1"/>
  <c r="I298" i="118"/>
  <c r="M39" i="68"/>
  <c r="O39" i="68" s="1"/>
  <c r="N39" i="65"/>
  <c r="L39" i="68" s="1"/>
  <c r="I8" i="67"/>
  <c r="J8" i="64"/>
  <c r="H8" i="67" s="1"/>
  <c r="K8" i="67" s="1"/>
  <c r="I251" i="115"/>
  <c r="K252" i="115"/>
  <c r="AF40" i="58"/>
  <c r="S40" i="62" s="1"/>
  <c r="AI40" i="58"/>
  <c r="V40" i="62" s="1"/>
  <c r="AE40" i="62" s="1"/>
  <c r="AD40" i="62" s="1"/>
  <c r="AB40" i="58"/>
  <c r="AH40" i="58"/>
  <c r="U40" i="62" s="1"/>
  <c r="I281" i="97"/>
  <c r="K281" i="97" s="1"/>
  <c r="J281" i="91"/>
  <c r="H281" i="97"/>
  <c r="H128" i="64"/>
  <c r="K128" i="64" s="1"/>
  <c r="J128" i="64" s="1"/>
  <c r="I308" i="67"/>
  <c r="J308" i="64"/>
  <c r="H308" i="67" s="1"/>
  <c r="K308" i="67" s="1"/>
  <c r="J308" i="67" s="1"/>
  <c r="O14" i="89"/>
  <c r="V34" i="116"/>
  <c r="A20" i="89"/>
  <c r="C20" i="92" s="1"/>
  <c r="D20" i="92"/>
  <c r="AB38" i="116"/>
  <c r="AI38" i="116" s="1"/>
  <c r="V38" i="119" s="1"/>
  <c r="AF38" i="116"/>
  <c r="S38" i="119" s="1"/>
  <c r="K289" i="64"/>
  <c r="I288" i="64"/>
  <c r="I263" i="118"/>
  <c r="K264" i="118"/>
  <c r="J264" i="118" s="1"/>
  <c r="Z10" i="116"/>
  <c r="J82" i="88"/>
  <c r="H82" i="91"/>
  <c r="I82" i="91"/>
  <c r="I126" i="67"/>
  <c r="J126" i="64"/>
  <c r="H126" i="67" s="1"/>
  <c r="K126" i="67" s="1"/>
  <c r="K207" i="115"/>
  <c r="I206" i="115"/>
  <c r="K35" i="67"/>
  <c r="Z9" i="89"/>
  <c r="I273" i="118"/>
  <c r="I272" i="118" s="1"/>
  <c r="J273" i="115"/>
  <c r="H273" i="118"/>
  <c r="I19" i="88"/>
  <c r="J19" i="67"/>
  <c r="H19" i="88" s="1"/>
  <c r="K19" i="88" s="1"/>
  <c r="I19" i="91" s="1"/>
  <c r="D16" i="65"/>
  <c r="A16" i="62"/>
  <c r="C16" i="65" s="1"/>
  <c r="B16" i="65" s="1"/>
  <c r="D16" i="68" s="1"/>
  <c r="H146" i="115"/>
  <c r="K146" i="115"/>
  <c r="J146" i="115" s="1"/>
  <c r="J208" i="67"/>
  <c r="H208" i="88"/>
  <c r="I208" i="88"/>
  <c r="K76" i="64"/>
  <c r="J76" i="64" s="1"/>
  <c r="H76" i="67" s="1"/>
  <c r="K109" i="67"/>
  <c r="K39" i="88"/>
  <c r="I187" i="118"/>
  <c r="J187" i="115"/>
  <c r="H187" i="118" s="1"/>
  <c r="I186" i="118" s="1"/>
  <c r="H186" i="118" s="1"/>
  <c r="I138" i="88"/>
  <c r="J138" i="67"/>
  <c r="H138" i="88" s="1"/>
  <c r="K40" i="61"/>
  <c r="B27" i="65"/>
  <c r="AB17" i="116"/>
  <c r="J133" i="64"/>
  <c r="H133" i="67" s="1"/>
  <c r="K133" i="67" s="1"/>
  <c r="I133" i="67"/>
  <c r="AF44" i="58"/>
  <c r="S44" i="62" s="1"/>
  <c r="K111" i="67"/>
  <c r="H297" i="115"/>
  <c r="I296" i="115" s="1"/>
  <c r="M31" i="119"/>
  <c r="O31" i="119"/>
  <c r="N31" i="119" s="1"/>
  <c r="N31" i="116"/>
  <c r="L31" i="119"/>
  <c r="K28" i="67"/>
  <c r="J28" i="67" s="1"/>
  <c r="H28" i="88" s="1"/>
  <c r="K28" i="88" s="1"/>
  <c r="O47" i="62"/>
  <c r="M47" i="65" s="1"/>
  <c r="I56" i="115"/>
  <c r="K57" i="115"/>
  <c r="K164" i="64"/>
  <c r="K199" i="61"/>
  <c r="I212" i="118"/>
  <c r="J212" i="115"/>
  <c r="H212" i="118"/>
  <c r="I211" i="118" s="1"/>
  <c r="H211" i="118" s="1"/>
  <c r="AC15" i="119"/>
  <c r="N58" i="65"/>
  <c r="L58" i="68"/>
  <c r="M58" i="68"/>
  <c r="O58" i="68" s="1"/>
  <c r="K132" i="61"/>
  <c r="I131" i="61"/>
  <c r="I130" i="67"/>
  <c r="J130" i="64"/>
  <c r="H130" i="67" s="1"/>
  <c r="K130" i="67" s="1"/>
  <c r="F144" i="109"/>
  <c r="F169" i="109"/>
  <c r="G169" i="109"/>
  <c r="K87" i="91"/>
  <c r="K13" i="67"/>
  <c r="I229" i="88"/>
  <c r="J229" i="67"/>
  <c r="H229" i="88"/>
  <c r="B37" i="98"/>
  <c r="H283" i="118"/>
  <c r="K283" i="118"/>
  <c r="J283" i="118" s="1"/>
  <c r="H122" i="118"/>
  <c r="K122" i="118"/>
  <c r="J122" i="118"/>
  <c r="I320" i="112"/>
  <c r="H295" i="112"/>
  <c r="H320" i="112" s="1"/>
  <c r="K288" i="115"/>
  <c r="J288" i="115"/>
  <c r="H258" i="118"/>
  <c r="K258" i="118"/>
  <c r="J258" i="118" s="1"/>
  <c r="K219" i="118"/>
  <c r="J219" i="118" s="1"/>
  <c r="K209" i="118"/>
  <c r="J209" i="118" s="1"/>
  <c r="H183" i="118"/>
  <c r="K183" i="118"/>
  <c r="H248" i="115"/>
  <c r="K248" i="115"/>
  <c r="J248" i="115" s="1"/>
  <c r="G166" i="115"/>
  <c r="F4" i="115"/>
  <c r="F166" i="115" s="1"/>
  <c r="G170" i="115" s="1"/>
  <c r="F170" i="115" s="1"/>
  <c r="I235" i="118"/>
  <c r="K134" i="112"/>
  <c r="J134" i="112"/>
  <c r="K180" i="118"/>
  <c r="J180" i="118"/>
  <c r="K24" i="118"/>
  <c r="J24" i="118" s="1"/>
  <c r="I23" i="118"/>
  <c r="H24" i="118"/>
  <c r="K297" i="115"/>
  <c r="J297" i="115" s="1"/>
  <c r="H20" i="115"/>
  <c r="I16" i="115"/>
  <c r="K121" i="115"/>
  <c r="J121" i="115"/>
  <c r="I131" i="118"/>
  <c r="K219" i="115"/>
  <c r="J219" i="115" s="1"/>
  <c r="H305" i="118"/>
  <c r="K305" i="118"/>
  <c r="J305" i="118" s="1"/>
  <c r="K108" i="118"/>
  <c r="J108" i="118" s="1"/>
  <c r="H60" i="115"/>
  <c r="K60" i="115"/>
  <c r="J60" i="115" s="1"/>
  <c r="I177" i="112"/>
  <c r="H177" i="112" s="1"/>
  <c r="I290" i="112" s="1"/>
  <c r="I319" i="112" s="1"/>
  <c r="K271" i="115"/>
  <c r="J271" i="115"/>
  <c r="K244" i="115"/>
  <c r="J244" i="115" s="1"/>
  <c r="J201" i="115"/>
  <c r="H201" i="118" s="1"/>
  <c r="I200" i="118" s="1"/>
  <c r="H154" i="115"/>
  <c r="I145" i="115"/>
  <c r="J126" i="115"/>
  <c r="H126" i="118"/>
  <c r="K82" i="118"/>
  <c r="J82" i="118"/>
  <c r="K284" i="118"/>
  <c r="J284" i="118" s="1"/>
  <c r="K55" i="112"/>
  <c r="J55" i="112"/>
  <c r="H31" i="112"/>
  <c r="K31" i="112"/>
  <c r="J31" i="112" s="1"/>
  <c r="K311" i="118"/>
  <c r="J311" i="118" s="1"/>
  <c r="I310" i="118"/>
  <c r="H310" i="118"/>
  <c r="G170" i="118"/>
  <c r="J304" i="115"/>
  <c r="H304" i="118"/>
  <c r="I301" i="118"/>
  <c r="K29" i="118"/>
  <c r="J29" i="118" s="1"/>
  <c r="H27" i="118"/>
  <c r="I26" i="118"/>
  <c r="I34" i="118"/>
  <c r="K12" i="118"/>
  <c r="J12" i="118"/>
  <c r="K123" i="118"/>
  <c r="J123" i="118"/>
  <c r="K134" i="115"/>
  <c r="J134" i="115" s="1"/>
  <c r="J110" i="115"/>
  <c r="H110" i="118"/>
  <c r="K58" i="118"/>
  <c r="J58" i="118" s="1"/>
  <c r="K17" i="118"/>
  <c r="J17" i="118" s="1"/>
  <c r="H286" i="115"/>
  <c r="K286" i="115"/>
  <c r="J286" i="115" s="1"/>
  <c r="I282" i="115"/>
  <c r="O30" i="58"/>
  <c r="N30" i="58"/>
  <c r="L30" i="62" s="1"/>
  <c r="M32" i="58"/>
  <c r="L32" i="58" s="1"/>
  <c r="K169" i="109"/>
  <c r="J169" i="109" s="1"/>
  <c r="K197" i="118"/>
  <c r="J197" i="118"/>
  <c r="G320" i="112"/>
  <c r="K320" i="112"/>
  <c r="J320" i="112" s="1"/>
  <c r="J59" i="115"/>
  <c r="H59" i="118" s="1"/>
  <c r="I59" i="118"/>
  <c r="K59" i="118"/>
  <c r="J59" i="118"/>
  <c r="J216" i="115"/>
  <c r="H216" i="118"/>
  <c r="H200" i="115"/>
  <c r="J157" i="115"/>
  <c r="H157" i="118" s="1"/>
  <c r="K157" i="118"/>
  <c r="J157" i="118" s="1"/>
  <c r="K139" i="118"/>
  <c r="J139" i="118" s="1"/>
  <c r="H131" i="115"/>
  <c r="K131" i="115"/>
  <c r="J131" i="115"/>
  <c r="K240" i="115"/>
  <c r="J240" i="115"/>
  <c r="H227" i="115"/>
  <c r="K227" i="115"/>
  <c r="J227" i="115" s="1"/>
  <c r="K126" i="118"/>
  <c r="J126" i="118"/>
  <c r="K304" i="118"/>
  <c r="J304" i="118" s="1"/>
  <c r="H38" i="115"/>
  <c r="I31" i="115"/>
  <c r="K38" i="115"/>
  <c r="J38" i="115" s="1"/>
  <c r="K226" i="118"/>
  <c r="J226" i="118" s="1"/>
  <c r="I67" i="112"/>
  <c r="H67" i="112" s="1"/>
  <c r="H168" i="112" s="1"/>
  <c r="J258" i="115"/>
  <c r="K128" i="115"/>
  <c r="J128" i="115" s="1"/>
  <c r="J228" i="115"/>
  <c r="H228" i="118" s="1"/>
  <c r="I227" i="118" s="1"/>
  <c r="H227" i="118" s="1"/>
  <c r="K228" i="118"/>
  <c r="J228" i="118"/>
  <c r="G320" i="115"/>
  <c r="A10" i="68"/>
  <c r="C10" i="89"/>
  <c r="J317" i="115"/>
  <c r="H317" i="118"/>
  <c r="H282" i="112"/>
  <c r="I270" i="112"/>
  <c r="K282" i="112"/>
  <c r="J282" i="112" s="1"/>
  <c r="K231" i="115"/>
  <c r="J231" i="115"/>
  <c r="K33" i="118"/>
  <c r="J33" i="118" s="1"/>
  <c r="H32" i="118"/>
  <c r="K32" i="118"/>
  <c r="J32" i="118" s="1"/>
  <c r="K32" i="115"/>
  <c r="J32" i="115" s="1"/>
  <c r="I158" i="115"/>
  <c r="K159" i="115"/>
  <c r="J159" i="115" s="1"/>
  <c r="H178" i="115"/>
  <c r="I21" i="118"/>
  <c r="J21" i="115"/>
  <c r="H21" i="118"/>
  <c r="K122" i="115"/>
  <c r="J122" i="115" s="1"/>
  <c r="I74" i="115"/>
  <c r="K100" i="118"/>
  <c r="J100" i="118" s="1"/>
  <c r="I39" i="118"/>
  <c r="J39" i="115"/>
  <c r="H39" i="118"/>
  <c r="K75" i="118"/>
  <c r="J75" i="118"/>
  <c r="D10" i="116"/>
  <c r="A10" i="113"/>
  <c r="C10" i="116" s="1"/>
  <c r="K272" i="115"/>
  <c r="J272" i="115" s="1"/>
  <c r="F204" i="112"/>
  <c r="K204" i="112" s="1"/>
  <c r="J204" i="112" s="1"/>
  <c r="K145" i="112"/>
  <c r="J145" i="112" s="1"/>
  <c r="H145" i="112"/>
  <c r="I144" i="112"/>
  <c r="J108" i="115"/>
  <c r="H108" i="118" s="1"/>
  <c r="K233" i="118"/>
  <c r="J233" i="118"/>
  <c r="F295" i="115"/>
  <c r="F320" i="115"/>
  <c r="I101" i="118"/>
  <c r="K10" i="118"/>
  <c r="J10" i="118"/>
  <c r="H27" i="115"/>
  <c r="H316" i="115"/>
  <c r="I309" i="115"/>
  <c r="H101" i="115"/>
  <c r="K101" i="115"/>
  <c r="J101" i="115"/>
  <c r="J160" i="115"/>
  <c r="H160" i="118" s="1"/>
  <c r="I159" i="118" s="1"/>
  <c r="J64" i="115"/>
  <c r="H64" i="118" s="1"/>
  <c r="J215" i="115"/>
  <c r="H215" i="118"/>
  <c r="K215" i="118"/>
  <c r="J215" i="118" s="1"/>
  <c r="B9" i="62"/>
  <c r="D9" i="65"/>
  <c r="N31" i="58"/>
  <c r="L31" i="62"/>
  <c r="O31" i="62"/>
  <c r="M31" i="65"/>
  <c r="I167" i="112"/>
  <c r="H51" i="112"/>
  <c r="H167" i="112"/>
  <c r="AH35" i="119"/>
  <c r="AB35" i="119"/>
  <c r="AI35" i="119" s="1"/>
  <c r="H68" i="61"/>
  <c r="K68" i="61"/>
  <c r="J68" i="61" s="1"/>
  <c r="H271" i="115"/>
  <c r="K212" i="118"/>
  <c r="J212" i="118"/>
  <c r="J164" i="64"/>
  <c r="H164" i="67" s="1"/>
  <c r="I164" i="67"/>
  <c r="K229" i="88"/>
  <c r="K144" i="109"/>
  <c r="J144" i="109" s="1"/>
  <c r="J132" i="61"/>
  <c r="H132" i="64" s="1"/>
  <c r="K132" i="64" s="1"/>
  <c r="I132" i="64"/>
  <c r="I199" i="64"/>
  <c r="J199" i="61"/>
  <c r="H199" i="64" s="1"/>
  <c r="K199" i="64" s="1"/>
  <c r="I57" i="118"/>
  <c r="J57" i="115"/>
  <c r="H57" i="118"/>
  <c r="I76" i="67"/>
  <c r="I261" i="91"/>
  <c r="J261" i="88"/>
  <c r="H261" i="91" s="1"/>
  <c r="J35" i="67"/>
  <c r="H35" i="88" s="1"/>
  <c r="I35" i="88"/>
  <c r="I207" i="118"/>
  <c r="J207" i="115"/>
  <c r="H207" i="118"/>
  <c r="K82" i="91"/>
  <c r="AG38" i="116"/>
  <c r="T38" i="119" s="1"/>
  <c r="AC38" i="119" s="1"/>
  <c r="AG40" i="58"/>
  <c r="T40" i="62" s="1"/>
  <c r="AC40" i="62" s="1"/>
  <c r="O44" i="65"/>
  <c r="I21" i="67"/>
  <c r="J21" i="64"/>
  <c r="H21" i="67" s="1"/>
  <c r="X7" i="89"/>
  <c r="J52" i="67"/>
  <c r="H52" i="88" s="1"/>
  <c r="K312" i="91"/>
  <c r="J119" i="64"/>
  <c r="H119" i="67" s="1"/>
  <c r="I119" i="67"/>
  <c r="I61" i="67"/>
  <c r="J61" i="64"/>
  <c r="H61" i="67"/>
  <c r="K71" i="64"/>
  <c r="Z6" i="107"/>
  <c r="I11" i="64"/>
  <c r="J11" i="61"/>
  <c r="H11" i="64"/>
  <c r="K11" i="64" s="1"/>
  <c r="K300" i="91"/>
  <c r="B7" i="3"/>
  <c r="X7" i="3"/>
  <c r="J97" i="61"/>
  <c r="H97" i="64" s="1"/>
  <c r="I97" i="64"/>
  <c r="B52" i="65"/>
  <c r="I240" i="118"/>
  <c r="K241" i="118"/>
  <c r="J241" i="118"/>
  <c r="B44" i="89"/>
  <c r="I249" i="118"/>
  <c r="J249" i="115"/>
  <c r="H249" i="118"/>
  <c r="K69" i="61"/>
  <c r="J69" i="61"/>
  <c r="K58" i="88"/>
  <c r="K129" i="88"/>
  <c r="J13" i="67"/>
  <c r="H13" i="88"/>
  <c r="I13" i="88"/>
  <c r="H56" i="115"/>
  <c r="I55" i="115" s="1"/>
  <c r="K56" i="115"/>
  <c r="J56" i="115" s="1"/>
  <c r="K296" i="115"/>
  <c r="J296" i="115"/>
  <c r="AI17" i="116"/>
  <c r="V17" i="119"/>
  <c r="I40" i="64"/>
  <c r="J40" i="61"/>
  <c r="H40" i="64" s="1"/>
  <c r="J39" i="88"/>
  <c r="H39" i="91" s="1"/>
  <c r="I39" i="91"/>
  <c r="H145" i="115"/>
  <c r="H288" i="64"/>
  <c r="K288" i="64"/>
  <c r="J288" i="64" s="1"/>
  <c r="AE34" i="116"/>
  <c r="K216" i="88"/>
  <c r="I45" i="91"/>
  <c r="K45" i="91" s="1"/>
  <c r="J45" i="91" s="1"/>
  <c r="J45" i="88"/>
  <c r="H45" i="91"/>
  <c r="AB65" i="62"/>
  <c r="AI65" i="62" s="1"/>
  <c r="V65" i="65" s="1"/>
  <c r="AF65" i="62"/>
  <c r="S65" i="65" s="1"/>
  <c r="M9" i="55"/>
  <c r="N9" i="3"/>
  <c r="L9" i="55"/>
  <c r="D45" i="68"/>
  <c r="A45" i="65"/>
  <c r="C45" i="68" s="1"/>
  <c r="H122" i="64"/>
  <c r="K122" i="64" s="1"/>
  <c r="J122" i="64" s="1"/>
  <c r="O29" i="65"/>
  <c r="H69" i="118"/>
  <c r="I68" i="118" s="1"/>
  <c r="K69" i="118"/>
  <c r="J69" i="118" s="1"/>
  <c r="Y6" i="107"/>
  <c r="F8" i="107"/>
  <c r="E8" i="107"/>
  <c r="I14" i="88"/>
  <c r="J14" i="67"/>
  <c r="H14" i="88" s="1"/>
  <c r="B6" i="98"/>
  <c r="H32" i="61"/>
  <c r="K32" i="61" s="1"/>
  <c r="J32" i="61" s="1"/>
  <c r="I107" i="100"/>
  <c r="K107" i="100" s="1"/>
  <c r="J107" i="97"/>
  <c r="H107" i="100"/>
  <c r="W7" i="3"/>
  <c r="I118" i="91"/>
  <c r="K118" i="91"/>
  <c r="J118" i="91" s="1"/>
  <c r="J118" i="88"/>
  <c r="H118" i="91"/>
  <c r="J298" i="64"/>
  <c r="H298" i="67" s="1"/>
  <c r="I298" i="67"/>
  <c r="I146" i="118"/>
  <c r="K147" i="118"/>
  <c r="J147" i="118" s="1"/>
  <c r="H194" i="61"/>
  <c r="I245" i="118"/>
  <c r="J245" i="115"/>
  <c r="H245" i="118"/>
  <c r="AC34" i="116"/>
  <c r="D37" i="101"/>
  <c r="A37" i="98"/>
  <c r="C37" i="101"/>
  <c r="J87" i="91"/>
  <c r="H87" i="97"/>
  <c r="I87" i="97"/>
  <c r="I28" i="88"/>
  <c r="J111" i="67"/>
  <c r="H111" i="88"/>
  <c r="K111" i="88" s="1"/>
  <c r="J111" i="88" s="1"/>
  <c r="H111" i="91" s="1"/>
  <c r="I111" i="88"/>
  <c r="I109" i="88"/>
  <c r="J109" i="67"/>
  <c r="H109" i="88" s="1"/>
  <c r="K109" i="88" s="1"/>
  <c r="I289" i="67"/>
  <c r="J289" i="64"/>
  <c r="H289" i="67" s="1"/>
  <c r="B20" i="92"/>
  <c r="M14" i="92"/>
  <c r="N14" i="89"/>
  <c r="L14" i="92" s="1"/>
  <c r="I252" i="118"/>
  <c r="J252" i="115"/>
  <c r="H252" i="118" s="1"/>
  <c r="B34" i="65"/>
  <c r="K53" i="91"/>
  <c r="H248" i="67"/>
  <c r="K248" i="67" s="1"/>
  <c r="J248" i="67"/>
  <c r="K78" i="67"/>
  <c r="K59" i="67"/>
  <c r="I56" i="67"/>
  <c r="O22" i="92"/>
  <c r="I124" i="118"/>
  <c r="H124" i="118" s="1"/>
  <c r="K125" i="118"/>
  <c r="J125" i="118" s="1"/>
  <c r="AD9" i="3"/>
  <c r="AH9" i="3" s="1"/>
  <c r="U9" i="55" s="1"/>
  <c r="AI9" i="3"/>
  <c r="V9" i="55" s="1"/>
  <c r="AE9" i="55" s="1"/>
  <c r="AD9" i="55" s="1"/>
  <c r="I237" i="67"/>
  <c r="J237" i="64"/>
  <c r="H237" i="67"/>
  <c r="B17" i="89"/>
  <c r="D17" i="92" s="1"/>
  <c r="X7" i="98"/>
  <c r="J123" i="64"/>
  <c r="H123" i="67"/>
  <c r="I123" i="67"/>
  <c r="J287" i="115"/>
  <c r="H287" i="118"/>
  <c r="I287" i="118"/>
  <c r="O35" i="68"/>
  <c r="M35" i="89" s="1"/>
  <c r="I33" i="64"/>
  <c r="J33" i="61"/>
  <c r="H33" i="64"/>
  <c r="K188" i="88"/>
  <c r="I232" i="67"/>
  <c r="J232" i="64"/>
  <c r="H232" i="67" s="1"/>
  <c r="K232" i="67" s="1"/>
  <c r="I304" i="88"/>
  <c r="J304" i="67"/>
  <c r="H304" i="88" s="1"/>
  <c r="K304" i="88" s="1"/>
  <c r="I72" i="88"/>
  <c r="J72" i="67"/>
  <c r="H72" i="88"/>
  <c r="K72" i="88" s="1"/>
  <c r="I180" i="88"/>
  <c r="J180" i="67"/>
  <c r="H180" i="88" s="1"/>
  <c r="O29" i="119"/>
  <c r="N29" i="119"/>
  <c r="K54" i="67"/>
  <c r="M16" i="98"/>
  <c r="N16" i="92"/>
  <c r="L16" i="98" s="1"/>
  <c r="J256" i="67"/>
  <c r="H256" i="88"/>
  <c r="I256" i="88"/>
  <c r="I196" i="64"/>
  <c r="J196" i="61"/>
  <c r="H196" i="64"/>
  <c r="I255" i="118"/>
  <c r="K256" i="118"/>
  <c r="J256" i="118" s="1"/>
  <c r="I241" i="91"/>
  <c r="K241" i="91" s="1"/>
  <c r="J241" i="88"/>
  <c r="H241" i="91" s="1"/>
  <c r="M15" i="98"/>
  <c r="O15" i="98" s="1"/>
  <c r="M15" i="101" s="1"/>
  <c r="N15" i="92"/>
  <c r="L15" i="98"/>
  <c r="H131" i="61"/>
  <c r="I127" i="61" s="1"/>
  <c r="J133" i="67"/>
  <c r="H133" i="88" s="1"/>
  <c r="K133" i="88" s="1"/>
  <c r="I133" i="88"/>
  <c r="A27" i="65"/>
  <c r="C27" i="68"/>
  <c r="B27" i="68" s="1"/>
  <c r="D27" i="68"/>
  <c r="K138" i="88"/>
  <c r="K187" i="118"/>
  <c r="J187" i="118"/>
  <c r="A16" i="65"/>
  <c r="C16" i="68" s="1"/>
  <c r="H206" i="115"/>
  <c r="I205" i="115"/>
  <c r="H263" i="118"/>
  <c r="I262" i="118" s="1"/>
  <c r="H262" i="118" s="1"/>
  <c r="H251" i="115"/>
  <c r="I250" i="115"/>
  <c r="H250" i="115" s="1"/>
  <c r="N39" i="68"/>
  <c r="L39" i="89"/>
  <c r="M39" i="89"/>
  <c r="O39" i="89" s="1"/>
  <c r="I297" i="118"/>
  <c r="K298" i="118"/>
  <c r="J298" i="118" s="1"/>
  <c r="J314" i="67"/>
  <c r="H314" i="88" s="1"/>
  <c r="I314" i="88"/>
  <c r="I277" i="118"/>
  <c r="K278" i="118"/>
  <c r="J278" i="118"/>
  <c r="I247" i="91"/>
  <c r="J247" i="88"/>
  <c r="H247" i="91" s="1"/>
  <c r="J289" i="115"/>
  <c r="H289" i="118" s="1"/>
  <c r="I288" i="118" s="1"/>
  <c r="I289" i="118"/>
  <c r="J249" i="67"/>
  <c r="H249" i="88"/>
  <c r="I249" i="88"/>
  <c r="W7" i="89"/>
  <c r="I184" i="67"/>
  <c r="J184" i="64"/>
  <c r="H184" i="67" s="1"/>
  <c r="K184" i="67" s="1"/>
  <c r="J89" i="67"/>
  <c r="H89" i="88"/>
  <c r="I89" i="88"/>
  <c r="K89" i="88"/>
  <c r="I89" i="91" s="1"/>
  <c r="D59" i="68"/>
  <c r="B59" i="68" s="1"/>
  <c r="A59" i="65"/>
  <c r="C59" i="68" s="1"/>
  <c r="X7" i="107"/>
  <c r="N20" i="68"/>
  <c r="L20" i="89"/>
  <c r="M20" i="89"/>
  <c r="D64" i="65"/>
  <c r="A64" i="62"/>
  <c r="C64" i="65"/>
  <c r="D57" i="68"/>
  <c r="A57" i="65"/>
  <c r="C57" i="68" s="1"/>
  <c r="B57" i="68" s="1"/>
  <c r="D57" i="89" s="1"/>
  <c r="D38" i="68"/>
  <c r="A38" i="65"/>
  <c r="C38" i="68" s="1"/>
  <c r="B38" i="68" s="1"/>
  <c r="H179" i="67"/>
  <c r="K179" i="67" s="1"/>
  <c r="J179" i="67" s="1"/>
  <c r="I99" i="67"/>
  <c r="K99" i="67" s="1"/>
  <c r="J99" i="64"/>
  <c r="H99" i="67" s="1"/>
  <c r="AE46" i="65"/>
  <c r="AD46" i="65"/>
  <c r="H301" i="118"/>
  <c r="K301" i="118"/>
  <c r="J301" i="118" s="1"/>
  <c r="H200" i="118"/>
  <c r="K200" i="118"/>
  <c r="J200" i="118"/>
  <c r="I74" i="118"/>
  <c r="H74" i="115"/>
  <c r="H67" i="115"/>
  <c r="H168" i="115"/>
  <c r="I67" i="115"/>
  <c r="H316" i="118"/>
  <c r="K316" i="118"/>
  <c r="J316" i="118" s="1"/>
  <c r="H31" i="115"/>
  <c r="K31" i="115"/>
  <c r="J31" i="115" s="1"/>
  <c r="J216" i="118"/>
  <c r="H16" i="115"/>
  <c r="K16" i="115"/>
  <c r="J16" i="115" s="1"/>
  <c r="A9" i="62"/>
  <c r="C9" i="65"/>
  <c r="H309" i="115"/>
  <c r="K309" i="115"/>
  <c r="J309" i="115" s="1"/>
  <c r="H101" i="118"/>
  <c r="J101" i="118"/>
  <c r="K101" i="118"/>
  <c r="K79" i="115"/>
  <c r="J79" i="115" s="1"/>
  <c r="K6" i="115"/>
  <c r="J6" i="115"/>
  <c r="K193" i="115"/>
  <c r="J193" i="115"/>
  <c r="K295" i="112"/>
  <c r="J295" i="112"/>
  <c r="K263" i="118"/>
  <c r="J263" i="118" s="1"/>
  <c r="K216" i="118"/>
  <c r="K160" i="118"/>
  <c r="J160" i="118" s="1"/>
  <c r="N31" i="62"/>
  <c r="L31" i="65" s="1"/>
  <c r="F170" i="118"/>
  <c r="K145" i="115"/>
  <c r="J145" i="115"/>
  <c r="I239" i="115"/>
  <c r="K64" i="118"/>
  <c r="J64" i="118" s="1"/>
  <c r="K317" i="118"/>
  <c r="J317" i="118" s="1"/>
  <c r="K20" i="115"/>
  <c r="J20" i="115"/>
  <c r="H23" i="118"/>
  <c r="K23" i="118"/>
  <c r="J23" i="118"/>
  <c r="K179" i="118"/>
  <c r="J179" i="118" s="1"/>
  <c r="I26" i="115"/>
  <c r="I154" i="118"/>
  <c r="K124" i="118"/>
  <c r="J124" i="118" s="1"/>
  <c r="B9" i="65"/>
  <c r="D9" i="68" s="1"/>
  <c r="K4" i="112"/>
  <c r="J4" i="112"/>
  <c r="H26" i="118"/>
  <c r="K26" i="118"/>
  <c r="J26" i="118" s="1"/>
  <c r="K206" i="115"/>
  <c r="J206" i="115" s="1"/>
  <c r="J79" i="118"/>
  <c r="K79" i="118"/>
  <c r="K227" i="118"/>
  <c r="J227" i="118"/>
  <c r="H282" i="115"/>
  <c r="K282" i="115"/>
  <c r="J282" i="115" s="1"/>
  <c r="K6" i="118"/>
  <c r="J6" i="118" s="1"/>
  <c r="K186" i="118"/>
  <c r="J186" i="118" s="1"/>
  <c r="H255" i="118"/>
  <c r="K255" i="118"/>
  <c r="J255" i="118" s="1"/>
  <c r="K55" i="115"/>
  <c r="J55" i="115" s="1"/>
  <c r="K316" i="115"/>
  <c r="J316" i="115" s="1"/>
  <c r="I169" i="112"/>
  <c r="K39" i="118"/>
  <c r="J39" i="118" s="1"/>
  <c r="I38" i="118"/>
  <c r="I20" i="118"/>
  <c r="K21" i="118"/>
  <c r="J21" i="118" s="1"/>
  <c r="H270" i="112"/>
  <c r="K127" i="115"/>
  <c r="J127" i="115"/>
  <c r="K5" i="115"/>
  <c r="J5" i="115"/>
  <c r="I168" i="112"/>
  <c r="K168" i="112"/>
  <c r="J168" i="112" s="1"/>
  <c r="K67" i="112"/>
  <c r="J67" i="112"/>
  <c r="I214" i="118"/>
  <c r="K150" i="118"/>
  <c r="J150" i="118" s="1"/>
  <c r="K201" i="118"/>
  <c r="J201" i="118" s="1"/>
  <c r="M30" i="62"/>
  <c r="H34" i="118"/>
  <c r="K34" i="118"/>
  <c r="J34" i="118" s="1"/>
  <c r="J231" i="118"/>
  <c r="K231" i="118"/>
  <c r="I309" i="118"/>
  <c r="H235" i="118"/>
  <c r="K235" i="118"/>
  <c r="J235" i="118"/>
  <c r="J183" i="118"/>
  <c r="I177" i="115"/>
  <c r="H177" i="115" s="1"/>
  <c r="I121" i="118"/>
  <c r="B10" i="89"/>
  <c r="K181" i="118"/>
  <c r="J181" i="118" s="1"/>
  <c r="H277" i="118"/>
  <c r="K277" i="118"/>
  <c r="J277" i="118"/>
  <c r="K262" i="118"/>
  <c r="J262" i="118" s="1"/>
  <c r="K211" i="118"/>
  <c r="J211" i="118" s="1"/>
  <c r="I270" i="115"/>
  <c r="K167" i="112"/>
  <c r="J167" i="112" s="1"/>
  <c r="K60" i="118"/>
  <c r="J60" i="118" s="1"/>
  <c r="H144" i="112"/>
  <c r="H169" i="112" s="1"/>
  <c r="H158" i="115"/>
  <c r="I144" i="115"/>
  <c r="K158" i="115"/>
  <c r="J158" i="115"/>
  <c r="K200" i="115"/>
  <c r="J200" i="115"/>
  <c r="K310" i="118"/>
  <c r="J310" i="118"/>
  <c r="K154" i="115"/>
  <c r="J154" i="115" s="1"/>
  <c r="H131" i="118"/>
  <c r="K131" i="118"/>
  <c r="J131" i="118" s="1"/>
  <c r="K27" i="118"/>
  <c r="J27" i="118" s="1"/>
  <c r="K51" i="112"/>
  <c r="J51" i="112" s="1"/>
  <c r="H205" i="115"/>
  <c r="K205" i="115"/>
  <c r="J205" i="115"/>
  <c r="A57" i="68"/>
  <c r="C57" i="89" s="1"/>
  <c r="K289" i="118"/>
  <c r="J289" i="118" s="1"/>
  <c r="B16" i="68"/>
  <c r="K196" i="64"/>
  <c r="I194" i="64"/>
  <c r="K256" i="88"/>
  <c r="I32" i="64"/>
  <c r="K33" i="64"/>
  <c r="AF9" i="3"/>
  <c r="S9" i="55" s="1"/>
  <c r="M22" i="98"/>
  <c r="N22" i="92"/>
  <c r="L22" i="98" s="1"/>
  <c r="H56" i="67"/>
  <c r="K56" i="67" s="1"/>
  <c r="J56" i="67" s="1"/>
  <c r="I308" i="88"/>
  <c r="H308" i="88"/>
  <c r="D20" i="98"/>
  <c r="A20" i="92"/>
  <c r="C20" i="98"/>
  <c r="AB34" i="116"/>
  <c r="K194" i="61"/>
  <c r="J194" i="61" s="1"/>
  <c r="K298" i="67"/>
  <c r="K14" i="88"/>
  <c r="F23" i="107"/>
  <c r="K8" i="107"/>
  <c r="Z8" i="107" s="1"/>
  <c r="X8" i="107"/>
  <c r="M29" i="68"/>
  <c r="N29" i="65"/>
  <c r="L29" i="68"/>
  <c r="J19" i="88"/>
  <c r="H19" i="91" s="1"/>
  <c r="K13" i="88"/>
  <c r="J300" i="91"/>
  <c r="H300" i="97" s="1"/>
  <c r="I300" i="97"/>
  <c r="I71" i="67"/>
  <c r="J71" i="64"/>
  <c r="H71" i="67"/>
  <c r="K21" i="67"/>
  <c r="I82" i="97"/>
  <c r="K82" i="97" s="1"/>
  <c r="I82" i="100" s="1"/>
  <c r="J82" i="91"/>
  <c r="H82" i="97"/>
  <c r="K207" i="118"/>
  <c r="J207" i="118" s="1"/>
  <c r="I206" i="118"/>
  <c r="K261" i="91"/>
  <c r="I131" i="64"/>
  <c r="N15" i="98"/>
  <c r="L15" i="101" s="1"/>
  <c r="J188" i="88"/>
  <c r="H188" i="91" s="1"/>
  <c r="I188" i="91"/>
  <c r="N35" i="68"/>
  <c r="L35" i="89" s="1"/>
  <c r="K287" i="118"/>
  <c r="J287" i="118" s="1"/>
  <c r="I286" i="118"/>
  <c r="AG9" i="3"/>
  <c r="T9" i="55" s="1"/>
  <c r="AC9" i="55"/>
  <c r="I59" i="88"/>
  <c r="K59" i="88" s="1"/>
  <c r="J59" i="67"/>
  <c r="H59" i="88"/>
  <c r="J78" i="67"/>
  <c r="H78" i="88"/>
  <c r="I78" i="88"/>
  <c r="K78" i="88" s="1"/>
  <c r="I251" i="118"/>
  <c r="K252" i="118"/>
  <c r="J252" i="118"/>
  <c r="K87" i="97"/>
  <c r="I118" i="97"/>
  <c r="H118" i="97"/>
  <c r="B45" i="68"/>
  <c r="I45" i="97"/>
  <c r="H45" i="97"/>
  <c r="K45" i="97" s="1"/>
  <c r="H144" i="115"/>
  <c r="H169" i="115"/>
  <c r="I169" i="115"/>
  <c r="K169" i="115"/>
  <c r="J169" i="115"/>
  <c r="K40" i="64"/>
  <c r="K320" i="115"/>
  <c r="J320" i="115" s="1"/>
  <c r="J58" i="88"/>
  <c r="H58" i="91"/>
  <c r="I58" i="91"/>
  <c r="K249" i="118"/>
  <c r="J249" i="118"/>
  <c r="I248" i="118"/>
  <c r="H240" i="118"/>
  <c r="A52" i="65"/>
  <c r="C52" i="68" s="1"/>
  <c r="D52" i="68"/>
  <c r="AC7" i="3"/>
  <c r="I312" i="97"/>
  <c r="J312" i="91"/>
  <c r="H312" i="97" s="1"/>
  <c r="H272" i="118"/>
  <c r="I271" i="118"/>
  <c r="I56" i="118"/>
  <c r="K57" i="118"/>
  <c r="J57" i="118" s="1"/>
  <c r="AG35" i="119"/>
  <c r="AF46" i="65"/>
  <c r="S46" i="68"/>
  <c r="D59" i="89"/>
  <c r="A59" i="68"/>
  <c r="C59" i="89" s="1"/>
  <c r="J89" i="88"/>
  <c r="H89" i="91"/>
  <c r="K89" i="91" s="1"/>
  <c r="I248" i="88"/>
  <c r="K249" i="88"/>
  <c r="J54" i="67"/>
  <c r="H54" i="88"/>
  <c r="I54" i="88"/>
  <c r="K54" i="88"/>
  <c r="K180" i="88"/>
  <c r="I179" i="88"/>
  <c r="I53" i="97"/>
  <c r="J53" i="91"/>
  <c r="H53" i="97"/>
  <c r="K289" i="67"/>
  <c r="I288" i="67"/>
  <c r="I109" i="91"/>
  <c r="J109" i="88"/>
  <c r="H109" i="91" s="1"/>
  <c r="K109" i="91" s="1"/>
  <c r="AG46" i="65"/>
  <c r="T46" i="68"/>
  <c r="AC46" i="68"/>
  <c r="D6" i="101"/>
  <c r="A6" i="98"/>
  <c r="C6" i="101"/>
  <c r="J216" i="88"/>
  <c r="H216" i="91" s="1"/>
  <c r="I216" i="91"/>
  <c r="K39" i="91"/>
  <c r="H55" i="115"/>
  <c r="I51" i="115"/>
  <c r="I167" i="115" s="1"/>
  <c r="K97" i="64"/>
  <c r="D7" i="55"/>
  <c r="A7" i="3"/>
  <c r="C7" i="55"/>
  <c r="K61" i="67"/>
  <c r="K119" i="67"/>
  <c r="K52" i="88"/>
  <c r="AB38" i="119"/>
  <c r="K35" i="88"/>
  <c r="K76" i="67"/>
  <c r="I229" i="91"/>
  <c r="J229" i="88"/>
  <c r="H229" i="91" s="1"/>
  <c r="K164" i="67"/>
  <c r="B64" i="65"/>
  <c r="O20" i="89"/>
  <c r="I296" i="118"/>
  <c r="H297" i="118"/>
  <c r="K297" i="118"/>
  <c r="J297" i="118" s="1"/>
  <c r="I8" i="88"/>
  <c r="K8" i="88" s="1"/>
  <c r="J8" i="67"/>
  <c r="H8" i="88" s="1"/>
  <c r="I138" i="91"/>
  <c r="J138" i="88"/>
  <c r="H138" i="91"/>
  <c r="AI46" i="65"/>
  <c r="V46" i="68"/>
  <c r="AE46" i="68" s="1"/>
  <c r="O16" i="98"/>
  <c r="N16" i="98" s="1"/>
  <c r="L16" i="101" s="1"/>
  <c r="K123" i="67"/>
  <c r="I122" i="67"/>
  <c r="K237" i="67"/>
  <c r="J237" i="67" s="1"/>
  <c r="H237" i="88" s="1"/>
  <c r="A34" i="65"/>
  <c r="C34" i="68"/>
  <c r="D34" i="68"/>
  <c r="O14" i="92"/>
  <c r="I126" i="88"/>
  <c r="J126" i="67"/>
  <c r="H126" i="88" s="1"/>
  <c r="K126" i="88" s="1"/>
  <c r="J126" i="88" s="1"/>
  <c r="H126" i="91" s="1"/>
  <c r="B37" i="101"/>
  <c r="I244" i="118"/>
  <c r="H244" i="118" s="1"/>
  <c r="K245" i="118"/>
  <c r="J245" i="118"/>
  <c r="H146" i="118"/>
  <c r="K146" i="118"/>
  <c r="E23" i="107"/>
  <c r="W23" i="107" s="1"/>
  <c r="X24" i="107" s="1"/>
  <c r="W24" i="107" s="1"/>
  <c r="W8" i="107"/>
  <c r="J8" i="107"/>
  <c r="Y8" i="107" s="1"/>
  <c r="H68" i="118"/>
  <c r="O9" i="55"/>
  <c r="AD34" i="116"/>
  <c r="AI34" i="116" s="1"/>
  <c r="V34" i="119" s="1"/>
  <c r="AH46" i="65"/>
  <c r="U46" i="68" s="1"/>
  <c r="I129" i="91"/>
  <c r="J129" i="88"/>
  <c r="H129" i="91"/>
  <c r="D44" i="92"/>
  <c r="A44" i="89"/>
  <c r="C44" i="92"/>
  <c r="B44" i="92" s="1"/>
  <c r="D44" i="98" s="1"/>
  <c r="M44" i="68"/>
  <c r="O44" i="68" s="1"/>
  <c r="M44" i="89" s="1"/>
  <c r="N44" i="65"/>
  <c r="L44" i="68"/>
  <c r="AB40" i="62"/>
  <c r="AH40" i="62" s="1"/>
  <c r="U40" i="65" s="1"/>
  <c r="J130" i="67"/>
  <c r="H130" i="88" s="1"/>
  <c r="K130" i="88" s="1"/>
  <c r="I130" i="91" s="1"/>
  <c r="I130" i="88"/>
  <c r="K134" i="118"/>
  <c r="J134" i="118" s="1"/>
  <c r="K56" i="118"/>
  <c r="H121" i="118"/>
  <c r="K121" i="118"/>
  <c r="J121" i="118" s="1"/>
  <c r="H290" i="112"/>
  <c r="H319" i="112" s="1"/>
  <c r="H38" i="118"/>
  <c r="K178" i="118"/>
  <c r="J178" i="118" s="1"/>
  <c r="H239" i="115"/>
  <c r="K239" i="115"/>
  <c r="J239" i="115"/>
  <c r="K68" i="118"/>
  <c r="J68" i="118"/>
  <c r="I168" i="115"/>
  <c r="K158" i="118"/>
  <c r="J158" i="118" s="1"/>
  <c r="O30" i="62"/>
  <c r="N30" i="62" s="1"/>
  <c r="L30" i="65" s="1"/>
  <c r="H214" i="118"/>
  <c r="K214" i="118"/>
  <c r="K166" i="112"/>
  <c r="J166" i="112" s="1"/>
  <c r="K295" i="115"/>
  <c r="J295" i="115" s="1"/>
  <c r="K272" i="118"/>
  <c r="J272" i="118" s="1"/>
  <c r="I239" i="118"/>
  <c r="H286" i="118"/>
  <c r="K286" i="118"/>
  <c r="J286" i="118"/>
  <c r="K206" i="118"/>
  <c r="K144" i="115"/>
  <c r="J144" i="115" s="1"/>
  <c r="K193" i="118"/>
  <c r="J193" i="118" s="1"/>
  <c r="H270" i="115"/>
  <c r="K270" i="115"/>
  <c r="J270" i="115"/>
  <c r="J146" i="118"/>
  <c r="K194" i="118"/>
  <c r="J194" i="118" s="1"/>
  <c r="H309" i="118"/>
  <c r="K309" i="118"/>
  <c r="J309" i="118"/>
  <c r="K169" i="112"/>
  <c r="J169" i="112"/>
  <c r="K5" i="118"/>
  <c r="J5" i="118" s="1"/>
  <c r="A9" i="65"/>
  <c r="C9" i="68"/>
  <c r="H154" i="118"/>
  <c r="I145" i="118"/>
  <c r="K135" i="118"/>
  <c r="J135" i="118"/>
  <c r="K159" i="118"/>
  <c r="J159" i="118" s="1"/>
  <c r="K240" i="118"/>
  <c r="J240" i="118"/>
  <c r="K244" i="118"/>
  <c r="J244" i="118"/>
  <c r="H248" i="118"/>
  <c r="K248" i="118"/>
  <c r="J248" i="118" s="1"/>
  <c r="H288" i="118"/>
  <c r="I282" i="118"/>
  <c r="K288" i="118"/>
  <c r="I204" i="115"/>
  <c r="H74" i="118"/>
  <c r="K74" i="118"/>
  <c r="J74" i="118" s="1"/>
  <c r="B10" i="92"/>
  <c r="D10" i="98"/>
  <c r="H20" i="118"/>
  <c r="K20" i="118"/>
  <c r="J20" i="118" s="1"/>
  <c r="K144" i="112"/>
  <c r="J144" i="112" s="1"/>
  <c r="B9" i="68"/>
  <c r="D9" i="89"/>
  <c r="A9" i="68"/>
  <c r="C9" i="89"/>
  <c r="H26" i="115"/>
  <c r="A10" i="92"/>
  <c r="C10" i="98"/>
  <c r="H271" i="118"/>
  <c r="K271" i="118"/>
  <c r="J271" i="118"/>
  <c r="H51" i="115"/>
  <c r="H167" i="115"/>
  <c r="K129" i="91"/>
  <c r="M20" i="92"/>
  <c r="O20" i="92" s="1"/>
  <c r="N20" i="89"/>
  <c r="L20" i="92" s="1"/>
  <c r="J35" i="88"/>
  <c r="H35" i="91"/>
  <c r="I35" i="91"/>
  <c r="J39" i="91"/>
  <c r="H39" i="97" s="1"/>
  <c r="I39" i="97"/>
  <c r="AB46" i="68"/>
  <c r="K58" i="91"/>
  <c r="A45" i="68"/>
  <c r="C45" i="89"/>
  <c r="D45" i="89"/>
  <c r="K118" i="97"/>
  <c r="H251" i="118"/>
  <c r="I250" i="118" s="1"/>
  <c r="H250" i="118" s="1"/>
  <c r="K251" i="118"/>
  <c r="J251" i="118"/>
  <c r="K188" i="91"/>
  <c r="H206" i="118"/>
  <c r="J206" i="118"/>
  <c r="I11" i="67"/>
  <c r="J11" i="64"/>
  <c r="H11" i="67" s="1"/>
  <c r="I107" i="103"/>
  <c r="K107" i="103" s="1"/>
  <c r="J107" i="100"/>
  <c r="H107" i="103" s="1"/>
  <c r="H32" i="64"/>
  <c r="K32" i="64"/>
  <c r="J32" i="64"/>
  <c r="J196" i="64"/>
  <c r="H196" i="67" s="1"/>
  <c r="I196" i="67"/>
  <c r="B57" i="89"/>
  <c r="M14" i="98"/>
  <c r="O14" i="98" s="1"/>
  <c r="N14" i="92"/>
  <c r="L14" i="98" s="1"/>
  <c r="I237" i="88"/>
  <c r="H122" i="67"/>
  <c r="K122" i="67" s="1"/>
  <c r="J122" i="67" s="1"/>
  <c r="J164" i="67"/>
  <c r="H164" i="88" s="1"/>
  <c r="K164" i="88" s="1"/>
  <c r="I164" i="88"/>
  <c r="I76" i="88"/>
  <c r="J76" i="67"/>
  <c r="H76" i="88" s="1"/>
  <c r="K76" i="88" s="1"/>
  <c r="J76" i="88" s="1"/>
  <c r="H76" i="91" s="1"/>
  <c r="D38" i="89"/>
  <c r="A38" i="68"/>
  <c r="C38" i="89"/>
  <c r="AB7" i="3"/>
  <c r="AH7" i="3" s="1"/>
  <c r="U7" i="55" s="1"/>
  <c r="B52" i="68"/>
  <c r="I78" i="91"/>
  <c r="J78" i="88"/>
  <c r="H78" i="91"/>
  <c r="K78" i="91" s="1"/>
  <c r="J78" i="91" s="1"/>
  <c r="H78" i="97" s="1"/>
  <c r="AH34" i="116"/>
  <c r="U34" i="119" s="1"/>
  <c r="I28" i="91"/>
  <c r="J28" i="88"/>
  <c r="H28" i="91" s="1"/>
  <c r="K28" i="91" s="1"/>
  <c r="I256" i="91"/>
  <c r="J256" i="88"/>
  <c r="H256" i="91" s="1"/>
  <c r="M9" i="58"/>
  <c r="N9" i="55"/>
  <c r="L9" i="58" s="1"/>
  <c r="B34" i="68"/>
  <c r="J123" i="67"/>
  <c r="H123" i="88" s="1"/>
  <c r="I123" i="88"/>
  <c r="H296" i="118"/>
  <c r="I295" i="118" s="1"/>
  <c r="I52" i="91"/>
  <c r="J52" i="88"/>
  <c r="H52" i="91" s="1"/>
  <c r="B6" i="101"/>
  <c r="I289" i="88"/>
  <c r="J289" i="67"/>
  <c r="H289" i="88" s="1"/>
  <c r="H179" i="88"/>
  <c r="K179" i="88" s="1"/>
  <c r="J179" i="88"/>
  <c r="H56" i="118"/>
  <c r="I55" i="118"/>
  <c r="I87" i="100"/>
  <c r="J87" i="97"/>
  <c r="H87" i="100"/>
  <c r="K87" i="100" s="1"/>
  <c r="J87" i="100" s="1"/>
  <c r="H87" i="103" s="1"/>
  <c r="O35" i="89"/>
  <c r="I232" i="88"/>
  <c r="J232" i="67"/>
  <c r="H232" i="88" s="1"/>
  <c r="A27" i="68"/>
  <c r="C27" i="89" s="1"/>
  <c r="D27" i="89"/>
  <c r="H131" i="64"/>
  <c r="K131" i="64"/>
  <c r="J131" i="64" s="1"/>
  <c r="I127" i="64"/>
  <c r="K71" i="67"/>
  <c r="K19" i="91"/>
  <c r="O29" i="68"/>
  <c r="F24" i="107"/>
  <c r="E24" i="107" s="1"/>
  <c r="X23" i="107"/>
  <c r="I298" i="88"/>
  <c r="J298" i="67"/>
  <c r="H298" i="88"/>
  <c r="AF34" i="116"/>
  <c r="S34" i="119" s="1"/>
  <c r="I304" i="91"/>
  <c r="J304" i="88"/>
  <c r="H304" i="91" s="1"/>
  <c r="J241" i="91"/>
  <c r="H241" i="97"/>
  <c r="I241" i="97"/>
  <c r="M39" i="92"/>
  <c r="N39" i="89"/>
  <c r="L39" i="92" s="1"/>
  <c r="N44" i="68"/>
  <c r="L44" i="89" s="1"/>
  <c r="H145" i="118"/>
  <c r="I144" i="118" s="1"/>
  <c r="D37" i="104"/>
  <c r="A37" i="101"/>
  <c r="C37" i="104" s="1"/>
  <c r="M16" i="101"/>
  <c r="O16" i="101" s="1"/>
  <c r="D64" i="68"/>
  <c r="A64" i="65"/>
  <c r="C64" i="68" s="1"/>
  <c r="K229" i="91"/>
  <c r="J61" i="67"/>
  <c r="H61" i="88"/>
  <c r="K61" i="88" s="1"/>
  <c r="J61" i="88" s="1"/>
  <c r="H61" i="91" s="1"/>
  <c r="I61" i="88"/>
  <c r="K53" i="97"/>
  <c r="J180" i="88"/>
  <c r="H180" i="91" s="1"/>
  <c r="I180" i="91"/>
  <c r="H248" i="88"/>
  <c r="K248" i="88" s="1"/>
  <c r="J248" i="88" s="1"/>
  <c r="K312" i="97"/>
  <c r="J40" i="64"/>
  <c r="H40" i="67" s="1"/>
  <c r="K40" i="67" s="1"/>
  <c r="I40" i="67"/>
  <c r="AB9" i="55"/>
  <c r="AF9" i="55" s="1"/>
  <c r="S9" i="58" s="1"/>
  <c r="J184" i="67"/>
  <c r="H184" i="88" s="1"/>
  <c r="I184" i="88"/>
  <c r="I132" i="67"/>
  <c r="J132" i="64"/>
  <c r="H132" i="67" s="1"/>
  <c r="I261" i="97"/>
  <c r="J261" i="91"/>
  <c r="H261" i="97"/>
  <c r="I21" i="88"/>
  <c r="J21" i="67"/>
  <c r="H21" i="88" s="1"/>
  <c r="K21" i="88" s="1"/>
  <c r="I13" i="91"/>
  <c r="J13" i="88"/>
  <c r="H13" i="91" s="1"/>
  <c r="I14" i="91"/>
  <c r="K14" i="91" s="1"/>
  <c r="J14" i="88"/>
  <c r="H14" i="91" s="1"/>
  <c r="K308" i="88"/>
  <c r="I33" i="67"/>
  <c r="J33" i="64"/>
  <c r="H33" i="67"/>
  <c r="K33" i="67" s="1"/>
  <c r="I33" i="88" s="1"/>
  <c r="H194" i="64"/>
  <c r="K194" i="64" s="1"/>
  <c r="J194" i="64" s="1"/>
  <c r="K127" i="118"/>
  <c r="J127" i="118"/>
  <c r="H282" i="118"/>
  <c r="K282" i="118"/>
  <c r="J282" i="118" s="1"/>
  <c r="B10" i="98"/>
  <c r="D10" i="101" s="1"/>
  <c r="A10" i="98"/>
  <c r="C10" i="101" s="1"/>
  <c r="H239" i="118"/>
  <c r="K177" i="118"/>
  <c r="J177" i="118"/>
  <c r="K128" i="118"/>
  <c r="J128" i="118"/>
  <c r="I205" i="118"/>
  <c r="B9" i="89"/>
  <c r="D9" i="92"/>
  <c r="A9" i="89"/>
  <c r="C9" i="92" s="1"/>
  <c r="J288" i="118"/>
  <c r="K154" i="118"/>
  <c r="J154" i="118" s="1"/>
  <c r="K170" i="112"/>
  <c r="J170" i="112"/>
  <c r="I31" i="118"/>
  <c r="J56" i="118"/>
  <c r="I270" i="118"/>
  <c r="K250" i="118"/>
  <c r="K145" i="118"/>
  <c r="J145" i="118" s="1"/>
  <c r="J214" i="118"/>
  <c r="K38" i="118"/>
  <c r="J38" i="118" s="1"/>
  <c r="O31" i="89"/>
  <c r="M31" i="92" s="1"/>
  <c r="K4" i="115"/>
  <c r="J4" i="115" s="1"/>
  <c r="H204" i="115"/>
  <c r="K204" i="115"/>
  <c r="J204" i="115"/>
  <c r="K296" i="118"/>
  <c r="J296" i="118" s="1"/>
  <c r="M30" i="65"/>
  <c r="H55" i="118"/>
  <c r="K55" i="118"/>
  <c r="J55" i="118" s="1"/>
  <c r="K320" i="118"/>
  <c r="J320" i="118" s="1"/>
  <c r="K169" i="118"/>
  <c r="J169" i="118"/>
  <c r="K298" i="88"/>
  <c r="J19" i="91"/>
  <c r="H19" i="97"/>
  <c r="I19" i="97"/>
  <c r="J71" i="67"/>
  <c r="H71" i="88" s="1"/>
  <c r="K71" i="88" s="1"/>
  <c r="I71" i="88"/>
  <c r="AI7" i="3"/>
  <c r="V7" i="55" s="1"/>
  <c r="K39" i="97"/>
  <c r="K35" i="91"/>
  <c r="I8" i="91"/>
  <c r="J8" i="88"/>
  <c r="H8" i="91" s="1"/>
  <c r="J130" i="88"/>
  <c r="H130" i="91" s="1"/>
  <c r="I308" i="91"/>
  <c r="J308" i="88"/>
  <c r="H308" i="91" s="1"/>
  <c r="K261" i="97"/>
  <c r="K13" i="91"/>
  <c r="O44" i="89"/>
  <c r="K241" i="97"/>
  <c r="K304" i="91"/>
  <c r="M29" i="89"/>
  <c r="O29" i="89" s="1"/>
  <c r="M29" i="92" s="1"/>
  <c r="N29" i="68"/>
  <c r="L29" i="89" s="1"/>
  <c r="K232" i="88"/>
  <c r="K123" i="88"/>
  <c r="J123" i="88" s="1"/>
  <c r="I122" i="88"/>
  <c r="I126" i="91"/>
  <c r="K256" i="91"/>
  <c r="D52" i="89"/>
  <c r="A52" i="68"/>
  <c r="C52" i="89" s="1"/>
  <c r="B52" i="89" s="1"/>
  <c r="AG7" i="3"/>
  <c r="T7" i="55"/>
  <c r="B38" i="89"/>
  <c r="K237" i="88"/>
  <c r="A57" i="89"/>
  <c r="C57" i="92"/>
  <c r="D57" i="92"/>
  <c r="B45" i="89"/>
  <c r="N16" i="101"/>
  <c r="L16" i="104" s="1"/>
  <c r="O16" i="104" s="1"/>
  <c r="N16" i="104" s="1"/>
  <c r="L16" i="107" s="1"/>
  <c r="M16" i="104"/>
  <c r="B27" i="89"/>
  <c r="K289" i="88"/>
  <c r="I288" i="88"/>
  <c r="A6" i="101"/>
  <c r="C6" i="104" s="1"/>
  <c r="D6" i="104"/>
  <c r="N14" i="98"/>
  <c r="L14" i="101" s="1"/>
  <c r="M14" i="101"/>
  <c r="K11" i="67"/>
  <c r="I109" i="97"/>
  <c r="J109" i="91"/>
  <c r="H109" i="97" s="1"/>
  <c r="K109" i="97" s="1"/>
  <c r="M20" i="98"/>
  <c r="N20" i="92"/>
  <c r="L20" i="98" s="1"/>
  <c r="O20" i="98" s="1"/>
  <c r="J82" i="97"/>
  <c r="H82" i="100" s="1"/>
  <c r="I179" i="91"/>
  <c r="K180" i="91"/>
  <c r="J229" i="91"/>
  <c r="H229" i="97"/>
  <c r="I229" i="97"/>
  <c r="I32" i="67"/>
  <c r="K132" i="67"/>
  <c r="I131" i="67"/>
  <c r="K184" i="88"/>
  <c r="J53" i="97"/>
  <c r="H53" i="100" s="1"/>
  <c r="I53" i="100"/>
  <c r="B64" i="68"/>
  <c r="A64" i="68" s="1"/>
  <c r="C64" i="89" s="1"/>
  <c r="B37" i="104"/>
  <c r="O39" i="92"/>
  <c r="N39" i="92" s="1"/>
  <c r="L39" i="98" s="1"/>
  <c r="H127" i="64"/>
  <c r="K127" i="64" s="1"/>
  <c r="J127" i="64"/>
  <c r="N35" i="89"/>
  <c r="L35" i="92" s="1"/>
  <c r="M35" i="92"/>
  <c r="K52" i="91"/>
  <c r="A34" i="68"/>
  <c r="C34" i="89"/>
  <c r="D34" i="89"/>
  <c r="AF7" i="3"/>
  <c r="S7" i="55" s="1"/>
  <c r="K196" i="67"/>
  <c r="J188" i="91"/>
  <c r="H188" i="97" s="1"/>
  <c r="I188" i="97"/>
  <c r="I118" i="100"/>
  <c r="J118" i="97"/>
  <c r="H118" i="100" s="1"/>
  <c r="K118" i="100" s="1"/>
  <c r="J118" i="100" s="1"/>
  <c r="H118" i="103" s="1"/>
  <c r="I58" i="97"/>
  <c r="J58" i="91"/>
  <c r="H58" i="97"/>
  <c r="K58" i="97" s="1"/>
  <c r="AE34" i="119"/>
  <c r="O31" i="92"/>
  <c r="M31" i="98" s="1"/>
  <c r="K295" i="118"/>
  <c r="J295" i="118"/>
  <c r="N31" i="89"/>
  <c r="L31" i="92" s="1"/>
  <c r="N31" i="92"/>
  <c r="L31" i="98" s="1"/>
  <c r="H31" i="118"/>
  <c r="I51" i="118"/>
  <c r="J250" i="118"/>
  <c r="H270" i="118"/>
  <c r="B9" i="92"/>
  <c r="D9" i="98" s="1"/>
  <c r="O30" i="65"/>
  <c r="K166" i="115"/>
  <c r="J166" i="115"/>
  <c r="K205" i="118"/>
  <c r="J205" i="118" s="1"/>
  <c r="I67" i="118"/>
  <c r="H67" i="118" s="1"/>
  <c r="H168" i="118" s="1"/>
  <c r="I290" i="115"/>
  <c r="B10" i="101"/>
  <c r="D10" i="104" s="1"/>
  <c r="K144" i="118"/>
  <c r="J144" i="118" s="1"/>
  <c r="D37" i="107"/>
  <c r="B37" i="107" s="1"/>
  <c r="A37" i="107" s="1"/>
  <c r="A37" i="104"/>
  <c r="C37" i="107"/>
  <c r="D64" i="89"/>
  <c r="B64" i="89" s="1"/>
  <c r="A64" i="89" s="1"/>
  <c r="C64" i="92" s="1"/>
  <c r="I132" i="88"/>
  <c r="J132" i="67"/>
  <c r="H132" i="88" s="1"/>
  <c r="I180" i="97"/>
  <c r="J180" i="91"/>
  <c r="H180" i="97" s="1"/>
  <c r="J289" i="88"/>
  <c r="H289" i="91" s="1"/>
  <c r="I289" i="91"/>
  <c r="I304" i="97"/>
  <c r="J304" i="91"/>
  <c r="H304" i="97" s="1"/>
  <c r="K304" i="97" s="1"/>
  <c r="J13" i="91"/>
  <c r="H13" i="97"/>
  <c r="I13" i="97"/>
  <c r="K8" i="91"/>
  <c r="J8" i="91" s="1"/>
  <c r="H8" i="97" s="1"/>
  <c r="I39" i="100"/>
  <c r="J39" i="97"/>
  <c r="H39" i="100" s="1"/>
  <c r="J52" i="91"/>
  <c r="H52" i="97" s="1"/>
  <c r="I52" i="97"/>
  <c r="J11" i="67"/>
  <c r="H11" i="88" s="1"/>
  <c r="I11" i="88"/>
  <c r="B6" i="104"/>
  <c r="B57" i="92"/>
  <c r="I237" i="91"/>
  <c r="J237" i="88"/>
  <c r="H237" i="91" s="1"/>
  <c r="K126" i="91"/>
  <c r="I232" i="91"/>
  <c r="J232" i="88"/>
  <c r="H232" i="91" s="1"/>
  <c r="K232" i="91" s="1"/>
  <c r="J40" i="67"/>
  <c r="H40" i="88" s="1"/>
  <c r="I40" i="88"/>
  <c r="I164" i="91"/>
  <c r="J164" i="88"/>
  <c r="H164" i="91" s="1"/>
  <c r="I28" i="97"/>
  <c r="J28" i="91"/>
  <c r="H28" i="97" s="1"/>
  <c r="K167" i="118"/>
  <c r="J167" i="118" s="1"/>
  <c r="AD34" i="119"/>
  <c r="M39" i="98"/>
  <c r="I61" i="91"/>
  <c r="K229" i="97"/>
  <c r="J229" i="97" s="1"/>
  <c r="H229" i="100" s="1"/>
  <c r="D38" i="92"/>
  <c r="A38" i="89"/>
  <c r="C38" i="92" s="1"/>
  <c r="J241" i="97"/>
  <c r="H241" i="100" s="1"/>
  <c r="I241" i="100"/>
  <c r="J261" i="97"/>
  <c r="H261" i="100"/>
  <c r="K261" i="100" s="1"/>
  <c r="J261" i="100" s="1"/>
  <c r="H261" i="103" s="1"/>
  <c r="K261" i="103" s="1"/>
  <c r="I261" i="100"/>
  <c r="J35" i="91"/>
  <c r="H35" i="97" s="1"/>
  <c r="K35" i="97" s="1"/>
  <c r="I35" i="97"/>
  <c r="K19" i="97"/>
  <c r="H131" i="67"/>
  <c r="K131" i="67"/>
  <c r="J131" i="67" s="1"/>
  <c r="I76" i="91"/>
  <c r="K76" i="91" s="1"/>
  <c r="J76" i="91" s="1"/>
  <c r="H76" i="97" s="1"/>
  <c r="K288" i="88"/>
  <c r="J288" i="88" s="1"/>
  <c r="H288" i="88"/>
  <c r="D27" i="92"/>
  <c r="B27" i="92" s="1"/>
  <c r="D27" i="98" s="1"/>
  <c r="A27" i="89"/>
  <c r="C27" i="92" s="1"/>
  <c r="D45" i="92"/>
  <c r="A45" i="89"/>
  <c r="C45" i="92" s="1"/>
  <c r="B45" i="92" s="1"/>
  <c r="I256" i="97"/>
  <c r="K256" i="97" s="1"/>
  <c r="J256" i="91"/>
  <c r="H256" i="97" s="1"/>
  <c r="H123" i="91"/>
  <c r="I123" i="91"/>
  <c r="K308" i="91"/>
  <c r="I298" i="91"/>
  <c r="J298" i="88"/>
  <c r="H298" i="91"/>
  <c r="K298" i="91" s="1"/>
  <c r="I298" i="97" s="1"/>
  <c r="B10" i="104"/>
  <c r="D10" i="107" s="1"/>
  <c r="A9" i="92"/>
  <c r="C9" i="98" s="1"/>
  <c r="I319" i="115"/>
  <c r="H290" i="115"/>
  <c r="H319" i="115"/>
  <c r="I321" i="115" s="1"/>
  <c r="B9" i="98"/>
  <c r="K51" i="118"/>
  <c r="J51" i="118" s="1"/>
  <c r="O31" i="98"/>
  <c r="M31" i="101" s="1"/>
  <c r="K204" i="118"/>
  <c r="J204" i="118" s="1"/>
  <c r="K67" i="118"/>
  <c r="J67" i="118" s="1"/>
  <c r="I168" i="118"/>
  <c r="K168" i="118"/>
  <c r="J168" i="118"/>
  <c r="K270" i="118"/>
  <c r="J270" i="118" s="1"/>
  <c r="K31" i="118"/>
  <c r="J31" i="118" s="1"/>
  <c r="K170" i="115"/>
  <c r="J170" i="115" s="1"/>
  <c r="N29" i="89"/>
  <c r="L29" i="92" s="1"/>
  <c r="K164" i="91"/>
  <c r="K39" i="100"/>
  <c r="I39" i="103" s="1"/>
  <c r="K132" i="88"/>
  <c r="I131" i="88"/>
  <c r="I229" i="100"/>
  <c r="A57" i="92"/>
  <c r="C57" i="98"/>
  <c r="D57" i="98"/>
  <c r="B57" i="98"/>
  <c r="A6" i="104"/>
  <c r="C6" i="107"/>
  <c r="D6" i="107"/>
  <c r="K13" i="97"/>
  <c r="I13" i="100" s="1"/>
  <c r="M16" i="107"/>
  <c r="O16" i="107" s="1"/>
  <c r="N16" i="107" s="1"/>
  <c r="K40" i="88"/>
  <c r="I58" i="100"/>
  <c r="K58" i="100" s="1"/>
  <c r="I58" i="103" s="1"/>
  <c r="J58" i="97"/>
  <c r="H58" i="100" s="1"/>
  <c r="I8" i="97"/>
  <c r="I308" i="97"/>
  <c r="J308" i="91"/>
  <c r="H308" i="97" s="1"/>
  <c r="I118" i="103"/>
  <c r="K118" i="103" s="1"/>
  <c r="I118" i="106" s="1"/>
  <c r="K28" i="97"/>
  <c r="I126" i="97"/>
  <c r="J126" i="91"/>
  <c r="H126" i="97" s="1"/>
  <c r="K126" i="97" s="1"/>
  <c r="J126" i="97" s="1"/>
  <c r="K237" i="91"/>
  <c r="K11" i="88"/>
  <c r="K52" i="97"/>
  <c r="I288" i="91"/>
  <c r="K289" i="91"/>
  <c r="O30" i="68"/>
  <c r="N30" i="68" s="1"/>
  <c r="L30" i="89" s="1"/>
  <c r="N31" i="98"/>
  <c r="L31" i="101"/>
  <c r="B9" i="101"/>
  <c r="K319" i="118"/>
  <c r="J319" i="118" s="1"/>
  <c r="O31" i="101"/>
  <c r="M31" i="104"/>
  <c r="K290" i="118"/>
  <c r="J290" i="118" s="1"/>
  <c r="A10" i="104"/>
  <c r="C10" i="107"/>
  <c r="B10" i="107"/>
  <c r="A10" i="107" s="1"/>
  <c r="J118" i="103"/>
  <c r="H118" i="106"/>
  <c r="I261" i="103"/>
  <c r="J13" i="97"/>
  <c r="H13" i="100" s="1"/>
  <c r="J298" i="91"/>
  <c r="H298" i="97" s="1"/>
  <c r="K298" i="97" s="1"/>
  <c r="A57" i="98"/>
  <c r="C57" i="101" s="1"/>
  <c r="D57" i="101"/>
  <c r="H131" i="88"/>
  <c r="J39" i="100"/>
  <c r="H39" i="103" s="1"/>
  <c r="A27" i="92"/>
  <c r="C27" i="98" s="1"/>
  <c r="J132" i="88"/>
  <c r="H132" i="91"/>
  <c r="I132" i="91"/>
  <c r="D64" i="92"/>
  <c r="B64" i="92" s="1"/>
  <c r="J52" i="97"/>
  <c r="H52" i="100" s="1"/>
  <c r="I52" i="100"/>
  <c r="K52" i="100" s="1"/>
  <c r="I28" i="100"/>
  <c r="J28" i="97"/>
  <c r="H28" i="100" s="1"/>
  <c r="K308" i="97"/>
  <c r="I304" i="100"/>
  <c r="J304" i="97"/>
  <c r="H304" i="100" s="1"/>
  <c r="I76" i="97"/>
  <c r="I164" i="97"/>
  <c r="J164" i="91"/>
  <c r="H164" i="97"/>
  <c r="O29" i="92"/>
  <c r="H321" i="115"/>
  <c r="O31" i="104"/>
  <c r="M31" i="107" s="1"/>
  <c r="K4" i="118"/>
  <c r="J4" i="118" s="1"/>
  <c r="A9" i="101"/>
  <c r="C9" i="104" s="1"/>
  <c r="D9" i="104"/>
  <c r="M30" i="89"/>
  <c r="N31" i="101"/>
  <c r="L31" i="104" s="1"/>
  <c r="N31" i="104"/>
  <c r="L31" i="107"/>
  <c r="K166" i="118"/>
  <c r="J166" i="118"/>
  <c r="K132" i="91"/>
  <c r="K118" i="106"/>
  <c r="J118" i="106" s="1"/>
  <c r="K304" i="100"/>
  <c r="H126" i="100"/>
  <c r="I126" i="100"/>
  <c r="J58" i="100"/>
  <c r="H58" i="103" s="1"/>
  <c r="K164" i="97"/>
  <c r="B27" i="98"/>
  <c r="K13" i="100"/>
  <c r="K76" i="97"/>
  <c r="I308" i="100"/>
  <c r="J308" i="97"/>
  <c r="H308" i="100"/>
  <c r="K28" i="100"/>
  <c r="J28" i="100" s="1"/>
  <c r="H28" i="103" s="1"/>
  <c r="K321" i="118"/>
  <c r="B9" i="104"/>
  <c r="O30" i="89"/>
  <c r="J261" i="103"/>
  <c r="H261" i="106" s="1"/>
  <c r="K261" i="106" s="1"/>
  <c r="J261" i="106" s="1"/>
  <c r="I261" i="106"/>
  <c r="J164" i="97"/>
  <c r="H164" i="100" s="1"/>
  <c r="K164" i="100" s="1"/>
  <c r="I164" i="100"/>
  <c r="I28" i="103"/>
  <c r="K308" i="100"/>
  <c r="I13" i="103"/>
  <c r="J13" i="100"/>
  <c r="H13" i="103" s="1"/>
  <c r="K58" i="103"/>
  <c r="I76" i="100"/>
  <c r="J76" i="97"/>
  <c r="H76" i="100"/>
  <c r="K76" i="100" s="1"/>
  <c r="I76" i="103" s="1"/>
  <c r="A27" i="98"/>
  <c r="C27" i="101" s="1"/>
  <c r="B27" i="101" s="1"/>
  <c r="D27" i="101"/>
  <c r="I298" i="100"/>
  <c r="J298" i="97"/>
  <c r="H298" i="100" s="1"/>
  <c r="K298" i="100" s="1"/>
  <c r="K126" i="100"/>
  <c r="I304" i="103"/>
  <c r="J304" i="100"/>
  <c r="H304" i="103"/>
  <c r="M30" i="92"/>
  <c r="A9" i="104"/>
  <c r="C9" i="107"/>
  <c r="D9" i="107"/>
  <c r="K170" i="118"/>
  <c r="G171" i="118" s="1"/>
  <c r="G322" i="118"/>
  <c r="J321" i="118"/>
  <c r="F322" i="118"/>
  <c r="N30" i="89"/>
  <c r="L30" i="92"/>
  <c r="I126" i="103"/>
  <c r="J126" i="100"/>
  <c r="H126" i="103" s="1"/>
  <c r="J58" i="103"/>
  <c r="H58" i="106"/>
  <c r="I58" i="106"/>
  <c r="I308" i="103"/>
  <c r="J308" i="100"/>
  <c r="H308" i="103"/>
  <c r="K304" i="103"/>
  <c r="K13" i="103"/>
  <c r="J13" i="103" s="1"/>
  <c r="H13" i="106" s="1"/>
  <c r="K28" i="103"/>
  <c r="J170" i="118"/>
  <c r="F171" i="118" s="1"/>
  <c r="O30" i="92"/>
  <c r="B9" i="107"/>
  <c r="A9" i="107"/>
  <c r="I13" i="106"/>
  <c r="K13" i="106" s="1"/>
  <c r="J13" i="106" s="1"/>
  <c r="I28" i="106"/>
  <c r="J28" i="103"/>
  <c r="H28" i="106" s="1"/>
  <c r="K28" i="106" s="1"/>
  <c r="K58" i="106"/>
  <c r="J58" i="106" s="1"/>
  <c r="I298" i="103"/>
  <c r="J298" i="100"/>
  <c r="H298" i="103"/>
  <c r="J304" i="103"/>
  <c r="H304" i="106"/>
  <c r="I304" i="106"/>
  <c r="K308" i="103"/>
  <c r="J308" i="103" s="1"/>
  <c r="H308" i="106" s="1"/>
  <c r="J76" i="100"/>
  <c r="H76" i="103" s="1"/>
  <c r="K126" i="103"/>
  <c r="M30" i="98"/>
  <c r="G172" i="118"/>
  <c r="F172" i="118"/>
  <c r="N30" i="92"/>
  <c r="L30" i="98" s="1"/>
  <c r="K171" i="118"/>
  <c r="J171" i="118" s="1"/>
  <c r="I308" i="106"/>
  <c r="K304" i="106"/>
  <c r="J304" i="106" s="1"/>
  <c r="J126" i="103"/>
  <c r="H126" i="106" s="1"/>
  <c r="K126" i="106" s="1"/>
  <c r="J126" i="106" s="1"/>
  <c r="I126" i="106"/>
  <c r="K298" i="103"/>
  <c r="J28" i="106"/>
  <c r="I298" i="106"/>
  <c r="J298" i="103"/>
  <c r="H298" i="106" s="1"/>
  <c r="K308" i="106"/>
  <c r="J308" i="106" s="1"/>
  <c r="K298" i="106"/>
  <c r="J298" i="106" s="1"/>
  <c r="O30" i="101"/>
  <c r="M30" i="104" s="1"/>
  <c r="N30" i="101"/>
  <c r="L30" i="104" s="1"/>
  <c r="O30" i="104"/>
  <c r="O30" i="107"/>
  <c r="N30" i="107"/>
  <c r="D64" i="98" l="1"/>
  <c r="A64" i="92"/>
  <c r="C64" i="98" s="1"/>
  <c r="N30" i="104"/>
  <c r="L30" i="107" s="1"/>
  <c r="M30" i="107"/>
  <c r="K76" i="103"/>
  <c r="I164" i="103"/>
  <c r="K164" i="103" s="1"/>
  <c r="J164" i="100"/>
  <c r="H164" i="103" s="1"/>
  <c r="I132" i="97"/>
  <c r="J132" i="91"/>
  <c r="H132" i="97" s="1"/>
  <c r="D27" i="104"/>
  <c r="B27" i="104" s="1"/>
  <c r="A27" i="101"/>
  <c r="C27" i="104" s="1"/>
  <c r="I52" i="103"/>
  <c r="J52" i="100"/>
  <c r="H52" i="103" s="1"/>
  <c r="H288" i="91"/>
  <c r="K288" i="91" s="1"/>
  <c r="J288" i="91" s="1"/>
  <c r="G323" i="118"/>
  <c r="F323" i="118"/>
  <c r="K322" i="118"/>
  <c r="J322" i="118" s="1"/>
  <c r="M29" i="98"/>
  <c r="N29" i="92"/>
  <c r="L29" i="98" s="1"/>
  <c r="K8" i="97"/>
  <c r="I35" i="100"/>
  <c r="J35" i="97"/>
  <c r="H35" i="100" s="1"/>
  <c r="H32" i="67"/>
  <c r="K32" i="67"/>
  <c r="J32" i="67" s="1"/>
  <c r="I179" i="97"/>
  <c r="K180" i="97"/>
  <c r="I40" i="91"/>
  <c r="J40" i="88"/>
  <c r="H40" i="91" s="1"/>
  <c r="I256" i="100"/>
  <c r="J256" i="97"/>
  <c r="H256" i="100" s="1"/>
  <c r="I232" i="97"/>
  <c r="J232" i="91"/>
  <c r="H232" i="97" s="1"/>
  <c r="B57" i="101"/>
  <c r="N30" i="65"/>
  <c r="L30" i="68" s="1"/>
  <c r="M30" i="68"/>
  <c r="I32" i="88"/>
  <c r="I289" i="97"/>
  <c r="J289" i="91"/>
  <c r="H289" i="97" s="1"/>
  <c r="K39" i="103"/>
  <c r="J19" i="97"/>
  <c r="H19" i="100" s="1"/>
  <c r="I19" i="100"/>
  <c r="I59" i="91"/>
  <c r="K59" i="91" s="1"/>
  <c r="J59" i="88"/>
  <c r="H59" i="91" s="1"/>
  <c r="D45" i="98"/>
  <c r="B45" i="98" s="1"/>
  <c r="A45" i="92"/>
  <c r="C45" i="98" s="1"/>
  <c r="A52" i="89"/>
  <c r="C52" i="92" s="1"/>
  <c r="D52" i="92"/>
  <c r="B52" i="92" s="1"/>
  <c r="I237" i="97"/>
  <c r="K237" i="97" s="1"/>
  <c r="J237" i="91"/>
  <c r="H237" i="97" s="1"/>
  <c r="K131" i="88"/>
  <c r="J131" i="88" s="1"/>
  <c r="I122" i="91"/>
  <c r="K61" i="91"/>
  <c r="N20" i="98"/>
  <c r="L20" i="101" s="1"/>
  <c r="M20" i="101"/>
  <c r="O20" i="101" s="1"/>
  <c r="M44" i="92"/>
  <c r="O44" i="92" s="1"/>
  <c r="N44" i="89"/>
  <c r="L44" i="92" s="1"/>
  <c r="J107" i="103"/>
  <c r="H107" i="106" s="1"/>
  <c r="I107" i="106"/>
  <c r="I167" i="118"/>
  <c r="H51" i="118"/>
  <c r="H167" i="118" s="1"/>
  <c r="D9" i="101"/>
  <c r="A9" i="98"/>
  <c r="C9" i="101" s="1"/>
  <c r="I184" i="91"/>
  <c r="J184" i="88"/>
  <c r="H184" i="91" s="1"/>
  <c r="J109" i="97"/>
  <c r="H109" i="100" s="1"/>
  <c r="I109" i="100"/>
  <c r="J11" i="88"/>
  <c r="H11" i="91" s="1"/>
  <c r="I11" i="91"/>
  <c r="K188" i="97"/>
  <c r="I71" i="91"/>
  <c r="K71" i="91" s="1"/>
  <c r="J71" i="88"/>
  <c r="H71" i="91" s="1"/>
  <c r="K229" i="100"/>
  <c r="K82" i="100"/>
  <c r="AE17" i="119"/>
  <c r="AD17" i="119" s="1"/>
  <c r="I199" i="67"/>
  <c r="J199" i="64"/>
  <c r="H199" i="67" s="1"/>
  <c r="H296" i="115"/>
  <c r="I295" i="115" s="1"/>
  <c r="AB56" i="119"/>
  <c r="AH56" i="119" s="1"/>
  <c r="AF56" i="119"/>
  <c r="H179" i="118"/>
  <c r="I178" i="118" s="1"/>
  <c r="H17" i="118"/>
  <c r="I16" i="118" s="1"/>
  <c r="H16" i="118" s="1"/>
  <c r="I87" i="103"/>
  <c r="K87" i="103" s="1"/>
  <c r="I196" i="88"/>
  <c r="J196" i="67"/>
  <c r="H196" i="88" s="1"/>
  <c r="B34" i="89"/>
  <c r="O35" i="92"/>
  <c r="H179" i="91"/>
  <c r="K179" i="91" s="1"/>
  <c r="J179" i="91" s="1"/>
  <c r="K130" i="91"/>
  <c r="I128" i="91"/>
  <c r="H205" i="118"/>
  <c r="I204" i="118"/>
  <c r="H204" i="118" s="1"/>
  <c r="AD46" i="68"/>
  <c r="AH46" i="68" s="1"/>
  <c r="U46" i="89" s="1"/>
  <c r="AI46" i="68"/>
  <c r="V46" i="89" s="1"/>
  <c r="I111" i="91"/>
  <c r="K111" i="91" s="1"/>
  <c r="A16" i="68"/>
  <c r="C16" i="89" s="1"/>
  <c r="D16" i="89"/>
  <c r="J21" i="88"/>
  <c r="H21" i="91" s="1"/>
  <c r="I21" i="91"/>
  <c r="I312" i="100"/>
  <c r="K312" i="100" s="1"/>
  <c r="J312" i="97"/>
  <c r="H312" i="100" s="1"/>
  <c r="H295" i="118"/>
  <c r="H320" i="118" s="1"/>
  <c r="I320" i="118"/>
  <c r="AF46" i="68"/>
  <c r="S46" i="89" s="1"/>
  <c r="I54" i="91"/>
  <c r="J54" i="88"/>
  <c r="H54" i="91" s="1"/>
  <c r="B38" i="92"/>
  <c r="O14" i="101"/>
  <c r="AE7" i="55"/>
  <c r="AD7" i="55" s="1"/>
  <c r="I129" i="97"/>
  <c r="J129" i="91"/>
  <c r="H129" i="97" s="1"/>
  <c r="J33" i="67"/>
  <c r="H33" i="88" s="1"/>
  <c r="K33" i="88" s="1"/>
  <c r="K241" i="100"/>
  <c r="O39" i="98"/>
  <c r="K53" i="100"/>
  <c r="A44" i="92"/>
  <c r="C44" i="98" s="1"/>
  <c r="B44" i="98" s="1"/>
  <c r="H122" i="88"/>
  <c r="K122" i="88" s="1"/>
  <c r="J122" i="88" s="1"/>
  <c r="K123" i="91"/>
  <c r="I14" i="97"/>
  <c r="J14" i="91"/>
  <c r="H14" i="97" s="1"/>
  <c r="I78" i="97"/>
  <c r="K78" i="97" s="1"/>
  <c r="J249" i="88"/>
  <c r="H249" i="91" s="1"/>
  <c r="I249" i="91"/>
  <c r="A10" i="101"/>
  <c r="C10" i="104" s="1"/>
  <c r="K138" i="91"/>
  <c r="I89" i="97"/>
  <c r="J89" i="91"/>
  <c r="H89" i="97" s="1"/>
  <c r="D10" i="92"/>
  <c r="A10" i="89"/>
  <c r="C10" i="92" s="1"/>
  <c r="I321" i="112"/>
  <c r="H321" i="112" s="1"/>
  <c r="I133" i="91"/>
  <c r="J133" i="88"/>
  <c r="H133" i="91" s="1"/>
  <c r="I128" i="88"/>
  <c r="J97" i="64"/>
  <c r="H97" i="67" s="1"/>
  <c r="I97" i="67"/>
  <c r="K97" i="67" s="1"/>
  <c r="K216" i="91"/>
  <c r="H288" i="67"/>
  <c r="K288" i="67" s="1"/>
  <c r="J288" i="67" s="1"/>
  <c r="H144" i="118"/>
  <c r="H169" i="118" s="1"/>
  <c r="I169" i="118"/>
  <c r="I45" i="100"/>
  <c r="K45" i="100" s="1"/>
  <c r="J45" i="97"/>
  <c r="H45" i="100" s="1"/>
  <c r="I72" i="91"/>
  <c r="J72" i="88"/>
  <c r="H72" i="91" s="1"/>
  <c r="I119" i="88"/>
  <c r="K119" i="88" s="1"/>
  <c r="J119" i="67"/>
  <c r="H119" i="88" s="1"/>
  <c r="AG40" i="62"/>
  <c r="T40" i="65" s="1"/>
  <c r="AC40" i="65" s="1"/>
  <c r="B59" i="89"/>
  <c r="O22" i="98"/>
  <c r="K247" i="91"/>
  <c r="AG34" i="116"/>
  <c r="J99" i="67"/>
  <c r="H99" i="88" s="1"/>
  <c r="I99" i="88"/>
  <c r="AF40" i="62"/>
  <c r="S40" i="65" s="1"/>
  <c r="H127" i="61"/>
  <c r="K127" i="61"/>
  <c r="J127" i="61" s="1"/>
  <c r="AG9" i="55"/>
  <c r="T9" i="58" s="1"/>
  <c r="AC9" i="58" s="1"/>
  <c r="K131" i="61"/>
  <c r="J131" i="61" s="1"/>
  <c r="H159" i="118"/>
  <c r="I158" i="118"/>
  <c r="H158" i="118" s="1"/>
  <c r="I128" i="67"/>
  <c r="I281" i="100"/>
  <c r="J281" i="97"/>
  <c r="H281" i="100" s="1"/>
  <c r="B20" i="98"/>
  <c r="AI9" i="55"/>
  <c r="V9" i="58" s="1"/>
  <c r="AE9" i="58" s="1"/>
  <c r="AD9" i="58" s="1"/>
  <c r="AH9" i="55"/>
  <c r="U9" i="58" s="1"/>
  <c r="A17" i="89"/>
  <c r="C17" i="92" s="1"/>
  <c r="B17" i="92" s="1"/>
  <c r="AI40" i="62"/>
  <c r="V40" i="65" s="1"/>
  <c r="AE40" i="65" s="1"/>
  <c r="AD40" i="65" s="1"/>
  <c r="K300" i="97"/>
  <c r="K314" i="88"/>
  <c r="O15" i="101"/>
  <c r="N58" i="68"/>
  <c r="L58" i="89" s="1"/>
  <c r="M58" i="89"/>
  <c r="O58" i="89" s="1"/>
  <c r="I42" i="91"/>
  <c r="J42" i="88"/>
  <c r="H42" i="91" s="1"/>
  <c r="I114" i="97"/>
  <c r="K114" i="97" s="1"/>
  <c r="J114" i="91"/>
  <c r="H114" i="97" s="1"/>
  <c r="AH65" i="62"/>
  <c r="U65" i="65" s="1"/>
  <c r="AE65" i="65" s="1"/>
  <c r="AD65" i="65" s="1"/>
  <c r="AB15" i="119"/>
  <c r="AG17" i="116"/>
  <c r="T17" i="119" s="1"/>
  <c r="AC17" i="119" s="1"/>
  <c r="K208" i="88"/>
  <c r="J108" i="67"/>
  <c r="H108" i="88" s="1"/>
  <c r="I108" i="88"/>
  <c r="K108" i="88" s="1"/>
  <c r="A58" i="92"/>
  <c r="C58" i="98" s="1"/>
  <c r="D58" i="98"/>
  <c r="AG65" i="62"/>
  <c r="T65" i="65" s="1"/>
  <c r="AC65" i="65" s="1"/>
  <c r="AH17" i="116"/>
  <c r="U17" i="119" s="1"/>
  <c r="J117" i="67"/>
  <c r="H117" i="88" s="1"/>
  <c r="K117" i="88" s="1"/>
  <c r="I12" i="97"/>
  <c r="K12" i="97" s="1"/>
  <c r="J12" i="91"/>
  <c r="H12" i="97" s="1"/>
  <c r="K273" i="118"/>
  <c r="J273" i="118" s="1"/>
  <c r="AF17" i="116"/>
  <c r="S17" i="119" s="1"/>
  <c r="H127" i="57"/>
  <c r="K127" i="57"/>
  <c r="J127" i="57" s="1"/>
  <c r="A28" i="68"/>
  <c r="C28" i="89" s="1"/>
  <c r="D28" i="89"/>
  <c r="B28" i="89" s="1"/>
  <c r="V43" i="58"/>
  <c r="N47" i="62"/>
  <c r="L47" i="65" s="1"/>
  <c r="O47" i="65" s="1"/>
  <c r="AH38" i="116"/>
  <c r="U38" i="119" s="1"/>
  <c r="AE38" i="119" s="1"/>
  <c r="AB45" i="116"/>
  <c r="I121" i="115"/>
  <c r="H121" i="115" s="1"/>
  <c r="AH28" i="55"/>
  <c r="U28" i="58" s="1"/>
  <c r="AH43" i="55"/>
  <c r="U43" i="58" s="1"/>
  <c r="H24" i="115"/>
  <c r="I23" i="115"/>
  <c r="H23" i="115" s="1"/>
  <c r="AG28" i="55"/>
  <c r="T28" i="58" s="1"/>
  <c r="AC28" i="58" s="1"/>
  <c r="AG43" i="55"/>
  <c r="K197" i="57"/>
  <c r="J197" i="57" s="1"/>
  <c r="AI28" i="55"/>
  <c r="V28" i="58" s="1"/>
  <c r="AE28" i="58" s="1"/>
  <c r="AD28" i="58" s="1"/>
  <c r="J139" i="115"/>
  <c r="H139" i="118" s="1"/>
  <c r="J29" i="115"/>
  <c r="H29" i="118" s="1"/>
  <c r="F166" i="109"/>
  <c r="K4" i="109"/>
  <c r="J4" i="109" s="1"/>
  <c r="K139" i="88"/>
  <c r="J46" i="112"/>
  <c r="H46" i="115" s="1"/>
  <c r="I46" i="115"/>
  <c r="K46" i="115" s="1"/>
  <c r="I104" i="64"/>
  <c r="J104" i="61"/>
  <c r="H104" i="64" s="1"/>
  <c r="B43" i="113"/>
  <c r="AB36" i="62"/>
  <c r="AF36" i="62" s="1"/>
  <c r="S36" i="65" s="1"/>
  <c r="AG36" i="62"/>
  <c r="T36" i="65" s="1"/>
  <c r="A54" i="68"/>
  <c r="C54" i="89" s="1"/>
  <c r="D54" i="89"/>
  <c r="F310" i="109"/>
  <c r="K310" i="109"/>
  <c r="J310" i="109" s="1"/>
  <c r="G309" i="109"/>
  <c r="F219" i="112"/>
  <c r="K219" i="112" s="1"/>
  <c r="J219" i="112" s="1"/>
  <c r="I80" i="61"/>
  <c r="J80" i="57"/>
  <c r="H80" i="61" s="1"/>
  <c r="AB20" i="110"/>
  <c r="AG20" i="110" s="1"/>
  <c r="T20" i="113" s="1"/>
  <c r="K155" i="61"/>
  <c r="K73" i="61"/>
  <c r="G51" i="109"/>
  <c r="A53" i="65"/>
  <c r="C53" i="68" s="1"/>
  <c r="D53" i="68"/>
  <c r="B29" i="65"/>
  <c r="K68" i="2"/>
  <c r="J68" i="2" s="1"/>
  <c r="G67" i="2"/>
  <c r="F27" i="115"/>
  <c r="K27" i="115" s="1"/>
  <c r="J27" i="115" s="1"/>
  <c r="G26" i="115"/>
  <c r="K16" i="2"/>
  <c r="J16" i="2" s="1"/>
  <c r="G4" i="2"/>
  <c r="M31" i="116"/>
  <c r="N31" i="113"/>
  <c r="L31" i="116" s="1"/>
  <c r="B15" i="68"/>
  <c r="K270" i="109"/>
  <c r="J270" i="109" s="1"/>
  <c r="I37" i="115"/>
  <c r="K37" i="115" s="1"/>
  <c r="J37" i="112"/>
  <c r="H37" i="115" s="1"/>
  <c r="AC10" i="55"/>
  <c r="AI63" i="113"/>
  <c r="AG44" i="58"/>
  <c r="T44" i="62" s="1"/>
  <c r="AC44" i="62" s="1"/>
  <c r="J199" i="115"/>
  <c r="H199" i="118" s="1"/>
  <c r="J280" i="115"/>
  <c r="H280" i="118" s="1"/>
  <c r="K315" i="64"/>
  <c r="I234" i="118"/>
  <c r="K234" i="118" s="1"/>
  <c r="J234" i="118" s="1"/>
  <c r="J234" i="115"/>
  <c r="H234" i="118" s="1"/>
  <c r="AG58" i="113"/>
  <c r="T58" i="116" s="1"/>
  <c r="AC58" i="116" s="1"/>
  <c r="AI58" i="113"/>
  <c r="V58" i="116" s="1"/>
  <c r="AE58" i="116" s="1"/>
  <c r="AD58" i="116" s="1"/>
  <c r="I156" i="115"/>
  <c r="K156" i="115" s="1"/>
  <c r="J156" i="112"/>
  <c r="H156" i="115" s="1"/>
  <c r="A14" i="62"/>
  <c r="C14" i="65" s="1"/>
  <c r="D14" i="65"/>
  <c r="I42" i="118"/>
  <c r="K42" i="118" s="1"/>
  <c r="J42" i="118" s="1"/>
  <c r="J42" i="115"/>
  <c r="H42" i="118" s="1"/>
  <c r="AF60" i="113"/>
  <c r="S60" i="116" s="1"/>
  <c r="AC60" i="116" s="1"/>
  <c r="AD29" i="62"/>
  <c r="AB17" i="58"/>
  <c r="AI17" i="58" s="1"/>
  <c r="V17" i="62" s="1"/>
  <c r="J61" i="115"/>
  <c r="H61" i="118" s="1"/>
  <c r="I60" i="118" s="1"/>
  <c r="H60" i="118" s="1"/>
  <c r="J120" i="115"/>
  <c r="H120" i="118" s="1"/>
  <c r="J83" i="115"/>
  <c r="H83" i="118" s="1"/>
  <c r="K26" i="57"/>
  <c r="J26" i="57" s="1"/>
  <c r="G4" i="57"/>
  <c r="I114" i="118"/>
  <c r="K114" i="118" s="1"/>
  <c r="J114" i="118" s="1"/>
  <c r="J114" i="115"/>
  <c r="H114" i="118" s="1"/>
  <c r="F51" i="115"/>
  <c r="G167" i="115"/>
  <c r="AF40" i="113"/>
  <c r="S40" i="116" s="1"/>
  <c r="AG40" i="113"/>
  <c r="T40" i="116" s="1"/>
  <c r="AI40" i="113"/>
  <c r="V40" i="116" s="1"/>
  <c r="AE40" i="116" s="1"/>
  <c r="AD40" i="116" s="1"/>
  <c r="AH40" i="113"/>
  <c r="U40" i="116" s="1"/>
  <c r="J188" i="115"/>
  <c r="H188" i="118" s="1"/>
  <c r="I87" i="115"/>
  <c r="K87" i="115" s="1"/>
  <c r="J87" i="112"/>
  <c r="H87" i="115" s="1"/>
  <c r="J15" i="115"/>
  <c r="H15" i="118" s="1"/>
  <c r="I15" i="118"/>
  <c r="K15" i="118" s="1"/>
  <c r="J15" i="118" s="1"/>
  <c r="AB54" i="116"/>
  <c r="K274" i="61"/>
  <c r="K98" i="97"/>
  <c r="J164" i="112"/>
  <c r="H164" i="115" s="1"/>
  <c r="N45" i="116"/>
  <c r="L45" i="119" s="1"/>
  <c r="M45" i="119"/>
  <c r="I68" i="54"/>
  <c r="K69" i="54"/>
  <c r="J69" i="54" s="1"/>
  <c r="I24" i="67"/>
  <c r="K25" i="67"/>
  <c r="A174" i="97"/>
  <c r="A48" i="97"/>
  <c r="A267" i="97"/>
  <c r="A1" i="98"/>
  <c r="R1" i="98" s="1"/>
  <c r="A292" i="97"/>
  <c r="A221" i="97"/>
  <c r="A91" i="97"/>
  <c r="I308" i="115"/>
  <c r="K308" i="115" s="1"/>
  <c r="J308" i="112"/>
  <c r="H308" i="115" s="1"/>
  <c r="J9" i="112"/>
  <c r="H9" i="115" s="1"/>
  <c r="I9" i="115"/>
  <c r="K9" i="115" s="1"/>
  <c r="K179" i="109"/>
  <c r="J179" i="109" s="1"/>
  <c r="G178" i="109"/>
  <c r="D22" i="65"/>
  <c r="B22" i="65" s="1"/>
  <c r="J243" i="112"/>
  <c r="H243" i="115" s="1"/>
  <c r="I243" i="115"/>
  <c r="K243" i="115" s="1"/>
  <c r="G74" i="112"/>
  <c r="K75" i="112"/>
  <c r="J75" i="112" s="1"/>
  <c r="J234" i="61"/>
  <c r="H234" i="64" s="1"/>
  <c r="I234" i="64"/>
  <c r="K234" i="64" s="1"/>
  <c r="J64" i="64"/>
  <c r="H64" i="67" s="1"/>
  <c r="I64" i="67"/>
  <c r="D34" i="116"/>
  <c r="AD63" i="113"/>
  <c r="I313" i="112"/>
  <c r="K313" i="112" s="1"/>
  <c r="J313" i="109"/>
  <c r="H313" i="112" s="1"/>
  <c r="I161" i="112"/>
  <c r="K161" i="112" s="1"/>
  <c r="J161" i="109"/>
  <c r="H161" i="112" s="1"/>
  <c r="K210" i="112"/>
  <c r="I209" i="112"/>
  <c r="H209" i="112" s="1"/>
  <c r="J229" i="112"/>
  <c r="H229" i="115" s="1"/>
  <c r="K122" i="57"/>
  <c r="J122" i="57" s="1"/>
  <c r="AH53" i="110"/>
  <c r="U53" i="113" s="1"/>
  <c r="AI53" i="110"/>
  <c r="V53" i="113" s="1"/>
  <c r="A267" i="115"/>
  <c r="A292" i="115"/>
  <c r="A1" i="116"/>
  <c r="R1" i="116" s="1"/>
  <c r="A174" i="115"/>
  <c r="A221" i="115"/>
  <c r="AF47" i="116"/>
  <c r="S47" i="119" s="1"/>
  <c r="AC47" i="119" s="1"/>
  <c r="I80" i="115"/>
  <c r="J80" i="112"/>
  <c r="H80" i="115" s="1"/>
  <c r="F179" i="115"/>
  <c r="K179" i="115" s="1"/>
  <c r="J179" i="115" s="1"/>
  <c r="G178" i="115"/>
  <c r="G282" i="109"/>
  <c r="F283" i="109"/>
  <c r="K283" i="109"/>
  <c r="J283" i="109" s="1"/>
  <c r="I232" i="112"/>
  <c r="J232" i="109"/>
  <c r="H232" i="112" s="1"/>
  <c r="K27" i="61"/>
  <c r="J27" i="61" s="1"/>
  <c r="AF19" i="110"/>
  <c r="S19" i="113" s="1"/>
  <c r="AI19" i="110"/>
  <c r="V19" i="113" s="1"/>
  <c r="AE19" i="113" s="1"/>
  <c r="AD19" i="113" s="1"/>
  <c r="AG19" i="110"/>
  <c r="T19" i="113" s="1"/>
  <c r="AC19" i="113" s="1"/>
  <c r="F251" i="115"/>
  <c r="K251" i="115" s="1"/>
  <c r="J251" i="115" s="1"/>
  <c r="A141" i="103"/>
  <c r="A1" i="104"/>
  <c r="R1" i="104" s="1"/>
  <c r="A221" i="103"/>
  <c r="A267" i="103"/>
  <c r="A91" i="103"/>
  <c r="A174" i="103"/>
  <c r="A48" i="103"/>
  <c r="K32" i="58"/>
  <c r="J32" i="58" s="1"/>
  <c r="Z30" i="58"/>
  <c r="Z32" i="58" s="1"/>
  <c r="Y32" i="58" s="1"/>
  <c r="Y30" i="101"/>
  <c r="Z32" i="101" s="1"/>
  <c r="Y32" i="101" s="1"/>
  <c r="K30" i="119"/>
  <c r="K32" i="101"/>
  <c r="J32" i="101" s="1"/>
  <c r="I259" i="67"/>
  <c r="J259" i="64"/>
  <c r="H259" i="67" s="1"/>
  <c r="AG16" i="113"/>
  <c r="T16" i="116" s="1"/>
  <c r="AF16" i="113"/>
  <c r="S16" i="116" s="1"/>
  <c r="D60" i="65"/>
  <c r="A60" i="62"/>
  <c r="C60" i="65" s="1"/>
  <c r="F27" i="109"/>
  <c r="G26" i="109" s="1"/>
  <c r="K27" i="109"/>
  <c r="J27" i="109" s="1"/>
  <c r="J191" i="109"/>
  <c r="H191" i="112" s="1"/>
  <c r="I191" i="112"/>
  <c r="K191" i="112" s="1"/>
  <c r="J281" i="109"/>
  <c r="H281" i="112" s="1"/>
  <c r="I281" i="112"/>
  <c r="K281" i="112" s="1"/>
  <c r="F277" i="109"/>
  <c r="K277" i="109" s="1"/>
  <c r="J277" i="109" s="1"/>
  <c r="N51" i="116"/>
  <c r="L51" i="119" s="1"/>
  <c r="M51" i="119"/>
  <c r="F144" i="88"/>
  <c r="F169" i="88" s="1"/>
  <c r="G170" i="88" s="1"/>
  <c r="I153" i="112"/>
  <c r="K153" i="112" s="1"/>
  <c r="J153" i="109"/>
  <c r="H153" i="112" s="1"/>
  <c r="I316" i="112"/>
  <c r="H316" i="112" s="1"/>
  <c r="AH16" i="113"/>
  <c r="U16" i="116" s="1"/>
  <c r="AE16" i="116" s="1"/>
  <c r="AD16" i="116" s="1"/>
  <c r="K185" i="61"/>
  <c r="H4" i="109"/>
  <c r="H166" i="109" s="1"/>
  <c r="I166" i="109"/>
  <c r="I170" i="109" s="1"/>
  <c r="H170" i="109" s="1"/>
  <c r="G271" i="112"/>
  <c r="I106" i="67"/>
  <c r="K106" i="67" s="1"/>
  <c r="J106" i="64"/>
  <c r="H106" i="67" s="1"/>
  <c r="J36" i="64"/>
  <c r="H36" i="67" s="1"/>
  <c r="K36" i="67" s="1"/>
  <c r="K187" i="61"/>
  <c r="AF53" i="110"/>
  <c r="S53" i="113" s="1"/>
  <c r="AC53" i="113" s="1"/>
  <c r="AF57" i="3"/>
  <c r="S57" i="55" s="1"/>
  <c r="AH29" i="113"/>
  <c r="U29" i="116" s="1"/>
  <c r="I303" i="112"/>
  <c r="K303" i="112" s="1"/>
  <c r="J303" i="109"/>
  <c r="H303" i="112" s="1"/>
  <c r="I104" i="112"/>
  <c r="K104" i="112" s="1"/>
  <c r="J104" i="109"/>
  <c r="H104" i="112" s="1"/>
  <c r="I224" i="112"/>
  <c r="J224" i="109"/>
  <c r="H224" i="112" s="1"/>
  <c r="I62" i="112"/>
  <c r="K62" i="112" s="1"/>
  <c r="J62" i="109"/>
  <c r="H62" i="112" s="1"/>
  <c r="F286" i="109"/>
  <c r="K286" i="109" s="1"/>
  <c r="J286" i="109" s="1"/>
  <c r="F75" i="115"/>
  <c r="K75" i="115" s="1"/>
  <c r="J75" i="115" s="1"/>
  <c r="G74" i="115"/>
  <c r="G16" i="118"/>
  <c r="G26" i="112"/>
  <c r="F60" i="109"/>
  <c r="K60" i="109" s="1"/>
  <c r="J60" i="109" s="1"/>
  <c r="E10" i="119"/>
  <c r="G250" i="109"/>
  <c r="I54" i="112"/>
  <c r="K54" i="112" s="1"/>
  <c r="J54" i="109"/>
  <c r="H54" i="112" s="1"/>
  <c r="I7" i="112"/>
  <c r="J7" i="109"/>
  <c r="H7" i="112" s="1"/>
  <c r="I182" i="112"/>
  <c r="J182" i="109"/>
  <c r="H182" i="112" s="1"/>
  <c r="A174" i="67"/>
  <c r="A48" i="67"/>
  <c r="A91" i="67"/>
  <c r="A1" i="68"/>
  <c r="R1" i="68" s="1"/>
  <c r="A292" i="67"/>
  <c r="J162" i="109"/>
  <c r="H162" i="112" s="1"/>
  <c r="I162" i="112"/>
  <c r="K162" i="112" s="1"/>
  <c r="I53" i="112"/>
  <c r="K53" i="112" s="1"/>
  <c r="J53" i="109"/>
  <c r="H53" i="112" s="1"/>
  <c r="Y45" i="116"/>
  <c r="Z49" i="116" s="1"/>
  <c r="Y49" i="116" s="1"/>
  <c r="K49" i="116"/>
  <c r="J49" i="116" s="1"/>
  <c r="L1" i="104"/>
  <c r="AD1" i="104" s="1"/>
  <c r="H1" i="103"/>
  <c r="A174" i="106"/>
  <c r="A292" i="106"/>
  <c r="A48" i="106"/>
  <c r="A141" i="106"/>
  <c r="A267" i="106"/>
  <c r="Z31" i="3"/>
  <c r="AE31" i="3" s="1"/>
  <c r="O31" i="3"/>
  <c r="AG57" i="3"/>
  <c r="T57" i="55" s="1"/>
  <c r="AC57" i="55" s="1"/>
  <c r="K20" i="109"/>
  <c r="J20" i="109" s="1"/>
  <c r="F20" i="109"/>
  <c r="F288" i="109"/>
  <c r="K288" i="109"/>
  <c r="J288" i="109" s="1"/>
  <c r="K214" i="109"/>
  <c r="J214" i="109" s="1"/>
  <c r="I198" i="112"/>
  <c r="J198" i="109"/>
  <c r="H198" i="112" s="1"/>
  <c r="I41" i="112"/>
  <c r="K41" i="112" s="1"/>
  <c r="J41" i="109"/>
  <c r="H41" i="112" s="1"/>
  <c r="J97" i="109"/>
  <c r="H97" i="112" s="1"/>
  <c r="I97" i="112"/>
  <c r="K97" i="112" s="1"/>
  <c r="F121" i="61"/>
  <c r="G67" i="61" s="1"/>
  <c r="AI29" i="113"/>
  <c r="V29" i="116" s="1"/>
  <c r="K69" i="109"/>
  <c r="J69" i="109" s="1"/>
  <c r="G68" i="115"/>
  <c r="I22" i="112"/>
  <c r="K22" i="112" s="1"/>
  <c r="J22" i="109"/>
  <c r="H22" i="112" s="1"/>
  <c r="I136" i="112"/>
  <c r="J136" i="109"/>
  <c r="H136" i="112" s="1"/>
  <c r="I96" i="112"/>
  <c r="K96" i="112" s="1"/>
  <c r="J96" i="109"/>
  <c r="H96" i="112" s="1"/>
  <c r="G178" i="112"/>
  <c r="Y31" i="55"/>
  <c r="N27" i="116"/>
  <c r="L27" i="119" s="1"/>
  <c r="M27" i="119"/>
  <c r="O27" i="119" s="1"/>
  <c r="N27" i="119" s="1"/>
  <c r="I78" i="112"/>
  <c r="K78" i="112" s="1"/>
  <c r="J78" i="109"/>
  <c r="H78" i="112" s="1"/>
  <c r="K31" i="68"/>
  <c r="L1" i="101"/>
  <c r="AD1" i="101" s="1"/>
  <c r="H1" i="100"/>
  <c r="L1" i="110"/>
  <c r="AD1" i="110" s="1"/>
  <c r="H1" i="109"/>
  <c r="L1" i="65"/>
  <c r="AD1" i="65" s="1"/>
  <c r="H1" i="64"/>
  <c r="J86" i="67"/>
  <c r="H86" i="88" s="1"/>
  <c r="I86" i="88"/>
  <c r="K86" i="88" s="1"/>
  <c r="M18" i="65"/>
  <c r="O18" i="65" s="1"/>
  <c r="N18" i="62"/>
  <c r="L18" i="65" s="1"/>
  <c r="J95" i="64"/>
  <c r="H95" i="67" s="1"/>
  <c r="I95" i="67"/>
  <c r="H23" i="57"/>
  <c r="K23" i="57"/>
  <c r="J23" i="57" s="1"/>
  <c r="AD18" i="110"/>
  <c r="M24" i="113"/>
  <c r="L24" i="113" s="1"/>
  <c r="O13" i="113"/>
  <c r="I191" i="61"/>
  <c r="K191" i="61" s="1"/>
  <c r="J191" i="57"/>
  <c r="H191" i="61" s="1"/>
  <c r="I195" i="112"/>
  <c r="J195" i="109"/>
  <c r="H195" i="112" s="1"/>
  <c r="C44" i="111"/>
  <c r="A1" i="112" s="1"/>
  <c r="C44" i="99"/>
  <c r="A1" i="100" s="1"/>
  <c r="C44" i="108"/>
  <c r="A1" i="109" s="1"/>
  <c r="K312" i="112"/>
  <c r="D13" i="119"/>
  <c r="A13" i="116"/>
  <c r="C13" i="119" s="1"/>
  <c r="F4" i="64"/>
  <c r="F166" i="64" s="1"/>
  <c r="G166" i="64"/>
  <c r="H1" i="88"/>
  <c r="L1" i="89"/>
  <c r="AD1" i="89" s="1"/>
  <c r="I136" i="67"/>
  <c r="J136" i="64"/>
  <c r="H136" i="67" s="1"/>
  <c r="J7" i="61"/>
  <c r="H7" i="64" s="1"/>
  <c r="I7" i="64"/>
  <c r="H158" i="57"/>
  <c r="K158" i="57" s="1"/>
  <c r="J158" i="57" s="1"/>
  <c r="F144" i="57"/>
  <c r="F169" i="57" s="1"/>
  <c r="G169" i="57"/>
  <c r="D43" i="62"/>
  <c r="A43" i="58"/>
  <c r="C43" i="62" s="1"/>
  <c r="D56" i="119"/>
  <c r="B56" i="119" s="1"/>
  <c r="A56" i="119" s="1"/>
  <c r="A56" i="116"/>
  <c r="C56" i="119" s="1"/>
  <c r="E9" i="116"/>
  <c r="H141" i="106"/>
  <c r="H174" i="106"/>
  <c r="H292" i="106"/>
  <c r="H91" i="97"/>
  <c r="H174" i="97"/>
  <c r="H48" i="97"/>
  <c r="A55" i="62"/>
  <c r="C55" i="65" s="1"/>
  <c r="D55" i="65"/>
  <c r="M47" i="119"/>
  <c r="O47" i="119" s="1"/>
  <c r="N47" i="119" s="1"/>
  <c r="N47" i="116"/>
  <c r="L47" i="119" s="1"/>
  <c r="M19" i="116"/>
  <c r="N19" i="113"/>
  <c r="L19" i="116" s="1"/>
  <c r="I137" i="64"/>
  <c r="J137" i="61"/>
  <c r="H137" i="64" s="1"/>
  <c r="I202" i="64"/>
  <c r="J202" i="61"/>
  <c r="H202" i="64" s="1"/>
  <c r="D66" i="65"/>
  <c r="B66" i="65" s="1"/>
  <c r="A66" i="62"/>
  <c r="C66" i="65" s="1"/>
  <c r="AE24" i="110"/>
  <c r="AD24" i="110" s="1"/>
  <c r="J57" i="67"/>
  <c r="H57" i="88" s="1"/>
  <c r="I57" i="88"/>
  <c r="K160" i="67"/>
  <c r="J44" i="61"/>
  <c r="H44" i="64" s="1"/>
  <c r="K44" i="64" s="1"/>
  <c r="D31" i="62"/>
  <c r="A31" i="58"/>
  <c r="C31" i="62" s="1"/>
  <c r="I195" i="67"/>
  <c r="J195" i="64"/>
  <c r="H195" i="67" s="1"/>
  <c r="I306" i="64"/>
  <c r="J306" i="61"/>
  <c r="H306" i="64" s="1"/>
  <c r="H56" i="57"/>
  <c r="I55" i="57" s="1"/>
  <c r="K287" i="57"/>
  <c r="I286" i="57"/>
  <c r="K226" i="61"/>
  <c r="J259" i="109"/>
  <c r="H259" i="112" s="1"/>
  <c r="I258" i="112" s="1"/>
  <c r="H258" i="112" s="1"/>
  <c r="J132" i="109"/>
  <c r="H132" i="112" s="1"/>
  <c r="I131" i="112" s="1"/>
  <c r="H131" i="112" s="1"/>
  <c r="J73" i="109"/>
  <c r="H73" i="112" s="1"/>
  <c r="J202" i="109"/>
  <c r="H202" i="112" s="1"/>
  <c r="W9" i="101"/>
  <c r="W9" i="65"/>
  <c r="J30" i="98"/>
  <c r="K31" i="107"/>
  <c r="F9" i="110"/>
  <c r="J30" i="3"/>
  <c r="K218" i="64"/>
  <c r="O40" i="65"/>
  <c r="O60" i="113"/>
  <c r="G239" i="118"/>
  <c r="K31" i="110"/>
  <c r="F9" i="119"/>
  <c r="K151" i="109"/>
  <c r="K129" i="109"/>
  <c r="X10" i="101"/>
  <c r="K31" i="65"/>
  <c r="F10" i="116"/>
  <c r="F121" i="64"/>
  <c r="G67" i="64"/>
  <c r="J160" i="64"/>
  <c r="H160" i="67" s="1"/>
  <c r="I70" i="67"/>
  <c r="J70" i="64"/>
  <c r="H70" i="67" s="1"/>
  <c r="N34" i="116"/>
  <c r="L34" i="119" s="1"/>
  <c r="M34" i="119"/>
  <c r="J88" i="64"/>
  <c r="H88" i="67" s="1"/>
  <c r="I88" i="67"/>
  <c r="K88" i="67" s="1"/>
  <c r="AC55" i="113"/>
  <c r="AE57" i="113"/>
  <c r="M57" i="62"/>
  <c r="N57" i="58"/>
  <c r="L57" i="62" s="1"/>
  <c r="I113" i="112"/>
  <c r="K113" i="112" s="1"/>
  <c r="F9" i="113"/>
  <c r="K154" i="109"/>
  <c r="J154" i="109" s="1"/>
  <c r="C44" i="117"/>
  <c r="A1" i="118" s="1"/>
  <c r="L1" i="58"/>
  <c r="AD1" i="58" s="1"/>
  <c r="H1" i="57"/>
  <c r="AF18" i="110"/>
  <c r="S18" i="113" s="1"/>
  <c r="K213" i="64"/>
  <c r="M53" i="62"/>
  <c r="N53" i="58"/>
  <c r="L53" i="62" s="1"/>
  <c r="M59" i="119"/>
  <c r="N59" i="116"/>
  <c r="L59" i="119" s="1"/>
  <c r="M17" i="62"/>
  <c r="O17" i="62" s="1"/>
  <c r="N17" i="58"/>
  <c r="L17" i="62" s="1"/>
  <c r="H267" i="115"/>
  <c r="H174" i="115"/>
  <c r="K62" i="61"/>
  <c r="AG21" i="110"/>
  <c r="T21" i="113" s="1"/>
  <c r="AH21" i="110"/>
  <c r="U21" i="113" s="1"/>
  <c r="K115" i="61"/>
  <c r="K149" i="57"/>
  <c r="I146" i="57"/>
  <c r="J246" i="61"/>
  <c r="H246" i="64" s="1"/>
  <c r="I246" i="64"/>
  <c r="K246" i="64" s="1"/>
  <c r="K162" i="64"/>
  <c r="D65" i="68"/>
  <c r="B65" i="68" s="1"/>
  <c r="I30" i="67"/>
  <c r="K30" i="67" s="1"/>
  <c r="AB34" i="55"/>
  <c r="AH55" i="110"/>
  <c r="U55" i="113" s="1"/>
  <c r="AF55" i="110"/>
  <c r="S55" i="113" s="1"/>
  <c r="M55" i="62"/>
  <c r="O55" i="62" s="1"/>
  <c r="N55" i="58"/>
  <c r="L55" i="62" s="1"/>
  <c r="N46" i="62"/>
  <c r="L46" i="65" s="1"/>
  <c r="M46" i="65"/>
  <c r="O46" i="65" s="1"/>
  <c r="K17" i="57"/>
  <c r="J17" i="57" s="1"/>
  <c r="O19" i="62"/>
  <c r="O63" i="116"/>
  <c r="F177" i="100"/>
  <c r="G290" i="100" s="1"/>
  <c r="AB27" i="113"/>
  <c r="AH27" i="113" s="1"/>
  <c r="U27" i="116" s="1"/>
  <c r="AF44" i="113"/>
  <c r="S44" i="116" s="1"/>
  <c r="AB44" i="113"/>
  <c r="L1" i="98"/>
  <c r="AD1" i="98" s="1"/>
  <c r="H221" i="54"/>
  <c r="H267" i="54"/>
  <c r="N63" i="113"/>
  <c r="L63" i="116" s="1"/>
  <c r="I152" i="64"/>
  <c r="K152" i="64" s="1"/>
  <c r="AI21" i="110"/>
  <c r="V21" i="113" s="1"/>
  <c r="AE21" i="113" s="1"/>
  <c r="AD21" i="113" s="1"/>
  <c r="O21" i="113"/>
  <c r="M55" i="113"/>
  <c r="N55" i="110"/>
  <c r="L55" i="113" s="1"/>
  <c r="J264" i="54"/>
  <c r="H264" i="57" s="1"/>
  <c r="I264" i="57"/>
  <c r="O23" i="58"/>
  <c r="AC37" i="113"/>
  <c r="J83" i="64"/>
  <c r="H83" i="67" s="1"/>
  <c r="I83" i="67"/>
  <c r="H48" i="115"/>
  <c r="H1" i="67"/>
  <c r="H174" i="91"/>
  <c r="AH13" i="110"/>
  <c r="U13" i="113" s="1"/>
  <c r="AE13" i="113" s="1"/>
  <c r="M28" i="92"/>
  <c r="O28" i="92" s="1"/>
  <c r="A36" i="116"/>
  <c r="C36" i="119" s="1"/>
  <c r="B36" i="119" s="1"/>
  <c r="A36" i="119" s="1"/>
  <c r="J280" i="61"/>
  <c r="H280" i="64" s="1"/>
  <c r="K280" i="64" s="1"/>
  <c r="K147" i="61"/>
  <c r="A51" i="62"/>
  <c r="C51" i="65" s="1"/>
  <c r="B51" i="65" s="1"/>
  <c r="D16" i="116"/>
  <c r="B16" i="116" s="1"/>
  <c r="A16" i="113"/>
  <c r="C16" i="116" s="1"/>
  <c r="M52" i="62"/>
  <c r="N52" i="58"/>
  <c r="L52" i="62" s="1"/>
  <c r="D56" i="58"/>
  <c r="A56" i="55"/>
  <c r="A38" i="113"/>
  <c r="C38" i="116" s="1"/>
  <c r="D38" i="116"/>
  <c r="B38" i="116" s="1"/>
  <c r="I224" i="64"/>
  <c r="J224" i="61"/>
  <c r="H224" i="64" s="1"/>
  <c r="O53" i="113"/>
  <c r="D26" i="62"/>
  <c r="A26" i="58"/>
  <c r="C26" i="62" s="1"/>
  <c r="AE60" i="58"/>
  <c r="H16" i="54"/>
  <c r="K16" i="54"/>
  <c r="J16" i="54" s="1"/>
  <c r="AC15" i="62"/>
  <c r="A35" i="62"/>
  <c r="C35" i="65" s="1"/>
  <c r="B35" i="65" s="1"/>
  <c r="O17" i="113"/>
  <c r="B17" i="113"/>
  <c r="AE37" i="113"/>
  <c r="AD37" i="113" s="1"/>
  <c r="K276" i="61"/>
  <c r="AE48" i="58"/>
  <c r="K120" i="57"/>
  <c r="F271" i="103"/>
  <c r="G270" i="103" s="1"/>
  <c r="H27" i="54"/>
  <c r="I26" i="54"/>
  <c r="K27" i="54"/>
  <c r="J27" i="54" s="1"/>
  <c r="AI20" i="55"/>
  <c r="V20" i="58" s="1"/>
  <c r="AE20" i="58" s="1"/>
  <c r="AD20" i="58" s="1"/>
  <c r="AH20" i="55"/>
  <c r="U20" i="58" s="1"/>
  <c r="AG20" i="55"/>
  <c r="T20" i="58" s="1"/>
  <c r="AF20" i="55"/>
  <c r="S20" i="58" s="1"/>
  <c r="O57" i="113"/>
  <c r="AE15" i="62"/>
  <c r="AD15" i="62" s="1"/>
  <c r="I135" i="61"/>
  <c r="F296" i="54"/>
  <c r="G295" i="54"/>
  <c r="I290" i="2"/>
  <c r="AE39" i="58"/>
  <c r="G169" i="91"/>
  <c r="F144" i="91"/>
  <c r="F169" i="91" s="1"/>
  <c r="O45" i="58"/>
  <c r="AF35" i="55"/>
  <c r="S35" i="58" s="1"/>
  <c r="K6" i="54"/>
  <c r="J6" i="54" s="1"/>
  <c r="K284" i="61"/>
  <c r="O26" i="65"/>
  <c r="K103" i="57"/>
  <c r="I161" i="61"/>
  <c r="J161" i="57"/>
  <c r="H161" i="61" s="1"/>
  <c r="G4" i="97"/>
  <c r="G4" i="54"/>
  <c r="AI45" i="3"/>
  <c r="AG35" i="55"/>
  <c r="T35" i="58" s="1"/>
  <c r="A19" i="113"/>
  <c r="C19" i="116" s="1"/>
  <c r="D19" i="116"/>
  <c r="B19" i="116" s="1"/>
  <c r="K311" i="61"/>
  <c r="D66" i="119"/>
  <c r="B66" i="119" s="1"/>
  <c r="A66" i="119" s="1"/>
  <c r="A66" i="116"/>
  <c r="C66" i="119" s="1"/>
  <c r="J230" i="57"/>
  <c r="H230" i="61" s="1"/>
  <c r="I230" i="61"/>
  <c r="K18" i="61"/>
  <c r="H235" i="54"/>
  <c r="K235" i="54" s="1"/>
  <c r="J235" i="54" s="1"/>
  <c r="K15" i="57"/>
  <c r="AF45" i="3"/>
  <c r="AH53" i="3"/>
  <c r="U53" i="55" s="1"/>
  <c r="AI53" i="3"/>
  <c r="V53" i="55" s="1"/>
  <c r="AE53" i="55" s="1"/>
  <c r="AD53" i="55" s="1"/>
  <c r="AG53" i="3"/>
  <c r="T53" i="55" s="1"/>
  <c r="AC53" i="55" s="1"/>
  <c r="M48" i="68"/>
  <c r="N48" i="65"/>
  <c r="L48" i="68" s="1"/>
  <c r="B18" i="62"/>
  <c r="A17" i="110"/>
  <c r="C17" i="113" s="1"/>
  <c r="J215" i="57"/>
  <c r="H215" i="61" s="1"/>
  <c r="K215" i="61" s="1"/>
  <c r="O18" i="116"/>
  <c r="I46" i="61"/>
  <c r="A36" i="62"/>
  <c r="C36" i="65" s="1"/>
  <c r="D36" i="65"/>
  <c r="I302" i="64"/>
  <c r="J302" i="61"/>
  <c r="H302" i="64" s="1"/>
  <c r="K198" i="57"/>
  <c r="B21" i="58"/>
  <c r="A22" i="116"/>
  <c r="C22" i="119" s="1"/>
  <c r="D22" i="119"/>
  <c r="B22" i="119" s="1"/>
  <c r="A22" i="119" s="1"/>
  <c r="J43" i="61"/>
  <c r="H43" i="64" s="1"/>
  <c r="I43" i="64"/>
  <c r="I125" i="61"/>
  <c r="J125" i="57"/>
  <c r="H125" i="61" s="1"/>
  <c r="I254" i="61"/>
  <c r="K254" i="61" s="1"/>
  <c r="D13" i="58"/>
  <c r="AG27" i="55"/>
  <c r="T27" i="58" s="1"/>
  <c r="AC27" i="58" s="1"/>
  <c r="AI27" i="55"/>
  <c r="V27" i="58" s="1"/>
  <c r="AE27" i="58" s="1"/>
  <c r="AD27" i="58" s="1"/>
  <c r="O54" i="58"/>
  <c r="M37" i="119"/>
  <c r="N37" i="116"/>
  <c r="L37" i="119" s="1"/>
  <c r="F205" i="91"/>
  <c r="G204" i="91" s="1"/>
  <c r="K24" i="64"/>
  <c r="J24" i="64" s="1"/>
  <c r="H24" i="64"/>
  <c r="I23" i="64"/>
  <c r="F204" i="57"/>
  <c r="G290" i="57" s="1"/>
  <c r="A47" i="58"/>
  <c r="C47" i="62" s="1"/>
  <c r="D47" i="62"/>
  <c r="B47" i="62" s="1"/>
  <c r="I210" i="61"/>
  <c r="J210" i="57"/>
  <c r="H210" i="61" s="1"/>
  <c r="O38" i="62"/>
  <c r="M56" i="62"/>
  <c r="N56" i="58"/>
  <c r="L56" i="62" s="1"/>
  <c r="J163" i="57"/>
  <c r="H163" i="61" s="1"/>
  <c r="I163" i="61"/>
  <c r="K163" i="61" s="1"/>
  <c r="M7" i="62"/>
  <c r="O7" i="62" s="1"/>
  <c r="N7" i="58"/>
  <c r="L7" i="62" s="1"/>
  <c r="M65" i="65"/>
  <c r="O65" i="65" s="1"/>
  <c r="N65" i="62"/>
  <c r="L65" i="65" s="1"/>
  <c r="N14" i="116"/>
  <c r="L14" i="119" s="1"/>
  <c r="M14" i="119"/>
  <c r="O14" i="119" s="1"/>
  <c r="N14" i="119" s="1"/>
  <c r="M60" i="58"/>
  <c r="O60" i="58" s="1"/>
  <c r="AE55" i="3"/>
  <c r="D46" i="58"/>
  <c r="A46" i="55"/>
  <c r="A48" i="58"/>
  <c r="C48" i="62" s="1"/>
  <c r="D48" i="62"/>
  <c r="AG38" i="3"/>
  <c r="T38" i="55" s="1"/>
  <c r="AF38" i="3"/>
  <c r="S38" i="55" s="1"/>
  <c r="AH38" i="3"/>
  <c r="U38" i="55" s="1"/>
  <c r="AC41" i="3"/>
  <c r="AB41" i="3" s="1"/>
  <c r="AI38" i="3"/>
  <c r="V38" i="55" s="1"/>
  <c r="AE38" i="55" s="1"/>
  <c r="AD38" i="55" s="1"/>
  <c r="W52" i="110"/>
  <c r="AC52" i="110" s="1"/>
  <c r="B52" i="110"/>
  <c r="AD52" i="3"/>
  <c r="AH52" i="3" s="1"/>
  <c r="U52" i="55" s="1"/>
  <c r="AF52" i="3"/>
  <c r="S52" i="55" s="1"/>
  <c r="AG52" i="3"/>
  <c r="H134" i="2"/>
  <c r="K134" i="2"/>
  <c r="J134" i="2" s="1"/>
  <c r="I110" i="57"/>
  <c r="J110" i="54"/>
  <c r="H110" i="57" s="1"/>
  <c r="H194" i="54"/>
  <c r="K194" i="54"/>
  <c r="J194" i="54" s="1"/>
  <c r="I22" i="57"/>
  <c r="J22" i="54"/>
  <c r="H22" i="57" s="1"/>
  <c r="J113" i="54"/>
  <c r="H113" i="57" s="1"/>
  <c r="I113" i="57"/>
  <c r="K113" i="57" s="1"/>
  <c r="I201" i="61"/>
  <c r="A63" i="58"/>
  <c r="D63" i="62"/>
  <c r="K301" i="57"/>
  <c r="J301" i="57" s="1"/>
  <c r="K41" i="61"/>
  <c r="I316" i="57"/>
  <c r="K317" i="57"/>
  <c r="AH64" i="110"/>
  <c r="U64" i="113" s="1"/>
  <c r="AF64" i="110"/>
  <c r="S64" i="113" s="1"/>
  <c r="J217" i="57"/>
  <c r="H217" i="61" s="1"/>
  <c r="I217" i="61"/>
  <c r="AI36" i="110"/>
  <c r="AE47" i="58"/>
  <c r="I236" i="64"/>
  <c r="J236" i="61"/>
  <c r="H236" i="64" s="1"/>
  <c r="I192" i="61"/>
  <c r="K192" i="61" s="1"/>
  <c r="AG37" i="3"/>
  <c r="I313" i="57"/>
  <c r="K85" i="57"/>
  <c r="O44" i="116"/>
  <c r="I303" i="64"/>
  <c r="J303" i="61"/>
  <c r="H303" i="64" s="1"/>
  <c r="K146" i="54"/>
  <c r="J146" i="54" s="1"/>
  <c r="I145" i="54"/>
  <c r="H181" i="54"/>
  <c r="K181" i="54" s="1"/>
  <c r="J181" i="54" s="1"/>
  <c r="I178" i="54"/>
  <c r="I244" i="57"/>
  <c r="K245" i="57"/>
  <c r="F55" i="57"/>
  <c r="G51" i="57" s="1"/>
  <c r="O64" i="62"/>
  <c r="AB16" i="55"/>
  <c r="AH16" i="55" s="1"/>
  <c r="U16" i="58" s="1"/>
  <c r="AG16" i="55"/>
  <c r="T16" i="58" s="1"/>
  <c r="AI37" i="3"/>
  <c r="W52" i="113"/>
  <c r="X61" i="113" s="1"/>
  <c r="W61" i="113" s="1"/>
  <c r="K189" i="57"/>
  <c r="B18" i="116"/>
  <c r="AF59" i="110"/>
  <c r="S59" i="113" s="1"/>
  <c r="AC59" i="113" s="1"/>
  <c r="AH59" i="110"/>
  <c r="U59" i="113" s="1"/>
  <c r="AE59" i="113" s="1"/>
  <c r="AD59" i="113" s="1"/>
  <c r="B37" i="113"/>
  <c r="N21" i="62"/>
  <c r="L21" i="65" s="1"/>
  <c r="M21" i="65"/>
  <c r="O21" i="65" s="1"/>
  <c r="I253" i="61"/>
  <c r="J253" i="57"/>
  <c r="H253" i="61" s="1"/>
  <c r="J257" i="57"/>
  <c r="H257" i="61" s="1"/>
  <c r="I257" i="61"/>
  <c r="J63" i="57"/>
  <c r="H63" i="61" s="1"/>
  <c r="I63" i="61"/>
  <c r="O16" i="116"/>
  <c r="K153" i="57"/>
  <c r="J233" i="54"/>
  <c r="H233" i="57" s="1"/>
  <c r="I233" i="57"/>
  <c r="H200" i="54"/>
  <c r="K200" i="54" s="1"/>
  <c r="J200" i="54" s="1"/>
  <c r="D65" i="113"/>
  <c r="A65" i="110"/>
  <c r="J81" i="57"/>
  <c r="H81" i="61" s="1"/>
  <c r="I81" i="61"/>
  <c r="I101" i="54"/>
  <c r="K84" i="54"/>
  <c r="I79" i="54"/>
  <c r="O22" i="113"/>
  <c r="M41" i="55"/>
  <c r="L41" i="55" s="1"/>
  <c r="K156" i="57"/>
  <c r="K297" i="54"/>
  <c r="J297" i="54" s="1"/>
  <c r="H297" i="54"/>
  <c r="I296" i="54" s="1"/>
  <c r="I242" i="61"/>
  <c r="J242" i="57"/>
  <c r="H242" i="61" s="1"/>
  <c r="AI64" i="110"/>
  <c r="K248" i="57"/>
  <c r="J248" i="57" s="1"/>
  <c r="AG64" i="110"/>
  <c r="K182" i="54"/>
  <c r="O34" i="58"/>
  <c r="AE19" i="55"/>
  <c r="B51" i="110"/>
  <c r="W51" i="110"/>
  <c r="X61" i="110" s="1"/>
  <c r="W61" i="110" s="1"/>
  <c r="J116" i="57"/>
  <c r="H116" i="61" s="1"/>
  <c r="I116" i="61"/>
  <c r="I29" i="64"/>
  <c r="B40" i="113"/>
  <c r="AB51" i="55"/>
  <c r="AF51" i="55"/>
  <c r="S51" i="58" s="1"/>
  <c r="Y63" i="119"/>
  <c r="Z67" i="119" s="1"/>
  <c r="Y67" i="119" s="1"/>
  <c r="K67" i="119"/>
  <c r="J67" i="119" s="1"/>
  <c r="K279" i="57"/>
  <c r="O27" i="58"/>
  <c r="D39" i="58"/>
  <c r="A39" i="55"/>
  <c r="H128" i="54"/>
  <c r="I127" i="54" s="1"/>
  <c r="K212" i="57"/>
  <c r="AC22" i="110"/>
  <c r="X67" i="113"/>
  <c r="W67" i="113" s="1"/>
  <c r="F296" i="100"/>
  <c r="G295" i="100" s="1"/>
  <c r="I135" i="57"/>
  <c r="I263" i="54"/>
  <c r="W65" i="110"/>
  <c r="D53" i="113"/>
  <c r="B53" i="113" s="1"/>
  <c r="J65" i="57"/>
  <c r="H65" i="61" s="1"/>
  <c r="I65" i="61"/>
  <c r="N39" i="110"/>
  <c r="M39" i="113"/>
  <c r="A58" i="110"/>
  <c r="C58" i="113" s="1"/>
  <c r="D58" i="113"/>
  <c r="J96" i="54"/>
  <c r="H96" i="57" s="1"/>
  <c r="I96" i="57"/>
  <c r="K96" i="57" s="1"/>
  <c r="M36" i="58"/>
  <c r="N36" i="55"/>
  <c r="J252" i="54"/>
  <c r="H252" i="57" s="1"/>
  <c r="I252" i="57"/>
  <c r="K183" i="54"/>
  <c r="J183" i="54" s="1"/>
  <c r="AB64" i="3"/>
  <c r="AH64" i="3"/>
  <c r="U64" i="55" s="1"/>
  <c r="I238" i="61"/>
  <c r="J238" i="57"/>
  <c r="H238" i="61" s="1"/>
  <c r="I272" i="54"/>
  <c r="K275" i="54"/>
  <c r="K10" i="57"/>
  <c r="J307" i="54"/>
  <c r="H307" i="57" s="1"/>
  <c r="I307" i="57"/>
  <c r="B60" i="110"/>
  <c r="J207" i="54"/>
  <c r="H207" i="57" s="1"/>
  <c r="I207" i="57"/>
  <c r="H258" i="54"/>
  <c r="I250" i="54" s="1"/>
  <c r="K258" i="54"/>
  <c r="J258" i="54" s="1"/>
  <c r="J190" i="54"/>
  <c r="H190" i="57" s="1"/>
  <c r="I190" i="57"/>
  <c r="J157" i="57"/>
  <c r="H157" i="61" s="1"/>
  <c r="I157" i="61"/>
  <c r="K157" i="61" s="1"/>
  <c r="K148" i="57"/>
  <c r="I100" i="57"/>
  <c r="J100" i="54"/>
  <c r="H100" i="57" s="1"/>
  <c r="I285" i="57"/>
  <c r="J285" i="54"/>
  <c r="H285" i="57" s="1"/>
  <c r="B46" i="116"/>
  <c r="O51" i="58"/>
  <c r="K301" i="54"/>
  <c r="J301" i="54" s="1"/>
  <c r="AC48" i="110"/>
  <c r="D26" i="113"/>
  <c r="A26" i="110"/>
  <c r="I112" i="57"/>
  <c r="K112" i="57" s="1"/>
  <c r="J112" i="54"/>
  <c r="H112" i="57" s="1"/>
  <c r="AC51" i="110"/>
  <c r="AH21" i="3"/>
  <c r="U21" i="55" s="1"/>
  <c r="AE21" i="55" s="1"/>
  <c r="AD21" i="55" s="1"/>
  <c r="AF21" i="3"/>
  <c r="S21" i="55" s="1"/>
  <c r="AG21" i="3"/>
  <c r="T21" i="55" s="1"/>
  <c r="AC21" i="55" s="1"/>
  <c r="K278" i="57"/>
  <c r="AE26" i="55"/>
  <c r="K102" i="54"/>
  <c r="W48" i="110"/>
  <c r="X49" i="110" s="1"/>
  <c r="W49" i="110" s="1"/>
  <c r="B48" i="110"/>
  <c r="A19" i="55"/>
  <c r="C19" i="58" s="1"/>
  <c r="D19" i="58"/>
  <c r="B19" i="58" s="1"/>
  <c r="F51" i="100"/>
  <c r="F167" i="100" s="1"/>
  <c r="G167" i="100"/>
  <c r="I260" i="57"/>
  <c r="J260" i="54"/>
  <c r="H260" i="57" s="1"/>
  <c r="K9" i="57"/>
  <c r="M37" i="58"/>
  <c r="O37" i="58" s="1"/>
  <c r="D40" i="58"/>
  <c r="A40" i="55"/>
  <c r="C40" i="58" s="1"/>
  <c r="I273" i="57"/>
  <c r="J273" i="54"/>
  <c r="H273" i="57" s="1"/>
  <c r="H124" i="2"/>
  <c r="K124" i="2" s="1"/>
  <c r="J124" i="2" s="1"/>
  <c r="Y13" i="3"/>
  <c r="K24" i="3"/>
  <c r="J24" i="3" s="1"/>
  <c r="O13" i="3"/>
  <c r="J26" i="110"/>
  <c r="Y26" i="110" s="1"/>
  <c r="Z26" i="110"/>
  <c r="F154" i="67"/>
  <c r="G145" i="67" s="1"/>
  <c r="E44" i="119"/>
  <c r="X44" i="119"/>
  <c r="F49" i="119"/>
  <c r="E49" i="119" s="1"/>
  <c r="I37" i="54"/>
  <c r="J37" i="2"/>
  <c r="H37" i="54" s="1"/>
  <c r="K265" i="54"/>
  <c r="I228" i="54"/>
  <c r="J228" i="2"/>
  <c r="H228" i="54" s="1"/>
  <c r="Y43" i="107"/>
  <c r="Z49" i="107" s="1"/>
  <c r="Y49" i="107" s="1"/>
  <c r="K43" i="119"/>
  <c r="K49" i="107"/>
  <c r="J49" i="107" s="1"/>
  <c r="Z57" i="107"/>
  <c r="Z61" i="107" s="1"/>
  <c r="Y61" i="107" s="1"/>
  <c r="K57" i="119"/>
  <c r="W26" i="110"/>
  <c r="AF18" i="3"/>
  <c r="S18" i="55" s="1"/>
  <c r="AC18" i="55" s="1"/>
  <c r="Z52" i="116"/>
  <c r="J52" i="116"/>
  <c r="K299" i="54"/>
  <c r="AG22" i="3"/>
  <c r="T22" i="55" s="1"/>
  <c r="AC22" i="55" s="1"/>
  <c r="M66" i="58"/>
  <c r="O66" i="58" s="1"/>
  <c r="G169" i="54"/>
  <c r="J53" i="116"/>
  <c r="Y53" i="116" s="1"/>
  <c r="AI56" i="3"/>
  <c r="V56" i="55" s="1"/>
  <c r="AE56" i="55" s="1"/>
  <c r="AD56" i="55" s="1"/>
  <c r="G51" i="54"/>
  <c r="AH58" i="3"/>
  <c r="U58" i="55" s="1"/>
  <c r="AE58" i="55" s="1"/>
  <c r="AG59" i="3"/>
  <c r="T59" i="55" s="1"/>
  <c r="AC59" i="55" s="1"/>
  <c r="F271" i="67"/>
  <c r="AE39" i="110"/>
  <c r="J52" i="110"/>
  <c r="Z52" i="110"/>
  <c r="H1" i="68"/>
  <c r="U1" i="68" s="1"/>
  <c r="F48" i="67"/>
  <c r="B30" i="55"/>
  <c r="AB14" i="3"/>
  <c r="AH14" i="3"/>
  <c r="U14" i="55" s="1"/>
  <c r="A59" i="110"/>
  <c r="C59" i="113" s="1"/>
  <c r="B59" i="113" s="1"/>
  <c r="J66" i="110"/>
  <c r="I309" i="2"/>
  <c r="G51" i="103"/>
  <c r="G177" i="61"/>
  <c r="F178" i="61"/>
  <c r="O7" i="110"/>
  <c r="H34" i="2"/>
  <c r="I31" i="2" s="1"/>
  <c r="K34" i="2"/>
  <c r="J34" i="2" s="1"/>
  <c r="M59" i="55"/>
  <c r="N59" i="3"/>
  <c r="AF54" i="3"/>
  <c r="S54" i="55" s="1"/>
  <c r="AC54" i="55" s="1"/>
  <c r="AH18" i="3"/>
  <c r="U18" i="55" s="1"/>
  <c r="AE18" i="55" s="1"/>
  <c r="AD18" i="55" s="1"/>
  <c r="K94" i="57"/>
  <c r="Z66" i="113"/>
  <c r="J66" i="113"/>
  <c r="J105" i="54"/>
  <c r="H105" i="57" s="1"/>
  <c r="K105" i="57" s="1"/>
  <c r="Z61" i="62"/>
  <c r="Y61" i="62" s="1"/>
  <c r="AG56" i="3"/>
  <c r="T56" i="55" s="1"/>
  <c r="AC56" i="55" s="1"/>
  <c r="K151" i="54"/>
  <c r="A27" i="110"/>
  <c r="C27" i="113" s="1"/>
  <c r="B27" i="113" s="1"/>
  <c r="J54" i="116"/>
  <c r="Y54" i="116" s="1"/>
  <c r="Z54" i="116"/>
  <c r="AE54" i="116" s="1"/>
  <c r="AD54" i="116" s="1"/>
  <c r="Z55" i="113"/>
  <c r="J55" i="113"/>
  <c r="K225" i="54"/>
  <c r="Z59" i="119"/>
  <c r="J59" i="119"/>
  <c r="Y59" i="119" s="1"/>
  <c r="AC66" i="3"/>
  <c r="V41" i="110"/>
  <c r="K49" i="62"/>
  <c r="J49" i="62" s="1"/>
  <c r="Z43" i="62"/>
  <c r="Z49" i="62" s="1"/>
  <c r="Y49" i="62" s="1"/>
  <c r="K231" i="2"/>
  <c r="J231" i="2" s="1"/>
  <c r="E14" i="110"/>
  <c r="X14" i="110"/>
  <c r="X61" i="92"/>
  <c r="W61" i="92" s="1"/>
  <c r="J23" i="113"/>
  <c r="Y23" i="113" s="1"/>
  <c r="Z23" i="113"/>
  <c r="E28" i="113"/>
  <c r="X28" i="113"/>
  <c r="K244" i="2"/>
  <c r="J244" i="2" s="1"/>
  <c r="X67" i="62"/>
  <c r="W67" i="62" s="1"/>
  <c r="O63" i="3"/>
  <c r="Y63" i="3"/>
  <c r="Z67" i="3" s="1"/>
  <c r="Y67" i="3" s="1"/>
  <c r="X32" i="62"/>
  <c r="W32" i="62" s="1"/>
  <c r="J46" i="110"/>
  <c r="Z46" i="110"/>
  <c r="E21" i="113"/>
  <c r="X21" i="113"/>
  <c r="G309" i="67"/>
  <c r="Z49" i="89"/>
  <c r="Y49" i="89" s="1"/>
  <c r="AC30" i="3"/>
  <c r="K43" i="110"/>
  <c r="K49" i="3"/>
  <c r="J49" i="3" s="1"/>
  <c r="O43" i="3"/>
  <c r="I262" i="109"/>
  <c r="F283" i="67"/>
  <c r="G282" i="67" s="1"/>
  <c r="J28" i="110"/>
  <c r="Z28" i="110"/>
  <c r="J20" i="113"/>
  <c r="Z20" i="113"/>
  <c r="F6" i="61"/>
  <c r="G5" i="61"/>
  <c r="K65" i="110"/>
  <c r="I243" i="54"/>
  <c r="J243" i="2"/>
  <c r="H243" i="54" s="1"/>
  <c r="J77" i="2"/>
  <c r="H77" i="54" s="1"/>
  <c r="I77" i="54"/>
  <c r="A49" i="61"/>
  <c r="A142" i="61"/>
  <c r="F282" i="67" l="1"/>
  <c r="G270" i="67"/>
  <c r="H250" i="54"/>
  <c r="K250" i="54" s="1"/>
  <c r="J250" i="54" s="1"/>
  <c r="H178" i="118"/>
  <c r="I177" i="118" s="1"/>
  <c r="AD58" i="55"/>
  <c r="AF58" i="55"/>
  <c r="S58" i="58" s="1"/>
  <c r="AG58" i="55"/>
  <c r="T58" i="58" s="1"/>
  <c r="AC58" i="58" s="1"/>
  <c r="AH58" i="55"/>
  <c r="U58" i="58" s="1"/>
  <c r="AI58" i="55"/>
  <c r="V58" i="58" s="1"/>
  <c r="H296" i="54"/>
  <c r="K296" i="54"/>
  <c r="J296" i="54" s="1"/>
  <c r="I295" i="54"/>
  <c r="J44" i="64"/>
  <c r="H44" i="67" s="1"/>
  <c r="I44" i="67"/>
  <c r="K44" i="67" s="1"/>
  <c r="AI60" i="116"/>
  <c r="V60" i="119" s="1"/>
  <c r="AE60" i="119" s="1"/>
  <c r="AD60" i="119" s="1"/>
  <c r="AB60" i="116"/>
  <c r="AF60" i="116" s="1"/>
  <c r="S60" i="119" s="1"/>
  <c r="AH60" i="116"/>
  <c r="U60" i="119" s="1"/>
  <c r="AG60" i="116"/>
  <c r="T60" i="119" s="1"/>
  <c r="F145" i="67"/>
  <c r="G144" i="67"/>
  <c r="F290" i="57"/>
  <c r="F319" i="57" s="1"/>
  <c r="J9" i="58" s="1"/>
  <c r="G319" i="57"/>
  <c r="F26" i="109"/>
  <c r="K26" i="109" s="1"/>
  <c r="J26" i="109" s="1"/>
  <c r="F270" i="103"/>
  <c r="G290" i="103"/>
  <c r="G168" i="61"/>
  <c r="F67" i="61"/>
  <c r="F168" i="61" s="1"/>
  <c r="AB47" i="119"/>
  <c r="AI47" i="119" s="1"/>
  <c r="AH47" i="119"/>
  <c r="AD38" i="119"/>
  <c r="AI38" i="119" s="1"/>
  <c r="D17" i="98"/>
  <c r="A17" i="92"/>
  <c r="C17" i="98" s="1"/>
  <c r="H295" i="115"/>
  <c r="H320" i="115" s="1"/>
  <c r="I320" i="115"/>
  <c r="F51" i="57"/>
  <c r="F167" i="57" s="1"/>
  <c r="G167" i="57"/>
  <c r="D51" i="68"/>
  <c r="A51" i="65"/>
  <c r="C51" i="68" s="1"/>
  <c r="AF54" i="116"/>
  <c r="S54" i="119" s="1"/>
  <c r="AB59" i="113"/>
  <c r="AF59" i="113" s="1"/>
  <c r="S59" i="116" s="1"/>
  <c r="AI59" i="113"/>
  <c r="V59" i="116" s="1"/>
  <c r="D44" i="101"/>
  <c r="A44" i="98"/>
  <c r="C44" i="101" s="1"/>
  <c r="G320" i="100"/>
  <c r="F295" i="100"/>
  <c r="F320" i="100" s="1"/>
  <c r="J10" i="101" s="1"/>
  <c r="F204" i="91"/>
  <c r="G290" i="91" s="1"/>
  <c r="J117" i="88"/>
  <c r="H117" i="91" s="1"/>
  <c r="I117" i="91"/>
  <c r="AH54" i="55"/>
  <c r="U54" i="58" s="1"/>
  <c r="AI54" i="55"/>
  <c r="V54" i="58" s="1"/>
  <c r="AE54" i="58" s="1"/>
  <c r="AD54" i="58" s="1"/>
  <c r="AB54" i="55"/>
  <c r="AG54" i="55" s="1"/>
  <c r="T54" i="58" s="1"/>
  <c r="G319" i="100"/>
  <c r="F290" i="100"/>
  <c r="F319" i="100" s="1"/>
  <c r="J9" i="101" s="1"/>
  <c r="Y55" i="113"/>
  <c r="K61" i="113"/>
  <c r="J61" i="113" s="1"/>
  <c r="K273" i="57"/>
  <c r="M54" i="62"/>
  <c r="N54" i="58"/>
  <c r="L54" i="62" s="1"/>
  <c r="G170" i="91"/>
  <c r="AB15" i="62"/>
  <c r="AG15" i="62" s="1"/>
  <c r="T15" i="65" s="1"/>
  <c r="K224" i="64"/>
  <c r="A16" i="116"/>
  <c r="C16" i="119" s="1"/>
  <c r="D16" i="119"/>
  <c r="B16" i="119" s="1"/>
  <c r="A16" i="119" s="1"/>
  <c r="H292" i="67"/>
  <c r="H91" i="67"/>
  <c r="H221" i="67"/>
  <c r="H174" i="67"/>
  <c r="H141" i="67"/>
  <c r="H48" i="67"/>
  <c r="H267" i="67"/>
  <c r="N46" i="65"/>
  <c r="L46" i="68" s="1"/>
  <c r="M46" i="68"/>
  <c r="AI34" i="55"/>
  <c r="AG34" i="55"/>
  <c r="J149" i="57"/>
  <c r="H149" i="61" s="1"/>
  <c r="I149" i="61"/>
  <c r="K149" i="61" s="1"/>
  <c r="M17" i="65"/>
  <c r="O17" i="65" s="1"/>
  <c r="N17" i="62"/>
  <c r="L17" i="65" s="1"/>
  <c r="AB55" i="113"/>
  <c r="AH55" i="113" s="1"/>
  <c r="U55" i="116" s="1"/>
  <c r="F67" i="64"/>
  <c r="F168" i="64" s="1"/>
  <c r="G168" i="64"/>
  <c r="Z31" i="110"/>
  <c r="Y30" i="98"/>
  <c r="Z32" i="98" s="1"/>
  <c r="Y32" i="98" s="1"/>
  <c r="K32" i="98"/>
  <c r="J32" i="98" s="1"/>
  <c r="K30" i="116"/>
  <c r="O30" i="98"/>
  <c r="H286" i="57"/>
  <c r="K286" i="57" s="1"/>
  <c r="J286" i="57" s="1"/>
  <c r="A66" i="65"/>
  <c r="C66" i="68" s="1"/>
  <c r="D66" i="68"/>
  <c r="H48" i="64"/>
  <c r="H141" i="64"/>
  <c r="H91" i="64"/>
  <c r="H174" i="64"/>
  <c r="H292" i="64"/>
  <c r="H221" i="64"/>
  <c r="H267" i="64"/>
  <c r="I78" i="115"/>
  <c r="K78" i="115" s="1"/>
  <c r="J78" i="112"/>
  <c r="H78" i="115" s="1"/>
  <c r="W10" i="119"/>
  <c r="B10" i="119"/>
  <c r="A10" i="119" s="1"/>
  <c r="J303" i="112"/>
  <c r="H303" i="115" s="1"/>
  <c r="I303" i="115"/>
  <c r="K303" i="115" s="1"/>
  <c r="J106" i="67"/>
  <c r="H106" i="88" s="1"/>
  <c r="I106" i="88"/>
  <c r="K106" i="88" s="1"/>
  <c r="Z30" i="119"/>
  <c r="K32" i="119"/>
  <c r="J32" i="119" s="1"/>
  <c r="J30" i="119"/>
  <c r="Y30" i="119" s="1"/>
  <c r="F282" i="109"/>
  <c r="K282" i="109" s="1"/>
  <c r="J282" i="109" s="1"/>
  <c r="A22" i="65"/>
  <c r="C22" i="68" s="1"/>
  <c r="D22" i="68"/>
  <c r="B22" i="68" s="1"/>
  <c r="I98" i="100"/>
  <c r="K98" i="100" s="1"/>
  <c r="J98" i="97"/>
  <c r="H98" i="100" s="1"/>
  <c r="I87" i="118"/>
  <c r="K87" i="118" s="1"/>
  <c r="J87" i="118" s="1"/>
  <c r="J87" i="115"/>
  <c r="H87" i="118" s="1"/>
  <c r="AI29" i="62"/>
  <c r="V29" i="65" s="1"/>
  <c r="AF29" i="62"/>
  <c r="S29" i="65" s="1"/>
  <c r="V63" i="116"/>
  <c r="G166" i="2"/>
  <c r="F4" i="2"/>
  <c r="F166" i="2" s="1"/>
  <c r="K309" i="109"/>
  <c r="J309" i="109" s="1"/>
  <c r="F309" i="109"/>
  <c r="K166" i="109"/>
  <c r="J166" i="109" s="1"/>
  <c r="G170" i="109"/>
  <c r="AB28" i="58"/>
  <c r="AG28" i="58"/>
  <c r="T28" i="62" s="1"/>
  <c r="AC28" i="62" s="1"/>
  <c r="AI28" i="58"/>
  <c r="V28" i="62" s="1"/>
  <c r="AF28" i="58"/>
  <c r="S28" i="62" s="1"/>
  <c r="AH28" i="58"/>
  <c r="U28" i="62" s="1"/>
  <c r="D28" i="92"/>
  <c r="B28" i="92" s="1"/>
  <c r="A28" i="89"/>
  <c r="C28" i="92" s="1"/>
  <c r="J12" i="97"/>
  <c r="H12" i="100" s="1"/>
  <c r="I12" i="100"/>
  <c r="K12" i="100" s="1"/>
  <c r="I208" i="91"/>
  <c r="K208" i="91" s="1"/>
  <c r="J208" i="88"/>
  <c r="H208" i="91" s="1"/>
  <c r="M58" i="92"/>
  <c r="N58" i="89"/>
  <c r="L58" i="92" s="1"/>
  <c r="AB9" i="58"/>
  <c r="AI9" i="58" s="1"/>
  <c r="V9" i="62" s="1"/>
  <c r="AG9" i="58"/>
  <c r="T9" i="62" s="1"/>
  <c r="I119" i="91"/>
  <c r="K119" i="91" s="1"/>
  <c r="J119" i="88"/>
  <c r="H119" i="91" s="1"/>
  <c r="I248" i="91"/>
  <c r="K249" i="91"/>
  <c r="K129" i="97"/>
  <c r="H128" i="91"/>
  <c r="K128" i="91"/>
  <c r="J128" i="91" s="1"/>
  <c r="I61" i="97"/>
  <c r="J61" i="91"/>
  <c r="H61" i="97" s="1"/>
  <c r="D45" i="101"/>
  <c r="B45" i="101" s="1"/>
  <c r="A45" i="98"/>
  <c r="C45" i="101" s="1"/>
  <c r="H32" i="88"/>
  <c r="K32" i="88"/>
  <c r="J32" i="88" s="1"/>
  <c r="K35" i="100"/>
  <c r="I164" i="106"/>
  <c r="K164" i="106" s="1"/>
  <c r="J164" i="106" s="1"/>
  <c r="J164" i="103"/>
  <c r="H164" i="106" s="1"/>
  <c r="W21" i="113"/>
  <c r="B21" i="113"/>
  <c r="N66" i="58"/>
  <c r="L66" i="62" s="1"/>
  <c r="M66" i="62"/>
  <c r="O66" i="62" s="1"/>
  <c r="AB48" i="110"/>
  <c r="AH48" i="110" s="1"/>
  <c r="U48" i="113" s="1"/>
  <c r="AF48" i="110"/>
  <c r="S48" i="113" s="1"/>
  <c r="M27" i="62"/>
  <c r="N27" i="58"/>
  <c r="L27" i="62" s="1"/>
  <c r="N21" i="65"/>
  <c r="L21" i="68" s="1"/>
  <c r="M21" i="68"/>
  <c r="O21" i="68" s="1"/>
  <c r="Z61" i="113"/>
  <c r="Y61" i="113" s="1"/>
  <c r="AE55" i="113"/>
  <c r="AD55" i="113" s="1"/>
  <c r="H31" i="2"/>
  <c r="K31" i="2"/>
  <c r="J31" i="2" s="1"/>
  <c r="I4" i="2"/>
  <c r="AF22" i="55"/>
  <c r="S22" i="58" s="1"/>
  <c r="AB22" i="55"/>
  <c r="AI22" i="55" s="1"/>
  <c r="V22" i="58" s="1"/>
  <c r="AG22" i="55"/>
  <c r="T22" i="58" s="1"/>
  <c r="AC22" i="58" s="1"/>
  <c r="N13" i="3"/>
  <c r="L13" i="55" s="1"/>
  <c r="M13" i="55"/>
  <c r="O24" i="3"/>
  <c r="N24" i="3" s="1"/>
  <c r="D19" i="62"/>
  <c r="B19" i="62" s="1"/>
  <c r="A19" i="58"/>
  <c r="C19" i="62" s="1"/>
  <c r="J157" i="61"/>
  <c r="H157" i="64" s="1"/>
  <c r="I157" i="64"/>
  <c r="A60" i="110"/>
  <c r="C60" i="113" s="1"/>
  <c r="D60" i="113"/>
  <c r="B60" i="113" s="1"/>
  <c r="AC65" i="110"/>
  <c r="X67" i="110"/>
  <c r="W67" i="110" s="1"/>
  <c r="T64" i="113"/>
  <c r="J156" i="57"/>
  <c r="H156" i="61" s="1"/>
  <c r="I156" i="61"/>
  <c r="O23" i="113"/>
  <c r="N16" i="116"/>
  <c r="L16" i="119" s="1"/>
  <c r="M16" i="119"/>
  <c r="O16" i="119" s="1"/>
  <c r="N16" i="119" s="1"/>
  <c r="K178" i="54"/>
  <c r="J178" i="54" s="1"/>
  <c r="H178" i="54"/>
  <c r="V36" i="113"/>
  <c r="AC38" i="55"/>
  <c r="O56" i="62"/>
  <c r="H23" i="64"/>
  <c r="K23" i="64" s="1"/>
  <c r="J23" i="64" s="1"/>
  <c r="K46" i="61"/>
  <c r="I38" i="61"/>
  <c r="O48" i="68"/>
  <c r="I18" i="64"/>
  <c r="J18" i="61"/>
  <c r="H18" i="64" s="1"/>
  <c r="M26" i="68"/>
  <c r="N26" i="65"/>
  <c r="L26" i="68" s="1"/>
  <c r="AD39" i="58"/>
  <c r="AH39" i="58" s="1"/>
  <c r="U39" i="62" s="1"/>
  <c r="AF39" i="58"/>
  <c r="S39" i="62" s="1"/>
  <c r="AC20" i="58"/>
  <c r="I120" i="61"/>
  <c r="K120" i="61" s="1"/>
  <c r="J120" i="57"/>
  <c r="H120" i="61" s="1"/>
  <c r="D38" i="119"/>
  <c r="A38" i="116"/>
  <c r="C38" i="119" s="1"/>
  <c r="AI27" i="113"/>
  <c r="V27" i="116" s="1"/>
  <c r="AE27" i="116" s="1"/>
  <c r="AD27" i="116" s="1"/>
  <c r="J30" i="67"/>
  <c r="H30" i="88" s="1"/>
  <c r="I30" i="88"/>
  <c r="K30" i="88" s="1"/>
  <c r="I115" i="64"/>
  <c r="J115" i="61"/>
  <c r="H115" i="64" s="1"/>
  <c r="A174" i="118"/>
  <c r="A221" i="118"/>
  <c r="A91" i="118"/>
  <c r="A267" i="118"/>
  <c r="A141" i="118"/>
  <c r="A292" i="118"/>
  <c r="A48" i="118"/>
  <c r="A1" i="119"/>
  <c r="R1" i="119" s="1"/>
  <c r="J88" i="67"/>
  <c r="H88" i="88" s="1"/>
  <c r="I88" i="88"/>
  <c r="F239" i="118"/>
  <c r="K239" i="118" s="1"/>
  <c r="J239" i="118" s="1"/>
  <c r="I287" i="61"/>
  <c r="J287" i="57"/>
  <c r="H287" i="61" s="1"/>
  <c r="B31" i="62"/>
  <c r="B55" i="65"/>
  <c r="W9" i="116"/>
  <c r="B9" i="116"/>
  <c r="I194" i="112"/>
  <c r="K195" i="112"/>
  <c r="K136" i="112"/>
  <c r="I135" i="112"/>
  <c r="J97" i="112"/>
  <c r="H97" i="115" s="1"/>
  <c r="I97" i="115"/>
  <c r="K97" i="115" s="1"/>
  <c r="I53" i="115"/>
  <c r="K53" i="115" s="1"/>
  <c r="J53" i="112"/>
  <c r="H53" i="115" s="1"/>
  <c r="F271" i="112"/>
  <c r="G270" i="112" s="1"/>
  <c r="I153" i="115"/>
  <c r="K153" i="115" s="1"/>
  <c r="J153" i="112"/>
  <c r="H153" i="115" s="1"/>
  <c r="I281" i="115"/>
  <c r="K281" i="115" s="1"/>
  <c r="J281" i="112"/>
  <c r="H281" i="115" s="1"/>
  <c r="B60" i="65"/>
  <c r="G177" i="115"/>
  <c r="F178" i="115"/>
  <c r="K178" i="115"/>
  <c r="J178" i="115" s="1"/>
  <c r="I234" i="67"/>
  <c r="K234" i="67" s="1"/>
  <c r="J234" i="64"/>
  <c r="H234" i="67" s="1"/>
  <c r="F178" i="109"/>
  <c r="G177" i="109" s="1"/>
  <c r="K178" i="109"/>
  <c r="J178" i="109" s="1"/>
  <c r="H68" i="54"/>
  <c r="K68" i="54"/>
  <c r="J68" i="54" s="1"/>
  <c r="I274" i="64"/>
  <c r="K274" i="64" s="1"/>
  <c r="J274" i="61"/>
  <c r="H274" i="64" s="1"/>
  <c r="AF58" i="116"/>
  <c r="S58" i="119" s="1"/>
  <c r="AB58" i="116"/>
  <c r="AH58" i="116" s="1"/>
  <c r="U58" i="119" s="1"/>
  <c r="AB10" i="55"/>
  <c r="AG10" i="55" s="1"/>
  <c r="T10" i="58" s="1"/>
  <c r="G167" i="109"/>
  <c r="F51" i="109"/>
  <c r="F167" i="109" s="1"/>
  <c r="K51" i="109"/>
  <c r="J51" i="109" s="1"/>
  <c r="AH20" i="110"/>
  <c r="U20" i="113" s="1"/>
  <c r="A43" i="113"/>
  <c r="C43" i="116" s="1"/>
  <c r="D43" i="116"/>
  <c r="AH17" i="119"/>
  <c r="AB17" i="119"/>
  <c r="AF17" i="119"/>
  <c r="AI17" i="119"/>
  <c r="AG17" i="119"/>
  <c r="A20" i="98"/>
  <c r="C20" i="101" s="1"/>
  <c r="D20" i="101"/>
  <c r="T34" i="119"/>
  <c r="I216" i="97"/>
  <c r="J216" i="91"/>
  <c r="H216" i="97" s="1"/>
  <c r="J111" i="91"/>
  <c r="H111" i="97" s="1"/>
  <c r="I111" i="97"/>
  <c r="K111" i="97" s="1"/>
  <c r="J130" i="91"/>
  <c r="H130" i="97" s="1"/>
  <c r="I130" i="97"/>
  <c r="K196" i="88"/>
  <c r="AG56" i="119"/>
  <c r="I82" i="103"/>
  <c r="J82" i="100"/>
  <c r="H82" i="103" s="1"/>
  <c r="K109" i="100"/>
  <c r="K107" i="106"/>
  <c r="J107" i="106" s="1"/>
  <c r="H122" i="91"/>
  <c r="K122" i="91" s="1"/>
  <c r="J122" i="91" s="1"/>
  <c r="K40" i="91"/>
  <c r="I8" i="100"/>
  <c r="J8" i="97"/>
  <c r="H8" i="100" s="1"/>
  <c r="F5" i="61"/>
  <c r="G4" i="61" s="1"/>
  <c r="I148" i="61"/>
  <c r="J148" i="57"/>
  <c r="H148" i="61" s="1"/>
  <c r="I182" i="57"/>
  <c r="J182" i="54"/>
  <c r="H182" i="57" s="1"/>
  <c r="H244" i="57"/>
  <c r="K244" i="57"/>
  <c r="J244" i="57" s="1"/>
  <c r="T52" i="55"/>
  <c r="J103" i="57"/>
  <c r="H103" i="61" s="1"/>
  <c r="I103" i="61"/>
  <c r="N43" i="3"/>
  <c r="L43" i="55" s="1"/>
  <c r="O49" i="3"/>
  <c r="N49" i="3" s="1"/>
  <c r="M43" i="55"/>
  <c r="AE46" i="110"/>
  <c r="Y66" i="113"/>
  <c r="Z67" i="113" s="1"/>
  <c r="Y67" i="113" s="1"/>
  <c r="K67" i="113"/>
  <c r="J67" i="113" s="1"/>
  <c r="O46" i="110"/>
  <c r="Y46" i="110"/>
  <c r="AE63" i="3"/>
  <c r="N7" i="110"/>
  <c r="L7" i="113" s="1"/>
  <c r="M7" i="113"/>
  <c r="O7" i="113" s="1"/>
  <c r="AF14" i="3"/>
  <c r="S14" i="55" s="1"/>
  <c r="AI14" i="3"/>
  <c r="V14" i="55" s="1"/>
  <c r="AE14" i="55" s="1"/>
  <c r="AD14" i="55" s="1"/>
  <c r="AG14" i="3"/>
  <c r="T14" i="55" s="1"/>
  <c r="AC14" i="55" s="1"/>
  <c r="AF59" i="55"/>
  <c r="S59" i="58" s="1"/>
  <c r="AB59" i="55"/>
  <c r="AG59" i="55"/>
  <c r="T59" i="58" s="1"/>
  <c r="AC59" i="58" s="1"/>
  <c r="AH59" i="55"/>
  <c r="U59" i="58" s="1"/>
  <c r="AI59" i="55"/>
  <c r="V59" i="58" s="1"/>
  <c r="AE59" i="58" s="1"/>
  <c r="AD59" i="58" s="1"/>
  <c r="J299" i="54"/>
  <c r="H299" i="57" s="1"/>
  <c r="I299" i="57"/>
  <c r="Z43" i="119"/>
  <c r="Z49" i="119" s="1"/>
  <c r="Y49" i="119" s="1"/>
  <c r="J43" i="119"/>
  <c r="Y43" i="119" s="1"/>
  <c r="B40" i="58"/>
  <c r="M51" i="62"/>
  <c r="N51" i="58"/>
  <c r="L51" i="62" s="1"/>
  <c r="K307" i="57"/>
  <c r="I305" i="57"/>
  <c r="AG64" i="3"/>
  <c r="T64" i="55" s="1"/>
  <c r="AI64" i="3"/>
  <c r="V64" i="55" s="1"/>
  <c r="AE64" i="55" s="1"/>
  <c r="AD64" i="55" s="1"/>
  <c r="AF64" i="3"/>
  <c r="S64" i="55" s="1"/>
  <c r="B58" i="113"/>
  <c r="K263" i="54"/>
  <c r="J263" i="54" s="1"/>
  <c r="I262" i="54"/>
  <c r="H263" i="54"/>
  <c r="I212" i="61"/>
  <c r="J212" i="57"/>
  <c r="H212" i="61" s="1"/>
  <c r="J279" i="57"/>
  <c r="H279" i="61" s="1"/>
  <c r="I279" i="61"/>
  <c r="K279" i="61" s="1"/>
  <c r="K116" i="61"/>
  <c r="C65" i="113"/>
  <c r="B67" i="110"/>
  <c r="A67" i="110" s="1"/>
  <c r="K63" i="61"/>
  <c r="I60" i="61"/>
  <c r="A37" i="113"/>
  <c r="C37" i="116" s="1"/>
  <c r="D37" i="116"/>
  <c r="I310" i="57"/>
  <c r="K313" i="57"/>
  <c r="K217" i="61"/>
  <c r="I214" i="61"/>
  <c r="I193" i="54"/>
  <c r="B48" i="62"/>
  <c r="N38" i="62"/>
  <c r="L38" i="65" s="1"/>
  <c r="M38" i="65"/>
  <c r="AH27" i="58"/>
  <c r="U27" i="62" s="1"/>
  <c r="AG27" i="58"/>
  <c r="T27" i="62" s="1"/>
  <c r="AC27" i="62" s="1"/>
  <c r="AF27" i="58"/>
  <c r="S27" i="62" s="1"/>
  <c r="AB27" i="58"/>
  <c r="AI27" i="58"/>
  <c r="V27" i="62" s="1"/>
  <c r="AE27" i="62" s="1"/>
  <c r="AD27" i="62" s="1"/>
  <c r="M18" i="119"/>
  <c r="N18" i="116"/>
  <c r="L18" i="119" s="1"/>
  <c r="AI53" i="55"/>
  <c r="V53" i="58" s="1"/>
  <c r="AB53" i="55"/>
  <c r="AH53" i="55" s="1"/>
  <c r="U53" i="58" s="1"/>
  <c r="AG53" i="55"/>
  <c r="T53" i="58" s="1"/>
  <c r="K230" i="61"/>
  <c r="AC35" i="58"/>
  <c r="I319" i="2"/>
  <c r="H290" i="2"/>
  <c r="H319" i="2" s="1"/>
  <c r="AD48" i="58"/>
  <c r="AI48" i="58" s="1"/>
  <c r="V48" i="62" s="1"/>
  <c r="AE48" i="62" s="1"/>
  <c r="AD48" i="62" s="1"/>
  <c r="J147" i="61"/>
  <c r="H147" i="64" s="1"/>
  <c r="I147" i="64"/>
  <c r="K83" i="67"/>
  <c r="O55" i="113"/>
  <c r="A65" i="68"/>
  <c r="C65" i="89" s="1"/>
  <c r="D65" i="89"/>
  <c r="B65" i="89" s="1"/>
  <c r="O59" i="119"/>
  <c r="N59" i="119" s="1"/>
  <c r="X10" i="116"/>
  <c r="E10" i="116"/>
  <c r="W10" i="116" s="1"/>
  <c r="N60" i="113"/>
  <c r="L60" i="116" s="1"/>
  <c r="M60" i="116"/>
  <c r="K56" i="57"/>
  <c r="J56" i="57" s="1"/>
  <c r="K202" i="64"/>
  <c r="K7" i="64"/>
  <c r="K95" i="67"/>
  <c r="H267" i="109"/>
  <c r="H292" i="109"/>
  <c r="H48" i="109"/>
  <c r="H174" i="109"/>
  <c r="H91" i="109"/>
  <c r="H221" i="109"/>
  <c r="H141" i="109"/>
  <c r="I162" i="115"/>
  <c r="K162" i="115" s="1"/>
  <c r="J162" i="112"/>
  <c r="H162" i="115" s="1"/>
  <c r="I181" i="112"/>
  <c r="H181" i="112" s="1"/>
  <c r="K182" i="112"/>
  <c r="I62" i="115"/>
  <c r="K62" i="115" s="1"/>
  <c r="J62" i="112"/>
  <c r="H62" i="115" s="1"/>
  <c r="O54" i="116"/>
  <c r="K6" i="89"/>
  <c r="F170" i="88"/>
  <c r="F8" i="89"/>
  <c r="J313" i="112"/>
  <c r="H313" i="115" s="1"/>
  <c r="I313" i="115"/>
  <c r="K313" i="115" s="1"/>
  <c r="AG54" i="116"/>
  <c r="T54" i="119" s="1"/>
  <c r="AC54" i="119" s="1"/>
  <c r="F167" i="115"/>
  <c r="K167" i="115" s="1"/>
  <c r="J167" i="115" s="1"/>
  <c r="K51" i="115"/>
  <c r="J51" i="115" s="1"/>
  <c r="AH17" i="58"/>
  <c r="U17" i="62" s="1"/>
  <c r="F26" i="115"/>
  <c r="K26" i="115" s="1"/>
  <c r="J26" i="115" s="1"/>
  <c r="AE45" i="116"/>
  <c r="AI20" i="110"/>
  <c r="V20" i="113" s="1"/>
  <c r="AE20" i="113" s="1"/>
  <c r="AD20" i="113" s="1"/>
  <c r="AI15" i="119"/>
  <c r="AG15" i="119"/>
  <c r="M15" i="104"/>
  <c r="O15" i="104" s="1"/>
  <c r="N15" i="101"/>
  <c r="L15" i="104" s="1"/>
  <c r="J247" i="91"/>
  <c r="H247" i="97" s="1"/>
  <c r="I247" i="97"/>
  <c r="K72" i="91"/>
  <c r="I97" i="88"/>
  <c r="K97" i="88" s="1"/>
  <c r="J97" i="67"/>
  <c r="H97" i="88" s="1"/>
  <c r="I78" i="100"/>
  <c r="J78" i="97"/>
  <c r="H78" i="100" s="1"/>
  <c r="M14" i="104"/>
  <c r="N14" i="101"/>
  <c r="L14" i="104" s="1"/>
  <c r="AE46" i="89"/>
  <c r="AD46" i="89" s="1"/>
  <c r="I87" i="106"/>
  <c r="J87" i="103"/>
  <c r="H87" i="106" s="1"/>
  <c r="I59" i="97"/>
  <c r="K59" i="97" s="1"/>
  <c r="J59" i="91"/>
  <c r="H59" i="97" s="1"/>
  <c r="I180" i="100"/>
  <c r="J180" i="97"/>
  <c r="H180" i="100" s="1"/>
  <c r="K52" i="103"/>
  <c r="I76" i="106"/>
  <c r="J76" i="103"/>
  <c r="H76" i="106" s="1"/>
  <c r="D59" i="116"/>
  <c r="B59" i="116" s="1"/>
  <c r="A59" i="113"/>
  <c r="C59" i="116" s="1"/>
  <c r="K238" i="61"/>
  <c r="I235" i="61"/>
  <c r="K29" i="64"/>
  <c r="I27" i="64"/>
  <c r="I153" i="61"/>
  <c r="K153" i="61" s="1"/>
  <c r="J153" i="57"/>
  <c r="H153" i="61" s="1"/>
  <c r="I20" i="57"/>
  <c r="K22" i="57"/>
  <c r="D19" i="119"/>
  <c r="A19" i="116"/>
  <c r="C19" i="119" s="1"/>
  <c r="W28" i="113"/>
  <c r="F32" i="113"/>
  <c r="E32" i="113" s="1"/>
  <c r="B28" i="113"/>
  <c r="K77" i="54"/>
  <c r="I75" i="54"/>
  <c r="Y20" i="113"/>
  <c r="Z24" i="113" s="1"/>
  <c r="Y24" i="113" s="1"/>
  <c r="K24" i="113"/>
  <c r="J24" i="113" s="1"/>
  <c r="O20" i="113"/>
  <c r="K49" i="110"/>
  <c r="J49" i="110" s="1"/>
  <c r="J43" i="110"/>
  <c r="Y43" i="110" s="1"/>
  <c r="Z43" i="110"/>
  <c r="U41" i="110"/>
  <c r="V68" i="110" s="1"/>
  <c r="U68" i="110" s="1"/>
  <c r="I94" i="61"/>
  <c r="J94" i="57"/>
  <c r="H94" i="61" s="1"/>
  <c r="D30" i="58"/>
  <c r="A30" i="55"/>
  <c r="C30" i="58" s="1"/>
  <c r="Y52" i="116"/>
  <c r="K61" i="116"/>
  <c r="J61" i="116" s="1"/>
  <c r="W44" i="119"/>
  <c r="X49" i="119" s="1"/>
  <c r="W49" i="119" s="1"/>
  <c r="B44" i="119"/>
  <c r="A44" i="119" s="1"/>
  <c r="AE13" i="3"/>
  <c r="Z24" i="3"/>
  <c r="Y24" i="3" s="1"/>
  <c r="N37" i="58"/>
  <c r="L37" i="62" s="1"/>
  <c r="M37" i="62"/>
  <c r="A48" i="110"/>
  <c r="C48" i="113" s="1"/>
  <c r="D48" i="113"/>
  <c r="AB51" i="110"/>
  <c r="AG51" i="110"/>
  <c r="AF51" i="110"/>
  <c r="S51" i="113" s="1"/>
  <c r="AH51" i="110"/>
  <c r="U51" i="113" s="1"/>
  <c r="AI51" i="110"/>
  <c r="A46" i="116"/>
  <c r="C46" i="119" s="1"/>
  <c r="D46" i="119"/>
  <c r="K190" i="57"/>
  <c r="I186" i="57"/>
  <c r="H135" i="57"/>
  <c r="I134" i="57" s="1"/>
  <c r="K128" i="54"/>
  <c r="J128" i="54" s="1"/>
  <c r="V64" i="113"/>
  <c r="M22" i="116"/>
  <c r="N22" i="113"/>
  <c r="L22" i="116" s="1"/>
  <c r="B65" i="113"/>
  <c r="D67" i="113"/>
  <c r="C67" i="113" s="1"/>
  <c r="AI16" i="55"/>
  <c r="V16" i="58" s="1"/>
  <c r="AE16" i="58" s="1"/>
  <c r="AD16" i="58" s="1"/>
  <c r="AF16" i="55"/>
  <c r="S16" i="58" s="1"/>
  <c r="AC16" i="58" s="1"/>
  <c r="H145" i="54"/>
  <c r="I144" i="54" s="1"/>
  <c r="T37" i="55"/>
  <c r="AG41" i="3"/>
  <c r="AF41" i="3" s="1"/>
  <c r="C63" i="62"/>
  <c r="D67" i="62" s="1"/>
  <c r="C67" i="62" s="1"/>
  <c r="B67" i="58"/>
  <c r="A67" i="58" s="1"/>
  <c r="A52" i="110"/>
  <c r="C52" i="113" s="1"/>
  <c r="D52" i="113"/>
  <c r="B52" i="113" s="1"/>
  <c r="N65" i="65"/>
  <c r="L65" i="68" s="1"/>
  <c r="M65" i="68"/>
  <c r="B13" i="58"/>
  <c r="A21" i="58"/>
  <c r="C21" i="62" s="1"/>
  <c r="D21" i="62"/>
  <c r="V45" i="55"/>
  <c r="AI49" i="3"/>
  <c r="AH49" i="3" s="1"/>
  <c r="I284" i="64"/>
  <c r="J284" i="61"/>
  <c r="H284" i="64" s="1"/>
  <c r="G320" i="54"/>
  <c r="F295" i="54"/>
  <c r="F320" i="54" s="1"/>
  <c r="J10" i="55" s="1"/>
  <c r="J276" i="61"/>
  <c r="H276" i="64" s="1"/>
  <c r="I276" i="64"/>
  <c r="AD60" i="58"/>
  <c r="AG60" i="58" s="1"/>
  <c r="T60" i="62" s="1"/>
  <c r="C56" i="58"/>
  <c r="B61" i="55"/>
  <c r="A61" i="55" s="1"/>
  <c r="J280" i="64"/>
  <c r="H280" i="67" s="1"/>
  <c r="I280" i="67"/>
  <c r="N21" i="113"/>
  <c r="L21" i="116" s="1"/>
  <c r="M21" i="116"/>
  <c r="O21" i="116" s="1"/>
  <c r="AG44" i="113"/>
  <c r="T44" i="116" s="1"/>
  <c r="AC44" i="116" s="1"/>
  <c r="AI44" i="113"/>
  <c r="V44" i="116" s="1"/>
  <c r="M55" i="65"/>
  <c r="O55" i="65" s="1"/>
  <c r="N55" i="62"/>
  <c r="L55" i="65" s="1"/>
  <c r="AC21" i="113"/>
  <c r="X9" i="113"/>
  <c r="E9" i="113"/>
  <c r="W9" i="113" s="1"/>
  <c r="B9" i="113"/>
  <c r="O34" i="119"/>
  <c r="Z31" i="65"/>
  <c r="O31" i="65"/>
  <c r="N40" i="65"/>
  <c r="L40" i="68" s="1"/>
  <c r="M40" i="68"/>
  <c r="H55" i="57"/>
  <c r="K55" i="57" s="1"/>
  <c r="J55" i="57" s="1"/>
  <c r="I51" i="57"/>
  <c r="I160" i="88"/>
  <c r="J160" i="67"/>
  <c r="H160" i="88" s="1"/>
  <c r="B13" i="119"/>
  <c r="I191" i="64"/>
  <c r="K191" i="64" s="1"/>
  <c r="J191" i="61"/>
  <c r="H191" i="64" s="1"/>
  <c r="I22" i="115"/>
  <c r="K22" i="115" s="1"/>
  <c r="J22" i="112"/>
  <c r="H22" i="115" s="1"/>
  <c r="F26" i="112"/>
  <c r="K26" i="112"/>
  <c r="J26" i="112" s="1"/>
  <c r="AB53" i="113"/>
  <c r="AH53" i="113"/>
  <c r="U53" i="116" s="1"/>
  <c r="AG53" i="113"/>
  <c r="T53" i="116" s="1"/>
  <c r="AI53" i="113"/>
  <c r="V53" i="116" s="1"/>
  <c r="I191" i="115"/>
  <c r="K191" i="115" s="1"/>
  <c r="J191" i="112"/>
  <c r="H191" i="115" s="1"/>
  <c r="AE53" i="113"/>
  <c r="AD53" i="113" s="1"/>
  <c r="J210" i="112"/>
  <c r="H210" i="115" s="1"/>
  <c r="I210" i="115"/>
  <c r="AG63" i="113"/>
  <c r="AH63" i="113"/>
  <c r="U63" i="116" s="1"/>
  <c r="J9" i="115"/>
  <c r="H9" i="118" s="1"/>
  <c r="I9" i="118"/>
  <c r="K9" i="118" s="1"/>
  <c r="J9" i="118" s="1"/>
  <c r="O45" i="119"/>
  <c r="N45" i="119" s="1"/>
  <c r="AG17" i="58"/>
  <c r="T17" i="62" s="1"/>
  <c r="I37" i="118"/>
  <c r="K37" i="118" s="1"/>
  <c r="J37" i="118" s="1"/>
  <c r="J37" i="115"/>
  <c r="H37" i="118" s="1"/>
  <c r="I73" i="64"/>
  <c r="J73" i="61"/>
  <c r="H73" i="64" s="1"/>
  <c r="AF20" i="110"/>
  <c r="S20" i="113" s="1"/>
  <c r="AC20" i="113" s="1"/>
  <c r="B54" i="89"/>
  <c r="K104" i="64"/>
  <c r="AB65" i="65"/>
  <c r="AG65" i="65" s="1"/>
  <c r="T65" i="68" s="1"/>
  <c r="AC65" i="68" s="1"/>
  <c r="AF65" i="65"/>
  <c r="S65" i="68" s="1"/>
  <c r="AH65" i="65"/>
  <c r="U65" i="68" s="1"/>
  <c r="J314" i="88"/>
  <c r="H314" i="91" s="1"/>
  <c r="I314" i="91"/>
  <c r="K281" i="100"/>
  <c r="N22" i="98"/>
  <c r="L22" i="101" s="1"/>
  <c r="M22" i="101"/>
  <c r="K89" i="97"/>
  <c r="J53" i="100"/>
  <c r="H53" i="103" s="1"/>
  <c r="I53" i="103"/>
  <c r="AG46" i="68"/>
  <c r="T46" i="89" s="1"/>
  <c r="AC46" i="89" s="1"/>
  <c r="AI56" i="119"/>
  <c r="I229" i="103"/>
  <c r="J229" i="100"/>
  <c r="H229" i="103" s="1"/>
  <c r="K19" i="100"/>
  <c r="A57" i="101"/>
  <c r="C57" i="104" s="1"/>
  <c r="D57" i="104"/>
  <c r="H179" i="97"/>
  <c r="K179" i="97" s="1"/>
  <c r="J179" i="97" s="1"/>
  <c r="O29" i="98"/>
  <c r="J105" i="57"/>
  <c r="H105" i="61" s="1"/>
  <c r="I105" i="61"/>
  <c r="I34" i="54"/>
  <c r="K37" i="54"/>
  <c r="I96" i="61"/>
  <c r="J96" i="57"/>
  <c r="H96" i="61" s="1"/>
  <c r="J41" i="61"/>
  <c r="H41" i="64" s="1"/>
  <c r="I41" i="64"/>
  <c r="AB30" i="3"/>
  <c r="AC32" i="3" s="1"/>
  <c r="AB32" i="3" s="1"/>
  <c r="AB66" i="3"/>
  <c r="AG66" i="3" s="1"/>
  <c r="T66" i="55" s="1"/>
  <c r="AC66" i="55" s="1"/>
  <c r="AF66" i="3"/>
  <c r="S66" i="55" s="1"/>
  <c r="AH66" i="3"/>
  <c r="U66" i="55" s="1"/>
  <c r="AI66" i="3"/>
  <c r="V66" i="55" s="1"/>
  <c r="AE66" i="55" s="1"/>
  <c r="AD66" i="55" s="1"/>
  <c r="AC67" i="3"/>
  <c r="AB67" i="3" s="1"/>
  <c r="A27" i="113"/>
  <c r="C27" i="116" s="1"/>
  <c r="D27" i="116"/>
  <c r="B27" i="116" s="1"/>
  <c r="F177" i="61"/>
  <c r="G290" i="61" s="1"/>
  <c r="G167" i="54"/>
  <c r="F51" i="54"/>
  <c r="F167" i="54" s="1"/>
  <c r="Z61" i="116"/>
  <c r="Y61" i="116" s="1"/>
  <c r="I121" i="2"/>
  <c r="J9" i="57"/>
  <c r="H9" i="61" s="1"/>
  <c r="I9" i="61"/>
  <c r="J10" i="57"/>
  <c r="H10" i="61" s="1"/>
  <c r="I10" i="61"/>
  <c r="K252" i="57"/>
  <c r="I251" i="57"/>
  <c r="M41" i="113"/>
  <c r="L41" i="113" s="1"/>
  <c r="K127" i="54"/>
  <c r="J127" i="54" s="1"/>
  <c r="H127" i="54"/>
  <c r="H79" i="54"/>
  <c r="K79" i="54" s="1"/>
  <c r="J79" i="54" s="1"/>
  <c r="K257" i="61"/>
  <c r="I255" i="61"/>
  <c r="N64" i="62"/>
  <c r="L64" i="65" s="1"/>
  <c r="M64" i="65"/>
  <c r="O64" i="65" s="1"/>
  <c r="J192" i="61"/>
  <c r="H192" i="64" s="1"/>
  <c r="I192" i="64"/>
  <c r="K201" i="61"/>
  <c r="I200" i="61"/>
  <c r="K110" i="57"/>
  <c r="AB52" i="110"/>
  <c r="C46" i="58"/>
  <c r="B49" i="55"/>
  <c r="A49" i="55" s="1"/>
  <c r="I209" i="61"/>
  <c r="K210" i="61"/>
  <c r="J254" i="61"/>
  <c r="H254" i="64" s="1"/>
  <c r="I254" i="64"/>
  <c r="K254" i="64" s="1"/>
  <c r="I198" i="61"/>
  <c r="J198" i="57"/>
  <c r="H198" i="61" s="1"/>
  <c r="F4" i="54"/>
  <c r="F166" i="54" s="1"/>
  <c r="G166" i="54"/>
  <c r="B56" i="58"/>
  <c r="D61" i="58"/>
  <c r="C61" i="58" s="1"/>
  <c r="AH44" i="113"/>
  <c r="U44" i="116" s="1"/>
  <c r="I162" i="67"/>
  <c r="K162" i="67" s="1"/>
  <c r="J162" i="64"/>
  <c r="H162" i="67" s="1"/>
  <c r="J62" i="61"/>
  <c r="H62" i="64" s="1"/>
  <c r="I62" i="64"/>
  <c r="O53" i="62"/>
  <c r="J113" i="112"/>
  <c r="H113" i="115" s="1"/>
  <c r="I113" i="115"/>
  <c r="K113" i="115" s="1"/>
  <c r="J218" i="64"/>
  <c r="H218" i="67" s="1"/>
  <c r="I218" i="67"/>
  <c r="K57" i="88"/>
  <c r="I56" i="88"/>
  <c r="K137" i="64"/>
  <c r="I135" i="64"/>
  <c r="I312" i="115"/>
  <c r="K312" i="115" s="1"/>
  <c r="J312" i="112"/>
  <c r="H312" i="115" s="1"/>
  <c r="M13" i="116"/>
  <c r="N13" i="113"/>
  <c r="L13" i="116" s="1"/>
  <c r="H267" i="100"/>
  <c r="H91" i="100"/>
  <c r="H48" i="100"/>
  <c r="H221" i="100"/>
  <c r="H292" i="100"/>
  <c r="H174" i="100"/>
  <c r="H141" i="100"/>
  <c r="J31" i="110"/>
  <c r="Y31" i="110" s="1"/>
  <c r="F68" i="115"/>
  <c r="G67" i="115" s="1"/>
  <c r="K68" i="115"/>
  <c r="J68" i="115" s="1"/>
  <c r="I41" i="115"/>
  <c r="K41" i="115" s="1"/>
  <c r="J41" i="112"/>
  <c r="H41" i="115" s="1"/>
  <c r="AB57" i="55"/>
  <c r="AI57" i="55" s="1"/>
  <c r="V57" i="58" s="1"/>
  <c r="H221" i="103"/>
  <c r="H267" i="103"/>
  <c r="H141" i="103"/>
  <c r="H91" i="103"/>
  <c r="H174" i="103"/>
  <c r="H48" i="103"/>
  <c r="H292" i="103"/>
  <c r="K7" i="112"/>
  <c r="I6" i="112"/>
  <c r="F16" i="118"/>
  <c r="K16" i="118" s="1"/>
  <c r="J16" i="118" s="1"/>
  <c r="K224" i="112"/>
  <c r="I219" i="112"/>
  <c r="H219" i="112" s="1"/>
  <c r="AC16" i="116"/>
  <c r="G250" i="115"/>
  <c r="K80" i="115"/>
  <c r="I79" i="115"/>
  <c r="H79" i="115" s="1"/>
  <c r="F74" i="112"/>
  <c r="K74" i="112" s="1"/>
  <c r="J74" i="112" s="1"/>
  <c r="AH54" i="116"/>
  <c r="U54" i="119" s="1"/>
  <c r="AI54" i="116"/>
  <c r="V54" i="119" s="1"/>
  <c r="AF17" i="58"/>
  <c r="S17" i="62" s="1"/>
  <c r="B14" i="65"/>
  <c r="I315" i="67"/>
  <c r="J315" i="64"/>
  <c r="H315" i="67" s="1"/>
  <c r="F67" i="2"/>
  <c r="F168" i="2" s="1"/>
  <c r="G168" i="2"/>
  <c r="I46" i="118"/>
  <c r="K46" i="118" s="1"/>
  <c r="J46" i="118" s="1"/>
  <c r="J46" i="115"/>
  <c r="H46" i="118" s="1"/>
  <c r="AF15" i="119"/>
  <c r="B58" i="98"/>
  <c r="I300" i="100"/>
  <c r="K300" i="100" s="1"/>
  <c r="J300" i="97"/>
  <c r="H300" i="100" s="1"/>
  <c r="H128" i="67"/>
  <c r="I127" i="67" s="1"/>
  <c r="K128" i="67"/>
  <c r="J128" i="67" s="1"/>
  <c r="A59" i="89"/>
  <c r="C59" i="92" s="1"/>
  <c r="D59" i="92"/>
  <c r="B59" i="92" s="1"/>
  <c r="J45" i="100"/>
  <c r="H45" i="103" s="1"/>
  <c r="I45" i="103"/>
  <c r="K45" i="103" s="1"/>
  <c r="H128" i="88"/>
  <c r="K128" i="88" s="1"/>
  <c r="J128" i="88" s="1"/>
  <c r="I127" i="88"/>
  <c r="N39" i="98"/>
  <c r="L39" i="101" s="1"/>
  <c r="M39" i="101"/>
  <c r="J312" i="100"/>
  <c r="H312" i="103" s="1"/>
  <c r="I312" i="103"/>
  <c r="K184" i="91"/>
  <c r="N44" i="92"/>
  <c r="L44" i="98" s="1"/>
  <c r="M44" i="98"/>
  <c r="O44" i="98" s="1"/>
  <c r="I237" i="100"/>
  <c r="K237" i="100" s="1"/>
  <c r="J237" i="97"/>
  <c r="H237" i="100" s="1"/>
  <c r="D27" i="107"/>
  <c r="B27" i="107" s="1"/>
  <c r="A27" i="107" s="1"/>
  <c r="A27" i="104"/>
  <c r="C27" i="107" s="1"/>
  <c r="X32" i="113"/>
  <c r="W32" i="113" s="1"/>
  <c r="AD39" i="110"/>
  <c r="AI39" i="110" s="1"/>
  <c r="AF39" i="110"/>
  <c r="S39" i="113" s="1"/>
  <c r="V37" i="55"/>
  <c r="AI41" i="3"/>
  <c r="AH41" i="3" s="1"/>
  <c r="J102" i="54"/>
  <c r="H102" i="57" s="1"/>
  <c r="I102" i="57"/>
  <c r="K285" i="57"/>
  <c r="I283" i="57"/>
  <c r="J275" i="54"/>
  <c r="H275" i="57" s="1"/>
  <c r="I275" i="57"/>
  <c r="K275" i="57" s="1"/>
  <c r="L39" i="113"/>
  <c r="O39" i="113" s="1"/>
  <c r="O41" i="110"/>
  <c r="N41" i="110" s="1"/>
  <c r="C39" i="58"/>
  <c r="B41" i="55"/>
  <c r="A41" i="55" s="1"/>
  <c r="A51" i="110"/>
  <c r="C51" i="113" s="1"/>
  <c r="D51" i="113"/>
  <c r="K242" i="61"/>
  <c r="I84" i="57"/>
  <c r="J84" i="54"/>
  <c r="H84" i="57" s="1"/>
  <c r="A18" i="116"/>
  <c r="C18" i="119" s="1"/>
  <c r="D18" i="119"/>
  <c r="B18" i="119" s="1"/>
  <c r="A18" i="119" s="1"/>
  <c r="J113" i="57"/>
  <c r="H113" i="61" s="1"/>
  <c r="I113" i="61"/>
  <c r="B46" i="58"/>
  <c r="D49" i="58"/>
  <c r="C49" i="58" s="1"/>
  <c r="N7" i="62"/>
  <c r="L7" i="65" s="1"/>
  <c r="M7" i="65"/>
  <c r="A47" i="62"/>
  <c r="C47" i="65" s="1"/>
  <c r="D47" i="65"/>
  <c r="B47" i="65" s="1"/>
  <c r="J215" i="61"/>
  <c r="H215" i="64" s="1"/>
  <c r="I215" i="64"/>
  <c r="S45" i="55"/>
  <c r="AG49" i="3"/>
  <c r="AF49" i="3" s="1"/>
  <c r="G166" i="97"/>
  <c r="F4" i="97"/>
  <c r="F166" i="97" s="1"/>
  <c r="K135" i="61"/>
  <c r="J135" i="61" s="1"/>
  <c r="I134" i="61"/>
  <c r="H135" i="61"/>
  <c r="K26" i="54"/>
  <c r="J26" i="54" s="1"/>
  <c r="H26" i="54"/>
  <c r="A17" i="113"/>
  <c r="C17" i="116" s="1"/>
  <c r="D17" i="116"/>
  <c r="B26" i="62"/>
  <c r="M28" i="98"/>
  <c r="N28" i="92"/>
  <c r="L28" i="98" s="1"/>
  <c r="AB37" i="113"/>
  <c r="AF37" i="113"/>
  <c r="S37" i="116" s="1"/>
  <c r="AI37" i="113"/>
  <c r="V37" i="116" s="1"/>
  <c r="AE37" i="116" s="1"/>
  <c r="AD37" i="116" s="1"/>
  <c r="AH37" i="113"/>
  <c r="U37" i="116" s="1"/>
  <c r="AG37" i="113"/>
  <c r="T37" i="116" s="1"/>
  <c r="AC37" i="116" s="1"/>
  <c r="J152" i="64"/>
  <c r="H152" i="67" s="1"/>
  <c r="I152" i="67"/>
  <c r="K152" i="67" s="1"/>
  <c r="N63" i="116"/>
  <c r="L63" i="119" s="1"/>
  <c r="M63" i="119"/>
  <c r="J246" i="64"/>
  <c r="H246" i="67" s="1"/>
  <c r="I246" i="67"/>
  <c r="K246" i="67" s="1"/>
  <c r="J213" i="64"/>
  <c r="H213" i="67" s="1"/>
  <c r="I213" i="67"/>
  <c r="J129" i="109"/>
  <c r="H129" i="112" s="1"/>
  <c r="I129" i="112"/>
  <c r="Y30" i="3"/>
  <c r="K30" i="110"/>
  <c r="J30" i="110" s="1"/>
  <c r="Y30" i="110" s="1"/>
  <c r="O30" i="3"/>
  <c r="K32" i="3"/>
  <c r="J32" i="3" s="1"/>
  <c r="K306" i="64"/>
  <c r="B43" i="62"/>
  <c r="K136" i="67"/>
  <c r="A292" i="109"/>
  <c r="A91" i="109"/>
  <c r="A1" i="110"/>
  <c r="R1" i="110" s="1"/>
  <c r="A267" i="109"/>
  <c r="A141" i="109"/>
  <c r="A48" i="109"/>
  <c r="A221" i="109"/>
  <c r="A174" i="109"/>
  <c r="N18" i="65"/>
  <c r="L18" i="68" s="1"/>
  <c r="M18" i="68"/>
  <c r="F178" i="112"/>
  <c r="G177" i="112"/>
  <c r="K178" i="112"/>
  <c r="J178" i="112" s="1"/>
  <c r="N31" i="3"/>
  <c r="L31" i="55" s="1"/>
  <c r="M31" i="55"/>
  <c r="F74" i="115"/>
  <c r="K74" i="115"/>
  <c r="J74" i="115" s="1"/>
  <c r="J187" i="61"/>
  <c r="H187" i="64" s="1"/>
  <c r="I187" i="64"/>
  <c r="I185" i="64"/>
  <c r="J185" i="61"/>
  <c r="H185" i="64" s="1"/>
  <c r="O51" i="119"/>
  <c r="AB19" i="113"/>
  <c r="AG19" i="113" s="1"/>
  <c r="T19" i="116" s="1"/>
  <c r="AC19" i="116" s="1"/>
  <c r="AF19" i="113"/>
  <c r="S19" i="116" s="1"/>
  <c r="K232" i="112"/>
  <c r="I231" i="112"/>
  <c r="H231" i="112" s="1"/>
  <c r="I161" i="115"/>
  <c r="K161" i="115" s="1"/>
  <c r="J161" i="112"/>
  <c r="H161" i="115" s="1"/>
  <c r="B34" i="116"/>
  <c r="I243" i="118"/>
  <c r="K243" i="118" s="1"/>
  <c r="J243" i="118" s="1"/>
  <c r="J243" i="115"/>
  <c r="H243" i="118" s="1"/>
  <c r="G166" i="57"/>
  <c r="F4" i="57"/>
  <c r="F166" i="57" s="1"/>
  <c r="AE17" i="62"/>
  <c r="AD17" i="62" s="1"/>
  <c r="A15" i="68"/>
  <c r="C15" i="89" s="1"/>
  <c r="D15" i="89"/>
  <c r="I155" i="64"/>
  <c r="J155" i="61"/>
  <c r="H155" i="64" s="1"/>
  <c r="K80" i="61"/>
  <c r="AC36" i="65"/>
  <c r="AF63" i="113"/>
  <c r="S63" i="116" s="1"/>
  <c r="M47" i="68"/>
  <c r="O47" i="68" s="1"/>
  <c r="N47" i="65"/>
  <c r="L47" i="68" s="1"/>
  <c r="J114" i="97"/>
  <c r="H114" i="100" s="1"/>
  <c r="I114" i="100"/>
  <c r="K114" i="100" s="1"/>
  <c r="AB40" i="65"/>
  <c r="AH40" i="65" s="1"/>
  <c r="U40" i="68" s="1"/>
  <c r="AG40" i="65"/>
  <c r="T40" i="68" s="1"/>
  <c r="J138" i="91"/>
  <c r="H138" i="97" s="1"/>
  <c r="I138" i="97"/>
  <c r="K14" i="97"/>
  <c r="I241" i="103"/>
  <c r="J241" i="100"/>
  <c r="H241" i="103" s="1"/>
  <c r="D38" i="98"/>
  <c r="B38" i="98" s="1"/>
  <c r="A38" i="92"/>
  <c r="C38" i="98" s="1"/>
  <c r="K21" i="91"/>
  <c r="M35" i="98"/>
  <c r="N35" i="92"/>
  <c r="L35" i="98" s="1"/>
  <c r="I71" i="97"/>
  <c r="J71" i="91"/>
  <c r="H71" i="97" s="1"/>
  <c r="M20" i="104"/>
  <c r="O20" i="104" s="1"/>
  <c r="N20" i="101"/>
  <c r="L20" i="104" s="1"/>
  <c r="A52" i="92"/>
  <c r="C52" i="98" s="1"/>
  <c r="D52" i="98"/>
  <c r="J39" i="103"/>
  <c r="H39" i="106" s="1"/>
  <c r="I39" i="106"/>
  <c r="K232" i="97"/>
  <c r="H262" i="109"/>
  <c r="I204" i="109" s="1"/>
  <c r="D53" i="116"/>
  <c r="B53" i="116" s="1"/>
  <c r="A53" i="113"/>
  <c r="C53" i="116" s="1"/>
  <c r="I85" i="61"/>
  <c r="J85" i="57"/>
  <c r="H85" i="61" s="1"/>
  <c r="M63" i="55"/>
  <c r="N63" i="3"/>
  <c r="L63" i="55" s="1"/>
  <c r="I151" i="57"/>
  <c r="J151" i="54"/>
  <c r="H151" i="57" s="1"/>
  <c r="K243" i="54"/>
  <c r="I240" i="54"/>
  <c r="F309" i="67"/>
  <c r="G295" i="67"/>
  <c r="AB56" i="55"/>
  <c r="AF56" i="55" s="1"/>
  <c r="S56" i="58" s="1"/>
  <c r="AI56" i="55"/>
  <c r="V56" i="58" s="1"/>
  <c r="AG56" i="55"/>
  <c r="T56" i="58" s="1"/>
  <c r="L59" i="55"/>
  <c r="O59" i="55" s="1"/>
  <c r="O61" i="3"/>
  <c r="N61" i="3" s="1"/>
  <c r="I295" i="2"/>
  <c r="H309" i="2"/>
  <c r="K309" i="2" s="1"/>
  <c r="J309" i="2" s="1"/>
  <c r="AC26" i="110"/>
  <c r="X32" i="110"/>
  <c r="W32" i="110" s="1"/>
  <c r="I265" i="57"/>
  <c r="J265" i="54"/>
  <c r="H265" i="57" s="1"/>
  <c r="I263" i="57" s="1"/>
  <c r="AE26" i="110"/>
  <c r="K260" i="57"/>
  <c r="I258" i="57"/>
  <c r="AD26" i="55"/>
  <c r="AG26" i="55" s="1"/>
  <c r="AI26" i="55"/>
  <c r="C26" i="113"/>
  <c r="B32" i="110"/>
  <c r="A32" i="110" s="1"/>
  <c r="H272" i="54"/>
  <c r="K272" i="54" s="1"/>
  <c r="J272" i="54" s="1"/>
  <c r="L36" i="58"/>
  <c r="M41" i="58" s="1"/>
  <c r="L41" i="58" s="1"/>
  <c r="O41" i="55"/>
  <c r="N41" i="55" s="1"/>
  <c r="K65" i="61"/>
  <c r="B39" i="58"/>
  <c r="D41" i="58"/>
  <c r="C41" i="58" s="1"/>
  <c r="AH51" i="55"/>
  <c r="U51" i="58" s="1"/>
  <c r="AG51" i="55"/>
  <c r="AI51" i="55"/>
  <c r="AD19" i="55"/>
  <c r="AG19" i="55" s="1"/>
  <c r="T19" i="58" s="1"/>
  <c r="H101" i="54"/>
  <c r="K101" i="54" s="1"/>
  <c r="J101" i="54" s="1"/>
  <c r="I231" i="57"/>
  <c r="K233" i="57"/>
  <c r="I189" i="61"/>
  <c r="J189" i="57"/>
  <c r="H189" i="61" s="1"/>
  <c r="K303" i="64"/>
  <c r="K236" i="64"/>
  <c r="I317" i="61"/>
  <c r="J317" i="57"/>
  <c r="H317" i="61" s="1"/>
  <c r="AD55" i="3"/>
  <c r="AI55" i="3" s="1"/>
  <c r="V55" i="55" s="1"/>
  <c r="I163" i="64"/>
  <c r="K163" i="64" s="1"/>
  <c r="J163" i="61"/>
  <c r="H163" i="64" s="1"/>
  <c r="K125" i="61"/>
  <c r="I124" i="61"/>
  <c r="K302" i="64"/>
  <c r="I301" i="64"/>
  <c r="I15" i="61"/>
  <c r="J15" i="57"/>
  <c r="H15" i="61" s="1"/>
  <c r="J311" i="61"/>
  <c r="H311" i="64" s="1"/>
  <c r="I311" i="64"/>
  <c r="N45" i="58"/>
  <c r="L45" i="62" s="1"/>
  <c r="M45" i="62"/>
  <c r="N17" i="113"/>
  <c r="L17" i="116" s="1"/>
  <c r="M17" i="116"/>
  <c r="O17" i="116" s="1"/>
  <c r="N53" i="113"/>
  <c r="L53" i="116" s="1"/>
  <c r="M53" i="116"/>
  <c r="O53" i="116" s="1"/>
  <c r="O52" i="62"/>
  <c r="AD13" i="113"/>
  <c r="AG13" i="113" s="1"/>
  <c r="AH13" i="113"/>
  <c r="U13" i="116" s="1"/>
  <c r="N23" i="58"/>
  <c r="L23" i="62" s="1"/>
  <c r="M23" i="62"/>
  <c r="AF27" i="113"/>
  <c r="S27" i="116" s="1"/>
  <c r="M19" i="65"/>
  <c r="O19" i="65" s="1"/>
  <c r="N19" i="62"/>
  <c r="L19" i="65" s="1"/>
  <c r="AF34" i="55"/>
  <c r="S34" i="58" s="1"/>
  <c r="O57" i="62"/>
  <c r="K70" i="67"/>
  <c r="I151" i="112"/>
  <c r="J151" i="109"/>
  <c r="H151" i="112" s="1"/>
  <c r="E9" i="110"/>
  <c r="W9" i="110" s="1"/>
  <c r="X9" i="110"/>
  <c r="AC9" i="110" s="1"/>
  <c r="O19" i="116"/>
  <c r="A221" i="100"/>
  <c r="A292" i="100"/>
  <c r="A48" i="100"/>
  <c r="A174" i="100"/>
  <c r="A1" i="101"/>
  <c r="R1" i="101" s="1"/>
  <c r="A91" i="100"/>
  <c r="A267" i="100"/>
  <c r="A141" i="100"/>
  <c r="AH18" i="110"/>
  <c r="U18" i="113" s="1"/>
  <c r="AG18" i="110"/>
  <c r="T18" i="113" s="1"/>
  <c r="AC18" i="113" s="1"/>
  <c r="I86" i="91"/>
  <c r="K86" i="91" s="1"/>
  <c r="J86" i="88"/>
  <c r="H86" i="91" s="1"/>
  <c r="Z31" i="68"/>
  <c r="O31" i="68"/>
  <c r="AE29" i="116"/>
  <c r="I197" i="112"/>
  <c r="H197" i="112" s="1"/>
  <c r="K198" i="112"/>
  <c r="AD31" i="3"/>
  <c r="AG31" i="3" s="1"/>
  <c r="T31" i="55" s="1"/>
  <c r="AC31" i="55" s="1"/>
  <c r="AF31" i="3"/>
  <c r="S31" i="55" s="1"/>
  <c r="I54" i="115"/>
  <c r="K54" i="115" s="1"/>
  <c r="J54" i="112"/>
  <c r="H54" i="115" s="1"/>
  <c r="J104" i="112"/>
  <c r="H104" i="115" s="1"/>
  <c r="I104" i="115"/>
  <c r="K104" i="115" s="1"/>
  <c r="I36" i="88"/>
  <c r="J36" i="67"/>
  <c r="H36" i="88" s="1"/>
  <c r="K259" i="67"/>
  <c r="AH48" i="58"/>
  <c r="U48" i="62" s="1"/>
  <c r="I308" i="118"/>
  <c r="K308" i="118" s="1"/>
  <c r="J308" i="118" s="1"/>
  <c r="J308" i="115"/>
  <c r="H308" i="118" s="1"/>
  <c r="J25" i="67"/>
  <c r="H25" i="88" s="1"/>
  <c r="I25" i="88"/>
  <c r="AC40" i="116"/>
  <c r="AH29" i="62"/>
  <c r="U29" i="65" s="1"/>
  <c r="D29" i="68"/>
  <c r="B29" i="68" s="1"/>
  <c r="A29" i="65"/>
  <c r="C29" i="68" s="1"/>
  <c r="J139" i="88"/>
  <c r="H139" i="91" s="1"/>
  <c r="I139" i="91"/>
  <c r="AI13" i="113"/>
  <c r="I108" i="91"/>
  <c r="K108" i="91" s="1"/>
  <c r="J108" i="88"/>
  <c r="H108" i="91" s="1"/>
  <c r="AH15" i="119"/>
  <c r="K133" i="91"/>
  <c r="I131" i="91"/>
  <c r="J123" i="91"/>
  <c r="H123" i="97" s="1"/>
  <c r="I123" i="97"/>
  <c r="J33" i="88"/>
  <c r="H33" i="91" s="1"/>
  <c r="I33" i="91"/>
  <c r="D34" i="92"/>
  <c r="A34" i="89"/>
  <c r="C34" i="92" s="1"/>
  <c r="I188" i="100"/>
  <c r="J188" i="97"/>
  <c r="H188" i="100" s="1"/>
  <c r="K132" i="97"/>
  <c r="AB21" i="55"/>
  <c r="AI21" i="55" s="1"/>
  <c r="V21" i="58" s="1"/>
  <c r="AG21" i="55"/>
  <c r="T21" i="58" s="1"/>
  <c r="Y28" i="110"/>
  <c r="AE28" i="110" s="1"/>
  <c r="O28" i="110"/>
  <c r="F51" i="103"/>
  <c r="F167" i="103" s="1"/>
  <c r="G167" i="103"/>
  <c r="AB18" i="55"/>
  <c r="AI18" i="55" s="1"/>
  <c r="V18" i="58" s="1"/>
  <c r="K228" i="54"/>
  <c r="I227" i="54"/>
  <c r="J112" i="57"/>
  <c r="H112" i="61" s="1"/>
  <c r="I112" i="61"/>
  <c r="K112" i="61" s="1"/>
  <c r="Z65" i="110"/>
  <c r="J65" i="110"/>
  <c r="Y65" i="110" s="1"/>
  <c r="O65" i="110"/>
  <c r="K67" i="110"/>
  <c r="J67" i="110" s="1"/>
  <c r="W14" i="110"/>
  <c r="AC14" i="110" s="1"/>
  <c r="B14" i="110"/>
  <c r="I225" i="57"/>
  <c r="J225" i="54"/>
  <c r="H225" i="57" s="1"/>
  <c r="M61" i="55"/>
  <c r="L61" i="55" s="1"/>
  <c r="O66" i="110"/>
  <c r="Y66" i="110"/>
  <c r="AE66" i="110" s="1"/>
  <c r="Y52" i="110"/>
  <c r="AE52" i="110" s="1"/>
  <c r="O52" i="110"/>
  <c r="K61" i="110"/>
  <c r="J61" i="110" s="1"/>
  <c r="Z57" i="119"/>
  <c r="J57" i="119"/>
  <c r="Y57" i="119" s="1"/>
  <c r="O26" i="110"/>
  <c r="G170" i="100"/>
  <c r="J278" i="57"/>
  <c r="H278" i="61" s="1"/>
  <c r="I278" i="61"/>
  <c r="B26" i="113"/>
  <c r="D32" i="113"/>
  <c r="C32" i="113" s="1"/>
  <c r="K100" i="57"/>
  <c r="I206" i="57"/>
  <c r="K207" i="57"/>
  <c r="O36" i="58"/>
  <c r="AB22" i="110"/>
  <c r="AH22" i="110"/>
  <c r="U22" i="113" s="1"/>
  <c r="AF22" i="110"/>
  <c r="S22" i="113" s="1"/>
  <c r="AG22" i="110"/>
  <c r="T22" i="113" s="1"/>
  <c r="AC22" i="113" s="1"/>
  <c r="AI22" i="110"/>
  <c r="V22" i="113" s="1"/>
  <c r="AE22" i="113" s="1"/>
  <c r="AD22" i="113" s="1"/>
  <c r="A40" i="113"/>
  <c r="C40" i="116" s="1"/>
  <c r="D40" i="116"/>
  <c r="B40" i="116" s="1"/>
  <c r="M34" i="62"/>
  <c r="N34" i="58"/>
  <c r="L34" i="62" s="1"/>
  <c r="K81" i="61"/>
  <c r="K253" i="61"/>
  <c r="I245" i="61"/>
  <c r="J245" i="57"/>
  <c r="H245" i="61" s="1"/>
  <c r="M44" i="119"/>
  <c r="O44" i="119" s="1"/>
  <c r="N44" i="119" s="1"/>
  <c r="N44" i="116"/>
  <c r="L44" i="119" s="1"/>
  <c r="AD47" i="58"/>
  <c r="AF47" i="58"/>
  <c r="S47" i="62" s="1"/>
  <c r="AI47" i="58"/>
  <c r="V47" i="62" s="1"/>
  <c r="AH47" i="58"/>
  <c r="U47" i="62" s="1"/>
  <c r="AG47" i="58"/>
  <c r="T47" i="62" s="1"/>
  <c r="AC47" i="62" s="1"/>
  <c r="H316" i="57"/>
  <c r="K316" i="57" s="1"/>
  <c r="J316" i="57" s="1"/>
  <c r="AI52" i="3"/>
  <c r="N60" i="58"/>
  <c r="L60" i="62" s="1"/>
  <c r="M60" i="62"/>
  <c r="O60" i="62" s="1"/>
  <c r="O37" i="119"/>
  <c r="N37" i="119" s="1"/>
  <c r="K43" i="64"/>
  <c r="B36" i="65"/>
  <c r="D18" i="65"/>
  <c r="B18" i="65" s="1"/>
  <c r="A18" i="62"/>
  <c r="C18" i="65" s="1"/>
  <c r="K161" i="61"/>
  <c r="I159" i="61"/>
  <c r="N57" i="113"/>
  <c r="L57" i="116" s="1"/>
  <c r="M57" i="116"/>
  <c r="O57" i="116" s="1"/>
  <c r="D35" i="68"/>
  <c r="A35" i="65"/>
  <c r="C35" i="68" s="1"/>
  <c r="K264" i="57"/>
  <c r="AG27" i="113"/>
  <c r="T27" i="116" s="1"/>
  <c r="AH34" i="55"/>
  <c r="U34" i="58" s="1"/>
  <c r="H146" i="57"/>
  <c r="K146" i="57" s="1"/>
  <c r="J146" i="57" s="1"/>
  <c r="H48" i="57"/>
  <c r="H91" i="57"/>
  <c r="H267" i="57"/>
  <c r="H141" i="57"/>
  <c r="H174" i="57"/>
  <c r="H221" i="57"/>
  <c r="H292" i="57"/>
  <c r="AD57" i="113"/>
  <c r="AH57" i="113" s="1"/>
  <c r="U57" i="116" s="1"/>
  <c r="AI57" i="113"/>
  <c r="V57" i="116" s="1"/>
  <c r="E9" i="119"/>
  <c r="W9" i="119" s="1"/>
  <c r="X9" i="119"/>
  <c r="B9" i="119"/>
  <c r="A9" i="119" s="1"/>
  <c r="Z31" i="107"/>
  <c r="O31" i="107"/>
  <c r="N31" i="107" s="1"/>
  <c r="J226" i="61"/>
  <c r="H226" i="64" s="1"/>
  <c r="I226" i="64"/>
  <c r="K195" i="67"/>
  <c r="I194" i="67"/>
  <c r="H292" i="88"/>
  <c r="H221" i="88"/>
  <c r="H91" i="88"/>
  <c r="H174" i="88"/>
  <c r="H141" i="88"/>
  <c r="H48" i="88"/>
  <c r="H267" i="88"/>
  <c r="A221" i="112"/>
  <c r="A292" i="112"/>
  <c r="A48" i="112"/>
  <c r="A267" i="112"/>
  <c r="A174" i="112"/>
  <c r="A141" i="112"/>
  <c r="A1" i="113"/>
  <c r="R1" i="113" s="1"/>
  <c r="A91" i="112"/>
  <c r="AI18" i="110"/>
  <c r="V18" i="113" s="1"/>
  <c r="AE18" i="113" s="1"/>
  <c r="AD18" i="113" s="1"/>
  <c r="I96" i="115"/>
  <c r="K96" i="115" s="1"/>
  <c r="J96" i="112"/>
  <c r="H96" i="115" s="1"/>
  <c r="F250" i="109"/>
  <c r="K250" i="109"/>
  <c r="J250" i="109" s="1"/>
  <c r="AF48" i="58"/>
  <c r="S48" i="62" s="1"/>
  <c r="K64" i="67"/>
  <c r="K24" i="67"/>
  <c r="J24" i="67" s="1"/>
  <c r="I23" i="67"/>
  <c r="H24" i="67"/>
  <c r="AG29" i="62"/>
  <c r="T29" i="65" s="1"/>
  <c r="AC29" i="65" s="1"/>
  <c r="I156" i="118"/>
  <c r="K156" i="118" s="1"/>
  <c r="J156" i="118" s="1"/>
  <c r="J156" i="115"/>
  <c r="H156" i="118" s="1"/>
  <c r="AB44" i="62"/>
  <c r="AG44" i="62" s="1"/>
  <c r="T44" i="65" s="1"/>
  <c r="AI44" i="62"/>
  <c r="V44" i="65" s="1"/>
  <c r="B53" i="68"/>
  <c r="AI36" i="62"/>
  <c r="V36" i="65" s="1"/>
  <c r="AH36" i="62"/>
  <c r="U36" i="65" s="1"/>
  <c r="T43" i="58"/>
  <c r="AE43" i="58"/>
  <c r="K42" i="91"/>
  <c r="K99" i="88"/>
  <c r="K54" i="91"/>
  <c r="B16" i="89"/>
  <c r="K199" i="67"/>
  <c r="K11" i="91"/>
  <c r="K289" i="97"/>
  <c r="I288" i="97"/>
  <c r="K256" i="100"/>
  <c r="B64" i="98"/>
  <c r="AF20" i="113" l="1"/>
  <c r="S20" i="116" s="1"/>
  <c r="AB20" i="113"/>
  <c r="AH20" i="113" s="1"/>
  <c r="U20" i="116" s="1"/>
  <c r="N39" i="113"/>
  <c r="L39" i="116" s="1"/>
  <c r="M39" i="116"/>
  <c r="AF66" i="55"/>
  <c r="S66" i="58" s="1"/>
  <c r="AB66" i="55"/>
  <c r="AH66" i="55" s="1"/>
  <c r="U66" i="58" s="1"/>
  <c r="AG66" i="55"/>
  <c r="T66" i="58" s="1"/>
  <c r="AB31" i="55"/>
  <c r="T13" i="116"/>
  <c r="AB19" i="116"/>
  <c r="G319" i="61"/>
  <c r="F290" i="61"/>
  <c r="F319" i="61" s="1"/>
  <c r="J9" i="62" s="1"/>
  <c r="F290" i="91"/>
  <c r="F319" i="91" s="1"/>
  <c r="J9" i="92" s="1"/>
  <c r="G319" i="91"/>
  <c r="AD52" i="110"/>
  <c r="AF52" i="110" s="1"/>
  <c r="AG52" i="110"/>
  <c r="T52" i="113" s="1"/>
  <c r="T26" i="58"/>
  <c r="V39" i="113"/>
  <c r="G168" i="115"/>
  <c r="K168" i="115" s="1"/>
  <c r="J168" i="115" s="1"/>
  <c r="F67" i="115"/>
  <c r="F168" i="115" s="1"/>
  <c r="AB14" i="110"/>
  <c r="AI14" i="110" s="1"/>
  <c r="AH14" i="110"/>
  <c r="U14" i="113" s="1"/>
  <c r="AG14" i="110"/>
  <c r="H134" i="57"/>
  <c r="K134" i="57"/>
  <c r="J134" i="57" s="1"/>
  <c r="H177" i="118"/>
  <c r="I290" i="118"/>
  <c r="F270" i="112"/>
  <c r="K270" i="112"/>
  <c r="J270" i="112" s="1"/>
  <c r="F177" i="109"/>
  <c r="G290" i="109" s="1"/>
  <c r="K177" i="109"/>
  <c r="J177" i="109" s="1"/>
  <c r="AB16" i="58"/>
  <c r="AF16" i="58" s="1"/>
  <c r="S16" i="62" s="1"/>
  <c r="AH16" i="58"/>
  <c r="U16" i="62" s="1"/>
  <c r="AI16" i="58"/>
  <c r="V16" i="62" s="1"/>
  <c r="AE16" i="62" s="1"/>
  <c r="AD16" i="62" s="1"/>
  <c r="AG16" i="58"/>
  <c r="T16" i="62" s="1"/>
  <c r="N59" i="55"/>
  <c r="L59" i="58" s="1"/>
  <c r="M59" i="58"/>
  <c r="H204" i="109"/>
  <c r="I290" i="109" s="1"/>
  <c r="AB65" i="68"/>
  <c r="AG65" i="68" s="1"/>
  <c r="T65" i="89" s="1"/>
  <c r="F4" i="61"/>
  <c r="F166" i="61" s="1"/>
  <c r="G166" i="61"/>
  <c r="AD28" i="110"/>
  <c r="AG28" i="110" s="1"/>
  <c r="T28" i="113" s="1"/>
  <c r="AI28" i="110"/>
  <c r="V28" i="113" s="1"/>
  <c r="AE28" i="113" s="1"/>
  <c r="AD28" i="113" s="1"/>
  <c r="AH28" i="110"/>
  <c r="U28" i="113" s="1"/>
  <c r="K263" i="57"/>
  <c r="J263" i="57" s="1"/>
  <c r="H263" i="57"/>
  <c r="I262" i="57" s="1"/>
  <c r="H127" i="67"/>
  <c r="K127" i="67" s="1"/>
  <c r="J127" i="67" s="1"/>
  <c r="I169" i="54"/>
  <c r="H144" i="54"/>
  <c r="H169" i="54" s="1"/>
  <c r="AE44" i="65"/>
  <c r="AD44" i="65" s="1"/>
  <c r="AC43" i="58"/>
  <c r="A36" i="65"/>
  <c r="C36" i="68" s="1"/>
  <c r="D36" i="68"/>
  <c r="N53" i="116"/>
  <c r="L53" i="119" s="1"/>
  <c r="M53" i="119"/>
  <c r="O53" i="119" s="1"/>
  <c r="N53" i="119" s="1"/>
  <c r="AB29" i="65"/>
  <c r="AI29" i="65" s="1"/>
  <c r="V29" i="68" s="1"/>
  <c r="I289" i="100"/>
  <c r="J289" i="97"/>
  <c r="H289" i="100" s="1"/>
  <c r="AH44" i="62"/>
  <c r="U44" i="65" s="1"/>
  <c r="H23" i="67"/>
  <c r="K23" i="67" s="1"/>
  <c r="J23" i="67" s="1"/>
  <c r="H194" i="67"/>
  <c r="K194" i="67"/>
  <c r="J194" i="67" s="1"/>
  <c r="J264" i="57"/>
  <c r="H264" i="61" s="1"/>
  <c r="I264" i="61"/>
  <c r="V52" i="55"/>
  <c r="O34" i="62"/>
  <c r="AE65" i="110"/>
  <c r="Z67" i="110"/>
  <c r="Y67" i="110" s="1"/>
  <c r="AG18" i="55"/>
  <c r="T18" i="58" s="1"/>
  <c r="AH21" i="55"/>
  <c r="U21" i="58" s="1"/>
  <c r="AE21" i="58" s="1"/>
  <c r="AD21" i="58" s="1"/>
  <c r="I133" i="97"/>
  <c r="J133" i="91"/>
  <c r="H133" i="97" s="1"/>
  <c r="A29" i="68"/>
  <c r="C29" i="89" s="1"/>
  <c r="D29" i="89"/>
  <c r="J54" i="115"/>
  <c r="H54" i="118" s="1"/>
  <c r="I54" i="118"/>
  <c r="K54" i="118" s="1"/>
  <c r="J54" i="118" s="1"/>
  <c r="AD29" i="116"/>
  <c r="AF29" i="116"/>
  <c r="S29" i="119" s="1"/>
  <c r="AG29" i="116"/>
  <c r="T29" i="119" s="1"/>
  <c r="AC29" i="119" s="1"/>
  <c r="AH29" i="116"/>
  <c r="U29" i="119" s="1"/>
  <c r="AI29" i="116"/>
  <c r="V29" i="119" s="1"/>
  <c r="AE29" i="119" s="1"/>
  <c r="AD29" i="119" s="1"/>
  <c r="N19" i="116"/>
  <c r="L19" i="119" s="1"/>
  <c r="M19" i="119"/>
  <c r="O19" i="119" s="1"/>
  <c r="N19" i="119" s="1"/>
  <c r="M57" i="65"/>
  <c r="O57" i="65" s="1"/>
  <c r="N57" i="62"/>
  <c r="L57" i="65" s="1"/>
  <c r="AF13" i="113"/>
  <c r="S13" i="116" s="1"/>
  <c r="O45" i="62"/>
  <c r="H124" i="61"/>
  <c r="I121" i="61" s="1"/>
  <c r="K124" i="61"/>
  <c r="J124" i="61" s="1"/>
  <c r="AH55" i="3"/>
  <c r="U55" i="55" s="1"/>
  <c r="AE55" i="55" s="1"/>
  <c r="AD55" i="55" s="1"/>
  <c r="K189" i="61"/>
  <c r="AI19" i="55"/>
  <c r="V19" i="58" s="1"/>
  <c r="AH26" i="55"/>
  <c r="U26" i="58" s="1"/>
  <c r="AD26" i="110"/>
  <c r="B52" i="98"/>
  <c r="B15" i="89"/>
  <c r="D41" i="116"/>
  <c r="C41" i="116" s="1"/>
  <c r="AI19" i="113"/>
  <c r="V19" i="116" s="1"/>
  <c r="O18" i="68"/>
  <c r="K134" i="61"/>
  <c r="J134" i="61" s="1"/>
  <c r="H134" i="61"/>
  <c r="B51" i="113"/>
  <c r="D61" i="113"/>
  <c r="C61" i="113" s="1"/>
  <c r="H283" i="57"/>
  <c r="K283" i="57" s="1"/>
  <c r="J283" i="57" s="1"/>
  <c r="AG39" i="110"/>
  <c r="I237" i="103"/>
  <c r="K237" i="103" s="1"/>
  <c r="J237" i="100"/>
  <c r="H237" i="103" s="1"/>
  <c r="AE54" i="119"/>
  <c r="AD54" i="119" s="1"/>
  <c r="AF57" i="55"/>
  <c r="S57" i="58" s="1"/>
  <c r="O13" i="116"/>
  <c r="K218" i="67"/>
  <c r="I162" i="88"/>
  <c r="J162" i="67"/>
  <c r="H162" i="88" s="1"/>
  <c r="K198" i="61"/>
  <c r="I197" i="61"/>
  <c r="AH52" i="110"/>
  <c r="U52" i="113" s="1"/>
  <c r="K314" i="91"/>
  <c r="A54" i="89"/>
  <c r="C54" i="92" s="1"/>
  <c r="D54" i="92"/>
  <c r="I191" i="118"/>
  <c r="K191" i="118" s="1"/>
  <c r="J191" i="118" s="1"/>
  <c r="J191" i="115"/>
  <c r="H191" i="118" s="1"/>
  <c r="N34" i="119"/>
  <c r="AB44" i="116"/>
  <c r="AI44" i="116" s="1"/>
  <c r="V44" i="119" s="1"/>
  <c r="AI60" i="58"/>
  <c r="V60" i="62" s="1"/>
  <c r="K284" i="64"/>
  <c r="K145" i="54"/>
  <c r="J145" i="54" s="1"/>
  <c r="B46" i="119"/>
  <c r="A46" i="119" s="1"/>
  <c r="B49" i="110"/>
  <c r="A49" i="110" s="1"/>
  <c r="I22" i="61"/>
  <c r="J22" i="57"/>
  <c r="H22" i="61" s="1"/>
  <c r="I59" i="100"/>
  <c r="K59" i="100" s="1"/>
  <c r="J59" i="97"/>
  <c r="H59" i="100" s="1"/>
  <c r="AF54" i="119"/>
  <c r="AB54" i="119"/>
  <c r="AI54" i="119"/>
  <c r="N54" i="116"/>
  <c r="L54" i="119" s="1"/>
  <c r="M54" i="119"/>
  <c r="O54" i="119" s="1"/>
  <c r="N54" i="119" s="1"/>
  <c r="I7" i="67"/>
  <c r="J7" i="64"/>
  <c r="H7" i="67" s="1"/>
  <c r="AG48" i="58"/>
  <c r="T48" i="62" s="1"/>
  <c r="AC48" i="62" s="1"/>
  <c r="AF53" i="55"/>
  <c r="S53" i="58" s="1"/>
  <c r="B63" i="62"/>
  <c r="J63" i="61"/>
  <c r="H63" i="64" s="1"/>
  <c r="I63" i="64"/>
  <c r="K63" i="64" s="1"/>
  <c r="J307" i="57"/>
  <c r="H307" i="61" s="1"/>
  <c r="I307" i="61"/>
  <c r="N46" i="110"/>
  <c r="L46" i="113" s="1"/>
  <c r="M46" i="113"/>
  <c r="K103" i="61"/>
  <c r="I40" i="97"/>
  <c r="J40" i="91"/>
  <c r="H40" i="97" s="1"/>
  <c r="AH10" i="55"/>
  <c r="U10" i="58" s="1"/>
  <c r="AI58" i="116"/>
  <c r="V58" i="119" s="1"/>
  <c r="AE58" i="119" s="1"/>
  <c r="AD58" i="119" s="1"/>
  <c r="F177" i="115"/>
  <c r="K177" i="115" s="1"/>
  <c r="J177" i="115" s="1"/>
  <c r="G290" i="115"/>
  <c r="H194" i="112"/>
  <c r="I193" i="112" s="1"/>
  <c r="H193" i="112" s="1"/>
  <c r="AI39" i="58"/>
  <c r="V39" i="62" s="1"/>
  <c r="AE39" i="62" s="1"/>
  <c r="AD39" i="62" s="1"/>
  <c r="M48" i="89"/>
  <c r="N48" i="68"/>
  <c r="L48" i="89" s="1"/>
  <c r="AE36" i="113"/>
  <c r="K156" i="61"/>
  <c r="I154" i="61"/>
  <c r="K157" i="64"/>
  <c r="AH22" i="55"/>
  <c r="U22" i="58" s="1"/>
  <c r="AE22" i="58" s="1"/>
  <c r="AI48" i="110"/>
  <c r="V48" i="113" s="1"/>
  <c r="AE48" i="113" s="1"/>
  <c r="AD48" i="113" s="1"/>
  <c r="D45" i="104"/>
  <c r="B45" i="104" s="1"/>
  <c r="A45" i="101"/>
  <c r="C45" i="104" s="1"/>
  <c r="J249" i="91"/>
  <c r="H249" i="97" s="1"/>
  <c r="I249" i="97"/>
  <c r="AF9" i="58"/>
  <c r="S9" i="62" s="1"/>
  <c r="A28" i="92"/>
  <c r="C28" i="98" s="1"/>
  <c r="D28" i="98"/>
  <c r="B28" i="98" s="1"/>
  <c r="AE29" i="65"/>
  <c r="AD29" i="65" s="1"/>
  <c r="J303" i="115"/>
  <c r="H303" i="118" s="1"/>
  <c r="I303" i="118"/>
  <c r="K303" i="118" s="1"/>
  <c r="J303" i="118" s="1"/>
  <c r="O31" i="110"/>
  <c r="AG55" i="113"/>
  <c r="T55" i="116" s="1"/>
  <c r="O46" i="68"/>
  <c r="AH15" i="62"/>
  <c r="U15" i="65" s="1"/>
  <c r="AG59" i="113"/>
  <c r="T59" i="116" s="1"/>
  <c r="AC59" i="116" s="1"/>
  <c r="AH38" i="119"/>
  <c r="AC60" i="119"/>
  <c r="H295" i="54"/>
  <c r="I320" i="54"/>
  <c r="AE57" i="116"/>
  <c r="AD57" i="116" s="1"/>
  <c r="D40" i="119"/>
  <c r="B40" i="119" s="1"/>
  <c r="A40" i="119" s="1"/>
  <c r="A40" i="116"/>
  <c r="C40" i="119" s="1"/>
  <c r="K225" i="57"/>
  <c r="I219" i="57"/>
  <c r="AC21" i="58"/>
  <c r="J125" i="61"/>
  <c r="H125" i="64" s="1"/>
  <c r="I125" i="64"/>
  <c r="I233" i="61"/>
  <c r="J233" i="57"/>
  <c r="H233" i="61" s="1"/>
  <c r="V26" i="58"/>
  <c r="I320" i="2"/>
  <c r="H295" i="2"/>
  <c r="H320" i="2" s="1"/>
  <c r="K151" i="57"/>
  <c r="I150" i="57"/>
  <c r="A53" i="116"/>
  <c r="C53" i="119" s="1"/>
  <c r="D53" i="119"/>
  <c r="J21" i="91"/>
  <c r="H21" i="97" s="1"/>
  <c r="I21" i="97"/>
  <c r="M47" i="89"/>
  <c r="N47" i="68"/>
  <c r="L47" i="89" s="1"/>
  <c r="A34" i="116"/>
  <c r="C34" i="119" s="1"/>
  <c r="D34" i="119"/>
  <c r="N30" i="3"/>
  <c r="L30" i="55" s="1"/>
  <c r="M30" i="55"/>
  <c r="M32" i="55" s="1"/>
  <c r="L32" i="55" s="1"/>
  <c r="O32" i="3"/>
  <c r="N32" i="3" s="1"/>
  <c r="J246" i="67"/>
  <c r="H246" i="88" s="1"/>
  <c r="I246" i="88"/>
  <c r="K246" i="88" s="1"/>
  <c r="AB37" i="116"/>
  <c r="AG37" i="116" s="1"/>
  <c r="T37" i="119" s="1"/>
  <c r="A26" i="62"/>
  <c r="C26" i="65" s="1"/>
  <c r="D26" i="65"/>
  <c r="D47" i="68"/>
  <c r="A47" i="65"/>
  <c r="C47" i="68" s="1"/>
  <c r="I285" i="61"/>
  <c r="J285" i="57"/>
  <c r="H285" i="61" s="1"/>
  <c r="M44" i="101"/>
  <c r="N44" i="98"/>
  <c r="L44" i="101" s="1"/>
  <c r="H127" i="88"/>
  <c r="K127" i="88"/>
  <c r="J127" i="88" s="1"/>
  <c r="I224" i="115"/>
  <c r="J224" i="112"/>
  <c r="H224" i="115" s="1"/>
  <c r="I254" i="67"/>
  <c r="J254" i="64"/>
  <c r="H254" i="67" s="1"/>
  <c r="M64" i="68"/>
  <c r="N64" i="65"/>
  <c r="L64" i="68" s="1"/>
  <c r="H121" i="2"/>
  <c r="K121" i="2"/>
  <c r="J121" i="2" s="1"/>
  <c r="I67" i="2"/>
  <c r="A27" i="116"/>
  <c r="C27" i="119" s="1"/>
  <c r="D27" i="119"/>
  <c r="B27" i="119" s="1"/>
  <c r="A27" i="119" s="1"/>
  <c r="AG46" i="89"/>
  <c r="T46" i="92" s="1"/>
  <c r="AB46" i="89"/>
  <c r="AF46" i="89" s="1"/>
  <c r="S46" i="92" s="1"/>
  <c r="AI46" i="89"/>
  <c r="V46" i="92" s="1"/>
  <c r="AE46" i="92" s="1"/>
  <c r="AD46" i="92" s="1"/>
  <c r="AH46" i="89"/>
  <c r="U46" i="92" s="1"/>
  <c r="AE53" i="116"/>
  <c r="AD53" i="116" s="1"/>
  <c r="J22" i="115"/>
  <c r="H22" i="118" s="1"/>
  <c r="I22" i="118"/>
  <c r="K22" i="118" s="1"/>
  <c r="J22" i="118" s="1"/>
  <c r="H51" i="57"/>
  <c r="H167" i="57" s="1"/>
  <c r="K167" i="57" s="1"/>
  <c r="J167" i="57" s="1"/>
  <c r="I167" i="57"/>
  <c r="D9" i="116"/>
  <c r="A9" i="113"/>
  <c r="C9" i="116" s="1"/>
  <c r="N21" i="116"/>
  <c r="L21" i="119" s="1"/>
  <c r="M21" i="119"/>
  <c r="A52" i="113"/>
  <c r="C52" i="116" s="1"/>
  <c r="D52" i="116"/>
  <c r="B52" i="116" s="1"/>
  <c r="AE64" i="113"/>
  <c r="B48" i="113"/>
  <c r="D49" i="113"/>
  <c r="C49" i="113" s="1"/>
  <c r="H75" i="54"/>
  <c r="K75" i="54" s="1"/>
  <c r="J75" i="54" s="1"/>
  <c r="H20" i="57"/>
  <c r="K20" i="57" s="1"/>
  <c r="J20" i="57" s="1"/>
  <c r="I16" i="57"/>
  <c r="A59" i="116"/>
  <c r="C59" i="119" s="1"/>
  <c r="D59" i="119"/>
  <c r="I97" i="91"/>
  <c r="K97" i="91" s="1"/>
  <c r="J97" i="88"/>
  <c r="H97" i="91" s="1"/>
  <c r="AG57" i="113"/>
  <c r="T57" i="116" s="1"/>
  <c r="I202" i="67"/>
  <c r="J202" i="64"/>
  <c r="H202" i="67" s="1"/>
  <c r="D65" i="92"/>
  <c r="A65" i="89"/>
  <c r="C65" i="92" s="1"/>
  <c r="AC53" i="58"/>
  <c r="AB27" i="62"/>
  <c r="AG27" i="62" s="1"/>
  <c r="T27" i="65" s="1"/>
  <c r="AI27" i="62"/>
  <c r="V27" i="65" s="1"/>
  <c r="H214" i="61"/>
  <c r="K214" i="61"/>
  <c r="J214" i="61" s="1"/>
  <c r="H262" i="54"/>
  <c r="K262" i="54"/>
  <c r="J262" i="54" s="1"/>
  <c r="AB14" i="55"/>
  <c r="AF14" i="55" s="1"/>
  <c r="S14" i="58" s="1"/>
  <c r="AG14" i="55"/>
  <c r="T14" i="58" s="1"/>
  <c r="AI14" i="55"/>
  <c r="V14" i="58" s="1"/>
  <c r="AE14" i="58" s="1"/>
  <c r="AD14" i="58" s="1"/>
  <c r="AH14" i="55"/>
  <c r="U14" i="58" s="1"/>
  <c r="K148" i="61"/>
  <c r="I146" i="61"/>
  <c r="I196" i="91"/>
  <c r="K196" i="91" s="1"/>
  <c r="J196" i="88"/>
  <c r="H196" i="91" s="1"/>
  <c r="AC34" i="119"/>
  <c r="AF10" i="55"/>
  <c r="S10" i="58" s="1"/>
  <c r="AC10" i="58" s="1"/>
  <c r="A60" i="65"/>
  <c r="C60" i="68" s="1"/>
  <c r="D60" i="68"/>
  <c r="B60" i="68" s="1"/>
  <c r="D9" i="119"/>
  <c r="A9" i="116"/>
  <c r="C9" i="119" s="1"/>
  <c r="H38" i="61"/>
  <c r="K38" i="61" s="1"/>
  <c r="J38" i="61" s="1"/>
  <c r="AB22" i="58"/>
  <c r="N21" i="68"/>
  <c r="L21" i="89" s="1"/>
  <c r="M21" i="89"/>
  <c r="H248" i="91"/>
  <c r="K248" i="91" s="1"/>
  <c r="J248" i="91" s="1"/>
  <c r="AE31" i="110"/>
  <c r="AF38" i="119"/>
  <c r="A18" i="65"/>
  <c r="C18" i="68" s="1"/>
  <c r="D18" i="68"/>
  <c r="M36" i="62"/>
  <c r="N36" i="58"/>
  <c r="L36" i="62" s="1"/>
  <c r="I112" i="64"/>
  <c r="K112" i="64" s="1"/>
  <c r="J112" i="61"/>
  <c r="H112" i="64" s="1"/>
  <c r="N31" i="68"/>
  <c r="L31" i="89" s="1"/>
  <c r="M31" i="89"/>
  <c r="AB9" i="110"/>
  <c r="I199" i="88"/>
  <c r="J199" i="67"/>
  <c r="H199" i="88" s="1"/>
  <c r="AF44" i="62"/>
  <c r="S44" i="65" s="1"/>
  <c r="AC44" i="65" s="1"/>
  <c r="I64" i="88"/>
  <c r="K64" i="88" s="1"/>
  <c r="J64" i="67"/>
  <c r="H64" i="88" s="1"/>
  <c r="K226" i="64"/>
  <c r="J207" i="57"/>
  <c r="H207" i="61" s="1"/>
  <c r="I207" i="61"/>
  <c r="F170" i="100"/>
  <c r="K6" i="101"/>
  <c r="F8" i="101"/>
  <c r="M52" i="113"/>
  <c r="N52" i="110"/>
  <c r="L52" i="113" s="1"/>
  <c r="O61" i="110"/>
  <c r="N61" i="110" s="1"/>
  <c r="A14" i="110"/>
  <c r="C14" i="113" s="1"/>
  <c r="D14" i="113"/>
  <c r="AF21" i="55"/>
  <c r="S21" i="58" s="1"/>
  <c r="B34" i="92"/>
  <c r="AB40" i="116"/>
  <c r="AG40" i="116"/>
  <c r="T40" i="119" s="1"/>
  <c r="AF40" i="116"/>
  <c r="S40" i="119" s="1"/>
  <c r="AH40" i="116"/>
  <c r="U40" i="119" s="1"/>
  <c r="AI40" i="116"/>
  <c r="V40" i="119" s="1"/>
  <c r="AE40" i="119" s="1"/>
  <c r="AD40" i="119" s="1"/>
  <c r="I259" i="88"/>
  <c r="J259" i="67"/>
  <c r="H259" i="88" s="1"/>
  <c r="AI31" i="3"/>
  <c r="V31" i="55" s="1"/>
  <c r="B9" i="110"/>
  <c r="K311" i="64"/>
  <c r="H231" i="57"/>
  <c r="K231" i="57" s="1"/>
  <c r="J231" i="57" s="1"/>
  <c r="V51" i="58"/>
  <c r="I271" i="54"/>
  <c r="AF26" i="55"/>
  <c r="S26" i="58" s="1"/>
  <c r="K265" i="57"/>
  <c r="O67" i="3"/>
  <c r="N67" i="3" s="1"/>
  <c r="AI40" i="65"/>
  <c r="V40" i="68" s="1"/>
  <c r="AE40" i="68" s="1"/>
  <c r="AD40" i="68" s="1"/>
  <c r="B17" i="116"/>
  <c r="K102" i="57"/>
  <c r="I101" i="57"/>
  <c r="AH39" i="110"/>
  <c r="U39" i="113" s="1"/>
  <c r="V41" i="113" s="1"/>
  <c r="U41" i="113" s="1"/>
  <c r="J113" i="115"/>
  <c r="H113" i="118" s="1"/>
  <c r="I113" i="118"/>
  <c r="K113" i="118" s="1"/>
  <c r="J113" i="118" s="1"/>
  <c r="AI52" i="110"/>
  <c r="V52" i="113" s="1"/>
  <c r="AE52" i="113" s="1"/>
  <c r="AD52" i="113" s="1"/>
  <c r="K96" i="61"/>
  <c r="K53" i="103"/>
  <c r="AI65" i="65"/>
  <c r="V65" i="68" s="1"/>
  <c r="AE65" i="68" s="1"/>
  <c r="AD65" i="68" s="1"/>
  <c r="AF53" i="113"/>
  <c r="S53" i="116" s="1"/>
  <c r="K276" i="64"/>
  <c r="AE45" i="55"/>
  <c r="V49" i="55"/>
  <c r="U49" i="55" s="1"/>
  <c r="V51" i="113"/>
  <c r="AE43" i="110"/>
  <c r="Z49" i="110"/>
  <c r="Y49" i="110" s="1"/>
  <c r="I77" i="57"/>
  <c r="J77" i="54"/>
  <c r="H77" i="57" s="1"/>
  <c r="K87" i="106"/>
  <c r="J87" i="106" s="1"/>
  <c r="J72" i="91"/>
  <c r="H72" i="97" s="1"/>
  <c r="I72" i="97"/>
  <c r="AD45" i="116"/>
  <c r="AH45" i="116" s="1"/>
  <c r="U45" i="119" s="1"/>
  <c r="AG45" i="116"/>
  <c r="T45" i="119" s="1"/>
  <c r="I313" i="118"/>
  <c r="K313" i="118" s="1"/>
  <c r="J313" i="118" s="1"/>
  <c r="J313" i="115"/>
  <c r="H313" i="118" s="1"/>
  <c r="I62" i="118"/>
  <c r="K62" i="118" s="1"/>
  <c r="J62" i="118" s="1"/>
  <c r="J62" i="115"/>
  <c r="H62" i="118" s="1"/>
  <c r="K290" i="2"/>
  <c r="J290" i="2" s="1"/>
  <c r="I217" i="64"/>
  <c r="K217" i="64" s="1"/>
  <c r="J217" i="61"/>
  <c r="H217" i="64" s="1"/>
  <c r="K299" i="57"/>
  <c r="I297" i="57"/>
  <c r="K130" i="97"/>
  <c r="B20" i="101"/>
  <c r="B43" i="116"/>
  <c r="AI10" i="55"/>
  <c r="V10" i="58" s="1"/>
  <c r="AE10" i="58" s="1"/>
  <c r="AD10" i="58" s="1"/>
  <c r="I53" i="118"/>
  <c r="K53" i="118" s="1"/>
  <c r="J53" i="118" s="1"/>
  <c r="J53" i="115"/>
  <c r="H53" i="118" s="1"/>
  <c r="K88" i="88"/>
  <c r="B38" i="119"/>
  <c r="A38" i="119" s="1"/>
  <c r="I46" i="64"/>
  <c r="J46" i="61"/>
  <c r="H46" i="64" s="1"/>
  <c r="AG48" i="110"/>
  <c r="T48" i="113" s="1"/>
  <c r="AC48" i="113" s="1"/>
  <c r="K61" i="97"/>
  <c r="O58" i="92"/>
  <c r="O30" i="119"/>
  <c r="N30" i="119" s="1"/>
  <c r="AF57" i="113"/>
  <c r="S57" i="116" s="1"/>
  <c r="Y10" i="101"/>
  <c r="AG38" i="119"/>
  <c r="H206" i="57"/>
  <c r="K206" i="57"/>
  <c r="J206" i="57" s="1"/>
  <c r="M26" i="113"/>
  <c r="N26" i="110"/>
  <c r="L26" i="113" s="1"/>
  <c r="H227" i="54"/>
  <c r="I205" i="54" s="1"/>
  <c r="K227" i="54"/>
  <c r="J227" i="54" s="1"/>
  <c r="G170" i="103"/>
  <c r="K33" i="91"/>
  <c r="I32" i="91"/>
  <c r="J108" i="91"/>
  <c r="H108" i="97" s="1"/>
  <c r="I108" i="97"/>
  <c r="K25" i="88"/>
  <c r="I24" i="88"/>
  <c r="AH31" i="3"/>
  <c r="U31" i="55" s="1"/>
  <c r="N19" i="65"/>
  <c r="L19" i="68" s="1"/>
  <c r="M19" i="68"/>
  <c r="N52" i="62"/>
  <c r="L52" i="65" s="1"/>
  <c r="M52" i="65"/>
  <c r="O52" i="65" s="1"/>
  <c r="I163" i="67"/>
  <c r="J163" i="64"/>
  <c r="H163" i="67" s="1"/>
  <c r="K317" i="61"/>
  <c r="I316" i="61"/>
  <c r="T51" i="58"/>
  <c r="M20" i="107"/>
  <c r="N20" i="104"/>
  <c r="L20" i="107" s="1"/>
  <c r="A38" i="98"/>
  <c r="C38" i="101" s="1"/>
  <c r="D38" i="101"/>
  <c r="B38" i="101" s="1"/>
  <c r="AF40" i="65"/>
  <c r="S40" i="68" s="1"/>
  <c r="AC40" i="68" s="1"/>
  <c r="AB36" i="65"/>
  <c r="AI36" i="65" s="1"/>
  <c r="V36" i="68" s="1"/>
  <c r="I161" i="118"/>
  <c r="K161" i="118" s="1"/>
  <c r="J161" i="118" s="1"/>
  <c r="J161" i="115"/>
  <c r="H161" i="118" s="1"/>
  <c r="J136" i="67"/>
  <c r="H136" i="88" s="1"/>
  <c r="I136" i="88"/>
  <c r="Z30" i="110"/>
  <c r="O30" i="110"/>
  <c r="K32" i="110"/>
  <c r="J32" i="110" s="1"/>
  <c r="O7" i="65"/>
  <c r="I41" i="118"/>
  <c r="K41" i="118" s="1"/>
  <c r="J41" i="118" s="1"/>
  <c r="J41" i="115"/>
  <c r="H41" i="118" s="1"/>
  <c r="J312" i="115"/>
  <c r="H312" i="118" s="1"/>
  <c r="I312" i="118"/>
  <c r="K312" i="118" s="1"/>
  <c r="J312" i="118" s="1"/>
  <c r="A56" i="58"/>
  <c r="C56" i="62" s="1"/>
  <c r="D56" i="62"/>
  <c r="B61" i="58"/>
  <c r="A61" i="58" s="1"/>
  <c r="I210" i="64"/>
  <c r="J210" i="61"/>
  <c r="H210" i="64" s="1"/>
  <c r="K255" i="61"/>
  <c r="J255" i="61" s="1"/>
  <c r="H255" i="61"/>
  <c r="H251" i="57"/>
  <c r="K251" i="57" s="1"/>
  <c r="J251" i="57" s="1"/>
  <c r="K51" i="54"/>
  <c r="J51" i="54" s="1"/>
  <c r="I37" i="57"/>
  <c r="J37" i="54"/>
  <c r="H37" i="57" s="1"/>
  <c r="B57" i="104"/>
  <c r="K73" i="64"/>
  <c r="I69" i="64"/>
  <c r="T63" i="116"/>
  <c r="AC53" i="116"/>
  <c r="J191" i="64"/>
  <c r="H191" i="67" s="1"/>
  <c r="I191" i="67"/>
  <c r="O40" i="68"/>
  <c r="K280" i="67"/>
  <c r="B21" i="62"/>
  <c r="K135" i="57"/>
  <c r="J135" i="57" s="1"/>
  <c r="O37" i="62"/>
  <c r="B32" i="55"/>
  <c r="A32" i="55" s="1"/>
  <c r="D28" i="116"/>
  <c r="B28" i="116" s="1"/>
  <c r="A28" i="113"/>
  <c r="C28" i="116" s="1"/>
  <c r="J153" i="61"/>
  <c r="H153" i="64" s="1"/>
  <c r="I153" i="64"/>
  <c r="K76" i="106"/>
  <c r="J76" i="106" s="1"/>
  <c r="K247" i="97"/>
  <c r="J182" i="112"/>
  <c r="H182" i="115" s="1"/>
  <c r="I182" i="115"/>
  <c r="O60" i="116"/>
  <c r="N55" i="113"/>
  <c r="L55" i="116" s="1"/>
  <c r="M55" i="116"/>
  <c r="AE53" i="58"/>
  <c r="AD53" i="58" s="1"/>
  <c r="O38" i="65"/>
  <c r="J313" i="57"/>
  <c r="H313" i="61" s="1"/>
  <c r="I313" i="61"/>
  <c r="I116" i="64"/>
  <c r="K116" i="64" s="1"/>
  <c r="J116" i="61"/>
  <c r="H116" i="64" s="1"/>
  <c r="A58" i="113"/>
  <c r="C58" i="116" s="1"/>
  <c r="D58" i="116"/>
  <c r="O51" i="62"/>
  <c r="AC52" i="55"/>
  <c r="I281" i="118"/>
  <c r="K281" i="118" s="1"/>
  <c r="J281" i="118" s="1"/>
  <c r="J281" i="115"/>
  <c r="H281" i="118" s="1"/>
  <c r="I97" i="118"/>
  <c r="K97" i="118" s="1"/>
  <c r="J97" i="118" s="1"/>
  <c r="J97" i="115"/>
  <c r="H97" i="118" s="1"/>
  <c r="AC64" i="113"/>
  <c r="A19" i="62"/>
  <c r="C19" i="65" s="1"/>
  <c r="D19" i="65"/>
  <c r="B19" i="65" s="1"/>
  <c r="O32" i="58"/>
  <c r="N32" i="58" s="1"/>
  <c r="I35" i="103"/>
  <c r="J35" i="100"/>
  <c r="H35" i="103" s="1"/>
  <c r="I119" i="97"/>
  <c r="J119" i="91"/>
  <c r="H119" i="97" s="1"/>
  <c r="AE28" i="62"/>
  <c r="AD28" i="62" s="1"/>
  <c r="N30" i="98"/>
  <c r="L30" i="101" s="1"/>
  <c r="M30" i="101"/>
  <c r="M17" i="68"/>
  <c r="N17" i="65"/>
  <c r="L17" i="68" s="1"/>
  <c r="F8" i="92"/>
  <c r="F170" i="91"/>
  <c r="K6" i="92"/>
  <c r="K117" i="91"/>
  <c r="K10" i="101"/>
  <c r="K9" i="58"/>
  <c r="G321" i="57"/>
  <c r="AE58" i="58"/>
  <c r="AD58" i="58" s="1"/>
  <c r="J11" i="91"/>
  <c r="H11" i="97" s="1"/>
  <c r="I11" i="97"/>
  <c r="K11" i="97" s="1"/>
  <c r="AB47" i="62"/>
  <c r="AF47" i="62" s="1"/>
  <c r="S47" i="65" s="1"/>
  <c r="AB22" i="113"/>
  <c r="AH22" i="113"/>
  <c r="U22" i="116" s="1"/>
  <c r="AG22" i="113"/>
  <c r="T22" i="116" s="1"/>
  <c r="AC22" i="116" s="1"/>
  <c r="AI22" i="113"/>
  <c r="V22" i="116" s="1"/>
  <c r="AF22" i="113"/>
  <c r="S22" i="116" s="1"/>
  <c r="K36" i="88"/>
  <c r="AB26" i="110"/>
  <c r="AF26" i="110"/>
  <c r="S26" i="113" s="1"/>
  <c r="AH26" i="110"/>
  <c r="U26" i="113" s="1"/>
  <c r="AI26" i="110"/>
  <c r="AG26" i="110"/>
  <c r="AC32" i="110"/>
  <c r="AB32" i="110" s="1"/>
  <c r="AC56" i="58"/>
  <c r="G320" i="67"/>
  <c r="F295" i="67"/>
  <c r="F320" i="67" s="1"/>
  <c r="J10" i="68" s="1"/>
  <c r="O63" i="55"/>
  <c r="M67" i="55"/>
  <c r="L67" i="55" s="1"/>
  <c r="I232" i="100"/>
  <c r="J232" i="97"/>
  <c r="H232" i="100" s="1"/>
  <c r="N51" i="119"/>
  <c r="AE30" i="3"/>
  <c r="Z32" i="3"/>
  <c r="Y32" i="3" s="1"/>
  <c r="O63" i="119"/>
  <c r="G170" i="97"/>
  <c r="K84" i="57"/>
  <c r="I79" i="57"/>
  <c r="J184" i="91"/>
  <c r="H184" i="97" s="1"/>
  <c r="I184" i="97"/>
  <c r="I45" i="106"/>
  <c r="J45" i="103"/>
  <c r="H45" i="106" s="1"/>
  <c r="I300" i="103"/>
  <c r="J300" i="100"/>
  <c r="H300" i="103" s="1"/>
  <c r="H6" i="112"/>
  <c r="I5" i="112"/>
  <c r="H135" i="64"/>
  <c r="I134" i="64" s="1"/>
  <c r="K135" i="64"/>
  <c r="J135" i="64" s="1"/>
  <c r="M53" i="65"/>
  <c r="O53" i="65" s="1"/>
  <c r="N53" i="62"/>
  <c r="L53" i="65" s="1"/>
  <c r="H209" i="61"/>
  <c r="K209" i="61" s="1"/>
  <c r="J209" i="61" s="1"/>
  <c r="I110" i="61"/>
  <c r="K110" i="61" s="1"/>
  <c r="J110" i="57"/>
  <c r="H110" i="61" s="1"/>
  <c r="J257" i="61"/>
  <c r="H257" i="64" s="1"/>
  <c r="I257" i="64"/>
  <c r="I252" i="61"/>
  <c r="J252" i="57"/>
  <c r="H252" i="61" s="1"/>
  <c r="K34" i="54"/>
  <c r="J34" i="54" s="1"/>
  <c r="H34" i="54"/>
  <c r="I31" i="54"/>
  <c r="I89" i="100"/>
  <c r="J89" i="97"/>
  <c r="H89" i="100" s="1"/>
  <c r="K210" i="115"/>
  <c r="I209" i="115"/>
  <c r="H209" i="115" s="1"/>
  <c r="AG21" i="113"/>
  <c r="T21" i="116" s="1"/>
  <c r="AI21" i="113"/>
  <c r="V21" i="116" s="1"/>
  <c r="AE21" i="116" s="1"/>
  <c r="AD21" i="116" s="1"/>
  <c r="AH21" i="113"/>
  <c r="U21" i="116" s="1"/>
  <c r="AB21" i="113"/>
  <c r="AF21" i="113" s="1"/>
  <c r="S21" i="116" s="1"/>
  <c r="AC61" i="110"/>
  <c r="AB61" i="110" s="1"/>
  <c r="H27" i="64"/>
  <c r="K27" i="64" s="1"/>
  <c r="J27" i="64" s="1"/>
  <c r="I26" i="64"/>
  <c r="I52" i="106"/>
  <c r="K52" i="106" s="1"/>
  <c r="J52" i="106" s="1"/>
  <c r="J52" i="103"/>
  <c r="H52" i="106" s="1"/>
  <c r="J83" i="67"/>
  <c r="H83" i="88" s="1"/>
  <c r="I83" i="88"/>
  <c r="I321" i="2"/>
  <c r="K319" i="2"/>
  <c r="J319" i="2" s="1"/>
  <c r="I309" i="57"/>
  <c r="H310" i="57"/>
  <c r="K310" i="57" s="1"/>
  <c r="J310" i="57" s="1"/>
  <c r="J279" i="61"/>
  <c r="H279" i="64" s="1"/>
  <c r="I279" i="64"/>
  <c r="K279" i="64" s="1"/>
  <c r="D40" i="62"/>
  <c r="A40" i="58"/>
  <c r="C40" i="62" s="1"/>
  <c r="N7" i="113"/>
  <c r="L7" i="116" s="1"/>
  <c r="M7" i="116"/>
  <c r="O7" i="116" s="1"/>
  <c r="AD46" i="110"/>
  <c r="AG46" i="110" s="1"/>
  <c r="T46" i="113" s="1"/>
  <c r="AC46" i="113" s="1"/>
  <c r="AH46" i="110"/>
  <c r="U46" i="113" s="1"/>
  <c r="AF46" i="110"/>
  <c r="S46" i="113" s="1"/>
  <c r="I111" i="100"/>
  <c r="J111" i="97"/>
  <c r="H111" i="100" s="1"/>
  <c r="I274" i="67"/>
  <c r="K274" i="67" s="1"/>
  <c r="J274" i="64"/>
  <c r="H274" i="67" s="1"/>
  <c r="I234" i="88"/>
  <c r="K234" i="88" s="1"/>
  <c r="J234" i="67"/>
  <c r="H234" i="88" s="1"/>
  <c r="D55" i="68"/>
  <c r="B55" i="68" s="1"/>
  <c r="A55" i="65"/>
  <c r="C55" i="68" s="1"/>
  <c r="I120" i="64"/>
  <c r="J120" i="61"/>
  <c r="H120" i="64" s="1"/>
  <c r="I166" i="2"/>
  <c r="H4" i="2"/>
  <c r="H166" i="2" s="1"/>
  <c r="M66" i="65"/>
  <c r="O66" i="65" s="1"/>
  <c r="N66" i="62"/>
  <c r="L66" i="65" s="1"/>
  <c r="AC9" i="62"/>
  <c r="I208" i="97"/>
  <c r="J208" i="91"/>
  <c r="H208" i="97" s="1"/>
  <c r="AB28" i="62"/>
  <c r="AF28" i="62" s="1"/>
  <c r="S28" i="65" s="1"/>
  <c r="G170" i="2"/>
  <c r="J98" i="100"/>
  <c r="H98" i="103" s="1"/>
  <c r="I98" i="103"/>
  <c r="K98" i="103" s="1"/>
  <c r="Z30" i="116"/>
  <c r="J149" i="61"/>
  <c r="H149" i="64" s="1"/>
  <c r="I149" i="64"/>
  <c r="K149" i="64" s="1"/>
  <c r="I224" i="67"/>
  <c r="J224" i="64"/>
  <c r="H224" i="67" s="1"/>
  <c r="Y9" i="101"/>
  <c r="Y9" i="58"/>
  <c r="K9" i="110"/>
  <c r="J9" i="110"/>
  <c r="Y9" i="110" s="1"/>
  <c r="J256" i="100"/>
  <c r="H256" i="103" s="1"/>
  <c r="I256" i="103"/>
  <c r="I99" i="91"/>
  <c r="J99" i="88"/>
  <c r="H99" i="91" s="1"/>
  <c r="AE36" i="65"/>
  <c r="AD36" i="65" s="1"/>
  <c r="AE47" i="62"/>
  <c r="AD47" i="62" s="1"/>
  <c r="I81" i="64"/>
  <c r="J81" i="61"/>
  <c r="H81" i="64" s="1"/>
  <c r="K61" i="119"/>
  <c r="J61" i="119" s="1"/>
  <c r="N66" i="110"/>
  <c r="L66" i="113" s="1"/>
  <c r="M66" i="113"/>
  <c r="O66" i="113" s="1"/>
  <c r="AH18" i="55"/>
  <c r="U18" i="58" s="1"/>
  <c r="AE18" i="58" s="1"/>
  <c r="AD18" i="58" s="1"/>
  <c r="M28" i="113"/>
  <c r="N28" i="110"/>
  <c r="L28" i="113" s="1"/>
  <c r="J132" i="97"/>
  <c r="H132" i="100" s="1"/>
  <c r="I132" i="100"/>
  <c r="K123" i="97"/>
  <c r="I122" i="97"/>
  <c r="K139" i="91"/>
  <c r="I104" i="118"/>
  <c r="K104" i="118" s="1"/>
  <c r="J104" i="118" s="1"/>
  <c r="J104" i="115"/>
  <c r="H104" i="118" s="1"/>
  <c r="AB18" i="113"/>
  <c r="AI18" i="113" s="1"/>
  <c r="V18" i="116" s="1"/>
  <c r="I150" i="112"/>
  <c r="H150" i="112" s="1"/>
  <c r="K151" i="112"/>
  <c r="O23" i="62"/>
  <c r="K15" i="61"/>
  <c r="AF55" i="3"/>
  <c r="S55" i="55" s="1"/>
  <c r="I236" i="67"/>
  <c r="J236" i="64"/>
  <c r="H236" i="67" s="1"/>
  <c r="AF19" i="55"/>
  <c r="S19" i="58" s="1"/>
  <c r="AC19" i="58" s="1"/>
  <c r="H258" i="57"/>
  <c r="K258" i="57" s="1"/>
  <c r="J258" i="57" s="1"/>
  <c r="Z61" i="110"/>
  <c r="Y61" i="110" s="1"/>
  <c r="AH56" i="55"/>
  <c r="U56" i="58" s="1"/>
  <c r="K71" i="97"/>
  <c r="K241" i="103"/>
  <c r="I80" i="64"/>
  <c r="J80" i="61"/>
  <c r="H80" i="64" s="1"/>
  <c r="G170" i="57"/>
  <c r="J232" i="112"/>
  <c r="H232" i="115" s="1"/>
  <c r="I232" i="115"/>
  <c r="D43" i="65"/>
  <c r="A43" i="62"/>
  <c r="C43" i="65" s="1"/>
  <c r="I128" i="112"/>
  <c r="K129" i="112"/>
  <c r="AE37" i="55"/>
  <c r="V41" i="55"/>
  <c r="U41" i="55" s="1"/>
  <c r="K312" i="103"/>
  <c r="D58" i="101"/>
  <c r="B58" i="101" s="1"/>
  <c r="A58" i="98"/>
  <c r="C58" i="101" s="1"/>
  <c r="K315" i="67"/>
  <c r="J80" i="115"/>
  <c r="H80" i="118" s="1"/>
  <c r="I80" i="118"/>
  <c r="I7" i="115"/>
  <c r="J7" i="112"/>
  <c r="H7" i="115" s="1"/>
  <c r="AH57" i="55"/>
  <c r="U57" i="58" s="1"/>
  <c r="AE57" i="58" s="1"/>
  <c r="AD57" i="58" s="1"/>
  <c r="J137" i="64"/>
  <c r="H137" i="67" s="1"/>
  <c r="I137" i="67"/>
  <c r="K62" i="64"/>
  <c r="G170" i="54"/>
  <c r="H200" i="61"/>
  <c r="K200" i="61" s="1"/>
  <c r="J200" i="61" s="1"/>
  <c r="K10" i="61"/>
  <c r="K167" i="54"/>
  <c r="J167" i="54" s="1"/>
  <c r="K105" i="61"/>
  <c r="I19" i="103"/>
  <c r="J19" i="100"/>
  <c r="H19" i="103" s="1"/>
  <c r="O22" i="101"/>
  <c r="A13" i="119"/>
  <c r="M31" i="68"/>
  <c r="N31" i="65"/>
  <c r="L31" i="68" s="1"/>
  <c r="Y10" i="55"/>
  <c r="D65" i="116"/>
  <c r="A65" i="113"/>
  <c r="C65" i="116" s="1"/>
  <c r="B30" i="58"/>
  <c r="D32" i="58"/>
  <c r="C32" i="58" s="1"/>
  <c r="O43" i="110"/>
  <c r="I29" i="67"/>
  <c r="J29" i="64"/>
  <c r="H29" i="67" s="1"/>
  <c r="O14" i="104"/>
  <c r="X8" i="89"/>
  <c r="K8" i="89"/>
  <c r="B10" i="116"/>
  <c r="K147" i="64"/>
  <c r="AI35" i="58"/>
  <c r="V35" i="62" s="1"/>
  <c r="AE35" i="62" s="1"/>
  <c r="AD35" i="62" s="1"/>
  <c r="AF35" i="58"/>
  <c r="S35" i="62" s="1"/>
  <c r="AB35" i="58"/>
  <c r="AG35" i="58"/>
  <c r="T35" i="62" s="1"/>
  <c r="AH35" i="58"/>
  <c r="U35" i="62" s="1"/>
  <c r="O18" i="119"/>
  <c r="N18" i="119" s="1"/>
  <c r="A48" i="62"/>
  <c r="C48" i="65" s="1"/>
  <c r="D48" i="65"/>
  <c r="B48" i="65" s="1"/>
  <c r="B37" i="116"/>
  <c r="O43" i="55"/>
  <c r="M49" i="55"/>
  <c r="L49" i="55" s="1"/>
  <c r="I109" i="103"/>
  <c r="K109" i="103" s="1"/>
  <c r="J109" i="100"/>
  <c r="H109" i="103" s="1"/>
  <c r="J153" i="115"/>
  <c r="H153" i="118" s="1"/>
  <c r="I153" i="118"/>
  <c r="K153" i="118" s="1"/>
  <c r="J153" i="118" s="1"/>
  <c r="H135" i="112"/>
  <c r="I134" i="112" s="1"/>
  <c r="H134" i="112" s="1"/>
  <c r="D31" i="65"/>
  <c r="B31" i="65" s="1"/>
  <c r="A31" i="62"/>
  <c r="C31" i="65" s="1"/>
  <c r="K115" i="64"/>
  <c r="AF20" i="58"/>
  <c r="S20" i="62" s="1"/>
  <c r="AB20" i="58"/>
  <c r="AH20" i="58"/>
  <c r="U20" i="62" s="1"/>
  <c r="AI20" i="58"/>
  <c r="V20" i="62" s="1"/>
  <c r="AE20" i="62" s="1"/>
  <c r="AD20" i="62" s="1"/>
  <c r="AG20" i="58"/>
  <c r="T20" i="62" s="1"/>
  <c r="AC20" i="62" s="1"/>
  <c r="O26" i="68"/>
  <c r="N56" i="62"/>
  <c r="L56" i="65" s="1"/>
  <c r="M56" i="65"/>
  <c r="AB65" i="110"/>
  <c r="AC67" i="110"/>
  <c r="AB67" i="110" s="1"/>
  <c r="O13" i="55"/>
  <c r="M24" i="55"/>
  <c r="L24" i="55" s="1"/>
  <c r="O27" i="62"/>
  <c r="M32" i="62"/>
  <c r="L32" i="62" s="1"/>
  <c r="J12" i="100"/>
  <c r="H12" i="103" s="1"/>
  <c r="I12" i="103"/>
  <c r="A22" i="68"/>
  <c r="C22" i="89" s="1"/>
  <c r="D22" i="89"/>
  <c r="Z32" i="119"/>
  <c r="Y32" i="119" s="1"/>
  <c r="I78" i="118"/>
  <c r="K78" i="118" s="1"/>
  <c r="J78" i="118" s="1"/>
  <c r="J78" i="115"/>
  <c r="H78" i="118" s="1"/>
  <c r="J30" i="116"/>
  <c r="Y30" i="116" s="1"/>
  <c r="AF55" i="113"/>
  <c r="S55" i="116" s="1"/>
  <c r="AI15" i="62"/>
  <c r="V15" i="65" s="1"/>
  <c r="AE15" i="65" s="1"/>
  <c r="AD15" i="65" s="1"/>
  <c r="O54" i="62"/>
  <c r="G321" i="100"/>
  <c r="K9" i="101"/>
  <c r="AF60" i="58"/>
  <c r="S60" i="62" s="1"/>
  <c r="AC60" i="62" s="1"/>
  <c r="B44" i="101"/>
  <c r="AG47" i="119"/>
  <c r="F290" i="103"/>
  <c r="F319" i="103" s="1"/>
  <c r="J9" i="104" s="1"/>
  <c r="Y9" i="104" s="1"/>
  <c r="G319" i="103"/>
  <c r="J44" i="67"/>
  <c r="H44" i="88" s="1"/>
  <c r="I44" i="88"/>
  <c r="AB58" i="58"/>
  <c r="AF58" i="58" s="1"/>
  <c r="S58" i="62" s="1"/>
  <c r="AI58" i="58"/>
  <c r="V58" i="62" s="1"/>
  <c r="AE58" i="62" s="1"/>
  <c r="AD58" i="62" s="1"/>
  <c r="AH58" i="58"/>
  <c r="U58" i="62" s="1"/>
  <c r="AG58" i="58"/>
  <c r="T58" i="62" s="1"/>
  <c r="F270" i="67"/>
  <c r="G290" i="67" s="1"/>
  <c r="D16" i="92"/>
  <c r="A16" i="89"/>
  <c r="C16" i="92" s="1"/>
  <c r="B35" i="68"/>
  <c r="A64" i="98"/>
  <c r="C64" i="101" s="1"/>
  <c r="D64" i="101"/>
  <c r="B64" i="101" s="1"/>
  <c r="N57" i="116"/>
  <c r="L57" i="119" s="1"/>
  <c r="M57" i="119"/>
  <c r="I253" i="64"/>
  <c r="J253" i="61"/>
  <c r="H253" i="64" s="1"/>
  <c r="AD66" i="110"/>
  <c r="AH66" i="110" s="1"/>
  <c r="U66" i="113" s="1"/>
  <c r="AF66" i="110"/>
  <c r="S66" i="113" s="1"/>
  <c r="AI66" i="110"/>
  <c r="V66" i="113" s="1"/>
  <c r="I228" i="57"/>
  <c r="J228" i="54"/>
  <c r="H228" i="57" s="1"/>
  <c r="V13" i="116"/>
  <c r="D53" i="89"/>
  <c r="B53" i="89" s="1"/>
  <c r="A53" i="68"/>
  <c r="C53" i="89" s="1"/>
  <c r="K159" i="61"/>
  <c r="J159" i="61" s="1"/>
  <c r="H159" i="61"/>
  <c r="I158" i="61" s="1"/>
  <c r="A26" i="113"/>
  <c r="C26" i="116" s="1"/>
  <c r="D26" i="116"/>
  <c r="B32" i="113"/>
  <c r="A32" i="113" s="1"/>
  <c r="M65" i="113"/>
  <c r="N65" i="110"/>
  <c r="L65" i="113" s="1"/>
  <c r="O67" i="110"/>
  <c r="N67" i="110" s="1"/>
  <c r="I198" i="115"/>
  <c r="J198" i="112"/>
  <c r="H198" i="115" s="1"/>
  <c r="M17" i="119"/>
  <c r="N17" i="116"/>
  <c r="L17" i="119" s="1"/>
  <c r="H301" i="64"/>
  <c r="K301" i="64"/>
  <c r="J301" i="64" s="1"/>
  <c r="AG55" i="3"/>
  <c r="I303" i="67"/>
  <c r="K303" i="67" s="1"/>
  <c r="J303" i="64"/>
  <c r="H303" i="67" s="1"/>
  <c r="AH19" i="55"/>
  <c r="U19" i="58" s="1"/>
  <c r="D39" i="62"/>
  <c r="A39" i="58"/>
  <c r="C39" i="62" s="1"/>
  <c r="J260" i="57"/>
  <c r="H260" i="61" s="1"/>
  <c r="I260" i="61"/>
  <c r="AE56" i="58"/>
  <c r="AD56" i="58" s="1"/>
  <c r="H240" i="54"/>
  <c r="I239" i="54" s="1"/>
  <c r="K240" i="54"/>
  <c r="J240" i="54" s="1"/>
  <c r="K39" i="106"/>
  <c r="J39" i="106" s="1"/>
  <c r="I14" i="100"/>
  <c r="K14" i="100" s="1"/>
  <c r="J14" i="97"/>
  <c r="H14" i="100" s="1"/>
  <c r="I114" i="103"/>
  <c r="K114" i="103" s="1"/>
  <c r="J114" i="100"/>
  <c r="H114" i="103" s="1"/>
  <c r="AH19" i="113"/>
  <c r="U19" i="116" s="1"/>
  <c r="K185" i="64"/>
  <c r="I183" i="64"/>
  <c r="F177" i="112"/>
  <c r="G290" i="112" s="1"/>
  <c r="K177" i="112"/>
  <c r="J177" i="112" s="1"/>
  <c r="J152" i="67"/>
  <c r="H152" i="88" s="1"/>
  <c r="I152" i="88"/>
  <c r="T49" i="55"/>
  <c r="S49" i="55" s="1"/>
  <c r="AC45" i="55"/>
  <c r="D46" i="62"/>
  <c r="A46" i="58"/>
  <c r="C46" i="62" s="1"/>
  <c r="B49" i="58"/>
  <c r="A49" i="58" s="1"/>
  <c r="J242" i="61"/>
  <c r="H242" i="64" s="1"/>
  <c r="I242" i="64"/>
  <c r="J275" i="57"/>
  <c r="H275" i="61" s="1"/>
  <c r="I275" i="61"/>
  <c r="AE41" i="110"/>
  <c r="AD41" i="110" s="1"/>
  <c r="D59" i="98"/>
  <c r="B59" i="98" s="1"/>
  <c r="A59" i="92"/>
  <c r="C59" i="98" s="1"/>
  <c r="D14" i="68"/>
  <c r="B14" i="68" s="1"/>
  <c r="A14" i="65"/>
  <c r="C14" i="68" s="1"/>
  <c r="F250" i="115"/>
  <c r="K250" i="115" s="1"/>
  <c r="J250" i="115" s="1"/>
  <c r="AG57" i="55"/>
  <c r="T57" i="58" s="1"/>
  <c r="AC57" i="58" s="1"/>
  <c r="H56" i="88"/>
  <c r="K56" i="88" s="1"/>
  <c r="J56" i="88" s="1"/>
  <c r="I201" i="64"/>
  <c r="J201" i="61"/>
  <c r="H201" i="64" s="1"/>
  <c r="AC17" i="62"/>
  <c r="N55" i="65"/>
  <c r="L55" i="68" s="1"/>
  <c r="M55" i="68"/>
  <c r="K10" i="55"/>
  <c r="G321" i="54"/>
  <c r="A13" i="58"/>
  <c r="C13" i="62" s="1"/>
  <c r="D13" i="62"/>
  <c r="AC37" i="55"/>
  <c r="T41" i="55"/>
  <c r="S41" i="55" s="1"/>
  <c r="H186" i="57"/>
  <c r="K186" i="57" s="1"/>
  <c r="J186" i="57" s="1"/>
  <c r="T51" i="113"/>
  <c r="AD13" i="3"/>
  <c r="AE24" i="3"/>
  <c r="AD24" i="3" s="1"/>
  <c r="AG13" i="3"/>
  <c r="AF13" i="3"/>
  <c r="S13" i="55" s="1"/>
  <c r="AI13" i="3"/>
  <c r="AH13" i="3"/>
  <c r="U13" i="55" s="1"/>
  <c r="M20" i="116"/>
  <c r="N20" i="113"/>
  <c r="L20" i="116" s="1"/>
  <c r="H235" i="61"/>
  <c r="K235" i="61"/>
  <c r="J235" i="61" s="1"/>
  <c r="K180" i="100"/>
  <c r="I179" i="100"/>
  <c r="N15" i="104"/>
  <c r="L15" i="107" s="1"/>
  <c r="M15" i="107"/>
  <c r="O15" i="107" s="1"/>
  <c r="N15" i="107" s="1"/>
  <c r="J6" i="89"/>
  <c r="E8" i="89"/>
  <c r="F11" i="89" s="1"/>
  <c r="I162" i="118"/>
  <c r="K162" i="118" s="1"/>
  <c r="J162" i="118" s="1"/>
  <c r="J162" i="115"/>
  <c r="H162" i="118" s="1"/>
  <c r="I95" i="88"/>
  <c r="K95" i="88" s="1"/>
  <c r="J95" i="67"/>
  <c r="H95" i="88" s="1"/>
  <c r="J230" i="61"/>
  <c r="H230" i="64" s="1"/>
  <c r="I230" i="64"/>
  <c r="K230" i="64" s="1"/>
  <c r="H193" i="54"/>
  <c r="I177" i="54" s="1"/>
  <c r="AC64" i="55"/>
  <c r="AB59" i="58"/>
  <c r="AG59" i="58" s="1"/>
  <c r="T59" i="62" s="1"/>
  <c r="AC59" i="62" s="1"/>
  <c r="AF59" i="58"/>
  <c r="S59" i="62" s="1"/>
  <c r="AD63" i="3"/>
  <c r="AI63" i="3" s="1"/>
  <c r="AH63" i="3"/>
  <c r="U63" i="55" s="1"/>
  <c r="K8" i="100"/>
  <c r="AG58" i="116"/>
  <c r="T58" i="119" s="1"/>
  <c r="AC58" i="119" s="1"/>
  <c r="K271" i="112"/>
  <c r="J271" i="112" s="1"/>
  <c r="I136" i="115"/>
  <c r="J136" i="112"/>
  <c r="H136" i="115" s="1"/>
  <c r="J30" i="88"/>
  <c r="H30" i="91" s="1"/>
  <c r="I30" i="91"/>
  <c r="AG39" i="58"/>
  <c r="T39" i="62" s="1"/>
  <c r="AC39" i="62" s="1"/>
  <c r="AB38" i="55"/>
  <c r="AF38" i="55" s="1"/>
  <c r="S38" i="58" s="1"/>
  <c r="AH38" i="55"/>
  <c r="U38" i="58" s="1"/>
  <c r="AI38" i="55"/>
  <c r="V38" i="58" s="1"/>
  <c r="AG38" i="55"/>
  <c r="T38" i="58" s="1"/>
  <c r="A60" i="113"/>
  <c r="C60" i="116" s="1"/>
  <c r="D60" i="116"/>
  <c r="AC49" i="110"/>
  <c r="AB49" i="110" s="1"/>
  <c r="A21" i="113"/>
  <c r="C21" i="116" s="1"/>
  <c r="D21" i="116"/>
  <c r="B21" i="116" s="1"/>
  <c r="I128" i="97"/>
  <c r="AH9" i="58"/>
  <c r="U9" i="62" s="1"/>
  <c r="AE9" i="62" s="1"/>
  <c r="AD9" i="62" s="1"/>
  <c r="F170" i="109"/>
  <c r="K170" i="109"/>
  <c r="J170" i="109" s="1"/>
  <c r="AE63" i="116"/>
  <c r="J106" i="88"/>
  <c r="H106" i="91" s="1"/>
  <c r="I106" i="91"/>
  <c r="K106" i="91" s="1"/>
  <c r="G170" i="64"/>
  <c r="AI55" i="113"/>
  <c r="V55" i="116" s="1"/>
  <c r="AE55" i="116" s="1"/>
  <c r="AD55" i="116" s="1"/>
  <c r="T34" i="58"/>
  <c r="AF15" i="62"/>
  <c r="S15" i="65" s="1"/>
  <c r="AC15" i="65" s="1"/>
  <c r="I272" i="57"/>
  <c r="AF54" i="55"/>
  <c r="S54" i="58" s="1"/>
  <c r="AC54" i="58" s="1"/>
  <c r="AH59" i="113"/>
  <c r="U59" i="116" s="1"/>
  <c r="AE59" i="116" s="1"/>
  <c r="AD59" i="116" s="1"/>
  <c r="B17" i="98"/>
  <c r="AF47" i="119"/>
  <c r="G169" i="67"/>
  <c r="F144" i="67"/>
  <c r="F169" i="67" s="1"/>
  <c r="J195" i="67"/>
  <c r="H195" i="88" s="1"/>
  <c r="I195" i="88"/>
  <c r="I244" i="61"/>
  <c r="K245" i="61"/>
  <c r="I54" i="97"/>
  <c r="K54" i="97" s="1"/>
  <c r="J54" i="91"/>
  <c r="H54" i="97" s="1"/>
  <c r="I43" i="67"/>
  <c r="K43" i="67" s="1"/>
  <c r="J43" i="64"/>
  <c r="H43" i="67" s="1"/>
  <c r="J100" i="57"/>
  <c r="H100" i="61" s="1"/>
  <c r="I100" i="61"/>
  <c r="K100" i="61" s="1"/>
  <c r="I86" i="97"/>
  <c r="K86" i="97" s="1"/>
  <c r="J86" i="91"/>
  <c r="H86" i="97" s="1"/>
  <c r="AE61" i="3"/>
  <c r="AD61" i="3" s="1"/>
  <c r="J42" i="91"/>
  <c r="H42" i="97" s="1"/>
  <c r="I42" i="97"/>
  <c r="K42" i="97" s="1"/>
  <c r="AC27" i="116"/>
  <c r="M60" i="65"/>
  <c r="N60" i="62"/>
  <c r="L60" i="65" s="1"/>
  <c r="O41" i="58"/>
  <c r="N41" i="58" s="1"/>
  <c r="AF18" i="55"/>
  <c r="S18" i="58" s="1"/>
  <c r="H288" i="97"/>
  <c r="K288" i="97" s="1"/>
  <c r="J288" i="97" s="1"/>
  <c r="AD43" i="58"/>
  <c r="I96" i="118"/>
  <c r="K96" i="118" s="1"/>
  <c r="J96" i="118" s="1"/>
  <c r="J96" i="115"/>
  <c r="H96" i="118" s="1"/>
  <c r="I161" i="64"/>
  <c r="J161" i="61"/>
  <c r="H161" i="64" s="1"/>
  <c r="K278" i="61"/>
  <c r="I277" i="61"/>
  <c r="Z61" i="119"/>
  <c r="Y61" i="119" s="1"/>
  <c r="K188" i="100"/>
  <c r="H131" i="91"/>
  <c r="I127" i="91" s="1"/>
  <c r="B41" i="113"/>
  <c r="A41" i="113" s="1"/>
  <c r="I70" i="88"/>
  <c r="J70" i="67"/>
  <c r="H70" i="88" s="1"/>
  <c r="I302" i="67"/>
  <c r="J302" i="64"/>
  <c r="H302" i="67" s="1"/>
  <c r="I65" i="64"/>
  <c r="K65" i="64" s="1"/>
  <c r="J65" i="61"/>
  <c r="H65" i="64" s="1"/>
  <c r="I243" i="57"/>
  <c r="J243" i="54"/>
  <c r="H243" i="57" s="1"/>
  <c r="K85" i="61"/>
  <c r="O35" i="98"/>
  <c r="K138" i="97"/>
  <c r="K155" i="64"/>
  <c r="K187" i="64"/>
  <c r="I306" i="67"/>
  <c r="J306" i="64"/>
  <c r="H306" i="67" s="1"/>
  <c r="K213" i="67"/>
  <c r="O28" i="98"/>
  <c r="K215" i="64"/>
  <c r="I214" i="64"/>
  <c r="K113" i="61"/>
  <c r="B61" i="110"/>
  <c r="A61" i="110" s="1"/>
  <c r="O39" i="101"/>
  <c r="AB16" i="116"/>
  <c r="AF16" i="116" s="1"/>
  <c r="S16" i="119" s="1"/>
  <c r="AI16" i="116"/>
  <c r="V16" i="119" s="1"/>
  <c r="I57" i="91"/>
  <c r="J57" i="88"/>
  <c r="H57" i="91" s="1"/>
  <c r="K192" i="64"/>
  <c r="K9" i="61"/>
  <c r="I6" i="61"/>
  <c r="K41" i="64"/>
  <c r="I38" i="64"/>
  <c r="M29" i="101"/>
  <c r="O29" i="101" s="1"/>
  <c r="N29" i="98"/>
  <c r="L29" i="101" s="1"/>
  <c r="K229" i="103"/>
  <c r="I281" i="103"/>
  <c r="J281" i="100"/>
  <c r="H281" i="103" s="1"/>
  <c r="I104" i="67"/>
  <c r="K104" i="67" s="1"/>
  <c r="J104" i="64"/>
  <c r="H104" i="67" s="1"/>
  <c r="K160" i="88"/>
  <c r="AE44" i="116"/>
  <c r="AD44" i="116" s="1"/>
  <c r="AH60" i="58"/>
  <c r="U60" i="62" s="1"/>
  <c r="O65" i="68"/>
  <c r="O22" i="116"/>
  <c r="I190" i="61"/>
  <c r="K190" i="61" s="1"/>
  <c r="J190" i="57"/>
  <c r="H190" i="61" s="1"/>
  <c r="K94" i="61"/>
  <c r="B19" i="119"/>
  <c r="A19" i="119" s="1"/>
  <c r="J238" i="61"/>
  <c r="H238" i="64" s="1"/>
  <c r="I238" i="64"/>
  <c r="K78" i="100"/>
  <c r="Z6" i="89"/>
  <c r="H60" i="61"/>
  <c r="I55" i="61" s="1"/>
  <c r="K212" i="61"/>
  <c r="I211" i="61"/>
  <c r="H305" i="57"/>
  <c r="K305" i="57"/>
  <c r="J305" i="57" s="1"/>
  <c r="K49" i="119"/>
  <c r="J49" i="119" s="1"/>
  <c r="K182" i="57"/>
  <c r="I181" i="57"/>
  <c r="K82" i="103"/>
  <c r="K216" i="97"/>
  <c r="K167" i="109"/>
  <c r="J167" i="109" s="1"/>
  <c r="I195" i="115"/>
  <c r="J195" i="112"/>
  <c r="H195" i="115" s="1"/>
  <c r="I286" i="61"/>
  <c r="K287" i="61"/>
  <c r="K18" i="64"/>
  <c r="I17" i="64"/>
  <c r="N23" i="113"/>
  <c r="L23" i="116" s="1"/>
  <c r="M23" i="116"/>
  <c r="O23" i="116" s="1"/>
  <c r="J129" i="97"/>
  <c r="H129" i="100" s="1"/>
  <c r="I129" i="100"/>
  <c r="B66" i="68"/>
  <c r="V34" i="58"/>
  <c r="I273" i="61"/>
  <c r="J273" i="57"/>
  <c r="H273" i="61" s="1"/>
  <c r="B51" i="68"/>
  <c r="AI45" i="116"/>
  <c r="V45" i="119" s="1"/>
  <c r="AE45" i="119" s="1"/>
  <c r="AD45" i="119" s="1"/>
  <c r="AB54" i="58" l="1"/>
  <c r="AF54" i="58" s="1"/>
  <c r="S54" i="62" s="1"/>
  <c r="AB44" i="65"/>
  <c r="AG44" i="65" s="1"/>
  <c r="T44" i="68" s="1"/>
  <c r="AC44" i="68" s="1"/>
  <c r="AI44" i="65"/>
  <c r="V44" i="68" s="1"/>
  <c r="AE44" i="68" s="1"/>
  <c r="AD44" i="68" s="1"/>
  <c r="AH44" i="65"/>
  <c r="U44" i="68" s="1"/>
  <c r="AF44" i="65"/>
  <c r="S44" i="68" s="1"/>
  <c r="K121" i="61"/>
  <c r="J121" i="61" s="1"/>
  <c r="H121" i="61"/>
  <c r="AB59" i="62"/>
  <c r="AB60" i="62"/>
  <c r="AH60" i="62" s="1"/>
  <c r="U60" i="65" s="1"/>
  <c r="H134" i="64"/>
  <c r="K134" i="64" s="1"/>
  <c r="J134" i="64" s="1"/>
  <c r="H205" i="54"/>
  <c r="K205" i="54" s="1"/>
  <c r="J205" i="54" s="1"/>
  <c r="S52" i="113"/>
  <c r="T61" i="113" s="1"/>
  <c r="S61" i="113" s="1"/>
  <c r="AG61" i="110"/>
  <c r="AF61" i="110" s="1"/>
  <c r="AI15" i="65"/>
  <c r="V15" i="68" s="1"/>
  <c r="AE15" i="68" s="1"/>
  <c r="AD15" i="68" s="1"/>
  <c r="AH15" i="65"/>
  <c r="U15" i="68" s="1"/>
  <c r="AB15" i="65"/>
  <c r="AG15" i="65" s="1"/>
  <c r="T15" i="68" s="1"/>
  <c r="AC15" i="68" s="1"/>
  <c r="AF15" i="65"/>
  <c r="S15" i="68" s="1"/>
  <c r="E11" i="89"/>
  <c r="F68" i="89"/>
  <c r="E68" i="89" s="1"/>
  <c r="AB46" i="113"/>
  <c r="AG46" i="113" s="1"/>
  <c r="T46" i="116" s="1"/>
  <c r="AB40" i="68"/>
  <c r="AG40" i="68" s="1"/>
  <c r="T40" i="89" s="1"/>
  <c r="AC40" i="89" s="1"/>
  <c r="AF40" i="68"/>
  <c r="S40" i="89" s="1"/>
  <c r="AH40" i="68"/>
  <c r="U40" i="89" s="1"/>
  <c r="H262" i="57"/>
  <c r="K262" i="57" s="1"/>
  <c r="J262" i="57" s="1"/>
  <c r="H290" i="109"/>
  <c r="H319" i="109" s="1"/>
  <c r="I319" i="109"/>
  <c r="I321" i="109" s="1"/>
  <c r="H321" i="109" s="1"/>
  <c r="K290" i="109"/>
  <c r="J290" i="109" s="1"/>
  <c r="G319" i="109"/>
  <c r="F290" i="109"/>
  <c r="F319" i="109" s="1"/>
  <c r="H177" i="54"/>
  <c r="K177" i="54" s="1"/>
  <c r="J177" i="54" s="1"/>
  <c r="F290" i="112"/>
  <c r="F319" i="112" s="1"/>
  <c r="G319" i="112"/>
  <c r="K290" i="112"/>
  <c r="J290" i="112" s="1"/>
  <c r="H158" i="61"/>
  <c r="K158" i="61" s="1"/>
  <c r="J158" i="61" s="1"/>
  <c r="V14" i="113"/>
  <c r="H127" i="91"/>
  <c r="K127" i="91" s="1"/>
  <c r="J127" i="91" s="1"/>
  <c r="AB19" i="58"/>
  <c r="AF19" i="58" s="1"/>
  <c r="S19" i="62" s="1"/>
  <c r="AD22" i="58"/>
  <c r="AG22" i="58" s="1"/>
  <c r="T22" i="62" s="1"/>
  <c r="AI22" i="58"/>
  <c r="V22" i="62" s="1"/>
  <c r="AE22" i="62" s="1"/>
  <c r="AD22" i="62" s="1"/>
  <c r="AH22" i="58"/>
  <c r="U22" i="62" s="1"/>
  <c r="H239" i="54"/>
  <c r="K239" i="54" s="1"/>
  <c r="J239" i="54" s="1"/>
  <c r="F290" i="67"/>
  <c r="F319" i="67" s="1"/>
  <c r="J9" i="68" s="1"/>
  <c r="Y9" i="68" s="1"/>
  <c r="G319" i="67"/>
  <c r="H55" i="61"/>
  <c r="K55" i="61" s="1"/>
  <c r="J55" i="61" s="1"/>
  <c r="I51" i="61"/>
  <c r="V63" i="55"/>
  <c r="AI67" i="3"/>
  <c r="AH67" i="3" s="1"/>
  <c r="AG10" i="58"/>
  <c r="T10" i="62" s="1"/>
  <c r="AB10" i="58"/>
  <c r="AH10" i="58" s="1"/>
  <c r="U10" i="62" s="1"/>
  <c r="I104" i="88"/>
  <c r="J104" i="67"/>
  <c r="H104" i="88" s="1"/>
  <c r="I194" i="115"/>
  <c r="K195" i="115"/>
  <c r="I85" i="64"/>
  <c r="K85" i="64" s="1"/>
  <c r="J85" i="61"/>
  <c r="H85" i="64" s="1"/>
  <c r="K70" i="88"/>
  <c r="J245" i="61"/>
  <c r="H245" i="64" s="1"/>
  <c r="I245" i="64"/>
  <c r="D17" i="101"/>
  <c r="A17" i="98"/>
  <c r="C17" i="101" s="1"/>
  <c r="F170" i="64"/>
  <c r="K6" i="65"/>
  <c r="F8" i="65"/>
  <c r="H128" i="97"/>
  <c r="K128" i="97"/>
  <c r="J128" i="97" s="1"/>
  <c r="AE38" i="58"/>
  <c r="AD38" i="58" s="1"/>
  <c r="K193" i="54"/>
  <c r="J193" i="54" s="1"/>
  <c r="Y6" i="89"/>
  <c r="O20" i="116"/>
  <c r="AC51" i="113"/>
  <c r="B41" i="58"/>
  <c r="A41" i="58" s="1"/>
  <c r="D35" i="89"/>
  <c r="A35" i="68"/>
  <c r="C35" i="89" s="1"/>
  <c r="K12" i="103"/>
  <c r="AB20" i="62"/>
  <c r="AG20" i="62" s="1"/>
  <c r="T20" i="65" s="1"/>
  <c r="AI20" i="62"/>
  <c r="V20" i="65" s="1"/>
  <c r="AH20" i="62"/>
  <c r="U20" i="65" s="1"/>
  <c r="D37" i="119"/>
  <c r="B37" i="119" s="1"/>
  <c r="A37" i="119" s="1"/>
  <c r="A37" i="116"/>
  <c r="C37" i="119" s="1"/>
  <c r="N14" i="104"/>
  <c r="L14" i="107" s="1"/>
  <c r="M14" i="107"/>
  <c r="O14" i="107" s="1"/>
  <c r="N14" i="107" s="1"/>
  <c r="B65" i="116"/>
  <c r="D67" i="116"/>
  <c r="C67" i="116" s="1"/>
  <c r="M22" i="104"/>
  <c r="O22" i="104" s="1"/>
  <c r="N22" i="101"/>
  <c r="L22" i="104" s="1"/>
  <c r="K7" i="115"/>
  <c r="I6" i="115"/>
  <c r="AD37" i="55"/>
  <c r="AE41" i="55"/>
  <c r="AD41" i="55" s="1"/>
  <c r="N23" i="62"/>
  <c r="L23" i="65" s="1"/>
  <c r="M23" i="65"/>
  <c r="O28" i="113"/>
  <c r="K32" i="116"/>
  <c r="J32" i="116" s="1"/>
  <c r="AG28" i="62"/>
  <c r="T28" i="65" s="1"/>
  <c r="AC28" i="65" s="1"/>
  <c r="AC21" i="116"/>
  <c r="K300" i="103"/>
  <c r="K6" i="98"/>
  <c r="F8" i="98"/>
  <c r="F170" i="97"/>
  <c r="K232" i="100"/>
  <c r="T26" i="113"/>
  <c r="AE22" i="116"/>
  <c r="AD22" i="116" s="1"/>
  <c r="O17" i="68"/>
  <c r="K35" i="103"/>
  <c r="N60" i="116"/>
  <c r="L60" i="119" s="1"/>
  <c r="M60" i="119"/>
  <c r="K191" i="67"/>
  <c r="K163" i="67"/>
  <c r="K108" i="97"/>
  <c r="AB48" i="113"/>
  <c r="AG48" i="113"/>
  <c r="T48" i="116" s="1"/>
  <c r="AC48" i="116" s="1"/>
  <c r="AI48" i="113"/>
  <c r="V48" i="116" s="1"/>
  <c r="AH48" i="113"/>
  <c r="U48" i="116" s="1"/>
  <c r="AF48" i="113"/>
  <c r="S48" i="116" s="1"/>
  <c r="K72" i="97"/>
  <c r="V61" i="113"/>
  <c r="U61" i="113" s="1"/>
  <c r="AE51" i="113"/>
  <c r="B14" i="113"/>
  <c r="E8" i="101"/>
  <c r="J6" i="101"/>
  <c r="K199" i="88"/>
  <c r="B65" i="92"/>
  <c r="O64" i="68"/>
  <c r="B26" i="65"/>
  <c r="O47" i="89"/>
  <c r="K295" i="2"/>
  <c r="J295" i="2" s="1"/>
  <c r="H320" i="54"/>
  <c r="K320" i="54" s="1"/>
  <c r="J320" i="54" s="1"/>
  <c r="K295" i="54"/>
  <c r="J295" i="54" s="1"/>
  <c r="AD36" i="113"/>
  <c r="AI36" i="113" s="1"/>
  <c r="AG36" i="113"/>
  <c r="AF36" i="113"/>
  <c r="S36" i="116" s="1"/>
  <c r="AH36" i="113"/>
  <c r="U36" i="116" s="1"/>
  <c r="K307" i="61"/>
  <c r="I305" i="61"/>
  <c r="K7" i="67"/>
  <c r="I284" i="67"/>
  <c r="J284" i="64"/>
  <c r="H284" i="67" s="1"/>
  <c r="J198" i="61"/>
  <c r="H198" i="64" s="1"/>
  <c r="I198" i="64"/>
  <c r="AI61" i="3"/>
  <c r="AH61" i="3" s="1"/>
  <c r="AF28" i="110"/>
  <c r="S28" i="113" s="1"/>
  <c r="AC28" i="113" s="1"/>
  <c r="AI65" i="68"/>
  <c r="V65" i="89" s="1"/>
  <c r="AC16" i="62"/>
  <c r="AF14" i="110"/>
  <c r="S14" i="113" s="1"/>
  <c r="J213" i="67"/>
  <c r="H213" i="88" s="1"/>
  <c r="I213" i="88"/>
  <c r="K213" i="88" s="1"/>
  <c r="J78" i="100"/>
  <c r="H78" i="103" s="1"/>
  <c r="I78" i="103"/>
  <c r="K306" i="67"/>
  <c r="H244" i="61"/>
  <c r="K244" i="61" s="1"/>
  <c r="J244" i="61" s="1"/>
  <c r="AB58" i="119"/>
  <c r="AF58" i="119" s="1"/>
  <c r="AG58" i="119"/>
  <c r="D59" i="101"/>
  <c r="A59" i="98"/>
  <c r="C59" i="101" s="1"/>
  <c r="B46" i="62"/>
  <c r="D49" i="62"/>
  <c r="C49" i="62" s="1"/>
  <c r="H183" i="64"/>
  <c r="K183" i="64"/>
  <c r="J183" i="64" s="1"/>
  <c r="B26" i="116"/>
  <c r="D32" i="116"/>
  <c r="C32" i="116" s="1"/>
  <c r="AE13" i="116"/>
  <c r="D48" i="68"/>
  <c r="A48" i="65"/>
  <c r="C48" i="68" s="1"/>
  <c r="F170" i="54"/>
  <c r="K6" i="55"/>
  <c r="F8" i="55"/>
  <c r="K80" i="118"/>
  <c r="J80" i="118" s="1"/>
  <c r="I79" i="118"/>
  <c r="H79" i="118" s="1"/>
  <c r="I129" i="115"/>
  <c r="J129" i="112"/>
  <c r="H129" i="115" s="1"/>
  <c r="K6" i="58"/>
  <c r="F170" i="57"/>
  <c r="F8" i="58"/>
  <c r="J151" i="112"/>
  <c r="H151" i="115" s="1"/>
  <c r="I151" i="115"/>
  <c r="Z32" i="116"/>
  <c r="Y32" i="116" s="1"/>
  <c r="I274" i="88"/>
  <c r="K274" i="88" s="1"/>
  <c r="J274" i="67"/>
  <c r="H274" i="88" s="1"/>
  <c r="M7" i="119"/>
  <c r="N7" i="116"/>
  <c r="L7" i="119" s="1"/>
  <c r="H309" i="57"/>
  <c r="K309" i="57" s="1"/>
  <c r="J309" i="57" s="1"/>
  <c r="H26" i="64"/>
  <c r="K26" i="64" s="1"/>
  <c r="J26" i="64" s="1"/>
  <c r="K252" i="61"/>
  <c r="I251" i="61"/>
  <c r="M53" i="68"/>
  <c r="O53" i="68" s="1"/>
  <c r="N53" i="65"/>
  <c r="L53" i="68" s="1"/>
  <c r="V26" i="113"/>
  <c r="AH22" i="116"/>
  <c r="U22" i="119" s="1"/>
  <c r="AB22" i="116"/>
  <c r="AF22" i="116"/>
  <c r="S22" i="119" s="1"/>
  <c r="AI22" i="116"/>
  <c r="V22" i="119" s="1"/>
  <c r="AE22" i="119" s="1"/>
  <c r="AD22" i="119" s="1"/>
  <c r="AG22" i="116"/>
  <c r="T22" i="119" s="1"/>
  <c r="AC22" i="119" s="1"/>
  <c r="J11" i="97"/>
  <c r="H11" i="100" s="1"/>
  <c r="I11" i="100"/>
  <c r="K11" i="100" s="1"/>
  <c r="Z10" i="101"/>
  <c r="I116" i="67"/>
  <c r="J116" i="64"/>
  <c r="H116" i="67" s="1"/>
  <c r="K182" i="115"/>
  <c r="I181" i="115"/>
  <c r="H181" i="115" s="1"/>
  <c r="A28" i="116"/>
  <c r="C28" i="119" s="1"/>
  <c r="D28" i="119"/>
  <c r="B28" i="119" s="1"/>
  <c r="A28" i="119" s="1"/>
  <c r="K37" i="57"/>
  <c r="I34" i="57"/>
  <c r="K210" i="64"/>
  <c r="I209" i="64"/>
  <c r="N7" i="65"/>
  <c r="L7" i="68" s="1"/>
  <c r="M7" i="68"/>
  <c r="O7" i="68" s="1"/>
  <c r="AH36" i="65"/>
  <c r="U36" i="68" s="1"/>
  <c r="AE36" i="68" s="1"/>
  <c r="AD36" i="68" s="1"/>
  <c r="M52" i="68"/>
  <c r="O52" i="68" s="1"/>
  <c r="N52" i="65"/>
  <c r="L52" i="68" s="1"/>
  <c r="K10" i="119"/>
  <c r="D43" i="119"/>
  <c r="A43" i="116"/>
  <c r="C43" i="119" s="1"/>
  <c r="I206" i="61"/>
  <c r="K207" i="61"/>
  <c r="I112" i="67"/>
  <c r="J112" i="64"/>
  <c r="H112" i="67" s="1"/>
  <c r="AD31" i="110"/>
  <c r="AG31" i="110" s="1"/>
  <c r="T31" i="113" s="1"/>
  <c r="AE27" i="65"/>
  <c r="AD27" i="65" s="1"/>
  <c r="H16" i="57"/>
  <c r="K16" i="57"/>
  <c r="J16" i="57" s="1"/>
  <c r="AD64" i="113"/>
  <c r="AC46" i="92"/>
  <c r="AB21" i="58"/>
  <c r="AG21" i="58" s="1"/>
  <c r="T21" i="62" s="1"/>
  <c r="AC21" i="62" s="1"/>
  <c r="AI21" i="58"/>
  <c r="V21" i="62" s="1"/>
  <c r="AE21" i="62" s="1"/>
  <c r="AD21" i="62" s="1"/>
  <c r="AH21" i="58"/>
  <c r="U21" i="62" s="1"/>
  <c r="AF21" i="58"/>
  <c r="S21" i="62" s="1"/>
  <c r="AF60" i="119"/>
  <c r="AB60" i="119"/>
  <c r="AI60" i="119" s="1"/>
  <c r="AH60" i="119"/>
  <c r="AG60" i="119"/>
  <c r="A45" i="104"/>
  <c r="C45" i="107" s="1"/>
  <c r="D45" i="107"/>
  <c r="B45" i="107" s="1"/>
  <c r="A45" i="107" s="1"/>
  <c r="I59" i="103"/>
  <c r="J59" i="100"/>
  <c r="H59" i="103" s="1"/>
  <c r="AE60" i="62"/>
  <c r="AD60" i="62" s="1"/>
  <c r="I237" i="106"/>
  <c r="K237" i="106" s="1"/>
  <c r="J237" i="106" s="1"/>
  <c r="J237" i="103"/>
  <c r="H237" i="106" s="1"/>
  <c r="M45" i="65"/>
  <c r="O45" i="65" s="1"/>
  <c r="N45" i="62"/>
  <c r="L45" i="65" s="1"/>
  <c r="AB29" i="119"/>
  <c r="AF29" i="119" s="1"/>
  <c r="AI29" i="119"/>
  <c r="K133" i="97"/>
  <c r="I131" i="97"/>
  <c r="AE52" i="55"/>
  <c r="V61" i="55"/>
  <c r="U61" i="55" s="1"/>
  <c r="K4" i="2"/>
  <c r="J4" i="2" s="1"/>
  <c r="AH65" i="68"/>
  <c r="U65" i="89" s="1"/>
  <c r="AC26" i="58"/>
  <c r="AC66" i="58"/>
  <c r="J190" i="61"/>
  <c r="H190" i="64" s="1"/>
  <c r="I190" i="64"/>
  <c r="D51" i="89"/>
  <c r="A51" i="68"/>
  <c r="C51" i="89" s="1"/>
  <c r="H211" i="61"/>
  <c r="K211" i="61"/>
  <c r="J211" i="61" s="1"/>
  <c r="M39" i="104"/>
  <c r="N39" i="101"/>
  <c r="L39" i="104" s="1"/>
  <c r="K161" i="64"/>
  <c r="I159" i="64"/>
  <c r="F7" i="55"/>
  <c r="F321" i="54"/>
  <c r="E7" i="55" s="1"/>
  <c r="I212" i="64"/>
  <c r="J212" i="61"/>
  <c r="H212" i="64" s="1"/>
  <c r="I240" i="57"/>
  <c r="K243" i="57"/>
  <c r="I100" i="64"/>
  <c r="K100" i="64" s="1"/>
  <c r="J100" i="61"/>
  <c r="H100" i="64" s="1"/>
  <c r="K195" i="88"/>
  <c r="I194" i="88"/>
  <c r="I8" i="103"/>
  <c r="K8" i="103" s="1"/>
  <c r="J8" i="100"/>
  <c r="H8" i="103" s="1"/>
  <c r="AI59" i="58"/>
  <c r="V59" i="62" s="1"/>
  <c r="V13" i="55"/>
  <c r="O10" i="55"/>
  <c r="Z10" i="55"/>
  <c r="AB45" i="55"/>
  <c r="AG45" i="55" s="1"/>
  <c r="AI45" i="55"/>
  <c r="I185" i="67"/>
  <c r="J185" i="64"/>
  <c r="H185" i="67" s="1"/>
  <c r="B39" i="62"/>
  <c r="D41" i="62"/>
  <c r="C41" i="62" s="1"/>
  <c r="O17" i="119"/>
  <c r="N17" i="119" s="1"/>
  <c r="K253" i="64"/>
  <c r="B16" i="92"/>
  <c r="A44" i="101"/>
  <c r="C44" i="104" s="1"/>
  <c r="D44" i="104"/>
  <c r="J147" i="64"/>
  <c r="H147" i="67" s="1"/>
  <c r="I147" i="67"/>
  <c r="K29" i="67"/>
  <c r="I27" i="67"/>
  <c r="K10" i="110"/>
  <c r="K19" i="103"/>
  <c r="I60" i="64"/>
  <c r="H128" i="112"/>
  <c r="I127" i="112"/>
  <c r="H127" i="112" s="1"/>
  <c r="J139" i="91"/>
  <c r="H139" i="97" s="1"/>
  <c r="I139" i="97"/>
  <c r="K139" i="97" s="1"/>
  <c r="M66" i="116"/>
  <c r="N66" i="113"/>
  <c r="L66" i="116" s="1"/>
  <c r="K99" i="91"/>
  <c r="I98" i="106"/>
  <c r="K98" i="106" s="1"/>
  <c r="J98" i="106" s="1"/>
  <c r="J98" i="103"/>
  <c r="H98" i="106" s="1"/>
  <c r="AH28" i="62"/>
  <c r="U28" i="65" s="1"/>
  <c r="I210" i="118"/>
  <c r="J210" i="115"/>
  <c r="H210" i="118" s="1"/>
  <c r="K257" i="64"/>
  <c r="I255" i="64"/>
  <c r="K45" i="106"/>
  <c r="J45" i="106" s="1"/>
  <c r="N63" i="119"/>
  <c r="N63" i="55"/>
  <c r="L63" i="58" s="1"/>
  <c r="M63" i="58"/>
  <c r="O67" i="55"/>
  <c r="N67" i="55" s="1"/>
  <c r="I117" i="97"/>
  <c r="J117" i="91"/>
  <c r="H117" i="97" s="1"/>
  <c r="A19" i="65"/>
  <c r="C19" i="68" s="1"/>
  <c r="D19" i="68"/>
  <c r="B19" i="68" s="1"/>
  <c r="K313" i="61"/>
  <c r="I310" i="61"/>
  <c r="AH53" i="116"/>
  <c r="U53" i="119" s="1"/>
  <c r="AF53" i="116"/>
  <c r="S53" i="119" s="1"/>
  <c r="AB53" i="116"/>
  <c r="AG53" i="116"/>
  <c r="T53" i="119" s="1"/>
  <c r="AC53" i="119" s="1"/>
  <c r="AI53" i="116"/>
  <c r="V53" i="119" s="1"/>
  <c r="AE53" i="119" s="1"/>
  <c r="AD53" i="119" s="1"/>
  <c r="AF36" i="65"/>
  <c r="S36" i="68" s="1"/>
  <c r="O20" i="107"/>
  <c r="N20" i="107" s="1"/>
  <c r="H32" i="91"/>
  <c r="K32" i="91" s="1"/>
  <c r="J32" i="91" s="1"/>
  <c r="K46" i="64"/>
  <c r="D20" i="104"/>
  <c r="B20" i="104" s="1"/>
  <c r="A20" i="101"/>
  <c r="C20" i="104" s="1"/>
  <c r="AD45" i="55"/>
  <c r="AE49" i="55" s="1"/>
  <c r="AD49" i="55" s="1"/>
  <c r="J265" i="57"/>
  <c r="H265" i="61" s="1"/>
  <c r="I263" i="61" s="1"/>
  <c r="I265" i="61"/>
  <c r="J311" i="64"/>
  <c r="H311" i="67" s="1"/>
  <c r="I311" i="67"/>
  <c r="AC40" i="119"/>
  <c r="AC14" i="58"/>
  <c r="AH27" i="62"/>
  <c r="U27" i="65" s="1"/>
  <c r="K202" i="67"/>
  <c r="A52" i="116"/>
  <c r="C52" i="119" s="1"/>
  <c r="D52" i="119"/>
  <c r="B52" i="119" s="1"/>
  <c r="A52" i="119" s="1"/>
  <c r="K254" i="67"/>
  <c r="O44" i="101"/>
  <c r="AH37" i="116"/>
  <c r="U37" i="119" s="1"/>
  <c r="K21" i="97"/>
  <c r="K320" i="2"/>
  <c r="J320" i="2" s="1"/>
  <c r="H219" i="57"/>
  <c r="K219" i="57"/>
  <c r="J219" i="57" s="1"/>
  <c r="O48" i="89"/>
  <c r="J63" i="64"/>
  <c r="H63" i="67" s="1"/>
  <c r="I63" i="67"/>
  <c r="AG44" i="116"/>
  <c r="T44" i="119" s="1"/>
  <c r="K162" i="88"/>
  <c r="T39" i="113"/>
  <c r="AG41" i="110"/>
  <c r="AF41" i="110" s="1"/>
  <c r="M18" i="89"/>
  <c r="O18" i="89" s="1"/>
  <c r="N18" i="68"/>
  <c r="L18" i="89" s="1"/>
  <c r="AE19" i="58"/>
  <c r="AD19" i="58" s="1"/>
  <c r="K264" i="61"/>
  <c r="AC52" i="113"/>
  <c r="Y9" i="62"/>
  <c r="AI66" i="55"/>
  <c r="V66" i="58" s="1"/>
  <c r="AE66" i="58" s="1"/>
  <c r="AD66" i="58" s="1"/>
  <c r="M65" i="89"/>
  <c r="O65" i="89" s="1"/>
  <c r="N65" i="68"/>
  <c r="L65" i="89" s="1"/>
  <c r="I106" i="97"/>
  <c r="K106" i="97" s="1"/>
  <c r="J106" i="91"/>
  <c r="H106" i="97" s="1"/>
  <c r="I229" i="106"/>
  <c r="K229" i="106" s="1"/>
  <c r="J229" i="106" s="1"/>
  <c r="J229" i="103"/>
  <c r="H229" i="106" s="1"/>
  <c r="K273" i="61"/>
  <c r="I272" i="61"/>
  <c r="H17" i="64"/>
  <c r="K17" i="64" s="1"/>
  <c r="J17" i="64" s="1"/>
  <c r="J82" i="103"/>
  <c r="H82" i="106" s="1"/>
  <c r="I82" i="106"/>
  <c r="K82" i="106" s="1"/>
  <c r="J82" i="106" s="1"/>
  <c r="K60" i="61"/>
  <c r="J60" i="61" s="1"/>
  <c r="K57" i="91"/>
  <c r="I56" i="91"/>
  <c r="J113" i="61"/>
  <c r="H113" i="64" s="1"/>
  <c r="I113" i="64"/>
  <c r="J187" i="64"/>
  <c r="H187" i="67" s="1"/>
  <c r="I187" i="67"/>
  <c r="K131" i="91"/>
  <c r="J131" i="91" s="1"/>
  <c r="O60" i="65"/>
  <c r="H272" i="57"/>
  <c r="K272" i="57" s="1"/>
  <c r="J272" i="57" s="1"/>
  <c r="AD63" i="116"/>
  <c r="AB39" i="62"/>
  <c r="AG39" i="62"/>
  <c r="T39" i="65" s="1"/>
  <c r="AI39" i="62"/>
  <c r="V39" i="65" s="1"/>
  <c r="AE39" i="65" s="1"/>
  <c r="AD39" i="65" s="1"/>
  <c r="AF39" i="62"/>
  <c r="S39" i="65" s="1"/>
  <c r="AH39" i="62"/>
  <c r="U39" i="65" s="1"/>
  <c r="AE67" i="3"/>
  <c r="AD67" i="3" s="1"/>
  <c r="AH59" i="58"/>
  <c r="U59" i="62" s="1"/>
  <c r="K179" i="100"/>
  <c r="J179" i="100" s="1"/>
  <c r="H179" i="100"/>
  <c r="O55" i="68"/>
  <c r="AB57" i="58"/>
  <c r="AG57" i="58" s="1"/>
  <c r="T57" i="62" s="1"/>
  <c r="K275" i="61"/>
  <c r="K228" i="57"/>
  <c r="I227" i="57"/>
  <c r="O57" i="119"/>
  <c r="N57" i="119" s="1"/>
  <c r="K44" i="88"/>
  <c r="M27" i="65"/>
  <c r="N27" i="62"/>
  <c r="L27" i="65" s="1"/>
  <c r="O32" i="62"/>
  <c r="N32" i="62" s="1"/>
  <c r="A10" i="116"/>
  <c r="C10" i="119" s="1"/>
  <c r="D10" i="119"/>
  <c r="N43" i="110"/>
  <c r="L43" i="113" s="1"/>
  <c r="M43" i="113"/>
  <c r="I105" i="64"/>
  <c r="K105" i="64" s="1"/>
  <c r="J105" i="61"/>
  <c r="H105" i="64" s="1"/>
  <c r="J62" i="64"/>
  <c r="H62" i="67" s="1"/>
  <c r="I62" i="67"/>
  <c r="J315" i="67"/>
  <c r="H315" i="88" s="1"/>
  <c r="I315" i="88"/>
  <c r="K80" i="64"/>
  <c r="AF18" i="113"/>
  <c r="S18" i="116" s="1"/>
  <c r="H122" i="97"/>
  <c r="K122" i="97"/>
  <c r="J122" i="97" s="1"/>
  <c r="K256" i="103"/>
  <c r="K120" i="64"/>
  <c r="K111" i="100"/>
  <c r="H321" i="2"/>
  <c r="K321" i="2" s="1"/>
  <c r="J321" i="2" s="1"/>
  <c r="K184" i="97"/>
  <c r="AB52" i="55"/>
  <c r="I247" i="100"/>
  <c r="K247" i="100" s="1"/>
  <c r="J247" i="97"/>
  <c r="H247" i="100" s="1"/>
  <c r="M37" i="65"/>
  <c r="O37" i="65" s="1"/>
  <c r="N37" i="62"/>
  <c r="L37" i="65" s="1"/>
  <c r="I250" i="57"/>
  <c r="B56" i="62"/>
  <c r="D61" i="62"/>
  <c r="C61" i="62" s="1"/>
  <c r="N30" i="110"/>
  <c r="L30" i="113" s="1"/>
  <c r="M30" i="113"/>
  <c r="M32" i="113" s="1"/>
  <c r="L32" i="113" s="1"/>
  <c r="O19" i="68"/>
  <c r="J33" i="91"/>
  <c r="H33" i="97" s="1"/>
  <c r="I33" i="97"/>
  <c r="O26" i="113"/>
  <c r="J130" i="97"/>
  <c r="H130" i="100" s="1"/>
  <c r="I130" i="100"/>
  <c r="I276" i="67"/>
  <c r="K276" i="67" s="1"/>
  <c r="J276" i="64"/>
  <c r="H276" i="67" s="1"/>
  <c r="D9" i="113"/>
  <c r="A9" i="110"/>
  <c r="C9" i="113" s="1"/>
  <c r="I226" i="67"/>
  <c r="K226" i="67" s="1"/>
  <c r="J226" i="64"/>
  <c r="H226" i="67" s="1"/>
  <c r="O36" i="62"/>
  <c r="AF34" i="119"/>
  <c r="AB34" i="119"/>
  <c r="AI34" i="119" s="1"/>
  <c r="AF27" i="62"/>
  <c r="S27" i="65" s="1"/>
  <c r="AC27" i="65" s="1"/>
  <c r="AC57" i="116"/>
  <c r="I74" i="54"/>
  <c r="O24" i="113"/>
  <c r="N24" i="113" s="1"/>
  <c r="AF37" i="116"/>
  <c r="S37" i="119" s="1"/>
  <c r="AC37" i="119" s="1"/>
  <c r="I225" i="61"/>
  <c r="J225" i="57"/>
  <c r="H225" i="61" s="1"/>
  <c r="AB59" i="116"/>
  <c r="AH59" i="116"/>
  <c r="U59" i="119" s="1"/>
  <c r="AG59" i="116"/>
  <c r="T59" i="119" s="1"/>
  <c r="AC59" i="119" s="1"/>
  <c r="AI59" i="116"/>
  <c r="V59" i="119" s="1"/>
  <c r="AF59" i="116"/>
  <c r="S59" i="119" s="1"/>
  <c r="D28" i="101"/>
  <c r="B28" i="101" s="1"/>
  <c r="A28" i="98"/>
  <c r="C28" i="101" s="1"/>
  <c r="AG54" i="119"/>
  <c r="I20" i="61"/>
  <c r="K22" i="61"/>
  <c r="AH44" i="116"/>
  <c r="U44" i="119" s="1"/>
  <c r="AE44" i="119" s="1"/>
  <c r="AD44" i="119" s="1"/>
  <c r="B54" i="92"/>
  <c r="J218" i="67"/>
  <c r="H218" i="88" s="1"/>
  <c r="I218" i="88"/>
  <c r="K218" i="88" s="1"/>
  <c r="I282" i="57"/>
  <c r="AE19" i="116"/>
  <c r="I186" i="61"/>
  <c r="AC18" i="58"/>
  <c r="K289" i="100"/>
  <c r="I288" i="100"/>
  <c r="B36" i="68"/>
  <c r="K144" i="54"/>
  <c r="J144" i="54" s="1"/>
  <c r="G170" i="61"/>
  <c r="K67" i="115"/>
  <c r="J67" i="115" s="1"/>
  <c r="AE61" i="110"/>
  <c r="AD61" i="110" s="1"/>
  <c r="K9" i="62"/>
  <c r="G321" i="61"/>
  <c r="AC13" i="116"/>
  <c r="AG20" i="113"/>
  <c r="T20" i="116" s="1"/>
  <c r="AC20" i="116" s="1"/>
  <c r="J9" i="61"/>
  <c r="H9" i="64" s="1"/>
  <c r="I9" i="64"/>
  <c r="K281" i="103"/>
  <c r="D21" i="119"/>
  <c r="A21" i="116"/>
  <c r="C21" i="119" s="1"/>
  <c r="J230" i="64"/>
  <c r="H230" i="67" s="1"/>
  <c r="I230" i="67"/>
  <c r="K230" i="67" s="1"/>
  <c r="I216" i="100"/>
  <c r="J216" i="97"/>
  <c r="H216" i="100" s="1"/>
  <c r="K238" i="64"/>
  <c r="I235" i="64"/>
  <c r="J18" i="64"/>
  <c r="H18" i="67" s="1"/>
  <c r="I18" i="67"/>
  <c r="H181" i="57"/>
  <c r="K181" i="57" s="1"/>
  <c r="J181" i="57" s="1"/>
  <c r="I178" i="57"/>
  <c r="M29" i="104"/>
  <c r="O29" i="104" s="1"/>
  <c r="N29" i="101"/>
  <c r="L29" i="104" s="1"/>
  <c r="AG16" i="116"/>
  <c r="T16" i="119" s="1"/>
  <c r="AC16" i="119" s="1"/>
  <c r="H214" i="64"/>
  <c r="K214" i="64"/>
  <c r="J214" i="64" s="1"/>
  <c r="I65" i="67"/>
  <c r="J65" i="64"/>
  <c r="H65" i="67" s="1"/>
  <c r="I188" i="103"/>
  <c r="J188" i="100"/>
  <c r="H188" i="103" s="1"/>
  <c r="AB27" i="116"/>
  <c r="AI27" i="116" s="1"/>
  <c r="V27" i="119" s="1"/>
  <c r="AE27" i="119" s="1"/>
  <c r="AD27" i="119" s="1"/>
  <c r="AH27" i="116"/>
  <c r="U27" i="119" s="1"/>
  <c r="AF27" i="116"/>
  <c r="S27" i="119" s="1"/>
  <c r="AG27" i="116"/>
  <c r="T27" i="119" s="1"/>
  <c r="B60" i="116"/>
  <c r="K30" i="91"/>
  <c r="AG63" i="3"/>
  <c r="J95" i="88"/>
  <c r="H95" i="91" s="1"/>
  <c r="I95" i="91"/>
  <c r="K95" i="91" s="1"/>
  <c r="J180" i="100"/>
  <c r="H180" i="103" s="1"/>
  <c r="I180" i="103"/>
  <c r="T13" i="55"/>
  <c r="AB37" i="55"/>
  <c r="AC41" i="55" s="1"/>
  <c r="AB41" i="55" s="1"/>
  <c r="K152" i="88"/>
  <c r="I197" i="115"/>
  <c r="H197" i="115" s="1"/>
  <c r="K198" i="115"/>
  <c r="AG66" i="110"/>
  <c r="T66" i="113" s="1"/>
  <c r="AC66" i="113" s="1"/>
  <c r="O56" i="65"/>
  <c r="K137" i="67"/>
  <c r="I135" i="67"/>
  <c r="AH18" i="113"/>
  <c r="U18" i="116" s="1"/>
  <c r="AE18" i="116" s="1"/>
  <c r="AD18" i="116" s="1"/>
  <c r="I123" i="100"/>
  <c r="J123" i="97"/>
  <c r="H123" i="100" s="1"/>
  <c r="K224" i="67"/>
  <c r="K166" i="2"/>
  <c r="J166" i="2" s="1"/>
  <c r="K208" i="97"/>
  <c r="AI46" i="110"/>
  <c r="V46" i="113" s="1"/>
  <c r="AE46" i="113" s="1"/>
  <c r="AD46" i="113" s="1"/>
  <c r="B40" i="62"/>
  <c r="K83" i="88"/>
  <c r="K89" i="100"/>
  <c r="AD30" i="3"/>
  <c r="AI30" i="3" s="1"/>
  <c r="AE32" i="3"/>
  <c r="AD32" i="3" s="1"/>
  <c r="AH30" i="3"/>
  <c r="U30" i="55" s="1"/>
  <c r="AG30" i="3"/>
  <c r="AF30" i="3"/>
  <c r="S30" i="55" s="1"/>
  <c r="Y10" i="68"/>
  <c r="K10" i="113"/>
  <c r="J10" i="113" s="1"/>
  <c r="Y10" i="113" s="1"/>
  <c r="AH47" i="62"/>
  <c r="U47" i="65" s="1"/>
  <c r="Z6" i="92"/>
  <c r="M38" i="68"/>
  <c r="N38" i="65"/>
  <c r="L38" i="68" s="1"/>
  <c r="AC63" i="116"/>
  <c r="AE30" i="110"/>
  <c r="Z32" i="110"/>
  <c r="Y32" i="110" s="1"/>
  <c r="AC51" i="58"/>
  <c r="I88" i="91"/>
  <c r="J88" i="88"/>
  <c r="H88" i="91" s="1"/>
  <c r="H297" i="57"/>
  <c r="I296" i="57" s="1"/>
  <c r="K297" i="57"/>
  <c r="J297" i="57" s="1"/>
  <c r="K77" i="57"/>
  <c r="I75" i="57"/>
  <c r="H271" i="54"/>
  <c r="K271" i="54" s="1"/>
  <c r="J271" i="54" s="1"/>
  <c r="I270" i="54"/>
  <c r="AE31" i="55"/>
  <c r="AD31" i="55" s="1"/>
  <c r="A34" i="92"/>
  <c r="C34" i="98" s="1"/>
  <c r="D34" i="98"/>
  <c r="O52" i="113"/>
  <c r="M61" i="113"/>
  <c r="L61" i="113" s="1"/>
  <c r="B18" i="68"/>
  <c r="O21" i="89"/>
  <c r="O21" i="119"/>
  <c r="N21" i="119" s="1"/>
  <c r="H67" i="2"/>
  <c r="H168" i="2" s="1"/>
  <c r="I168" i="2"/>
  <c r="I170" i="2" s="1"/>
  <c r="I283" i="61"/>
  <c r="K285" i="61"/>
  <c r="AI37" i="116"/>
  <c r="V37" i="119" s="1"/>
  <c r="AE37" i="119" s="1"/>
  <c r="AD37" i="119" s="1"/>
  <c r="B41" i="116"/>
  <c r="A41" i="116" s="1"/>
  <c r="B53" i="119"/>
  <c r="A53" i="119" s="1"/>
  <c r="AE26" i="58"/>
  <c r="I157" i="67"/>
  <c r="K157" i="67" s="1"/>
  <c r="J157" i="64"/>
  <c r="H157" i="67" s="1"/>
  <c r="K40" i="97"/>
  <c r="D63" i="65"/>
  <c r="A63" i="62"/>
  <c r="C63" i="65" s="1"/>
  <c r="B67" i="62"/>
  <c r="A67" i="62" s="1"/>
  <c r="AH54" i="119"/>
  <c r="M24" i="116"/>
  <c r="L24" i="116" s="1"/>
  <c r="J189" i="61"/>
  <c r="H189" i="64" s="1"/>
  <c r="I189" i="64"/>
  <c r="N57" i="65"/>
  <c r="L57" i="68" s="1"/>
  <c r="M57" i="68"/>
  <c r="O57" i="68" s="1"/>
  <c r="AH29" i="65"/>
  <c r="U29" i="68" s="1"/>
  <c r="AE29" i="68" s="1"/>
  <c r="AD29" i="68" s="1"/>
  <c r="K169" i="54"/>
  <c r="J169" i="54" s="1"/>
  <c r="AI20" i="113"/>
  <c r="V20" i="116" s="1"/>
  <c r="AE20" i="116" s="1"/>
  <c r="AD20" i="116" s="1"/>
  <c r="K129" i="100"/>
  <c r="I128" i="100"/>
  <c r="AE34" i="58"/>
  <c r="J160" i="88"/>
  <c r="H160" i="91" s="1"/>
  <c r="I160" i="91"/>
  <c r="J215" i="64"/>
  <c r="H215" i="67" s="1"/>
  <c r="I215" i="67"/>
  <c r="J42" i="97"/>
  <c r="H42" i="100" s="1"/>
  <c r="I42" i="100"/>
  <c r="AI17" i="62"/>
  <c r="V17" i="65" s="1"/>
  <c r="AB17" i="62"/>
  <c r="AH17" i="62" s="1"/>
  <c r="U17" i="65" s="1"/>
  <c r="AF17" i="62"/>
  <c r="S17" i="65" s="1"/>
  <c r="K242" i="64"/>
  <c r="I303" i="88"/>
  <c r="K303" i="88" s="1"/>
  <c r="J303" i="67"/>
  <c r="H303" i="88" s="1"/>
  <c r="AE66" i="113"/>
  <c r="AD66" i="113" s="1"/>
  <c r="D64" i="104"/>
  <c r="A64" i="101"/>
  <c r="C64" i="104" s="1"/>
  <c r="Z9" i="101"/>
  <c r="N13" i="55"/>
  <c r="L13" i="58" s="1"/>
  <c r="M13" i="58"/>
  <c r="J115" i="64"/>
  <c r="H115" i="67" s="1"/>
  <c r="I115" i="67"/>
  <c r="J109" i="103"/>
  <c r="H109" i="106" s="1"/>
  <c r="I109" i="106"/>
  <c r="AC35" i="62"/>
  <c r="D30" i="62"/>
  <c r="A30" i="58"/>
  <c r="C30" i="62" s="1"/>
  <c r="I10" i="64"/>
  <c r="K10" i="64" s="1"/>
  <c r="J10" i="61"/>
  <c r="H10" i="64" s="1"/>
  <c r="A58" i="101"/>
  <c r="C58" i="104" s="1"/>
  <c r="D58" i="104"/>
  <c r="B43" i="65"/>
  <c r="J241" i="103"/>
  <c r="H241" i="106" s="1"/>
  <c r="I241" i="106"/>
  <c r="K236" i="67"/>
  <c r="AG18" i="113"/>
  <c r="T18" i="116" s="1"/>
  <c r="AC18" i="116" s="1"/>
  <c r="K132" i="100"/>
  <c r="J149" i="64"/>
  <c r="H149" i="67" s="1"/>
  <c r="I149" i="67"/>
  <c r="K149" i="67" s="1"/>
  <c r="F8" i="3"/>
  <c r="K6" i="3"/>
  <c r="F170" i="2"/>
  <c r="AB9" i="62"/>
  <c r="AI9" i="62"/>
  <c r="V9" i="65" s="1"/>
  <c r="AE9" i="65" s="1"/>
  <c r="AD9" i="65" s="1"/>
  <c r="AH9" i="62"/>
  <c r="U9" i="65" s="1"/>
  <c r="AF9" i="62"/>
  <c r="S9" i="65" s="1"/>
  <c r="AG9" i="62"/>
  <c r="T9" i="65" s="1"/>
  <c r="D55" i="89"/>
  <c r="B55" i="89" s="1"/>
  <c r="A55" i="68"/>
  <c r="C55" i="89" s="1"/>
  <c r="I279" i="67"/>
  <c r="K279" i="67" s="1"/>
  <c r="J279" i="64"/>
  <c r="H279" i="67" s="1"/>
  <c r="K31" i="54"/>
  <c r="J31" i="54" s="1"/>
  <c r="H31" i="54"/>
  <c r="I4" i="54"/>
  <c r="J110" i="61"/>
  <c r="H110" i="64" s="1"/>
  <c r="I110" i="64"/>
  <c r="K110" i="64" s="1"/>
  <c r="H5" i="112"/>
  <c r="I4" i="112"/>
  <c r="H79" i="57"/>
  <c r="K79" i="57"/>
  <c r="J79" i="57" s="1"/>
  <c r="K10" i="68"/>
  <c r="AG47" i="62"/>
  <c r="T47" i="65" s="1"/>
  <c r="AC47" i="65" s="1"/>
  <c r="F7" i="58"/>
  <c r="F321" i="57"/>
  <c r="E7" i="58" s="1"/>
  <c r="W7" i="58" s="1"/>
  <c r="E8" i="92"/>
  <c r="J6" i="92"/>
  <c r="Y6" i="92" s="1"/>
  <c r="AB64" i="113"/>
  <c r="AG64" i="113" s="1"/>
  <c r="AF64" i="113"/>
  <c r="S64" i="116" s="1"/>
  <c r="AI64" i="113"/>
  <c r="N51" i="62"/>
  <c r="L51" i="65" s="1"/>
  <c r="M51" i="65"/>
  <c r="A21" i="62"/>
  <c r="C21" i="65" s="1"/>
  <c r="D21" i="65"/>
  <c r="I68" i="64"/>
  <c r="H69" i="64"/>
  <c r="K69" i="64"/>
  <c r="J69" i="64" s="1"/>
  <c r="K136" i="88"/>
  <c r="AG36" i="65"/>
  <c r="T36" i="68" s="1"/>
  <c r="AC36" i="68" s="1"/>
  <c r="K316" i="61"/>
  <c r="J316" i="61" s="1"/>
  <c r="H316" i="61"/>
  <c r="K6" i="104"/>
  <c r="F8" i="104"/>
  <c r="F170" i="103"/>
  <c r="N58" i="92"/>
  <c r="L58" i="98" s="1"/>
  <c r="M58" i="98"/>
  <c r="J299" i="57"/>
  <c r="H299" i="61" s="1"/>
  <c r="I299" i="61"/>
  <c r="H101" i="57"/>
  <c r="K101" i="57"/>
  <c r="J101" i="57" s="1"/>
  <c r="J64" i="88"/>
  <c r="H64" i="91" s="1"/>
  <c r="I64" i="91"/>
  <c r="K64" i="91" s="1"/>
  <c r="I196" i="97"/>
  <c r="J196" i="91"/>
  <c r="H196" i="97" s="1"/>
  <c r="I97" i="97"/>
  <c r="J97" i="91"/>
  <c r="H97" i="97" s="1"/>
  <c r="K224" i="115"/>
  <c r="I219" i="115"/>
  <c r="H219" i="115" s="1"/>
  <c r="B34" i="119"/>
  <c r="D41" i="119"/>
  <c r="C41" i="119" s="1"/>
  <c r="M46" i="89"/>
  <c r="N46" i="68"/>
  <c r="L46" i="89" s="1"/>
  <c r="H154" i="61"/>
  <c r="K154" i="61"/>
  <c r="J154" i="61" s="1"/>
  <c r="J103" i="61"/>
  <c r="H103" i="64" s="1"/>
  <c r="I103" i="64"/>
  <c r="K103" i="64" s="1"/>
  <c r="AF44" i="116"/>
  <c r="S44" i="119" s="1"/>
  <c r="I314" i="97"/>
  <c r="K314" i="97" s="1"/>
  <c r="J314" i="91"/>
  <c r="H314" i="97" s="1"/>
  <c r="N13" i="116"/>
  <c r="L13" i="119" s="1"/>
  <c r="M13" i="119"/>
  <c r="D15" i="92"/>
  <c r="A15" i="89"/>
  <c r="C15" i="92" s="1"/>
  <c r="AD65" i="110"/>
  <c r="AE67" i="110"/>
  <c r="AD67" i="110" s="1"/>
  <c r="AF29" i="65"/>
  <c r="S29" i="68" s="1"/>
  <c r="AB43" i="58"/>
  <c r="AF43" i="58" s="1"/>
  <c r="S43" i="62" s="1"/>
  <c r="AH43" i="58"/>
  <c r="U43" i="62" s="1"/>
  <c r="AG43" i="58"/>
  <c r="K51" i="57"/>
  <c r="J51" i="57" s="1"/>
  <c r="O61" i="55"/>
  <c r="N61" i="55" s="1"/>
  <c r="T14" i="113"/>
  <c r="AH31" i="55"/>
  <c r="U31" i="58" s="1"/>
  <c r="H6" i="61"/>
  <c r="I5" i="61" s="1"/>
  <c r="M22" i="119"/>
  <c r="O22" i="119" s="1"/>
  <c r="N22" i="119" s="1"/>
  <c r="N22" i="116"/>
  <c r="L22" i="119" s="1"/>
  <c r="N23" i="116"/>
  <c r="L23" i="119" s="1"/>
  <c r="M23" i="119"/>
  <c r="J192" i="64"/>
  <c r="H192" i="67" s="1"/>
  <c r="I192" i="67"/>
  <c r="J86" i="97"/>
  <c r="H86" i="100" s="1"/>
  <c r="I86" i="100"/>
  <c r="I287" i="64"/>
  <c r="J287" i="61"/>
  <c r="H287" i="64" s="1"/>
  <c r="J182" i="57"/>
  <c r="H182" i="61" s="1"/>
  <c r="I182" i="61"/>
  <c r="I94" i="64"/>
  <c r="K94" i="64" s="1"/>
  <c r="J94" i="61"/>
  <c r="H94" i="64" s="1"/>
  <c r="H38" i="64"/>
  <c r="K38" i="64" s="1"/>
  <c r="J38" i="64" s="1"/>
  <c r="AH16" i="116"/>
  <c r="U16" i="119" s="1"/>
  <c r="AE16" i="119" s="1"/>
  <c r="AD16" i="119" s="1"/>
  <c r="J155" i="64"/>
  <c r="H155" i="67" s="1"/>
  <c r="I155" i="67"/>
  <c r="I43" i="88"/>
  <c r="J43" i="67"/>
  <c r="H43" i="88" s="1"/>
  <c r="AF63" i="3"/>
  <c r="S63" i="55" s="1"/>
  <c r="J114" i="103"/>
  <c r="H114" i="106" s="1"/>
  <c r="I114" i="106"/>
  <c r="A66" i="68"/>
  <c r="C66" i="89" s="1"/>
  <c r="D66" i="89"/>
  <c r="H286" i="61"/>
  <c r="K286" i="61" s="1"/>
  <c r="J286" i="61" s="1"/>
  <c r="I41" i="67"/>
  <c r="J41" i="64"/>
  <c r="H41" i="67" s="1"/>
  <c r="M28" i="101"/>
  <c r="O28" i="101" s="1"/>
  <c r="N28" i="98"/>
  <c r="L28" i="101" s="1"/>
  <c r="J138" i="97"/>
  <c r="H138" i="100" s="1"/>
  <c r="I138" i="100"/>
  <c r="K302" i="67"/>
  <c r="I301" i="67"/>
  <c r="H277" i="61"/>
  <c r="K277" i="61" s="1"/>
  <c r="J277" i="61" s="1"/>
  <c r="G170" i="67"/>
  <c r="AC34" i="58"/>
  <c r="AB64" i="55"/>
  <c r="AH64" i="55" s="1"/>
  <c r="U64" i="58" s="1"/>
  <c r="AG64" i="55"/>
  <c r="T64" i="58" s="1"/>
  <c r="AC64" i="58" s="1"/>
  <c r="AF64" i="55"/>
  <c r="S64" i="58" s="1"/>
  <c r="AI64" i="55"/>
  <c r="V64" i="58" s="1"/>
  <c r="B13" i="62"/>
  <c r="K260" i="61"/>
  <c r="I258" i="61"/>
  <c r="T55" i="55"/>
  <c r="AG61" i="3"/>
  <c r="AF61" i="3" s="1"/>
  <c r="K9" i="104"/>
  <c r="G321" i="103"/>
  <c r="F7" i="101"/>
  <c r="F321" i="100"/>
  <c r="E7" i="101" s="1"/>
  <c r="B22" i="89"/>
  <c r="F23" i="89"/>
  <c r="Z8" i="89"/>
  <c r="B67" i="113"/>
  <c r="A67" i="113" s="1"/>
  <c r="J312" i="103"/>
  <c r="H312" i="106" s="1"/>
  <c r="I312" i="106"/>
  <c r="I231" i="115"/>
  <c r="H231" i="115" s="1"/>
  <c r="K232" i="115"/>
  <c r="I71" i="100"/>
  <c r="K71" i="100" s="1"/>
  <c r="J71" i="97"/>
  <c r="H71" i="100" s="1"/>
  <c r="K81" i="64"/>
  <c r="O9" i="110"/>
  <c r="Z9" i="110"/>
  <c r="AE9" i="110" s="1"/>
  <c r="AI28" i="62"/>
  <c r="V28" i="65" s="1"/>
  <c r="AE28" i="65" s="1"/>
  <c r="AD28" i="65" s="1"/>
  <c r="J84" i="57"/>
  <c r="H84" i="61" s="1"/>
  <c r="I84" i="61"/>
  <c r="AB56" i="58"/>
  <c r="AH56" i="58" s="1"/>
  <c r="U56" i="62" s="1"/>
  <c r="AG56" i="58"/>
  <c r="T56" i="62" s="1"/>
  <c r="AC56" i="62" s="1"/>
  <c r="AF56" i="58"/>
  <c r="S56" i="62" s="1"/>
  <c r="I36" i="91"/>
  <c r="J36" i="88"/>
  <c r="H36" i="91" s="1"/>
  <c r="Z9" i="58"/>
  <c r="O9" i="58"/>
  <c r="K8" i="92"/>
  <c r="X8" i="92"/>
  <c r="K119" i="97"/>
  <c r="B58" i="116"/>
  <c r="O55" i="116"/>
  <c r="K153" i="64"/>
  <c r="I280" i="88"/>
  <c r="K280" i="88" s="1"/>
  <c r="J280" i="67"/>
  <c r="H280" i="88" s="1"/>
  <c r="I73" i="67"/>
  <c r="J73" i="64"/>
  <c r="H73" i="67" s="1"/>
  <c r="I317" i="64"/>
  <c r="J317" i="61"/>
  <c r="H317" i="64" s="1"/>
  <c r="H24" i="88"/>
  <c r="K24" i="88" s="1"/>
  <c r="J24" i="88" s="1"/>
  <c r="I23" i="88"/>
  <c r="AF45" i="116"/>
  <c r="S45" i="119" s="1"/>
  <c r="AC45" i="119" s="1"/>
  <c r="AD43" i="110"/>
  <c r="AE49" i="110" s="1"/>
  <c r="AD49" i="110" s="1"/>
  <c r="J53" i="103"/>
  <c r="H53" i="106" s="1"/>
  <c r="I53" i="106"/>
  <c r="I102" i="61"/>
  <c r="J102" i="57"/>
  <c r="H102" i="61" s="1"/>
  <c r="AE51" i="58"/>
  <c r="K259" i="88"/>
  <c r="X8" i="101"/>
  <c r="K8" i="101"/>
  <c r="H146" i="61"/>
  <c r="K146" i="61"/>
  <c r="J146" i="61" s="1"/>
  <c r="AG53" i="58"/>
  <c r="T53" i="62" s="1"/>
  <c r="AB53" i="58"/>
  <c r="AF53" i="58"/>
  <c r="S53" i="62" s="1"/>
  <c r="AH53" i="58"/>
  <c r="U53" i="62" s="1"/>
  <c r="AI53" i="58"/>
  <c r="V53" i="62" s="1"/>
  <c r="AE53" i="62" s="1"/>
  <c r="AD53" i="62" s="1"/>
  <c r="B59" i="119"/>
  <c r="A59" i="119" s="1"/>
  <c r="B47" i="68"/>
  <c r="H150" i="57"/>
  <c r="I145" i="57" s="1"/>
  <c r="K150" i="57"/>
  <c r="J150" i="57" s="1"/>
  <c r="K233" i="61"/>
  <c r="I231" i="61"/>
  <c r="AC55" i="116"/>
  <c r="K249" i="97"/>
  <c r="I248" i="97"/>
  <c r="J156" i="61"/>
  <c r="H156" i="64" s="1"/>
  <c r="I156" i="64"/>
  <c r="O46" i="113"/>
  <c r="AH48" i="62"/>
  <c r="U48" i="65" s="1"/>
  <c r="AF48" i="62"/>
  <c r="S48" i="65" s="1"/>
  <c r="AI48" i="62"/>
  <c r="V48" i="65" s="1"/>
  <c r="AE48" i="65" s="1"/>
  <c r="AD48" i="65" s="1"/>
  <c r="AB48" i="62"/>
  <c r="AG48" i="62"/>
  <c r="T48" i="65" s="1"/>
  <c r="AC48" i="65" s="1"/>
  <c r="D52" i="101"/>
  <c r="A52" i="98"/>
  <c r="C52" i="101" s="1"/>
  <c r="B29" i="89"/>
  <c r="M41" i="62"/>
  <c r="L41" i="62" s="1"/>
  <c r="O59" i="58"/>
  <c r="M61" i="58"/>
  <c r="L61" i="58" s="1"/>
  <c r="AI41" i="110"/>
  <c r="AH41" i="110" s="1"/>
  <c r="G321" i="91"/>
  <c r="K9" i="92"/>
  <c r="O41" i="113"/>
  <c r="N41" i="113" s="1"/>
  <c r="N35" i="98"/>
  <c r="L35" i="101" s="1"/>
  <c r="M35" i="101"/>
  <c r="I278" i="64"/>
  <c r="J278" i="61"/>
  <c r="H278" i="64" s="1"/>
  <c r="J54" i="97"/>
  <c r="H54" i="100" s="1"/>
  <c r="I54" i="100"/>
  <c r="AC38" i="58"/>
  <c r="K136" i="115"/>
  <c r="I135" i="115"/>
  <c r="J8" i="89"/>
  <c r="W8" i="89"/>
  <c r="K201" i="64"/>
  <c r="I200" i="64"/>
  <c r="A14" i="68"/>
  <c r="C14" i="89" s="1"/>
  <c r="D14" i="89"/>
  <c r="B14" i="89" s="1"/>
  <c r="J14" i="100"/>
  <c r="H14" i="103" s="1"/>
  <c r="I14" i="103"/>
  <c r="K14" i="103" s="1"/>
  <c r="O65" i="113"/>
  <c r="M67" i="113"/>
  <c r="L67" i="113" s="1"/>
  <c r="A53" i="89"/>
  <c r="C53" i="92" s="1"/>
  <c r="D53" i="92"/>
  <c r="AC58" i="62"/>
  <c r="N54" i="62"/>
  <c r="L54" i="65" s="1"/>
  <c r="M54" i="65"/>
  <c r="N26" i="68"/>
  <c r="L26" i="89" s="1"/>
  <c r="M26" i="89"/>
  <c r="D31" i="68"/>
  <c r="A31" i="65"/>
  <c r="C31" i="68" s="1"/>
  <c r="M43" i="58"/>
  <c r="N43" i="55"/>
  <c r="L43" i="58" s="1"/>
  <c r="X11" i="89"/>
  <c r="I15" i="64"/>
  <c r="J15" i="61"/>
  <c r="H15" i="64" s="1"/>
  <c r="O30" i="116"/>
  <c r="M66" i="68"/>
  <c r="O66" i="68" s="1"/>
  <c r="N66" i="65"/>
  <c r="L66" i="68" s="1"/>
  <c r="J234" i="88"/>
  <c r="H234" i="91" s="1"/>
  <c r="I234" i="91"/>
  <c r="AI47" i="62"/>
  <c r="V47" i="65" s="1"/>
  <c r="AE47" i="65" s="1"/>
  <c r="AD47" i="65" s="1"/>
  <c r="N40" i="68"/>
  <c r="L40" i="89" s="1"/>
  <c r="M40" i="89"/>
  <c r="O40" i="89" s="1"/>
  <c r="A57" i="104"/>
  <c r="C57" i="107" s="1"/>
  <c r="D57" i="107"/>
  <c r="A38" i="101"/>
  <c r="C38" i="104" s="1"/>
  <c r="D38" i="104"/>
  <c r="B38" i="104" s="1"/>
  <c r="I25" i="91"/>
  <c r="J25" i="88"/>
  <c r="H25" i="91" s="1"/>
  <c r="I61" i="100"/>
  <c r="J61" i="97"/>
  <c r="H61" i="100" s="1"/>
  <c r="I217" i="67"/>
  <c r="J217" i="64"/>
  <c r="H217" i="67" s="1"/>
  <c r="AI61" i="110"/>
  <c r="AH61" i="110" s="1"/>
  <c r="J96" i="61"/>
  <c r="H96" i="64" s="1"/>
  <c r="I96" i="64"/>
  <c r="D17" i="119"/>
  <c r="B17" i="119" s="1"/>
  <c r="A17" i="119" s="1"/>
  <c r="A17" i="116"/>
  <c r="C17" i="119" s="1"/>
  <c r="Z6" i="101"/>
  <c r="A60" i="68"/>
  <c r="C60" i="89" s="1"/>
  <c r="D60" i="89"/>
  <c r="B60" i="89" s="1"/>
  <c r="J148" i="61"/>
  <c r="H148" i="64" s="1"/>
  <c r="I148" i="64"/>
  <c r="A48" i="113"/>
  <c r="C48" i="116" s="1"/>
  <c r="D48" i="116"/>
  <c r="B49" i="113"/>
  <c r="A49" i="113" s="1"/>
  <c r="J246" i="88"/>
  <c r="H246" i="91" s="1"/>
  <c r="I246" i="91"/>
  <c r="I151" i="61"/>
  <c r="J151" i="57"/>
  <c r="H151" i="61" s="1"/>
  <c r="K125" i="64"/>
  <c r="I124" i="64"/>
  <c r="M31" i="113"/>
  <c r="N31" i="110"/>
  <c r="L31" i="113" s="1"/>
  <c r="G319" i="115"/>
  <c r="F290" i="115"/>
  <c r="F319" i="115" s="1"/>
  <c r="K290" i="115"/>
  <c r="J290" i="115" s="1"/>
  <c r="H197" i="61"/>
  <c r="I193" i="61" s="1"/>
  <c r="K197" i="61"/>
  <c r="J197" i="61" s="1"/>
  <c r="A51" i="113"/>
  <c r="C51" i="116" s="1"/>
  <c r="D51" i="116"/>
  <c r="M34" i="65"/>
  <c r="N34" i="62"/>
  <c r="L34" i="65" s="1"/>
  <c r="AG29" i="65"/>
  <c r="T29" i="68" s="1"/>
  <c r="AC29" i="68" s="1"/>
  <c r="AF65" i="68"/>
  <c r="S65" i="89" s="1"/>
  <c r="AC65" i="89" s="1"/>
  <c r="I319" i="118"/>
  <c r="I321" i="118" s="1"/>
  <c r="H321" i="118" s="1"/>
  <c r="H290" i="118"/>
  <c r="H319" i="118" s="1"/>
  <c r="AE39" i="113"/>
  <c r="AD39" i="113" s="1"/>
  <c r="Y9" i="92"/>
  <c r="K9" i="116"/>
  <c r="J9" i="116" s="1"/>
  <c r="Y9" i="116" s="1"/>
  <c r="O39" i="116"/>
  <c r="M41" i="116"/>
  <c r="L41" i="116" s="1"/>
  <c r="AB27" i="65" l="1"/>
  <c r="AF27" i="65"/>
  <c r="S27" i="68" s="1"/>
  <c r="AH27" i="65"/>
  <c r="U27" i="68" s="1"/>
  <c r="AG27" i="65"/>
  <c r="T27" i="68" s="1"/>
  <c r="AC27" i="68" s="1"/>
  <c r="AI27" i="65"/>
  <c r="V27" i="68" s="1"/>
  <c r="AE27" i="68" s="1"/>
  <c r="AD27" i="68" s="1"/>
  <c r="AB21" i="62"/>
  <c r="AI21" i="62" s="1"/>
  <c r="V21" i="65" s="1"/>
  <c r="AB15" i="68"/>
  <c r="AF15" i="68" s="1"/>
  <c r="S15" i="89" s="1"/>
  <c r="AB65" i="89"/>
  <c r="AH65" i="89" s="1"/>
  <c r="U65" i="92" s="1"/>
  <c r="I144" i="57"/>
  <c r="H145" i="57"/>
  <c r="K145" i="57"/>
  <c r="J145" i="57" s="1"/>
  <c r="T45" i="58"/>
  <c r="AB28" i="113"/>
  <c r="AF28" i="113"/>
  <c r="S28" i="116" s="1"/>
  <c r="AG28" i="113"/>
  <c r="T28" i="116" s="1"/>
  <c r="AC28" i="116" s="1"/>
  <c r="AI28" i="113"/>
  <c r="V28" i="116" s="1"/>
  <c r="AE28" i="116" s="1"/>
  <c r="AD28" i="116" s="1"/>
  <c r="AH28" i="113"/>
  <c r="U28" i="116" s="1"/>
  <c r="AB40" i="89"/>
  <c r="AH40" i="89" s="1"/>
  <c r="U40" i="92" s="1"/>
  <c r="AH37" i="119"/>
  <c r="AB37" i="119"/>
  <c r="AI37" i="119" s="1"/>
  <c r="AG37" i="119"/>
  <c r="AF37" i="119"/>
  <c r="K263" i="61"/>
  <c r="J263" i="61" s="1"/>
  <c r="H263" i="61"/>
  <c r="I262" i="61" s="1"/>
  <c r="AB45" i="119"/>
  <c r="AF45" i="119" s="1"/>
  <c r="AI45" i="119"/>
  <c r="AG45" i="119"/>
  <c r="H5" i="61"/>
  <c r="K5" i="61"/>
  <c r="J5" i="61" s="1"/>
  <c r="T64" i="116"/>
  <c r="H296" i="57"/>
  <c r="I295" i="57" s="1"/>
  <c r="H193" i="61"/>
  <c r="K193" i="61"/>
  <c r="J193" i="61" s="1"/>
  <c r="H170" i="2"/>
  <c r="K170" i="2" s="1"/>
  <c r="J170" i="2" s="1"/>
  <c r="V30" i="55"/>
  <c r="AI32" i="3"/>
  <c r="AH32" i="3" s="1"/>
  <c r="AB44" i="68"/>
  <c r="AF44" i="68"/>
  <c r="S44" i="89" s="1"/>
  <c r="AG44" i="68"/>
  <c r="T44" i="89" s="1"/>
  <c r="AC44" i="89" s="1"/>
  <c r="AH44" i="68"/>
  <c r="U44" i="89" s="1"/>
  <c r="AI44" i="68"/>
  <c r="V44" i="89" s="1"/>
  <c r="V36" i="116"/>
  <c r="AB29" i="68"/>
  <c r="AH29" i="68"/>
  <c r="U29" i="89" s="1"/>
  <c r="AI29" i="68"/>
  <c r="V29" i="89" s="1"/>
  <c r="AE29" i="89" s="1"/>
  <c r="AD29" i="89" s="1"/>
  <c r="AF29" i="68"/>
  <c r="S29" i="89" s="1"/>
  <c r="AG29" i="68"/>
  <c r="T29" i="89" s="1"/>
  <c r="AC29" i="89" s="1"/>
  <c r="K148" i="64"/>
  <c r="I146" i="64"/>
  <c r="K278" i="64"/>
  <c r="I277" i="64"/>
  <c r="K96" i="64"/>
  <c r="K25" i="91"/>
  <c r="I24" i="91"/>
  <c r="K234" i="91"/>
  <c r="O49" i="55"/>
  <c r="N49" i="55" s="1"/>
  <c r="O54" i="65"/>
  <c r="E23" i="89"/>
  <c r="Y8" i="89"/>
  <c r="Z11" i="89" s="1"/>
  <c r="K11" i="89"/>
  <c r="O35" i="101"/>
  <c r="M59" i="62"/>
  <c r="N59" i="58"/>
  <c r="L59" i="62" s="1"/>
  <c r="H231" i="61"/>
  <c r="K231" i="61" s="1"/>
  <c r="J231" i="61" s="1"/>
  <c r="F23" i="101"/>
  <c r="Z8" i="101"/>
  <c r="K53" i="106"/>
  <c r="J53" i="106" s="1"/>
  <c r="Z8" i="92"/>
  <c r="F23" i="92"/>
  <c r="AI56" i="58"/>
  <c r="V56" i="62" s="1"/>
  <c r="AE56" i="62" s="1"/>
  <c r="AD56" i="62" s="1"/>
  <c r="Z9" i="104"/>
  <c r="K192" i="67"/>
  <c r="K6" i="61"/>
  <c r="J6" i="61" s="1"/>
  <c r="B15" i="92"/>
  <c r="I224" i="118"/>
  <c r="J224" i="115"/>
  <c r="H224" i="118" s="1"/>
  <c r="X8" i="104"/>
  <c r="K8" i="104"/>
  <c r="V64" i="116"/>
  <c r="E8" i="3"/>
  <c r="J6" i="3"/>
  <c r="K115" i="67"/>
  <c r="B64" i="104"/>
  <c r="AB63" i="116"/>
  <c r="AH63" i="116" s="1"/>
  <c r="U63" i="119" s="1"/>
  <c r="AG63" i="116"/>
  <c r="I83" i="91"/>
  <c r="J83" i="88"/>
  <c r="H83" i="91" s="1"/>
  <c r="I122" i="100"/>
  <c r="K123" i="100"/>
  <c r="I152" i="91"/>
  <c r="K152" i="91" s="1"/>
  <c r="J152" i="88"/>
  <c r="H152" i="91" s="1"/>
  <c r="AC13" i="55"/>
  <c r="AC27" i="119"/>
  <c r="K65" i="67"/>
  <c r="K6" i="62"/>
  <c r="F170" i="61"/>
  <c r="F8" i="62"/>
  <c r="K282" i="57"/>
  <c r="J282" i="57" s="1"/>
  <c r="H282" i="57"/>
  <c r="I219" i="61"/>
  <c r="K225" i="61"/>
  <c r="I32" i="97"/>
  <c r="K33" i="97"/>
  <c r="J256" i="103"/>
  <c r="H256" i="106" s="1"/>
  <c r="I256" i="106"/>
  <c r="K315" i="88"/>
  <c r="H227" i="57"/>
  <c r="K227" i="57"/>
  <c r="J227" i="57" s="1"/>
  <c r="I205" i="57"/>
  <c r="N55" i="68"/>
  <c r="L55" i="89" s="1"/>
  <c r="M55" i="89"/>
  <c r="O55" i="89" s="1"/>
  <c r="N60" i="65"/>
  <c r="L60" i="68" s="1"/>
  <c r="M60" i="68"/>
  <c r="K265" i="61"/>
  <c r="O63" i="58"/>
  <c r="M67" i="58"/>
  <c r="L67" i="58" s="1"/>
  <c r="I209" i="118"/>
  <c r="H209" i="118" s="1"/>
  <c r="K210" i="118"/>
  <c r="J210" i="118" s="1"/>
  <c r="K147" i="67"/>
  <c r="D39" i="65"/>
  <c r="A39" i="62"/>
  <c r="C39" i="65" s="1"/>
  <c r="AH45" i="55"/>
  <c r="U45" i="58" s="1"/>
  <c r="H194" i="88"/>
  <c r="K194" i="88"/>
  <c r="J194" i="88" s="1"/>
  <c r="AB26" i="58"/>
  <c r="AF26" i="58" s="1"/>
  <c r="S26" i="62" s="1"/>
  <c r="AG29" i="119"/>
  <c r="AH31" i="110"/>
  <c r="U31" i="113" s="1"/>
  <c r="J182" i="115"/>
  <c r="H182" i="118" s="1"/>
  <c r="I182" i="118"/>
  <c r="H251" i="61"/>
  <c r="K251" i="61" s="1"/>
  <c r="J251" i="61" s="1"/>
  <c r="X8" i="58"/>
  <c r="K8" i="58"/>
  <c r="K8" i="55"/>
  <c r="X8" i="55"/>
  <c r="D26" i="119"/>
  <c r="A26" i="116"/>
  <c r="C26" i="119" s="1"/>
  <c r="B32" i="116"/>
  <c r="A32" i="116" s="1"/>
  <c r="AH58" i="119"/>
  <c r="K78" i="103"/>
  <c r="AH16" i="62"/>
  <c r="U16" i="65" s="1"/>
  <c r="AB16" i="62"/>
  <c r="AF16" i="62" s="1"/>
  <c r="S16" i="65" s="1"/>
  <c r="AI16" i="62"/>
  <c r="V16" i="65" s="1"/>
  <c r="T36" i="116"/>
  <c r="N64" i="68"/>
  <c r="L64" i="89" s="1"/>
  <c r="M64" i="89"/>
  <c r="J163" i="67"/>
  <c r="H163" i="88" s="1"/>
  <c r="I163" i="88"/>
  <c r="I300" i="106"/>
  <c r="J300" i="103"/>
  <c r="H300" i="106" s="1"/>
  <c r="N20" i="116"/>
  <c r="M20" i="119"/>
  <c r="K104" i="88"/>
  <c r="AE63" i="55"/>
  <c r="V67" i="55"/>
  <c r="U67" i="55" s="1"/>
  <c r="AI40" i="68"/>
  <c r="V40" i="89" s="1"/>
  <c r="AE40" i="89" s="1"/>
  <c r="AD40" i="89" s="1"/>
  <c r="N39" i="116"/>
  <c r="L39" i="119" s="1"/>
  <c r="M39" i="119"/>
  <c r="O41" i="116"/>
  <c r="N41" i="116" s="1"/>
  <c r="I125" i="67"/>
  <c r="J125" i="64"/>
  <c r="H125" i="67" s="1"/>
  <c r="Z9" i="116"/>
  <c r="H135" i="115"/>
  <c r="I134" i="115" s="1"/>
  <c r="H134" i="115" s="1"/>
  <c r="I233" i="64"/>
  <c r="J233" i="61"/>
  <c r="H233" i="64" s="1"/>
  <c r="H23" i="88"/>
  <c r="K23" i="88" s="1"/>
  <c r="J23" i="88" s="1"/>
  <c r="I280" i="91"/>
  <c r="K280" i="91" s="1"/>
  <c r="J280" i="88"/>
  <c r="H280" i="91" s="1"/>
  <c r="M9" i="62"/>
  <c r="N9" i="58"/>
  <c r="L9" i="62" s="1"/>
  <c r="J71" i="100"/>
  <c r="H71" i="103" s="1"/>
  <c r="I71" i="103"/>
  <c r="K71" i="103" s="1"/>
  <c r="F24" i="89"/>
  <c r="E24" i="89" s="1"/>
  <c r="X23" i="89"/>
  <c r="AB64" i="58"/>
  <c r="AH64" i="58" s="1"/>
  <c r="U64" i="62" s="1"/>
  <c r="K41" i="67"/>
  <c r="I94" i="67"/>
  <c r="K94" i="67" s="1"/>
  <c r="J94" i="64"/>
  <c r="H94" i="67" s="1"/>
  <c r="Z6" i="104"/>
  <c r="H68" i="64"/>
  <c r="K68" i="64"/>
  <c r="J68" i="64" s="1"/>
  <c r="X7" i="58"/>
  <c r="I110" i="67"/>
  <c r="K110" i="67" s="1"/>
  <c r="J110" i="64"/>
  <c r="H110" i="67" s="1"/>
  <c r="D55" i="92"/>
  <c r="A55" i="89"/>
  <c r="C55" i="92" s="1"/>
  <c r="Z6" i="3"/>
  <c r="O6" i="3"/>
  <c r="J236" i="67"/>
  <c r="H236" i="88" s="1"/>
  <c r="I236" i="88"/>
  <c r="I10" i="67"/>
  <c r="J10" i="64"/>
  <c r="H10" i="67" s="1"/>
  <c r="AE17" i="65"/>
  <c r="AD17" i="65" s="1"/>
  <c r="M57" i="89"/>
  <c r="N57" i="68"/>
  <c r="L57" i="89" s="1"/>
  <c r="B63" i="65"/>
  <c r="D67" i="65"/>
  <c r="C67" i="65" s="1"/>
  <c r="M21" i="92"/>
  <c r="O21" i="92" s="1"/>
  <c r="N21" i="89"/>
  <c r="L21" i="92" s="1"/>
  <c r="H270" i="54"/>
  <c r="K270" i="54" s="1"/>
  <c r="J270" i="54" s="1"/>
  <c r="D40" i="65"/>
  <c r="A40" i="62"/>
  <c r="C40" i="65" s="1"/>
  <c r="AF37" i="55"/>
  <c r="S37" i="58" s="1"/>
  <c r="I179" i="103"/>
  <c r="K180" i="103"/>
  <c r="K18" i="67"/>
  <c r="I17" i="67"/>
  <c r="AB13" i="116"/>
  <c r="AG13" i="116" s="1"/>
  <c r="I218" i="91"/>
  <c r="J218" i="88"/>
  <c r="H218" i="91" s="1"/>
  <c r="D28" i="104"/>
  <c r="B28" i="104" s="1"/>
  <c r="A28" i="101"/>
  <c r="C28" i="104" s="1"/>
  <c r="N37" i="65"/>
  <c r="L37" i="68" s="1"/>
  <c r="M37" i="68"/>
  <c r="I228" i="61"/>
  <c r="J228" i="57"/>
  <c r="H228" i="61" s="1"/>
  <c r="AC39" i="65"/>
  <c r="AC39" i="113"/>
  <c r="T41" i="113"/>
  <c r="S41" i="113" s="1"/>
  <c r="J202" i="67"/>
  <c r="H202" i="88" s="1"/>
  <c r="I202" i="88"/>
  <c r="K202" i="88" s="1"/>
  <c r="H310" i="61"/>
  <c r="K310" i="61" s="1"/>
  <c r="J310" i="61" s="1"/>
  <c r="I195" i="91"/>
  <c r="J195" i="88"/>
  <c r="H195" i="91" s="1"/>
  <c r="W7" i="55"/>
  <c r="F7" i="110"/>
  <c r="E7" i="110" s="1"/>
  <c r="W7" i="110" s="1"/>
  <c r="AF31" i="110"/>
  <c r="S31" i="113" s="1"/>
  <c r="AC31" i="113" s="1"/>
  <c r="B43" i="119"/>
  <c r="H209" i="64"/>
  <c r="K209" i="64"/>
  <c r="J209" i="64" s="1"/>
  <c r="I252" i="64"/>
  <c r="J252" i="61"/>
  <c r="H252" i="64" s="1"/>
  <c r="J274" i="88"/>
  <c r="H274" i="91" s="1"/>
  <c r="I274" i="91"/>
  <c r="E8" i="58"/>
  <c r="J6" i="58"/>
  <c r="Y6" i="58" s="1"/>
  <c r="Z6" i="55"/>
  <c r="AE65" i="89"/>
  <c r="AD65" i="89" s="1"/>
  <c r="J7" i="67"/>
  <c r="H7" i="88" s="1"/>
  <c r="I7" i="88"/>
  <c r="D65" i="98"/>
  <c r="A65" i="92"/>
  <c r="C65" i="98" s="1"/>
  <c r="J72" i="97"/>
  <c r="H72" i="100" s="1"/>
  <c r="I72" i="100"/>
  <c r="K72" i="100" s="1"/>
  <c r="I191" i="88"/>
  <c r="K191" i="88" s="1"/>
  <c r="J191" i="67"/>
  <c r="H191" i="88" s="1"/>
  <c r="AC26" i="113"/>
  <c r="AI21" i="116"/>
  <c r="V21" i="119" s="1"/>
  <c r="AB21" i="116"/>
  <c r="AG21" i="116" s="1"/>
  <c r="T21" i="119" s="1"/>
  <c r="AC21" i="119" s="1"/>
  <c r="AF21" i="116"/>
  <c r="S21" i="119" s="1"/>
  <c r="AH21" i="116"/>
  <c r="U21" i="119" s="1"/>
  <c r="I12" i="106"/>
  <c r="K12" i="106" s="1"/>
  <c r="J12" i="106" s="1"/>
  <c r="J12" i="103"/>
  <c r="H12" i="106" s="1"/>
  <c r="H51" i="61"/>
  <c r="H167" i="61" s="1"/>
  <c r="I167" i="61"/>
  <c r="K51" i="61"/>
  <c r="J51" i="61" s="1"/>
  <c r="G321" i="112"/>
  <c r="K319" i="112"/>
  <c r="J319" i="112" s="1"/>
  <c r="AF22" i="58"/>
  <c r="S22" i="62" s="1"/>
  <c r="AC22" i="62" s="1"/>
  <c r="AF60" i="62"/>
  <c r="S60" i="65" s="1"/>
  <c r="D38" i="107"/>
  <c r="B38" i="107" s="1"/>
  <c r="A38" i="107" s="1"/>
  <c r="A38" i="104"/>
  <c r="C38" i="107" s="1"/>
  <c r="A14" i="89"/>
  <c r="C14" i="92" s="1"/>
  <c r="D14" i="92"/>
  <c r="O34" i="65"/>
  <c r="K246" i="91"/>
  <c r="O43" i="58"/>
  <c r="M49" i="58"/>
  <c r="L49" i="58" s="1"/>
  <c r="AB58" i="62"/>
  <c r="AG58" i="62" s="1"/>
  <c r="T58" i="65" s="1"/>
  <c r="I136" i="118"/>
  <c r="J136" i="115"/>
  <c r="H136" i="118" s="1"/>
  <c r="A29" i="89"/>
  <c r="C29" i="92" s="1"/>
  <c r="D29" i="92"/>
  <c r="N46" i="113"/>
  <c r="L46" i="116" s="1"/>
  <c r="M46" i="116"/>
  <c r="AG43" i="110"/>
  <c r="J153" i="64"/>
  <c r="H153" i="67" s="1"/>
  <c r="I153" i="67"/>
  <c r="K84" i="61"/>
  <c r="I79" i="61"/>
  <c r="J232" i="115"/>
  <c r="H232" i="118" s="1"/>
  <c r="I232" i="118"/>
  <c r="A22" i="89"/>
  <c r="C22" i="92" s="1"/>
  <c r="D22" i="92"/>
  <c r="B22" i="92" s="1"/>
  <c r="AC55" i="55"/>
  <c r="T61" i="55"/>
  <c r="S61" i="55" s="1"/>
  <c r="H301" i="67"/>
  <c r="K301" i="67" s="1"/>
  <c r="J301" i="67" s="1"/>
  <c r="K43" i="88"/>
  <c r="K182" i="61"/>
  <c r="I181" i="61"/>
  <c r="AI43" i="58"/>
  <c r="O13" i="119"/>
  <c r="K97" i="97"/>
  <c r="K299" i="61"/>
  <c r="I297" i="61"/>
  <c r="B21" i="65"/>
  <c r="AH64" i="113"/>
  <c r="U64" i="116" s="1"/>
  <c r="AB47" i="65"/>
  <c r="AF47" i="65" s="1"/>
  <c r="S47" i="68" s="1"/>
  <c r="AC9" i="65"/>
  <c r="F11" i="3"/>
  <c r="K8" i="3"/>
  <c r="X8" i="3"/>
  <c r="B8" i="3"/>
  <c r="K241" i="106"/>
  <c r="J241" i="106" s="1"/>
  <c r="B32" i="58"/>
  <c r="A32" i="58" s="1"/>
  <c r="O24" i="55"/>
  <c r="N24" i="55" s="1"/>
  <c r="AG17" i="62"/>
  <c r="T17" i="65" s="1"/>
  <c r="AC17" i="65" s="1"/>
  <c r="AD34" i="58"/>
  <c r="D18" i="89"/>
  <c r="A18" i="68"/>
  <c r="C18" i="89" s="1"/>
  <c r="K88" i="91"/>
  <c r="O38" i="68"/>
  <c r="H135" i="67"/>
  <c r="I134" i="67"/>
  <c r="K135" i="67"/>
  <c r="J135" i="67" s="1"/>
  <c r="AG37" i="55"/>
  <c r="B21" i="119"/>
  <c r="A21" i="119" s="1"/>
  <c r="A36" i="68"/>
  <c r="C36" i="89" s="1"/>
  <c r="D36" i="89"/>
  <c r="AH34" i="119"/>
  <c r="N19" i="68"/>
  <c r="L19" i="89" s="1"/>
  <c r="M19" i="89"/>
  <c r="O19" i="89" s="1"/>
  <c r="K62" i="67"/>
  <c r="I60" i="67"/>
  <c r="I275" i="64"/>
  <c r="J275" i="61"/>
  <c r="H275" i="64" s="1"/>
  <c r="K187" i="67"/>
  <c r="AB52" i="113"/>
  <c r="AF52" i="113"/>
  <c r="S52" i="116" s="1"/>
  <c r="AH52" i="113"/>
  <c r="U52" i="116" s="1"/>
  <c r="AI52" i="113"/>
  <c r="V52" i="116" s="1"/>
  <c r="AE52" i="116" s="1"/>
  <c r="AD52" i="116" s="1"/>
  <c r="AG52" i="113"/>
  <c r="T52" i="116" s="1"/>
  <c r="AC52" i="116" s="1"/>
  <c r="I162" i="91"/>
  <c r="K162" i="91" s="1"/>
  <c r="J162" i="88"/>
  <c r="H162" i="91" s="1"/>
  <c r="I313" i="64"/>
  <c r="J313" i="61"/>
  <c r="H313" i="64" s="1"/>
  <c r="B44" i="104"/>
  <c r="K185" i="67"/>
  <c r="I183" i="67"/>
  <c r="M10" i="58"/>
  <c r="N10" i="55"/>
  <c r="L10" i="58" s="1"/>
  <c r="X7" i="55"/>
  <c r="B7" i="55"/>
  <c r="AH29" i="119"/>
  <c r="K59" i="103"/>
  <c r="AI31" i="110"/>
  <c r="V31" i="113" s="1"/>
  <c r="AE31" i="113" s="1"/>
  <c r="AD31" i="113" s="1"/>
  <c r="Z10" i="119"/>
  <c r="J10" i="119"/>
  <c r="Y10" i="119" s="1"/>
  <c r="J210" i="64"/>
  <c r="H210" i="67" s="1"/>
  <c r="I210" i="67"/>
  <c r="K116" i="67"/>
  <c r="Z6" i="58"/>
  <c r="E8" i="55"/>
  <c r="J6" i="55"/>
  <c r="Y6" i="55" s="1"/>
  <c r="AI58" i="119"/>
  <c r="H305" i="61"/>
  <c r="K305" i="61" s="1"/>
  <c r="J305" i="61" s="1"/>
  <c r="I199" i="91"/>
  <c r="J199" i="88"/>
  <c r="H199" i="91" s="1"/>
  <c r="O60" i="119"/>
  <c r="N60" i="119" s="1"/>
  <c r="AB28" i="65"/>
  <c r="AI28" i="65" s="1"/>
  <c r="V28" i="68" s="1"/>
  <c r="H6" i="115"/>
  <c r="I5" i="115"/>
  <c r="K8" i="65"/>
  <c r="X8" i="65"/>
  <c r="I70" i="91"/>
  <c r="J70" i="88"/>
  <c r="H70" i="91" s="1"/>
  <c r="AI10" i="58"/>
  <c r="V10" i="62" s="1"/>
  <c r="AE10" i="62" s="1"/>
  <c r="AD10" i="62" s="1"/>
  <c r="AI19" i="58"/>
  <c r="V19" i="62" s="1"/>
  <c r="AH46" i="113"/>
  <c r="U46" i="116" s="1"/>
  <c r="I204" i="54"/>
  <c r="AI60" i="62"/>
  <c r="V60" i="65" s="1"/>
  <c r="AE60" i="65" s="1"/>
  <c r="AD60" i="65" s="1"/>
  <c r="AF31" i="55"/>
  <c r="S31" i="58" s="1"/>
  <c r="K73" i="67"/>
  <c r="I69" i="67"/>
  <c r="D60" i="92"/>
  <c r="A60" i="89"/>
  <c r="C60" i="92" s="1"/>
  <c r="B61" i="113"/>
  <c r="A61" i="113" s="1"/>
  <c r="G321" i="115"/>
  <c r="K319" i="115"/>
  <c r="J319" i="115" s="1"/>
  <c r="B57" i="107"/>
  <c r="A57" i="107" s="1"/>
  <c r="M66" i="89"/>
  <c r="N66" i="68"/>
  <c r="L66" i="89" s="1"/>
  <c r="B53" i="92"/>
  <c r="K200" i="64"/>
  <c r="J200" i="64" s="1"/>
  <c r="H200" i="64"/>
  <c r="AI38" i="58"/>
  <c r="V38" i="62" s="1"/>
  <c r="AE38" i="62" s="1"/>
  <c r="AD38" i="62" s="1"/>
  <c r="AB38" i="58"/>
  <c r="AG38" i="58"/>
  <c r="T38" i="62" s="1"/>
  <c r="AH38" i="58"/>
  <c r="U38" i="62" s="1"/>
  <c r="AF38" i="58"/>
  <c r="S38" i="62" s="1"/>
  <c r="K156" i="64"/>
  <c r="I154" i="64"/>
  <c r="AC53" i="62"/>
  <c r="I259" i="91"/>
  <c r="J259" i="88"/>
  <c r="H259" i="91" s="1"/>
  <c r="AI43" i="110"/>
  <c r="M55" i="119"/>
  <c r="N55" i="116"/>
  <c r="L55" i="119" s="1"/>
  <c r="H258" i="61"/>
  <c r="I250" i="61" s="1"/>
  <c r="K258" i="61"/>
  <c r="J258" i="61" s="1"/>
  <c r="I302" i="88"/>
  <c r="J302" i="67"/>
  <c r="H302" i="88" s="1"/>
  <c r="K155" i="67"/>
  <c r="AC14" i="113"/>
  <c r="I166" i="54"/>
  <c r="H4" i="54"/>
  <c r="H166" i="54" s="1"/>
  <c r="I149" i="88"/>
  <c r="K149" i="88" s="1"/>
  <c r="J149" i="67"/>
  <c r="H149" i="88" s="1"/>
  <c r="O13" i="58"/>
  <c r="M24" i="58"/>
  <c r="L24" i="58" s="1"/>
  <c r="J303" i="88"/>
  <c r="H303" i="91" s="1"/>
  <c r="I303" i="91"/>
  <c r="K42" i="100"/>
  <c r="H128" i="100"/>
  <c r="K128" i="100"/>
  <c r="J128" i="100" s="1"/>
  <c r="K189" i="64"/>
  <c r="I186" i="64"/>
  <c r="I40" i="100"/>
  <c r="J40" i="97"/>
  <c r="H40" i="100" s="1"/>
  <c r="I285" i="64"/>
  <c r="J285" i="61"/>
  <c r="H285" i="64" s="1"/>
  <c r="AG32" i="3"/>
  <c r="AF32" i="3" s="1"/>
  <c r="T30" i="55"/>
  <c r="J208" i="97"/>
  <c r="H208" i="100" s="1"/>
  <c r="I208" i="100"/>
  <c r="I137" i="88"/>
  <c r="J137" i="67"/>
  <c r="H137" i="88" s="1"/>
  <c r="AH37" i="55"/>
  <c r="U37" i="58" s="1"/>
  <c r="J95" i="91"/>
  <c r="H95" i="97" s="1"/>
  <c r="I95" i="97"/>
  <c r="K95" i="97" s="1"/>
  <c r="AB16" i="119"/>
  <c r="AF16" i="119" s="1"/>
  <c r="AH16" i="119"/>
  <c r="AI16" i="119"/>
  <c r="K235" i="64"/>
  <c r="J235" i="64" s="1"/>
  <c r="H235" i="64"/>
  <c r="J281" i="103"/>
  <c r="H281" i="106" s="1"/>
  <c r="I281" i="106"/>
  <c r="F321" i="61"/>
  <c r="E7" i="62" s="1"/>
  <c r="F7" i="62"/>
  <c r="H288" i="100"/>
  <c r="K288" i="100"/>
  <c r="J288" i="100" s="1"/>
  <c r="D54" i="98"/>
  <c r="A54" i="92"/>
  <c r="C54" i="98" s="1"/>
  <c r="AE59" i="119"/>
  <c r="AD59" i="119" s="1"/>
  <c r="K74" i="54"/>
  <c r="J74" i="54" s="1"/>
  <c r="H74" i="54"/>
  <c r="I67" i="54"/>
  <c r="AG34" i="119"/>
  <c r="J276" i="67"/>
  <c r="H276" i="88" s="1"/>
  <c r="I276" i="88"/>
  <c r="J247" i="100"/>
  <c r="H247" i="103" s="1"/>
  <c r="I247" i="103"/>
  <c r="J184" i="97"/>
  <c r="H184" i="100" s="1"/>
  <c r="I184" i="100"/>
  <c r="AF57" i="58"/>
  <c r="S57" i="62" s="1"/>
  <c r="AC57" i="62" s="1"/>
  <c r="I106" i="100"/>
  <c r="J106" i="97"/>
  <c r="H106" i="100" s="1"/>
  <c r="I264" i="64"/>
  <c r="J264" i="61"/>
  <c r="H264" i="64" s="1"/>
  <c r="AC44" i="119"/>
  <c r="I21" i="100"/>
  <c r="J21" i="97"/>
  <c r="H21" i="100" s="1"/>
  <c r="AG14" i="58"/>
  <c r="T14" i="62" s="1"/>
  <c r="AB14" i="58"/>
  <c r="AF14" i="58" s="1"/>
  <c r="S14" i="62" s="1"/>
  <c r="AI14" i="58"/>
  <c r="V14" i="62" s="1"/>
  <c r="A19" i="68"/>
  <c r="C19" i="89" s="1"/>
  <c r="D19" i="89"/>
  <c r="B19" i="89" s="1"/>
  <c r="H60" i="64"/>
  <c r="I55" i="64"/>
  <c r="K60" i="64"/>
  <c r="J60" i="64" s="1"/>
  <c r="AC49" i="55"/>
  <c r="AB49" i="55" s="1"/>
  <c r="J100" i="64"/>
  <c r="H100" i="67" s="1"/>
  <c r="I100" i="67"/>
  <c r="K100" i="67" s="1"/>
  <c r="H159" i="64"/>
  <c r="I158" i="64"/>
  <c r="K159" i="64"/>
  <c r="J159" i="64" s="1"/>
  <c r="B51" i="89"/>
  <c r="O32" i="110"/>
  <c r="N32" i="110" s="1"/>
  <c r="H34" i="57"/>
  <c r="I31" i="57" s="1"/>
  <c r="K34" i="57"/>
  <c r="J34" i="57" s="1"/>
  <c r="I213" i="91"/>
  <c r="K213" i="91" s="1"/>
  <c r="J213" i="88"/>
  <c r="H213" i="91" s="1"/>
  <c r="I307" i="64"/>
  <c r="J307" i="61"/>
  <c r="H307" i="64" s="1"/>
  <c r="Y6" i="101"/>
  <c r="I232" i="103"/>
  <c r="J232" i="100"/>
  <c r="H232" i="103" s="1"/>
  <c r="J7" i="115"/>
  <c r="H7" i="118" s="1"/>
  <c r="I7" i="118"/>
  <c r="Z6" i="65"/>
  <c r="AF10" i="58"/>
  <c r="S10" i="62" s="1"/>
  <c r="AH19" i="58"/>
  <c r="U19" i="62" s="1"/>
  <c r="AE14" i="113"/>
  <c r="AF46" i="113"/>
  <c r="S46" i="116" s="1"/>
  <c r="AC46" i="116" s="1"/>
  <c r="AG60" i="62"/>
  <c r="T60" i="65" s="1"/>
  <c r="AC60" i="65" s="1"/>
  <c r="AI54" i="58"/>
  <c r="V54" i="62" s="1"/>
  <c r="I14" i="106"/>
  <c r="K14" i="106" s="1"/>
  <c r="J14" i="106" s="1"/>
  <c r="J14" i="103"/>
  <c r="H14" i="106" s="1"/>
  <c r="K151" i="61"/>
  <c r="I150" i="61"/>
  <c r="B51" i="116"/>
  <c r="D61" i="116"/>
  <c r="C61" i="116" s="1"/>
  <c r="K217" i="67"/>
  <c r="N30" i="116"/>
  <c r="L30" i="119" s="1"/>
  <c r="M30" i="119"/>
  <c r="B31" i="68"/>
  <c r="J201" i="64"/>
  <c r="H201" i="67" s="1"/>
  <c r="I201" i="67"/>
  <c r="K54" i="100"/>
  <c r="Z9" i="92"/>
  <c r="B52" i="101"/>
  <c r="AH43" i="110"/>
  <c r="U43" i="113" s="1"/>
  <c r="A58" i="116"/>
  <c r="C58" i="119" s="1"/>
  <c r="D58" i="119"/>
  <c r="B58" i="119" s="1"/>
  <c r="A58" i="119" s="1"/>
  <c r="K36" i="91"/>
  <c r="K312" i="106"/>
  <c r="J312" i="106" s="1"/>
  <c r="W7" i="101"/>
  <c r="I260" i="64"/>
  <c r="J260" i="61"/>
  <c r="H260" i="64" s="1"/>
  <c r="K138" i="100"/>
  <c r="B66" i="89"/>
  <c r="O46" i="89"/>
  <c r="K196" i="97"/>
  <c r="O58" i="98"/>
  <c r="AB36" i="68"/>
  <c r="AF36" i="68" s="1"/>
  <c r="S36" i="89" s="1"/>
  <c r="AH36" i="68"/>
  <c r="U36" i="89" s="1"/>
  <c r="Z10" i="68"/>
  <c r="B30" i="62"/>
  <c r="D32" i="62"/>
  <c r="C32" i="62" s="1"/>
  <c r="I129" i="103"/>
  <c r="J129" i="100"/>
  <c r="H129" i="103" s="1"/>
  <c r="H283" i="61"/>
  <c r="K283" i="61"/>
  <c r="J283" i="61" s="1"/>
  <c r="I282" i="61"/>
  <c r="N52" i="113"/>
  <c r="L52" i="116" s="1"/>
  <c r="M52" i="116"/>
  <c r="H75" i="57"/>
  <c r="K75" i="57"/>
  <c r="J75" i="57" s="1"/>
  <c r="I74" i="57"/>
  <c r="AB51" i="58"/>
  <c r="AG51" i="58" s="1"/>
  <c r="N56" i="65"/>
  <c r="L56" i="68" s="1"/>
  <c r="M56" i="68"/>
  <c r="O56" i="68" s="1"/>
  <c r="AI37" i="55"/>
  <c r="J238" i="64"/>
  <c r="H238" i="67" s="1"/>
  <c r="I238" i="67"/>
  <c r="K9" i="64"/>
  <c r="I6" i="64"/>
  <c r="Z9" i="62"/>
  <c r="O9" i="62"/>
  <c r="I289" i="103"/>
  <c r="J289" i="100"/>
  <c r="H289" i="103" s="1"/>
  <c r="AB59" i="119"/>
  <c r="AI59" i="119" s="1"/>
  <c r="AG57" i="116"/>
  <c r="T57" i="119" s="1"/>
  <c r="AH57" i="116"/>
  <c r="U57" i="119" s="1"/>
  <c r="AI57" i="116"/>
  <c r="V57" i="119" s="1"/>
  <c r="AF57" i="116"/>
  <c r="S57" i="119" s="1"/>
  <c r="AB57" i="116"/>
  <c r="M36" i="65"/>
  <c r="N36" i="62"/>
  <c r="K130" i="100"/>
  <c r="AH57" i="58"/>
  <c r="U57" i="62" s="1"/>
  <c r="K113" i="64"/>
  <c r="K63" i="67"/>
  <c r="J99" i="91"/>
  <c r="H99" i="97" s="1"/>
  <c r="I99" i="97"/>
  <c r="K99" i="97" s="1"/>
  <c r="I19" i="106"/>
  <c r="J19" i="103"/>
  <c r="H19" i="106" s="1"/>
  <c r="D16" i="98"/>
  <c r="A16" i="92"/>
  <c r="C16" i="98" s="1"/>
  <c r="AF45" i="55"/>
  <c r="S45" i="58" s="1"/>
  <c r="AE13" i="55"/>
  <c r="J243" i="57"/>
  <c r="H243" i="61" s="1"/>
  <c r="I243" i="61"/>
  <c r="J161" i="64"/>
  <c r="H161" i="67" s="1"/>
  <c r="I161" i="67"/>
  <c r="K190" i="64"/>
  <c r="AD52" i="55"/>
  <c r="AE61" i="55"/>
  <c r="AD61" i="55" s="1"/>
  <c r="K112" i="67"/>
  <c r="I37" i="61"/>
  <c r="J37" i="57"/>
  <c r="H37" i="61" s="1"/>
  <c r="K9" i="119"/>
  <c r="I128" i="115"/>
  <c r="K129" i="115"/>
  <c r="B48" i="68"/>
  <c r="A46" i="62"/>
  <c r="C46" i="65" s="1"/>
  <c r="D46" i="65"/>
  <c r="K198" i="64"/>
  <c r="I197" i="64"/>
  <c r="AE41" i="113"/>
  <c r="AD41" i="113" s="1"/>
  <c r="J8" i="101"/>
  <c r="W8" i="101"/>
  <c r="AE48" i="116"/>
  <c r="AD48" i="116" s="1"/>
  <c r="AF20" i="62"/>
  <c r="S20" i="65" s="1"/>
  <c r="AC20" i="65" s="1"/>
  <c r="B35" i="89"/>
  <c r="J6" i="65"/>
  <c r="Y6" i="65" s="1"/>
  <c r="E8" i="65"/>
  <c r="I85" i="67"/>
  <c r="K85" i="67" s="1"/>
  <c r="J85" i="64"/>
  <c r="H85" i="67" s="1"/>
  <c r="AI46" i="113"/>
  <c r="V46" i="116" s="1"/>
  <c r="AE46" i="116" s="1"/>
  <c r="AD46" i="116" s="1"/>
  <c r="AG54" i="58"/>
  <c r="T54" i="62" s="1"/>
  <c r="AC54" i="62" s="1"/>
  <c r="I323" i="118"/>
  <c r="H323" i="118" s="1"/>
  <c r="N40" i="89"/>
  <c r="L40" i="92" s="1"/>
  <c r="M40" i="92"/>
  <c r="O40" i="92" s="1"/>
  <c r="AI48" i="65"/>
  <c r="V48" i="68" s="1"/>
  <c r="AB48" i="65"/>
  <c r="AH48" i="65" s="1"/>
  <c r="U48" i="68" s="1"/>
  <c r="AG48" i="65"/>
  <c r="T48" i="68" s="1"/>
  <c r="AC48" i="68" s="1"/>
  <c r="AF48" i="65"/>
  <c r="S48" i="68" s="1"/>
  <c r="AF43" i="110"/>
  <c r="S43" i="113" s="1"/>
  <c r="I286" i="64"/>
  <c r="K287" i="64"/>
  <c r="I314" i="100"/>
  <c r="J314" i="97"/>
  <c r="H314" i="100" s="1"/>
  <c r="J64" i="91"/>
  <c r="H64" i="97" s="1"/>
  <c r="I64" i="97"/>
  <c r="K64" i="97" s="1"/>
  <c r="O51" i="65"/>
  <c r="I132" i="103"/>
  <c r="J132" i="100"/>
  <c r="H132" i="103" s="1"/>
  <c r="A43" i="65"/>
  <c r="C43" i="68" s="1"/>
  <c r="D43" i="68"/>
  <c r="AB35" i="62"/>
  <c r="AI35" i="62" s="1"/>
  <c r="V35" i="65" s="1"/>
  <c r="J242" i="64"/>
  <c r="H242" i="67" s="1"/>
  <c r="I242" i="67"/>
  <c r="K215" i="67"/>
  <c r="I214" i="67"/>
  <c r="J157" i="67"/>
  <c r="H157" i="88" s="1"/>
  <c r="I157" i="88"/>
  <c r="K157" i="88" s="1"/>
  <c r="K67" i="2"/>
  <c r="J67" i="2" s="1"/>
  <c r="J77" i="57"/>
  <c r="H77" i="61" s="1"/>
  <c r="I77" i="61"/>
  <c r="AB66" i="113"/>
  <c r="AG66" i="113" s="1"/>
  <c r="T66" i="116" s="1"/>
  <c r="T63" i="55"/>
  <c r="AG67" i="3"/>
  <c r="AF67" i="3" s="1"/>
  <c r="M29" i="107"/>
  <c r="O29" i="107" s="1"/>
  <c r="N29" i="107" s="1"/>
  <c r="N29" i="104"/>
  <c r="L29" i="107" s="1"/>
  <c r="AB18" i="58"/>
  <c r="AH18" i="58" s="1"/>
  <c r="U18" i="62" s="1"/>
  <c r="I22" i="64"/>
  <c r="J22" i="61"/>
  <c r="H22" i="64" s="1"/>
  <c r="J105" i="64"/>
  <c r="H105" i="67" s="1"/>
  <c r="I105" i="67"/>
  <c r="O27" i="65"/>
  <c r="M32" i="65"/>
  <c r="L32" i="65" s="1"/>
  <c r="AI57" i="58"/>
  <c r="V57" i="62" s="1"/>
  <c r="AE57" i="62" s="1"/>
  <c r="AD57" i="62" s="1"/>
  <c r="M65" i="92"/>
  <c r="N65" i="89"/>
  <c r="L65" i="92" s="1"/>
  <c r="N44" i="101"/>
  <c r="L44" i="104" s="1"/>
  <c r="M44" i="104"/>
  <c r="O44" i="104" s="1"/>
  <c r="AB40" i="119"/>
  <c r="AH40" i="119" s="1"/>
  <c r="AI40" i="119"/>
  <c r="AF40" i="119"/>
  <c r="AG40" i="119"/>
  <c r="A20" i="104"/>
  <c r="C20" i="107" s="1"/>
  <c r="D20" i="107"/>
  <c r="AB53" i="119"/>
  <c r="AF53" i="119" s="1"/>
  <c r="H255" i="64"/>
  <c r="K255" i="64"/>
  <c r="J255" i="64" s="1"/>
  <c r="Z10" i="110"/>
  <c r="O10" i="110"/>
  <c r="J10" i="110"/>
  <c r="Y10" i="110" s="1"/>
  <c r="J253" i="64"/>
  <c r="H253" i="67" s="1"/>
  <c r="I253" i="67"/>
  <c r="V45" i="58"/>
  <c r="AI49" i="55"/>
  <c r="AH49" i="55" s="1"/>
  <c r="AE59" i="62"/>
  <c r="AD59" i="62" s="1"/>
  <c r="H240" i="57"/>
  <c r="I239" i="57" s="1"/>
  <c r="H131" i="97"/>
  <c r="I127" i="97" s="1"/>
  <c r="M45" i="68"/>
  <c r="O45" i="68" s="1"/>
  <c r="N45" i="65"/>
  <c r="L45" i="68" s="1"/>
  <c r="J207" i="61"/>
  <c r="H207" i="64" s="1"/>
  <c r="I207" i="64"/>
  <c r="N52" i="68"/>
  <c r="L52" i="89" s="1"/>
  <c r="M52" i="89"/>
  <c r="J11" i="100"/>
  <c r="H11" i="103" s="1"/>
  <c r="I11" i="103"/>
  <c r="AE26" i="113"/>
  <c r="K151" i="115"/>
  <c r="I150" i="115"/>
  <c r="H150" i="115" s="1"/>
  <c r="AI31" i="55"/>
  <c r="V31" i="58" s="1"/>
  <c r="AE31" i="58" s="1"/>
  <c r="AD31" i="58" s="1"/>
  <c r="M47" i="92"/>
  <c r="N47" i="89"/>
  <c r="L47" i="92" s="1"/>
  <c r="AI48" i="116"/>
  <c r="V48" i="119" s="1"/>
  <c r="AH48" i="116"/>
  <c r="U48" i="119" s="1"/>
  <c r="AB48" i="116"/>
  <c r="AG48" i="116" s="1"/>
  <c r="T48" i="119" s="1"/>
  <c r="AC48" i="119" s="1"/>
  <c r="AF48" i="116"/>
  <c r="S48" i="119" s="1"/>
  <c r="I35" i="106"/>
  <c r="J35" i="103"/>
  <c r="H35" i="106" s="1"/>
  <c r="E8" i="98"/>
  <c r="J6" i="98"/>
  <c r="Y6" i="98" s="1"/>
  <c r="M28" i="116"/>
  <c r="O28" i="116" s="1"/>
  <c r="N28" i="113"/>
  <c r="L28" i="116" s="1"/>
  <c r="N22" i="104"/>
  <c r="L22" i="107" s="1"/>
  <c r="M22" i="107"/>
  <c r="J195" i="115"/>
  <c r="H195" i="118" s="1"/>
  <c r="I195" i="118"/>
  <c r="AC10" i="62"/>
  <c r="K9" i="68"/>
  <c r="G321" i="67"/>
  <c r="AG19" i="58"/>
  <c r="T19" i="62" s="1"/>
  <c r="AC19" i="62" s="1"/>
  <c r="AH54" i="58"/>
  <c r="U54" i="62" s="1"/>
  <c r="B48" i="116"/>
  <c r="D49" i="116"/>
  <c r="C49" i="116" s="1"/>
  <c r="F7" i="92"/>
  <c r="F321" i="91"/>
  <c r="E7" i="92" s="1"/>
  <c r="H248" i="97"/>
  <c r="K248" i="97" s="1"/>
  <c r="J248" i="97" s="1"/>
  <c r="A47" i="68"/>
  <c r="C47" i="89" s="1"/>
  <c r="D47" i="89"/>
  <c r="AD51" i="58"/>
  <c r="AH51" i="58" s="1"/>
  <c r="U51" i="62" s="1"/>
  <c r="K317" i="64"/>
  <c r="I316" i="64"/>
  <c r="J119" i="97"/>
  <c r="H119" i="100" s="1"/>
  <c r="I119" i="100"/>
  <c r="AD9" i="110"/>
  <c r="AH9" i="110" s="1"/>
  <c r="U9" i="113" s="1"/>
  <c r="X7" i="101"/>
  <c r="X11" i="101" s="1"/>
  <c r="F11" i="101"/>
  <c r="AB34" i="58"/>
  <c r="AI34" i="58" s="1"/>
  <c r="AH34" i="58"/>
  <c r="U34" i="62" s="1"/>
  <c r="AG34" i="58"/>
  <c r="AF34" i="58"/>
  <c r="S34" i="62" s="1"/>
  <c r="H124" i="64"/>
  <c r="I121" i="64" s="1"/>
  <c r="K124" i="64"/>
  <c r="J124" i="64" s="1"/>
  <c r="K61" i="100"/>
  <c r="K15" i="64"/>
  <c r="O26" i="89"/>
  <c r="N65" i="113"/>
  <c r="L65" i="116" s="1"/>
  <c r="M65" i="116"/>
  <c r="J249" i="97"/>
  <c r="H249" i="100" s="1"/>
  <c r="I249" i="100"/>
  <c r="M9" i="113"/>
  <c r="N9" i="110"/>
  <c r="L9" i="113" s="1"/>
  <c r="A13" i="62"/>
  <c r="C13" i="65" s="1"/>
  <c r="D13" i="65"/>
  <c r="K114" i="106"/>
  <c r="J114" i="106" s="1"/>
  <c r="K86" i="100"/>
  <c r="AH65" i="110"/>
  <c r="U65" i="113" s="1"/>
  <c r="AI65" i="110"/>
  <c r="AG65" i="110"/>
  <c r="A34" i="119"/>
  <c r="B41" i="119" s="1"/>
  <c r="A41" i="119" s="1"/>
  <c r="I136" i="91"/>
  <c r="J136" i="88"/>
  <c r="H136" i="91" s="1"/>
  <c r="J8" i="92"/>
  <c r="W8" i="92"/>
  <c r="B58" i="104"/>
  <c r="K109" i="106"/>
  <c r="J109" i="106" s="1"/>
  <c r="AG31" i="55"/>
  <c r="T31" i="58" s="1"/>
  <c r="AC31" i="58" s="1"/>
  <c r="K168" i="2"/>
  <c r="J168" i="2" s="1"/>
  <c r="B34" i="98"/>
  <c r="AH30" i="110"/>
  <c r="U30" i="113" s="1"/>
  <c r="AG30" i="110"/>
  <c r="AD30" i="110"/>
  <c r="AI30" i="110" s="1"/>
  <c r="AF30" i="110"/>
  <c r="S30" i="113" s="1"/>
  <c r="AE32" i="110"/>
  <c r="AD32" i="110" s="1"/>
  <c r="J224" i="67"/>
  <c r="H224" i="88" s="1"/>
  <c r="I224" i="88"/>
  <c r="I198" i="118"/>
  <c r="J198" i="115"/>
  <c r="H198" i="118" s="1"/>
  <c r="J30" i="91"/>
  <c r="H30" i="97" s="1"/>
  <c r="I30" i="97"/>
  <c r="K188" i="103"/>
  <c r="K216" i="100"/>
  <c r="H186" i="61"/>
  <c r="K186" i="61" s="1"/>
  <c r="J186" i="61" s="1"/>
  <c r="H20" i="61"/>
  <c r="K20" i="61" s="1"/>
  <c r="J20" i="61" s="1"/>
  <c r="D56" i="65"/>
  <c r="A56" i="62"/>
  <c r="C56" i="65" s="1"/>
  <c r="I111" i="103"/>
  <c r="K111" i="103" s="1"/>
  <c r="J111" i="100"/>
  <c r="H111" i="103" s="1"/>
  <c r="O49" i="110"/>
  <c r="N49" i="110" s="1"/>
  <c r="J44" i="88"/>
  <c r="H44" i="91" s="1"/>
  <c r="I44" i="91"/>
  <c r="K44" i="91" s="1"/>
  <c r="I271" i="57"/>
  <c r="H56" i="91"/>
  <c r="K56" i="91" s="1"/>
  <c r="J56" i="91" s="1"/>
  <c r="K272" i="61"/>
  <c r="J272" i="61" s="1"/>
  <c r="I271" i="61"/>
  <c r="H272" i="61"/>
  <c r="N48" i="89"/>
  <c r="L48" i="92" s="1"/>
  <c r="M48" i="92"/>
  <c r="J254" i="67"/>
  <c r="H254" i="88" s="1"/>
  <c r="I254" i="88"/>
  <c r="K311" i="67"/>
  <c r="J46" i="64"/>
  <c r="H46" i="67" s="1"/>
  <c r="I46" i="67"/>
  <c r="I38" i="67" s="1"/>
  <c r="K117" i="97"/>
  <c r="I257" i="67"/>
  <c r="J257" i="64"/>
  <c r="H257" i="67" s="1"/>
  <c r="O66" i="116"/>
  <c r="H27" i="67"/>
  <c r="K27" i="67" s="1"/>
  <c r="J27" i="67" s="1"/>
  <c r="O39" i="104"/>
  <c r="AB66" i="58"/>
  <c r="AH66" i="58" s="1"/>
  <c r="U66" i="62" s="1"/>
  <c r="AG66" i="58"/>
  <c r="T66" i="62" s="1"/>
  <c r="AC66" i="62" s="1"/>
  <c r="AF66" i="58"/>
  <c r="S66" i="62" s="1"/>
  <c r="I133" i="100"/>
  <c r="J133" i="97"/>
  <c r="H133" i="100" s="1"/>
  <c r="H206" i="61"/>
  <c r="K206" i="61"/>
  <c r="J206" i="61" s="1"/>
  <c r="AD13" i="116"/>
  <c r="AI13" i="116" s="1"/>
  <c r="B59" i="101"/>
  <c r="D14" i="116"/>
  <c r="A14" i="113"/>
  <c r="C14" i="116" s="1"/>
  <c r="M17" i="89"/>
  <c r="O17" i="89" s="1"/>
  <c r="N17" i="68"/>
  <c r="L17" i="89" s="1"/>
  <c r="K8" i="98"/>
  <c r="X8" i="98"/>
  <c r="F11" i="98"/>
  <c r="O23" i="65"/>
  <c r="B17" i="101"/>
  <c r="H194" i="115"/>
  <c r="I193" i="115"/>
  <c r="H193" i="115" s="1"/>
  <c r="W11" i="89"/>
  <c r="X68" i="89" s="1"/>
  <c r="W68" i="89" s="1"/>
  <c r="AB55" i="116"/>
  <c r="AF55" i="116" s="1"/>
  <c r="S55" i="119" s="1"/>
  <c r="AH55" i="116"/>
  <c r="U55" i="119" s="1"/>
  <c r="AI55" i="116"/>
  <c r="V55" i="119" s="1"/>
  <c r="AG55" i="116"/>
  <c r="T55" i="119" s="1"/>
  <c r="K102" i="61"/>
  <c r="I101" i="61"/>
  <c r="AI56" i="62"/>
  <c r="V56" i="65" s="1"/>
  <c r="AE56" i="65" s="1"/>
  <c r="AD56" i="65" s="1"/>
  <c r="AH56" i="62"/>
  <c r="U56" i="65" s="1"/>
  <c r="AF56" i="62"/>
  <c r="S56" i="65" s="1"/>
  <c r="AB56" i="62"/>
  <c r="AG56" i="62"/>
  <c r="T56" i="65" s="1"/>
  <c r="J81" i="64"/>
  <c r="H81" i="67" s="1"/>
  <c r="I81" i="67"/>
  <c r="K81" i="67" s="1"/>
  <c r="F7" i="104"/>
  <c r="F321" i="103"/>
  <c r="E7" i="104" s="1"/>
  <c r="W7" i="104" s="1"/>
  <c r="AE64" i="58"/>
  <c r="AD64" i="58" s="1"/>
  <c r="F170" i="67"/>
  <c r="K6" i="68"/>
  <c r="F8" i="68"/>
  <c r="N28" i="101"/>
  <c r="L28" i="104" s="1"/>
  <c r="M28" i="104"/>
  <c r="O28" i="104" s="1"/>
  <c r="T43" i="62"/>
  <c r="I103" i="67"/>
  <c r="J103" i="64"/>
  <c r="H103" i="67" s="1"/>
  <c r="J6" i="104"/>
  <c r="Y6" i="104" s="1"/>
  <c r="E8" i="104"/>
  <c r="F8" i="119" s="1"/>
  <c r="H4" i="112"/>
  <c r="H166" i="112" s="1"/>
  <c r="I166" i="112"/>
  <c r="I170" i="112" s="1"/>
  <c r="H170" i="112" s="1"/>
  <c r="I279" i="88"/>
  <c r="J279" i="67"/>
  <c r="H279" i="88" s="1"/>
  <c r="AB18" i="116"/>
  <c r="AF18" i="116"/>
  <c r="S18" i="119" s="1"/>
  <c r="AH18" i="116"/>
  <c r="U18" i="119" s="1"/>
  <c r="AG18" i="116"/>
  <c r="T18" i="119" s="1"/>
  <c r="AC18" i="119" s="1"/>
  <c r="AI18" i="116"/>
  <c r="V18" i="119" s="1"/>
  <c r="AE18" i="119" s="1"/>
  <c r="AD18" i="119" s="1"/>
  <c r="K160" i="91"/>
  <c r="AD26" i="58"/>
  <c r="Z10" i="113"/>
  <c r="J89" i="100"/>
  <c r="H89" i="103" s="1"/>
  <c r="I89" i="103"/>
  <c r="A60" i="116"/>
  <c r="C60" i="119" s="1"/>
  <c r="D60" i="119"/>
  <c r="H178" i="57"/>
  <c r="K178" i="57" s="1"/>
  <c r="J178" i="57" s="1"/>
  <c r="I230" i="88"/>
  <c r="J230" i="67"/>
  <c r="H230" i="88" s="1"/>
  <c r="AB20" i="116"/>
  <c r="AI20" i="116" s="1"/>
  <c r="V20" i="119" s="1"/>
  <c r="AF20" i="116"/>
  <c r="S20" i="119" s="1"/>
  <c r="AD19" i="116"/>
  <c r="AI19" i="116" s="1"/>
  <c r="V19" i="119" s="1"/>
  <c r="AE19" i="119" s="1"/>
  <c r="AD19" i="119" s="1"/>
  <c r="AH19" i="116"/>
  <c r="U19" i="119" s="1"/>
  <c r="I226" i="88"/>
  <c r="J226" i="67"/>
  <c r="H226" i="88" s="1"/>
  <c r="M26" i="116"/>
  <c r="N26" i="113"/>
  <c r="L26" i="116" s="1"/>
  <c r="H250" i="57"/>
  <c r="K250" i="57" s="1"/>
  <c r="J250" i="57" s="1"/>
  <c r="J120" i="64"/>
  <c r="H120" i="67" s="1"/>
  <c r="I120" i="67"/>
  <c r="J80" i="64"/>
  <c r="H80" i="67" s="1"/>
  <c r="I80" i="67"/>
  <c r="O43" i="113"/>
  <c r="M49" i="113"/>
  <c r="L49" i="113" s="1"/>
  <c r="I57" i="97"/>
  <c r="J57" i="91"/>
  <c r="H57" i="97" s="1"/>
  <c r="I273" i="64"/>
  <c r="J273" i="61"/>
  <c r="H273" i="64" s="1"/>
  <c r="N18" i="89"/>
  <c r="L18" i="92" s="1"/>
  <c r="M18" i="92"/>
  <c r="I139" i="100"/>
  <c r="K139" i="100" s="1"/>
  <c r="J139" i="97"/>
  <c r="H139" i="100" s="1"/>
  <c r="I29" i="88"/>
  <c r="J29" i="67"/>
  <c r="H29" i="88" s="1"/>
  <c r="I8" i="106"/>
  <c r="K8" i="106" s="1"/>
  <c r="J8" i="106" s="1"/>
  <c r="J8" i="103"/>
  <c r="H8" i="106" s="1"/>
  <c r="K212" i="64"/>
  <c r="I211" i="64"/>
  <c r="AH46" i="92"/>
  <c r="U46" i="98" s="1"/>
  <c r="AF46" i="92"/>
  <c r="S46" i="98" s="1"/>
  <c r="AB46" i="92"/>
  <c r="AI46" i="92" s="1"/>
  <c r="V46" i="98" s="1"/>
  <c r="AE46" i="98" s="1"/>
  <c r="AD46" i="98" s="1"/>
  <c r="AG46" i="92"/>
  <c r="T46" i="98" s="1"/>
  <c r="AC46" i="98" s="1"/>
  <c r="N7" i="68"/>
  <c r="L7" i="89" s="1"/>
  <c r="M7" i="89"/>
  <c r="O7" i="89" s="1"/>
  <c r="AB22" i="119"/>
  <c r="AG22" i="119" s="1"/>
  <c r="AF22" i="119"/>
  <c r="AI22" i="119"/>
  <c r="AH22" i="119"/>
  <c r="M53" i="89"/>
  <c r="O53" i="89" s="1"/>
  <c r="N53" i="68"/>
  <c r="L53" i="89" s="1"/>
  <c r="I306" i="88"/>
  <c r="J306" i="67"/>
  <c r="H306" i="88" s="1"/>
  <c r="K284" i="67"/>
  <c r="D26" i="68"/>
  <c r="A26" i="65"/>
  <c r="C26" i="68" s="1"/>
  <c r="AD51" i="113"/>
  <c r="AH51" i="113" s="1"/>
  <c r="U51" i="116" s="1"/>
  <c r="I108" i="100"/>
  <c r="J108" i="97"/>
  <c r="H108" i="100" s="1"/>
  <c r="Z6" i="98"/>
  <c r="D65" i="119"/>
  <c r="A65" i="116"/>
  <c r="C65" i="119" s="1"/>
  <c r="B67" i="116"/>
  <c r="A67" i="116" s="1"/>
  <c r="AE20" i="65"/>
  <c r="AD20" i="65" s="1"/>
  <c r="AB51" i="113"/>
  <c r="AF51" i="113" s="1"/>
  <c r="S51" i="116" s="1"/>
  <c r="AC61" i="113"/>
  <c r="AB61" i="113" s="1"/>
  <c r="K245" i="64"/>
  <c r="I244" i="64"/>
  <c r="AG19" i="116"/>
  <c r="T19" i="119" s="1"/>
  <c r="AF65" i="110"/>
  <c r="S65" i="113" s="1"/>
  <c r="K319" i="109"/>
  <c r="J319" i="109" s="1"/>
  <c r="G321" i="109"/>
  <c r="X8" i="119" l="1"/>
  <c r="K239" i="57"/>
  <c r="J239" i="57" s="1"/>
  <c r="H239" i="57"/>
  <c r="AB21" i="119"/>
  <c r="AI21" i="119" s="1"/>
  <c r="AG21" i="119"/>
  <c r="AF21" i="119"/>
  <c r="AH21" i="119"/>
  <c r="H262" i="61"/>
  <c r="K262" i="61" s="1"/>
  <c r="J262" i="61" s="1"/>
  <c r="T13" i="119"/>
  <c r="K295" i="57"/>
  <c r="J295" i="57" s="1"/>
  <c r="I320" i="57"/>
  <c r="K320" i="57" s="1"/>
  <c r="J320" i="57" s="1"/>
  <c r="H295" i="57"/>
  <c r="H320" i="57" s="1"/>
  <c r="H121" i="64"/>
  <c r="K121" i="64"/>
  <c r="J121" i="64" s="1"/>
  <c r="H31" i="57"/>
  <c r="K31" i="57"/>
  <c r="J31" i="57" s="1"/>
  <c r="I4" i="57"/>
  <c r="AI57" i="62"/>
  <c r="V57" i="65" s="1"/>
  <c r="AB57" i="62"/>
  <c r="AH57" i="62" s="1"/>
  <c r="U57" i="65" s="1"/>
  <c r="AG57" i="62"/>
  <c r="T57" i="65" s="1"/>
  <c r="AC57" i="65" s="1"/>
  <c r="AF57" i="62"/>
  <c r="S57" i="65" s="1"/>
  <c r="H250" i="61"/>
  <c r="K250" i="61" s="1"/>
  <c r="J250" i="61" s="1"/>
  <c r="AE21" i="65"/>
  <c r="AD21" i="65" s="1"/>
  <c r="AB46" i="116"/>
  <c r="AH46" i="116" s="1"/>
  <c r="U46" i="119" s="1"/>
  <c r="AG46" i="116"/>
  <c r="T46" i="119" s="1"/>
  <c r="AC46" i="119" s="1"/>
  <c r="AF46" i="116"/>
  <c r="S46" i="119" s="1"/>
  <c r="AI46" i="116"/>
  <c r="V46" i="119" s="1"/>
  <c r="V30" i="113"/>
  <c r="AI32" i="110"/>
  <c r="AH32" i="110" s="1"/>
  <c r="Y11" i="89"/>
  <c r="Z68" i="89" s="1"/>
  <c r="Y68" i="89" s="1"/>
  <c r="V34" i="62"/>
  <c r="AH48" i="119"/>
  <c r="AB48" i="119"/>
  <c r="AG48" i="119" s="1"/>
  <c r="AB22" i="62"/>
  <c r="AH22" i="62" s="1"/>
  <c r="U22" i="65" s="1"/>
  <c r="AI22" i="62"/>
  <c r="V22" i="65" s="1"/>
  <c r="AF22" i="62"/>
  <c r="S22" i="65" s="1"/>
  <c r="AG22" i="62"/>
  <c r="T22" i="65" s="1"/>
  <c r="AC22" i="65" s="1"/>
  <c r="AB31" i="113"/>
  <c r="AI31" i="113"/>
  <c r="V31" i="116" s="1"/>
  <c r="AG31" i="113"/>
  <c r="T31" i="116" s="1"/>
  <c r="AC31" i="116" s="1"/>
  <c r="AF31" i="113"/>
  <c r="S31" i="116" s="1"/>
  <c r="AH31" i="113"/>
  <c r="U31" i="116" s="1"/>
  <c r="H38" i="67"/>
  <c r="K38" i="67" s="1"/>
  <c r="J38" i="67" s="1"/>
  <c r="T51" i="62"/>
  <c r="V13" i="119"/>
  <c r="H127" i="97"/>
  <c r="K127" i="97"/>
  <c r="J127" i="97" s="1"/>
  <c r="K323" i="118"/>
  <c r="J323" i="118"/>
  <c r="AB20" i="65"/>
  <c r="AF20" i="65" s="1"/>
  <c r="S20" i="68" s="1"/>
  <c r="AG20" i="65"/>
  <c r="T20" i="68" s="1"/>
  <c r="AI20" i="65"/>
  <c r="V20" i="68" s="1"/>
  <c r="AE20" i="68" s="1"/>
  <c r="AD20" i="68" s="1"/>
  <c r="AH20" i="65"/>
  <c r="U20" i="68" s="1"/>
  <c r="I212" i="67"/>
  <c r="J212" i="64"/>
  <c r="H212" i="67" s="1"/>
  <c r="AC19" i="119"/>
  <c r="M43" i="116"/>
  <c r="N43" i="113"/>
  <c r="L43" i="116" s="1"/>
  <c r="O49" i="113"/>
  <c r="N49" i="113" s="1"/>
  <c r="K244" i="64"/>
  <c r="J244" i="64" s="1"/>
  <c r="H244" i="64"/>
  <c r="K108" i="100"/>
  <c r="H211" i="64"/>
  <c r="K211" i="64" s="1"/>
  <c r="J211" i="64" s="1"/>
  <c r="O18" i="92"/>
  <c r="K80" i="67"/>
  <c r="O26" i="116"/>
  <c r="M32" i="116"/>
  <c r="L32" i="116" s="1"/>
  <c r="AH20" i="116"/>
  <c r="U20" i="119" s="1"/>
  <c r="AE20" i="119" s="1"/>
  <c r="AD20" i="119" s="1"/>
  <c r="B60" i="119"/>
  <c r="A60" i="119" s="1"/>
  <c r="K279" i="88"/>
  <c r="AC43" i="62"/>
  <c r="B14" i="116"/>
  <c r="K133" i="100"/>
  <c r="I131" i="100"/>
  <c r="I26" i="67"/>
  <c r="K224" i="88"/>
  <c r="O67" i="113"/>
  <c r="N67" i="113" s="1"/>
  <c r="K316" i="64"/>
  <c r="J316" i="64" s="1"/>
  <c r="H316" i="64"/>
  <c r="O65" i="92"/>
  <c r="K22" i="64"/>
  <c r="I20" i="64"/>
  <c r="K77" i="61"/>
  <c r="I75" i="61"/>
  <c r="K314" i="100"/>
  <c r="E8" i="119"/>
  <c r="W8" i="119" s="1"/>
  <c r="B46" i="65"/>
  <c r="D49" i="65"/>
  <c r="C49" i="65" s="1"/>
  <c r="I112" i="88"/>
  <c r="J112" i="67"/>
  <c r="H112" i="88" s="1"/>
  <c r="AH59" i="119"/>
  <c r="K238" i="67"/>
  <c r="I235" i="67"/>
  <c r="AI51" i="58"/>
  <c r="O52" i="116"/>
  <c r="M61" i="116"/>
  <c r="L61" i="116" s="1"/>
  <c r="A30" i="62"/>
  <c r="C30" i="65" s="1"/>
  <c r="D30" i="65"/>
  <c r="B32" i="62"/>
  <c r="A32" i="62" s="1"/>
  <c r="N58" i="98"/>
  <c r="L58" i="101" s="1"/>
  <c r="M58" i="101"/>
  <c r="O58" i="101" s="1"/>
  <c r="F7" i="119"/>
  <c r="A52" i="101"/>
  <c r="C52" i="104" s="1"/>
  <c r="D52" i="104"/>
  <c r="AE54" i="62"/>
  <c r="AD54" i="62" s="1"/>
  <c r="K11" i="65"/>
  <c r="J6" i="119"/>
  <c r="Y6" i="119" s="1"/>
  <c r="AH14" i="58"/>
  <c r="U14" i="62" s="1"/>
  <c r="K264" i="64"/>
  <c r="I263" i="64"/>
  <c r="K276" i="88"/>
  <c r="B54" i="98"/>
  <c r="K4" i="54"/>
  <c r="J4" i="54" s="1"/>
  <c r="K302" i="88"/>
  <c r="I301" i="88"/>
  <c r="AB53" i="62"/>
  <c r="AG53" i="62" s="1"/>
  <c r="T53" i="65" s="1"/>
  <c r="AC53" i="65" s="1"/>
  <c r="AF53" i="62"/>
  <c r="S53" i="65" s="1"/>
  <c r="AH53" i="62"/>
  <c r="U53" i="65" s="1"/>
  <c r="AI53" i="62"/>
  <c r="V53" i="65" s="1"/>
  <c r="F23" i="65"/>
  <c r="Z8" i="65"/>
  <c r="AG28" i="65"/>
  <c r="T28" i="68" s="1"/>
  <c r="AC7" i="55"/>
  <c r="I187" i="88"/>
  <c r="J187" i="67"/>
  <c r="H187" i="88" s="1"/>
  <c r="B36" i="89"/>
  <c r="I88" i="97"/>
  <c r="J88" i="91"/>
  <c r="H88" i="97" s="1"/>
  <c r="AH47" i="65"/>
  <c r="U47" i="68" s="1"/>
  <c r="I97" i="100"/>
  <c r="J97" i="97"/>
  <c r="H97" i="100" s="1"/>
  <c r="I84" i="64"/>
  <c r="J84" i="61"/>
  <c r="H84" i="64" s="1"/>
  <c r="M43" i="62"/>
  <c r="N43" i="58"/>
  <c r="L43" i="62" s="1"/>
  <c r="O49" i="58"/>
  <c r="N49" i="58" s="1"/>
  <c r="AF59" i="62"/>
  <c r="S59" i="65" s="1"/>
  <c r="AB26" i="113"/>
  <c r="J202" i="88"/>
  <c r="H202" i="91" s="1"/>
  <c r="I202" i="91"/>
  <c r="N6" i="3"/>
  <c r="L6" i="55" s="1"/>
  <c r="M6" i="55"/>
  <c r="I94" i="88"/>
  <c r="J94" i="67"/>
  <c r="H94" i="88" s="1"/>
  <c r="I280" i="97"/>
  <c r="K280" i="97" s="1"/>
  <c r="J280" i="91"/>
  <c r="H280" i="97" s="1"/>
  <c r="I181" i="118"/>
  <c r="H181" i="118" s="1"/>
  <c r="K182" i="118"/>
  <c r="J182" i="118" s="1"/>
  <c r="AI26" i="58"/>
  <c r="B39" i="65"/>
  <c r="D41" i="65"/>
  <c r="C41" i="65" s="1"/>
  <c r="O60" i="68"/>
  <c r="K256" i="106"/>
  <c r="J256" i="106" s="1"/>
  <c r="AB13" i="55"/>
  <c r="J8" i="3"/>
  <c r="K11" i="3" s="1"/>
  <c r="W8" i="3"/>
  <c r="F8" i="110"/>
  <c r="E8" i="110"/>
  <c r="W8" i="110" s="1"/>
  <c r="D15" i="98"/>
  <c r="B15" i="98" s="1"/>
  <c r="A15" i="92"/>
  <c r="C15" i="98" s="1"/>
  <c r="N54" i="65"/>
  <c r="L54" i="68" s="1"/>
  <c r="M54" i="68"/>
  <c r="O54" i="68" s="1"/>
  <c r="H146" i="64"/>
  <c r="K146" i="64" s="1"/>
  <c r="J146" i="64" s="1"/>
  <c r="AE36" i="116"/>
  <c r="AE30" i="55"/>
  <c r="V32" i="55"/>
  <c r="U32" i="55" s="1"/>
  <c r="K296" i="57"/>
  <c r="J296" i="57" s="1"/>
  <c r="AH45" i="119"/>
  <c r="AG40" i="89"/>
  <c r="T40" i="92" s="1"/>
  <c r="AG49" i="55"/>
  <c r="AF49" i="55" s="1"/>
  <c r="AH15" i="68"/>
  <c r="U15" i="89" s="1"/>
  <c r="M28" i="107"/>
  <c r="O28" i="107" s="1"/>
  <c r="N28" i="107" s="1"/>
  <c r="N28" i="104"/>
  <c r="L28" i="107" s="1"/>
  <c r="E11" i="98"/>
  <c r="F68" i="98"/>
  <c r="E68" i="98" s="1"/>
  <c r="A59" i="101"/>
  <c r="C59" i="104" s="1"/>
  <c r="D59" i="104"/>
  <c r="I311" i="88"/>
  <c r="J311" i="67"/>
  <c r="H311" i="88" s="1"/>
  <c r="J111" i="103"/>
  <c r="H111" i="106" s="1"/>
  <c r="I111" i="106"/>
  <c r="A34" i="98"/>
  <c r="C34" i="101" s="1"/>
  <c r="D34" i="101"/>
  <c r="K136" i="91"/>
  <c r="O65" i="116"/>
  <c r="M67" i="116"/>
  <c r="L67" i="116" s="1"/>
  <c r="I317" i="67"/>
  <c r="J317" i="64"/>
  <c r="H317" i="67" s="1"/>
  <c r="W7" i="92"/>
  <c r="F7" i="116"/>
  <c r="F7" i="68"/>
  <c r="F321" i="67"/>
  <c r="E7" i="68" s="1"/>
  <c r="W7" i="68" s="1"/>
  <c r="N28" i="116"/>
  <c r="L28" i="119" s="1"/>
  <c r="M28" i="119"/>
  <c r="O28" i="119" s="1"/>
  <c r="N28" i="119" s="1"/>
  <c r="AD26" i="113"/>
  <c r="AG26" i="113" s="1"/>
  <c r="N45" i="68"/>
  <c r="L45" i="89" s="1"/>
  <c r="M45" i="89"/>
  <c r="O45" i="89" s="1"/>
  <c r="AE45" i="58"/>
  <c r="V49" i="58"/>
  <c r="U49" i="58" s="1"/>
  <c r="AH53" i="119"/>
  <c r="AF18" i="58"/>
  <c r="S18" i="62" s="1"/>
  <c r="AC63" i="55"/>
  <c r="T67" i="55"/>
  <c r="S67" i="55" s="1"/>
  <c r="AH35" i="62"/>
  <c r="U35" i="65" s="1"/>
  <c r="AE35" i="65" s="1"/>
  <c r="AD35" i="65" s="1"/>
  <c r="I287" i="67"/>
  <c r="J287" i="64"/>
  <c r="H287" i="67" s="1"/>
  <c r="N40" i="92"/>
  <c r="L40" i="98" s="1"/>
  <c r="M40" i="98"/>
  <c r="I85" i="88"/>
  <c r="J85" i="67"/>
  <c r="H85" i="88" s="1"/>
  <c r="AD13" i="55"/>
  <c r="AI13" i="55" s="1"/>
  <c r="AI9" i="110"/>
  <c r="V9" i="113" s="1"/>
  <c r="AE9" i="113" s="1"/>
  <c r="AD9" i="113" s="1"/>
  <c r="I196" i="100"/>
  <c r="K196" i="100" s="1"/>
  <c r="J196" i="97"/>
  <c r="H196" i="100" s="1"/>
  <c r="I217" i="88"/>
  <c r="J217" i="67"/>
  <c r="H217" i="88" s="1"/>
  <c r="AB60" i="65"/>
  <c r="AG60" i="65" s="1"/>
  <c r="T60" i="68" s="1"/>
  <c r="AI60" i="65"/>
  <c r="V60" i="68" s="1"/>
  <c r="K6" i="119"/>
  <c r="AE14" i="62"/>
  <c r="AD14" i="62" s="1"/>
  <c r="K285" i="64"/>
  <c r="I283" i="64"/>
  <c r="J42" i="100"/>
  <c r="H42" i="103" s="1"/>
  <c r="I42" i="103"/>
  <c r="K42" i="103" s="1"/>
  <c r="H154" i="64"/>
  <c r="K154" i="64" s="1"/>
  <c r="J154" i="64" s="1"/>
  <c r="AE19" i="62"/>
  <c r="AD19" i="62" s="1"/>
  <c r="J6" i="116"/>
  <c r="Y6" i="116" s="1"/>
  <c r="W8" i="55"/>
  <c r="X11" i="55" s="1"/>
  <c r="J8" i="55"/>
  <c r="J162" i="91"/>
  <c r="H162" i="97" s="1"/>
  <c r="I162" i="97"/>
  <c r="K162" i="97" s="1"/>
  <c r="AI47" i="65"/>
  <c r="V47" i="68" s="1"/>
  <c r="AE47" i="68" s="1"/>
  <c r="AD47" i="68" s="1"/>
  <c r="K153" i="67"/>
  <c r="K136" i="118"/>
  <c r="J136" i="118" s="1"/>
  <c r="I135" i="118"/>
  <c r="I246" i="97"/>
  <c r="J246" i="91"/>
  <c r="H246" i="97" s="1"/>
  <c r="B7" i="110"/>
  <c r="X7" i="110"/>
  <c r="AH13" i="116"/>
  <c r="U13" i="119" s="1"/>
  <c r="B40" i="65"/>
  <c r="O57" i="89"/>
  <c r="AD63" i="55"/>
  <c r="AE67" i="55"/>
  <c r="AD67" i="55" s="1"/>
  <c r="O64" i="89"/>
  <c r="F23" i="55"/>
  <c r="Z8" i="55"/>
  <c r="AI63" i="116"/>
  <c r="O59" i="62"/>
  <c r="M61" i="62"/>
  <c r="L61" i="62" s="1"/>
  <c r="I148" i="67"/>
  <c r="J148" i="64"/>
  <c r="H148" i="67" s="1"/>
  <c r="AE44" i="89"/>
  <c r="AD44" i="89" s="1"/>
  <c r="AF40" i="89"/>
  <c r="S40" i="92" s="1"/>
  <c r="AC45" i="58"/>
  <c r="T49" i="58"/>
  <c r="S49" i="58" s="1"/>
  <c r="AI15" i="68"/>
  <c r="V15" i="89" s="1"/>
  <c r="I160" i="97"/>
  <c r="J160" i="91"/>
  <c r="H160" i="97" s="1"/>
  <c r="AE61" i="113"/>
  <c r="AD61" i="113" s="1"/>
  <c r="K120" i="67"/>
  <c r="K226" i="88"/>
  <c r="K89" i="103"/>
  <c r="X7" i="104"/>
  <c r="F11" i="104"/>
  <c r="H101" i="61"/>
  <c r="K101" i="61" s="1"/>
  <c r="J101" i="61" s="1"/>
  <c r="AI66" i="58"/>
  <c r="V66" i="62" s="1"/>
  <c r="AE66" i="62" s="1"/>
  <c r="AD66" i="62" s="1"/>
  <c r="N66" i="116"/>
  <c r="L66" i="119" s="1"/>
  <c r="M66" i="119"/>
  <c r="O66" i="119" s="1"/>
  <c r="N66" i="119" s="1"/>
  <c r="K254" i="88"/>
  <c r="B61" i="62"/>
  <c r="A61" i="62" s="1"/>
  <c r="J216" i="100"/>
  <c r="H216" i="103" s="1"/>
  <c r="I216" i="103"/>
  <c r="B13" i="65"/>
  <c r="E11" i="101"/>
  <c r="F68" i="101" s="1"/>
  <c r="E68" i="101" s="1"/>
  <c r="X7" i="92"/>
  <c r="F11" i="92"/>
  <c r="Z9" i="68"/>
  <c r="AE48" i="119"/>
  <c r="AD48" i="119" s="1"/>
  <c r="K11" i="103"/>
  <c r="K131" i="97"/>
  <c r="J131" i="97" s="1"/>
  <c r="K253" i="67"/>
  <c r="AG53" i="119"/>
  <c r="AI18" i="58"/>
  <c r="V18" i="62" s="1"/>
  <c r="AE18" i="62" s="1"/>
  <c r="AD18" i="62" s="1"/>
  <c r="AH66" i="113"/>
  <c r="U66" i="116" s="1"/>
  <c r="AF35" i="62"/>
  <c r="S35" i="65" s="1"/>
  <c r="K132" i="103"/>
  <c r="H286" i="64"/>
  <c r="K286" i="64" s="1"/>
  <c r="J286" i="64" s="1"/>
  <c r="J8" i="65"/>
  <c r="W8" i="65"/>
  <c r="X11" i="65" s="1"/>
  <c r="A48" i="68"/>
  <c r="C48" i="89" s="1"/>
  <c r="D48" i="89"/>
  <c r="AI52" i="55"/>
  <c r="AF52" i="55"/>
  <c r="S52" i="58" s="1"/>
  <c r="J63" i="67"/>
  <c r="H63" i="88" s="1"/>
  <c r="I63" i="88"/>
  <c r="AE57" i="119"/>
  <c r="AD57" i="119" s="1"/>
  <c r="V37" i="58"/>
  <c r="AI41" i="55"/>
  <c r="AH41" i="55" s="1"/>
  <c r="AF51" i="58"/>
  <c r="S51" i="62" s="1"/>
  <c r="H282" i="61"/>
  <c r="K282" i="61"/>
  <c r="J282" i="61" s="1"/>
  <c r="M46" i="92"/>
  <c r="O46" i="92" s="1"/>
  <c r="N46" i="89"/>
  <c r="L46" i="92" s="1"/>
  <c r="K6" i="116"/>
  <c r="K106" i="100"/>
  <c r="K303" i="91"/>
  <c r="K166" i="54"/>
  <c r="J166" i="54" s="1"/>
  <c r="I156" i="67"/>
  <c r="J156" i="64"/>
  <c r="H156" i="67" s="1"/>
  <c r="D53" i="98"/>
  <c r="A53" i="92"/>
  <c r="C53" i="98" s="1"/>
  <c r="B60" i="92"/>
  <c r="O10" i="58"/>
  <c r="AB52" i="116"/>
  <c r="AH52" i="116" s="1"/>
  <c r="U52" i="119" s="1"/>
  <c r="K275" i="64"/>
  <c r="B18" i="89"/>
  <c r="A8" i="3"/>
  <c r="C8" i="55" s="1"/>
  <c r="D8" i="55"/>
  <c r="AG47" i="65"/>
  <c r="T47" i="68" s="1"/>
  <c r="AC47" i="68" s="1"/>
  <c r="N13" i="119"/>
  <c r="AB55" i="55"/>
  <c r="AG55" i="55" s="1"/>
  <c r="T55" i="58" s="1"/>
  <c r="AC55" i="58" s="1"/>
  <c r="AH55" i="55"/>
  <c r="U55" i="58" s="1"/>
  <c r="AF55" i="55"/>
  <c r="S55" i="58" s="1"/>
  <c r="AC61" i="55"/>
  <c r="AB61" i="55" s="1"/>
  <c r="AF58" i="62"/>
  <c r="S58" i="65" s="1"/>
  <c r="AC58" i="65" s="1"/>
  <c r="J191" i="88"/>
  <c r="H191" i="91" s="1"/>
  <c r="I191" i="91"/>
  <c r="K191" i="91" s="1"/>
  <c r="K252" i="64"/>
  <c r="I251" i="64"/>
  <c r="D28" i="107"/>
  <c r="A28" i="104"/>
  <c r="C28" i="107" s="1"/>
  <c r="I41" i="88"/>
  <c r="J41" i="67"/>
  <c r="H41" i="88" s="1"/>
  <c r="K125" i="67"/>
  <c r="I124" i="67"/>
  <c r="I104" i="91"/>
  <c r="K104" i="91" s="1"/>
  <c r="J104" i="88"/>
  <c r="H104" i="91" s="1"/>
  <c r="J78" i="103"/>
  <c r="H78" i="106" s="1"/>
  <c r="I78" i="106"/>
  <c r="K78" i="106" s="1"/>
  <c r="J78" i="106" s="1"/>
  <c r="I147" i="88"/>
  <c r="J147" i="67"/>
  <c r="H147" i="88" s="1"/>
  <c r="M55" i="92"/>
  <c r="N55" i="89"/>
  <c r="L55" i="92" s="1"/>
  <c r="AH52" i="55"/>
  <c r="U52" i="58" s="1"/>
  <c r="K8" i="62"/>
  <c r="X8" i="62"/>
  <c r="J152" i="91"/>
  <c r="H152" i="97" s="1"/>
  <c r="I152" i="97"/>
  <c r="T63" i="119"/>
  <c r="AE64" i="116"/>
  <c r="J192" i="67"/>
  <c r="H192" i="88" s="1"/>
  <c r="I192" i="88"/>
  <c r="K192" i="88" s="1"/>
  <c r="N35" i="101"/>
  <c r="L35" i="104" s="1"/>
  <c r="M35" i="104"/>
  <c r="J234" i="91"/>
  <c r="H234" i="97" s="1"/>
  <c r="I234" i="97"/>
  <c r="K234" i="97" s="1"/>
  <c r="AB29" i="89"/>
  <c r="AG29" i="89" s="1"/>
  <c r="T29" i="92" s="1"/>
  <c r="AC29" i="92" s="1"/>
  <c r="AI29" i="89"/>
  <c r="V29" i="92" s="1"/>
  <c r="AF29" i="89"/>
  <c r="S29" i="92" s="1"/>
  <c r="AF65" i="89"/>
  <c r="S65" i="92" s="1"/>
  <c r="AB27" i="68"/>
  <c r="AF27" i="68" s="1"/>
  <c r="S27" i="89" s="1"/>
  <c r="AH27" i="68"/>
  <c r="U27" i="89" s="1"/>
  <c r="K273" i="64"/>
  <c r="I272" i="64"/>
  <c r="J81" i="67"/>
  <c r="H81" i="88" s="1"/>
  <c r="I81" i="88"/>
  <c r="AB66" i="62"/>
  <c r="AG66" i="62" s="1"/>
  <c r="T66" i="65" s="1"/>
  <c r="AC66" i="65" s="1"/>
  <c r="AI66" i="62"/>
  <c r="V66" i="65" s="1"/>
  <c r="AF66" i="62"/>
  <c r="S66" i="65" s="1"/>
  <c r="I188" i="106"/>
  <c r="K188" i="106" s="1"/>
  <c r="J188" i="106" s="1"/>
  <c r="J188" i="103"/>
  <c r="H188" i="106" s="1"/>
  <c r="AB31" i="58"/>
  <c r="AF31" i="58"/>
  <c r="S31" i="62" s="1"/>
  <c r="AG31" i="58"/>
  <c r="T31" i="62" s="1"/>
  <c r="AH31" i="58"/>
  <c r="U31" i="62" s="1"/>
  <c r="AI31" i="58"/>
  <c r="V31" i="62" s="1"/>
  <c r="AE31" i="62" s="1"/>
  <c r="AD31" i="62" s="1"/>
  <c r="W11" i="101"/>
  <c r="X68" i="101"/>
  <c r="W68" i="101" s="1"/>
  <c r="AB10" i="62"/>
  <c r="AG10" i="62" s="1"/>
  <c r="T10" i="65" s="1"/>
  <c r="AC10" i="65" s="1"/>
  <c r="AF10" i="62"/>
  <c r="S10" i="65" s="1"/>
  <c r="AH10" i="62"/>
  <c r="U10" i="65" s="1"/>
  <c r="AI10" i="62"/>
  <c r="V10" i="65" s="1"/>
  <c r="W8" i="98"/>
  <c r="X11" i="98" s="1"/>
  <c r="J8" i="98"/>
  <c r="K8" i="116" s="1"/>
  <c r="F8" i="116"/>
  <c r="M27" i="68"/>
  <c r="N27" i="65"/>
  <c r="L27" i="68" s="1"/>
  <c r="I157" i="91"/>
  <c r="J157" i="88"/>
  <c r="H157" i="91" s="1"/>
  <c r="E23" i="101"/>
  <c r="F24" i="101" s="1"/>
  <c r="E24" i="101" s="1"/>
  <c r="Y8" i="101"/>
  <c r="Z11" i="101" s="1"/>
  <c r="K11" i="101"/>
  <c r="J129" i="115"/>
  <c r="H129" i="118" s="1"/>
  <c r="I129" i="118"/>
  <c r="I190" i="67"/>
  <c r="J190" i="64"/>
  <c r="H190" i="67" s="1"/>
  <c r="I113" i="67"/>
  <c r="K113" i="67" s="1"/>
  <c r="J113" i="64"/>
  <c r="H113" i="67" s="1"/>
  <c r="I288" i="103"/>
  <c r="K289" i="103"/>
  <c r="M56" i="89"/>
  <c r="O56" i="89" s="1"/>
  <c r="N56" i="68"/>
  <c r="L56" i="89" s="1"/>
  <c r="D66" i="92"/>
  <c r="A66" i="89"/>
  <c r="C66" i="92" s="1"/>
  <c r="I54" i="103"/>
  <c r="K54" i="103" s="1"/>
  <c r="J54" i="100"/>
  <c r="H54" i="103" s="1"/>
  <c r="A51" i="116"/>
  <c r="C51" i="119" s="1"/>
  <c r="D51" i="119"/>
  <c r="B61" i="116"/>
  <c r="A61" i="116" s="1"/>
  <c r="K7" i="118"/>
  <c r="J7" i="118" s="1"/>
  <c r="I6" i="118"/>
  <c r="K307" i="64"/>
  <c r="I305" i="64"/>
  <c r="D51" i="92"/>
  <c r="A51" i="89"/>
  <c r="C51" i="92" s="1"/>
  <c r="H55" i="64"/>
  <c r="K55" i="64" s="1"/>
  <c r="J55" i="64" s="1"/>
  <c r="I51" i="64"/>
  <c r="AC14" i="62"/>
  <c r="H67" i="54"/>
  <c r="H168" i="54" s="1"/>
  <c r="I170" i="54" s="1"/>
  <c r="I168" i="54"/>
  <c r="K137" i="88"/>
  <c r="I135" i="88"/>
  <c r="K40" i="100"/>
  <c r="H69" i="67"/>
  <c r="K69" i="67" s="1"/>
  <c r="J69" i="67" s="1"/>
  <c r="I68" i="67"/>
  <c r="H5" i="115"/>
  <c r="I4" i="115"/>
  <c r="H183" i="67"/>
  <c r="K183" i="67" s="1"/>
  <c r="J183" i="67" s="1"/>
  <c r="H60" i="67"/>
  <c r="K60" i="67" s="1"/>
  <c r="J60" i="67" s="1"/>
  <c r="T37" i="58"/>
  <c r="AG41" i="55"/>
  <c r="AF41" i="55" s="1"/>
  <c r="X11" i="3"/>
  <c r="AC8" i="3"/>
  <c r="V43" i="62"/>
  <c r="D22" i="98"/>
  <c r="A22" i="92"/>
  <c r="C22" i="98" s="1"/>
  <c r="T43" i="113"/>
  <c r="AG49" i="110"/>
  <c r="AF49" i="110" s="1"/>
  <c r="N34" i="65"/>
  <c r="L34" i="68" s="1"/>
  <c r="M34" i="68"/>
  <c r="I72" i="103"/>
  <c r="J72" i="100"/>
  <c r="H72" i="103" s="1"/>
  <c r="K11" i="55"/>
  <c r="AB39" i="113"/>
  <c r="AG39" i="113"/>
  <c r="AI39" i="113"/>
  <c r="AF39" i="113"/>
  <c r="S39" i="116" s="1"/>
  <c r="AH39" i="113"/>
  <c r="U39" i="116" s="1"/>
  <c r="AC41" i="113"/>
  <c r="AB41" i="113" s="1"/>
  <c r="H17" i="67"/>
  <c r="K17" i="67"/>
  <c r="J17" i="67" s="1"/>
  <c r="B55" i="92"/>
  <c r="AF64" i="58"/>
  <c r="S64" i="62" s="1"/>
  <c r="I71" i="106"/>
  <c r="K71" i="106" s="1"/>
  <c r="J71" i="106" s="1"/>
  <c r="J71" i="103"/>
  <c r="H71" i="106" s="1"/>
  <c r="O20" i="119"/>
  <c r="N20" i="119" s="1"/>
  <c r="Z8" i="58"/>
  <c r="F23" i="58"/>
  <c r="I33" i="100"/>
  <c r="J33" i="97"/>
  <c r="H33" i="100" s="1"/>
  <c r="J6" i="62"/>
  <c r="E8" i="62"/>
  <c r="I123" i="103"/>
  <c r="J123" i="100"/>
  <c r="H123" i="103" s="1"/>
  <c r="J11" i="89"/>
  <c r="K68" i="89" s="1"/>
  <c r="J68" i="89" s="1"/>
  <c r="H24" i="91"/>
  <c r="I23" i="91" s="1"/>
  <c r="AB44" i="89"/>
  <c r="AI44" i="89" s="1"/>
  <c r="V44" i="92" s="1"/>
  <c r="AE44" i="92" s="1"/>
  <c r="AD44" i="92" s="1"/>
  <c r="AH44" i="89"/>
  <c r="U44" i="92" s="1"/>
  <c r="AF44" i="89"/>
  <c r="S44" i="92" s="1"/>
  <c r="AF9" i="110"/>
  <c r="S9" i="113" s="1"/>
  <c r="AI65" i="89"/>
  <c r="V65" i="92" s="1"/>
  <c r="AE65" i="92" s="1"/>
  <c r="AD65" i="92" s="1"/>
  <c r="AG15" i="68"/>
  <c r="T15" i="89" s="1"/>
  <c r="AC15" i="89" s="1"/>
  <c r="K306" i="88"/>
  <c r="B65" i="119"/>
  <c r="D67" i="119"/>
  <c r="C67" i="119" s="1"/>
  <c r="F23" i="98"/>
  <c r="Z8" i="98"/>
  <c r="K321" i="109"/>
  <c r="J321" i="109" s="1"/>
  <c r="F321" i="109"/>
  <c r="AI51" i="113"/>
  <c r="AF19" i="116"/>
  <c r="S19" i="119" s="1"/>
  <c r="K230" i="88"/>
  <c r="X8" i="68"/>
  <c r="K8" i="68"/>
  <c r="AC55" i="119"/>
  <c r="K257" i="67"/>
  <c r="I255" i="67"/>
  <c r="O48" i="92"/>
  <c r="H271" i="57"/>
  <c r="K271" i="57" s="1"/>
  <c r="J271" i="57" s="1"/>
  <c r="B56" i="65"/>
  <c r="D61" i="65"/>
  <c r="C61" i="65" s="1"/>
  <c r="K30" i="97"/>
  <c r="T65" i="113"/>
  <c r="AG67" i="110"/>
  <c r="AF67" i="110" s="1"/>
  <c r="M26" i="92"/>
  <c r="N26" i="89"/>
  <c r="L26" i="92" s="1"/>
  <c r="AG9" i="110"/>
  <c r="T9" i="113" s="1"/>
  <c r="AC9" i="113" s="1"/>
  <c r="B47" i="89"/>
  <c r="A48" i="116"/>
  <c r="C48" i="119" s="1"/>
  <c r="D48" i="119"/>
  <c r="B49" i="116"/>
  <c r="A49" i="116" s="1"/>
  <c r="I194" i="118"/>
  <c r="K195" i="118"/>
  <c r="J195" i="118" s="1"/>
  <c r="O47" i="92"/>
  <c r="O52" i="89"/>
  <c r="K240" i="57"/>
  <c r="J240" i="57" s="1"/>
  <c r="AI53" i="119"/>
  <c r="K105" i="67"/>
  <c r="AG18" i="58"/>
  <c r="T18" i="62" s="1"/>
  <c r="AC18" i="62" s="1"/>
  <c r="AI66" i="113"/>
  <c r="V66" i="116" s="1"/>
  <c r="AE66" i="116" s="1"/>
  <c r="AD66" i="116" s="1"/>
  <c r="AG35" i="62"/>
  <c r="T35" i="65" s="1"/>
  <c r="AC35" i="65" s="1"/>
  <c r="N51" i="65"/>
  <c r="L51" i="68" s="1"/>
  <c r="M51" i="68"/>
  <c r="H128" i="115"/>
  <c r="I127" i="115"/>
  <c r="H127" i="115" s="1"/>
  <c r="K161" i="67"/>
  <c r="I159" i="67"/>
  <c r="B16" i="98"/>
  <c r="AC57" i="119"/>
  <c r="N9" i="62"/>
  <c r="L9" i="65" s="1"/>
  <c r="M9" i="65"/>
  <c r="H74" i="57"/>
  <c r="I67" i="57"/>
  <c r="K74" i="57"/>
  <c r="J74" i="57" s="1"/>
  <c r="AG36" i="68"/>
  <c r="T36" i="89" s="1"/>
  <c r="AC36" i="89" s="1"/>
  <c r="I138" i="103"/>
  <c r="K138" i="103" s="1"/>
  <c r="J138" i="100"/>
  <c r="H138" i="103" s="1"/>
  <c r="I36" i="97"/>
  <c r="J36" i="91"/>
  <c r="H36" i="97" s="1"/>
  <c r="K201" i="67"/>
  <c r="I200" i="67"/>
  <c r="H150" i="61"/>
  <c r="I145" i="61" s="1"/>
  <c r="K150" i="61"/>
  <c r="J150" i="61" s="1"/>
  <c r="AD14" i="113"/>
  <c r="K184" i="100"/>
  <c r="X7" i="62"/>
  <c r="F11" i="62"/>
  <c r="AG16" i="119"/>
  <c r="K208" i="100"/>
  <c r="K186" i="64"/>
  <c r="J186" i="64" s="1"/>
  <c r="H186" i="64"/>
  <c r="AB14" i="113"/>
  <c r="AF14" i="113" s="1"/>
  <c r="S14" i="116" s="1"/>
  <c r="AI14" i="113"/>
  <c r="AG14" i="113"/>
  <c r="O55" i="119"/>
  <c r="N55" i="119" s="1"/>
  <c r="O66" i="89"/>
  <c r="I73" i="88"/>
  <c r="J73" i="67"/>
  <c r="H73" i="88" s="1"/>
  <c r="K70" i="91"/>
  <c r="K199" i="91"/>
  <c r="J59" i="103"/>
  <c r="H59" i="106" s="1"/>
  <c r="I59" i="106"/>
  <c r="J185" i="67"/>
  <c r="H185" i="88" s="1"/>
  <c r="I185" i="88"/>
  <c r="I62" i="88"/>
  <c r="J62" i="67"/>
  <c r="H62" i="88" s="1"/>
  <c r="F23" i="3"/>
  <c r="Z8" i="3"/>
  <c r="H181" i="61"/>
  <c r="K181" i="61" s="1"/>
  <c r="J181" i="61" s="1"/>
  <c r="O46" i="116"/>
  <c r="AI58" i="62"/>
  <c r="V58" i="65" s="1"/>
  <c r="AE58" i="65" s="1"/>
  <c r="AD58" i="65" s="1"/>
  <c r="B14" i="92"/>
  <c r="F321" i="112"/>
  <c r="K321" i="112"/>
  <c r="J321" i="112" s="1"/>
  <c r="K195" i="91"/>
  <c r="I194" i="91"/>
  <c r="AB39" i="65"/>
  <c r="AG39" i="65" s="1"/>
  <c r="T39" i="68" s="1"/>
  <c r="AI39" i="65"/>
  <c r="V39" i="68" s="1"/>
  <c r="K218" i="91"/>
  <c r="J18" i="67"/>
  <c r="H18" i="88" s="1"/>
  <c r="I18" i="88"/>
  <c r="K10" i="67"/>
  <c r="AI64" i="58"/>
  <c r="V64" i="62" s="1"/>
  <c r="AE64" i="62" s="1"/>
  <c r="AD64" i="62" s="1"/>
  <c r="K233" i="64"/>
  <c r="I231" i="64"/>
  <c r="O39" i="119"/>
  <c r="M41" i="119"/>
  <c r="L41" i="119" s="1"/>
  <c r="L20" i="119"/>
  <c r="M24" i="119" s="1"/>
  <c r="L24" i="119" s="1"/>
  <c r="O24" i="116"/>
  <c r="N24" i="116" s="1"/>
  <c r="AC36" i="116"/>
  <c r="H205" i="57"/>
  <c r="K205" i="57" s="1"/>
  <c r="J205" i="57" s="1"/>
  <c r="I204" i="57"/>
  <c r="H32" i="97"/>
  <c r="K32" i="97" s="1"/>
  <c r="J32" i="97" s="1"/>
  <c r="Z6" i="62"/>
  <c r="H122" i="100"/>
  <c r="K122" i="100" s="1"/>
  <c r="J122" i="100" s="1"/>
  <c r="AF63" i="116"/>
  <c r="S63" i="119" s="1"/>
  <c r="Z8" i="104"/>
  <c r="F23" i="104"/>
  <c r="X23" i="101"/>
  <c r="I25" i="97"/>
  <c r="J25" i="91"/>
  <c r="H25" i="97" s="1"/>
  <c r="AC64" i="116"/>
  <c r="I169" i="57"/>
  <c r="K169" i="57" s="1"/>
  <c r="J169" i="57" s="1"/>
  <c r="H144" i="57"/>
  <c r="H169" i="57" s="1"/>
  <c r="K144" i="57"/>
  <c r="J144" i="57" s="1"/>
  <c r="AG65" i="89"/>
  <c r="T65" i="92" s="1"/>
  <c r="AC65" i="92" s="1"/>
  <c r="AH21" i="62"/>
  <c r="U21" i="65" s="1"/>
  <c r="AB46" i="98"/>
  <c r="AG46" i="98" s="1"/>
  <c r="T46" i="101" s="1"/>
  <c r="AH18" i="119"/>
  <c r="AB18" i="119"/>
  <c r="AI18" i="119" s="1"/>
  <c r="AG18" i="119"/>
  <c r="K11" i="98"/>
  <c r="I177" i="57"/>
  <c r="AC56" i="65"/>
  <c r="D17" i="104"/>
  <c r="A17" i="101"/>
  <c r="C17" i="104" s="1"/>
  <c r="M17" i="92"/>
  <c r="O17" i="92" s="1"/>
  <c r="N17" i="89"/>
  <c r="L17" i="92" s="1"/>
  <c r="J44" i="91"/>
  <c r="H44" i="97" s="1"/>
  <c r="I44" i="97"/>
  <c r="K44" i="97" s="1"/>
  <c r="I16" i="61"/>
  <c r="T30" i="113"/>
  <c r="AG32" i="110"/>
  <c r="AF32" i="110" s="1"/>
  <c r="A58" i="104"/>
  <c r="C58" i="107" s="1"/>
  <c r="D58" i="107"/>
  <c r="V65" i="113"/>
  <c r="AI67" i="110"/>
  <c r="AH67" i="110" s="1"/>
  <c r="J15" i="64"/>
  <c r="H15" i="67" s="1"/>
  <c r="I15" i="67"/>
  <c r="K15" i="67" s="1"/>
  <c r="T34" i="62"/>
  <c r="K35" i="106"/>
  <c r="J35" i="106" s="1"/>
  <c r="M10" i="113"/>
  <c r="N10" i="110"/>
  <c r="L10" i="113" s="1"/>
  <c r="N44" i="104"/>
  <c r="L44" i="107" s="1"/>
  <c r="M44" i="107"/>
  <c r="O44" i="107" s="1"/>
  <c r="N44" i="107" s="1"/>
  <c r="AF66" i="113"/>
  <c r="S66" i="116" s="1"/>
  <c r="AC66" i="116" s="1"/>
  <c r="H214" i="67"/>
  <c r="K214" i="67" s="1"/>
  <c r="J214" i="67" s="1"/>
  <c r="J64" i="97"/>
  <c r="H64" i="100" s="1"/>
  <c r="I64" i="100"/>
  <c r="AB48" i="68"/>
  <c r="AG48" i="68" s="1"/>
  <c r="T48" i="89" s="1"/>
  <c r="AI48" i="68"/>
  <c r="V48" i="89" s="1"/>
  <c r="AH48" i="68"/>
  <c r="U48" i="89" s="1"/>
  <c r="D35" i="92"/>
  <c r="A35" i="89"/>
  <c r="C35" i="92" s="1"/>
  <c r="H197" i="64"/>
  <c r="I193" i="64" s="1"/>
  <c r="K197" i="64"/>
  <c r="J197" i="64" s="1"/>
  <c r="Z9" i="119"/>
  <c r="J9" i="119"/>
  <c r="Y9" i="119" s="1"/>
  <c r="J130" i="100"/>
  <c r="H130" i="103" s="1"/>
  <c r="I130" i="103"/>
  <c r="AG59" i="119"/>
  <c r="K11" i="92"/>
  <c r="AI36" i="68"/>
  <c r="V36" i="89" s="1"/>
  <c r="AE36" i="89" s="1"/>
  <c r="AD36" i="89" s="1"/>
  <c r="I151" i="64"/>
  <c r="J151" i="61"/>
  <c r="H151" i="64" s="1"/>
  <c r="J213" i="91"/>
  <c r="H213" i="97" s="1"/>
  <c r="I213" i="97"/>
  <c r="H158" i="64"/>
  <c r="K158" i="64"/>
  <c r="J158" i="64" s="1"/>
  <c r="A19" i="89"/>
  <c r="C19" i="92" s="1"/>
  <c r="D19" i="92"/>
  <c r="B19" i="92" s="1"/>
  <c r="K21" i="100"/>
  <c r="W7" i="62"/>
  <c r="F7" i="113"/>
  <c r="I189" i="67"/>
  <c r="J189" i="64"/>
  <c r="H189" i="67" s="1"/>
  <c r="M13" i="62"/>
  <c r="N13" i="58"/>
  <c r="L13" i="62" s="1"/>
  <c r="O24" i="58"/>
  <c r="N24" i="58" s="1"/>
  <c r="V43" i="113"/>
  <c r="AI49" i="110"/>
  <c r="AH49" i="110" s="1"/>
  <c r="AC38" i="62"/>
  <c r="AH28" i="65"/>
  <c r="U28" i="68" s="1"/>
  <c r="AE28" i="68" s="1"/>
  <c r="AD28" i="68" s="1"/>
  <c r="I116" i="88"/>
  <c r="J116" i="67"/>
  <c r="H116" i="88" s="1"/>
  <c r="D44" i="107"/>
  <c r="A44" i="104"/>
  <c r="C44" i="107" s="1"/>
  <c r="M19" i="92"/>
  <c r="O19" i="92" s="1"/>
  <c r="N19" i="89"/>
  <c r="L19" i="92" s="1"/>
  <c r="H134" i="67"/>
  <c r="K134" i="67"/>
  <c r="J134" i="67" s="1"/>
  <c r="AG17" i="65"/>
  <c r="T17" i="68" s="1"/>
  <c r="AF17" i="65"/>
  <c r="S17" i="68" s="1"/>
  <c r="AB17" i="65"/>
  <c r="AH17" i="65"/>
  <c r="U17" i="68" s="1"/>
  <c r="AI17" i="65"/>
  <c r="V17" i="68" s="1"/>
  <c r="AE17" i="68" s="1"/>
  <c r="AD17" i="68" s="1"/>
  <c r="E11" i="3"/>
  <c r="F68" i="3" s="1"/>
  <c r="E68" i="3" s="1"/>
  <c r="D21" i="68"/>
  <c r="A21" i="65"/>
  <c r="C21" i="68" s="1"/>
  <c r="J182" i="61"/>
  <c r="H182" i="64" s="1"/>
  <c r="I182" i="64"/>
  <c r="I231" i="118"/>
  <c r="H231" i="118" s="1"/>
  <c r="K232" i="118"/>
  <c r="J232" i="118" s="1"/>
  <c r="AH58" i="62"/>
  <c r="U58" i="65" s="1"/>
  <c r="AE21" i="119"/>
  <c r="AD21" i="119" s="1"/>
  <c r="I180" i="106"/>
  <c r="J180" i="103"/>
  <c r="H180" i="106" s="1"/>
  <c r="N21" i="92"/>
  <c r="L21" i="98" s="1"/>
  <c r="M21" i="98"/>
  <c r="K236" i="88"/>
  <c r="I110" i="88"/>
  <c r="K110" i="88" s="1"/>
  <c r="J110" i="67"/>
  <c r="H110" i="88" s="1"/>
  <c r="AG64" i="58"/>
  <c r="T64" i="62" s="1"/>
  <c r="AC64" i="62" s="1"/>
  <c r="AE16" i="65"/>
  <c r="AD16" i="65" s="1"/>
  <c r="AG26" i="58"/>
  <c r="I225" i="64"/>
  <c r="J225" i="61"/>
  <c r="H225" i="64" s="1"/>
  <c r="I65" i="88"/>
  <c r="K65" i="88" s="1"/>
  <c r="J65" i="67"/>
  <c r="H65" i="88" s="1"/>
  <c r="D64" i="107"/>
  <c r="A64" i="104"/>
  <c r="C64" i="107" s="1"/>
  <c r="I96" i="67"/>
  <c r="J96" i="64"/>
  <c r="H96" i="67" s="1"/>
  <c r="AB28" i="116"/>
  <c r="AF28" i="116" s="1"/>
  <c r="S28" i="119" s="1"/>
  <c r="AG28" i="116"/>
  <c r="T28" i="119" s="1"/>
  <c r="AI28" i="116"/>
  <c r="V28" i="119" s="1"/>
  <c r="AF21" i="62"/>
  <c r="S21" i="65" s="1"/>
  <c r="N7" i="89"/>
  <c r="L7" i="92" s="1"/>
  <c r="M7" i="92"/>
  <c r="O7" i="92" s="1"/>
  <c r="J102" i="61"/>
  <c r="H102" i="64" s="1"/>
  <c r="I102" i="64"/>
  <c r="AG51" i="113"/>
  <c r="B26" i="68"/>
  <c r="K29" i="88"/>
  <c r="I27" i="88"/>
  <c r="K57" i="97"/>
  <c r="I56" i="97"/>
  <c r="Z6" i="68"/>
  <c r="AE55" i="119"/>
  <c r="AD55" i="119" s="1"/>
  <c r="J117" i="97"/>
  <c r="H117" i="100" s="1"/>
  <c r="I117" i="100"/>
  <c r="O32" i="113"/>
  <c r="N32" i="113" s="1"/>
  <c r="AG20" i="116"/>
  <c r="T20" i="119" s="1"/>
  <c r="AC20" i="119" s="1"/>
  <c r="K103" i="67"/>
  <c r="E8" i="68"/>
  <c r="J6" i="68"/>
  <c r="Y6" i="68" s="1"/>
  <c r="N39" i="104"/>
  <c r="L39" i="107" s="1"/>
  <c r="M39" i="107"/>
  <c r="K46" i="67"/>
  <c r="K249" i="100"/>
  <c r="I248" i="100"/>
  <c r="K119" i="100"/>
  <c r="AG59" i="62"/>
  <c r="T59" i="65" s="1"/>
  <c r="AC59" i="65" s="1"/>
  <c r="O22" i="107"/>
  <c r="N22" i="107" s="1"/>
  <c r="K207" i="64"/>
  <c r="I206" i="64"/>
  <c r="AE10" i="110"/>
  <c r="B20" i="107"/>
  <c r="A20" i="107" s="1"/>
  <c r="J215" i="67"/>
  <c r="H215" i="88" s="1"/>
  <c r="I215" i="88"/>
  <c r="AB54" i="62"/>
  <c r="AI54" i="62" s="1"/>
  <c r="V54" i="65" s="1"/>
  <c r="J198" i="64"/>
  <c r="H198" i="67" s="1"/>
  <c r="I198" i="67"/>
  <c r="K243" i="61"/>
  <c r="I240" i="61"/>
  <c r="K19" i="106"/>
  <c r="J19" i="106" s="1"/>
  <c r="L36" i="65"/>
  <c r="O36" i="65" s="1"/>
  <c r="O41" i="62"/>
  <c r="N41" i="62" s="1"/>
  <c r="AF59" i="119"/>
  <c r="I5" i="64"/>
  <c r="K6" i="64"/>
  <c r="J6" i="64" s="1"/>
  <c r="H6" i="64"/>
  <c r="K129" i="103"/>
  <c r="I128" i="103"/>
  <c r="K260" i="64"/>
  <c r="I258" i="64"/>
  <c r="A31" i="68"/>
  <c r="C31" i="89" s="1"/>
  <c r="D31" i="89"/>
  <c r="B31" i="89" s="1"/>
  <c r="K232" i="103"/>
  <c r="AF44" i="119"/>
  <c r="AH44" i="119"/>
  <c r="AG44" i="119"/>
  <c r="AB44" i="119"/>
  <c r="AI44" i="119" s="1"/>
  <c r="K247" i="103"/>
  <c r="K281" i="106"/>
  <c r="J281" i="106" s="1"/>
  <c r="AC30" i="55"/>
  <c r="T32" i="55"/>
  <c r="S32" i="55" s="1"/>
  <c r="J155" i="67"/>
  <c r="H155" i="88" s="1"/>
  <c r="I155" i="88"/>
  <c r="F11" i="65"/>
  <c r="AF28" i="65"/>
  <c r="S28" i="68" s="1"/>
  <c r="I209" i="67"/>
  <c r="K210" i="67"/>
  <c r="D7" i="58"/>
  <c r="A7" i="55"/>
  <c r="C7" i="58" s="1"/>
  <c r="AH9" i="65"/>
  <c r="U9" i="68" s="1"/>
  <c r="AB9" i="65"/>
  <c r="AI9" i="65"/>
  <c r="V9" i="68" s="1"/>
  <c r="AG9" i="65"/>
  <c r="T9" i="68" s="1"/>
  <c r="AC9" i="68" s="1"/>
  <c r="AF9" i="65"/>
  <c r="S9" i="68" s="1"/>
  <c r="H297" i="61"/>
  <c r="K297" i="61"/>
  <c r="J297" i="61" s="1"/>
  <c r="I296" i="61"/>
  <c r="I43" i="91"/>
  <c r="K43" i="91" s="1"/>
  <c r="J43" i="88"/>
  <c r="H43" i="91" s="1"/>
  <c r="B29" i="92"/>
  <c r="K167" i="61"/>
  <c r="J167" i="61" s="1"/>
  <c r="B65" i="98"/>
  <c r="J8" i="58"/>
  <c r="W8" i="58"/>
  <c r="X11" i="58" s="1"/>
  <c r="A43" i="119"/>
  <c r="I309" i="61"/>
  <c r="K228" i="61"/>
  <c r="I227" i="61"/>
  <c r="AF13" i="116"/>
  <c r="S13" i="119" s="1"/>
  <c r="H179" i="103"/>
  <c r="K179" i="103" s="1"/>
  <c r="J179" i="103" s="1"/>
  <c r="AH59" i="62"/>
  <c r="U59" i="65" s="1"/>
  <c r="K300" i="106"/>
  <c r="J300" i="106" s="1"/>
  <c r="AG16" i="62"/>
  <c r="T16" i="65" s="1"/>
  <c r="AC16" i="65" s="1"/>
  <c r="B26" i="119"/>
  <c r="D32" i="119"/>
  <c r="C32" i="119" s="1"/>
  <c r="AH26" i="58"/>
  <c r="U26" i="62" s="1"/>
  <c r="B41" i="62"/>
  <c r="A41" i="62" s="1"/>
  <c r="M63" i="62"/>
  <c r="N63" i="58"/>
  <c r="L63" i="62" s="1"/>
  <c r="O67" i="58"/>
  <c r="N67" i="58" s="1"/>
  <c r="H219" i="61"/>
  <c r="K219" i="61" s="1"/>
  <c r="J219" i="61" s="1"/>
  <c r="AB27" i="119"/>
  <c r="AF27" i="119" s="1"/>
  <c r="AG27" i="119"/>
  <c r="AI27" i="119"/>
  <c r="AH27" i="119"/>
  <c r="K83" i="91"/>
  <c r="J115" i="67"/>
  <c r="H115" i="88" s="1"/>
  <c r="I115" i="88"/>
  <c r="H277" i="64"/>
  <c r="K277" i="64"/>
  <c r="J277" i="64" s="1"/>
  <c r="AI40" i="89"/>
  <c r="V40" i="92" s="1"/>
  <c r="AE40" i="92" s="1"/>
  <c r="AD40" i="92" s="1"/>
  <c r="AI59" i="62"/>
  <c r="V59" i="65" s="1"/>
  <c r="AE59" i="65" s="1"/>
  <c r="AD59" i="65" s="1"/>
  <c r="AG21" i="62"/>
  <c r="T21" i="65" s="1"/>
  <c r="K9" i="113"/>
  <c r="I245" i="67"/>
  <c r="J245" i="64"/>
  <c r="H245" i="67" s="1"/>
  <c r="M53" i="92"/>
  <c r="N53" i="89"/>
  <c r="L53" i="92" s="1"/>
  <c r="J8" i="104"/>
  <c r="W8" i="104"/>
  <c r="J284" i="67"/>
  <c r="H284" i="88" s="1"/>
  <c r="I284" i="88"/>
  <c r="I139" i="103"/>
  <c r="K139" i="103" s="1"/>
  <c r="J139" i="100"/>
  <c r="H139" i="103" s="1"/>
  <c r="N23" i="65"/>
  <c r="L23" i="68" s="1"/>
  <c r="M23" i="68"/>
  <c r="O23" i="68" s="1"/>
  <c r="H271" i="61"/>
  <c r="I270" i="61" s="1"/>
  <c r="K198" i="118"/>
  <c r="J198" i="118" s="1"/>
  <c r="I197" i="118"/>
  <c r="H197" i="118" s="1"/>
  <c r="Y8" i="92"/>
  <c r="Z11" i="92" s="1"/>
  <c r="E23" i="92"/>
  <c r="W23" i="92" s="1"/>
  <c r="J86" i="100"/>
  <c r="H86" i="103" s="1"/>
  <c r="I86" i="103"/>
  <c r="K86" i="103" s="1"/>
  <c r="I61" i="103"/>
  <c r="J61" i="100"/>
  <c r="H61" i="103" s="1"/>
  <c r="AB19" i="62"/>
  <c r="AF19" i="62" s="1"/>
  <c r="S19" i="65" s="1"/>
  <c r="J151" i="115"/>
  <c r="H151" i="118" s="1"/>
  <c r="I151" i="118"/>
  <c r="K242" i="67"/>
  <c r="B43" i="68"/>
  <c r="AE48" i="68"/>
  <c r="AD48" i="68" s="1"/>
  <c r="B49" i="62"/>
  <c r="A49" i="62" s="1"/>
  <c r="I34" i="61"/>
  <c r="K37" i="61"/>
  <c r="I99" i="100"/>
  <c r="J99" i="97"/>
  <c r="H99" i="100" s="1"/>
  <c r="I9" i="67"/>
  <c r="J9" i="64"/>
  <c r="H9" i="67" s="1"/>
  <c r="O61" i="113"/>
  <c r="N61" i="113" s="1"/>
  <c r="E7" i="119"/>
  <c r="W7" i="119" s="1"/>
  <c r="J100" i="67"/>
  <c r="H100" i="88" s="1"/>
  <c r="I100" i="88"/>
  <c r="I95" i="100"/>
  <c r="J95" i="97"/>
  <c r="H95" i="100" s="1"/>
  <c r="I149" i="91"/>
  <c r="K149" i="91" s="1"/>
  <c r="J149" i="88"/>
  <c r="H149" i="91" s="1"/>
  <c r="K259" i="91"/>
  <c r="F321" i="115"/>
  <c r="K321" i="115" s="1"/>
  <c r="J321" i="115" s="1"/>
  <c r="H204" i="54"/>
  <c r="K204" i="54"/>
  <c r="J204" i="54" s="1"/>
  <c r="I290" i="54"/>
  <c r="F11" i="55"/>
  <c r="K313" i="64"/>
  <c r="I310" i="64"/>
  <c r="M38" i="89"/>
  <c r="N38" i="68"/>
  <c r="L38" i="89" s="1"/>
  <c r="J299" i="61"/>
  <c r="H299" i="64" s="1"/>
  <c r="I299" i="64"/>
  <c r="H79" i="61"/>
  <c r="K79" i="61"/>
  <c r="J79" i="61" s="1"/>
  <c r="K7" i="88"/>
  <c r="K274" i="91"/>
  <c r="O37" i="68"/>
  <c r="A63" i="65"/>
  <c r="C63" i="68" s="1"/>
  <c r="D63" i="68"/>
  <c r="F11" i="58"/>
  <c r="K163" i="88"/>
  <c r="I265" i="64"/>
  <c r="J265" i="61"/>
  <c r="H265" i="64" s="1"/>
  <c r="J315" i="88"/>
  <c r="H315" i="91" s="1"/>
  <c r="I315" i="91"/>
  <c r="K6" i="110"/>
  <c r="J6" i="110"/>
  <c r="Y6" i="110" s="1"/>
  <c r="Y6" i="3"/>
  <c r="AE6" i="3" s="1"/>
  <c r="I219" i="118"/>
  <c r="H219" i="118" s="1"/>
  <c r="K224" i="118"/>
  <c r="J224" i="118" s="1"/>
  <c r="X23" i="92"/>
  <c r="F24" i="92"/>
  <c r="E24" i="92" s="1"/>
  <c r="O61" i="58"/>
  <c r="N61" i="58" s="1"/>
  <c r="W23" i="89"/>
  <c r="X24" i="89" s="1"/>
  <c r="W24" i="89" s="1"/>
  <c r="J278" i="64"/>
  <c r="H278" i="67" s="1"/>
  <c r="I278" i="67"/>
  <c r="AG52" i="55"/>
  <c r="AB29" i="92" l="1"/>
  <c r="AF29" i="92" s="1"/>
  <c r="S29" i="98" s="1"/>
  <c r="AB58" i="65"/>
  <c r="AG58" i="65" s="1"/>
  <c r="T58" i="68" s="1"/>
  <c r="AC58" i="68" s="1"/>
  <c r="AF58" i="65"/>
  <c r="S58" i="68" s="1"/>
  <c r="W11" i="98"/>
  <c r="X68" i="98"/>
  <c r="W68" i="98" s="1"/>
  <c r="H145" i="61"/>
  <c r="K145" i="61"/>
  <c r="J145" i="61" s="1"/>
  <c r="I144" i="61"/>
  <c r="N36" i="65"/>
  <c r="L36" i="68" s="1"/>
  <c r="M36" i="68"/>
  <c r="O36" i="68" s="1"/>
  <c r="H193" i="64"/>
  <c r="K193" i="64"/>
  <c r="J193" i="64" s="1"/>
  <c r="H170" i="54"/>
  <c r="K170" i="54" s="1"/>
  <c r="J170" i="54" s="1"/>
  <c r="AB10" i="65"/>
  <c r="AH10" i="65" s="1"/>
  <c r="U10" i="68" s="1"/>
  <c r="W11" i="55"/>
  <c r="X68" i="55"/>
  <c r="W68" i="55" s="1"/>
  <c r="AB53" i="65"/>
  <c r="AI53" i="65"/>
  <c r="V53" i="68" s="1"/>
  <c r="AB66" i="116"/>
  <c r="AH66" i="116" s="1"/>
  <c r="U66" i="119" s="1"/>
  <c r="AF66" i="116"/>
  <c r="S66" i="119" s="1"/>
  <c r="H23" i="91"/>
  <c r="K23" i="91" s="1"/>
  <c r="J23" i="91" s="1"/>
  <c r="V13" i="58"/>
  <c r="T26" i="116"/>
  <c r="K68" i="3"/>
  <c r="J68" i="3" s="1"/>
  <c r="J11" i="3"/>
  <c r="AB66" i="65"/>
  <c r="AD6" i="3"/>
  <c r="AI6" i="3" s="1"/>
  <c r="AF6" i="3"/>
  <c r="S6" i="55" s="1"/>
  <c r="AE11" i="3"/>
  <c r="K270" i="61"/>
  <c r="J270" i="61" s="1"/>
  <c r="H270" i="61"/>
  <c r="AB55" i="58"/>
  <c r="AF55" i="58" s="1"/>
  <c r="S55" i="62" s="1"/>
  <c r="W11" i="65"/>
  <c r="X68" i="65" s="1"/>
  <c r="W68" i="65" s="1"/>
  <c r="W11" i="58"/>
  <c r="X68" i="58" s="1"/>
  <c r="W68" i="58" s="1"/>
  <c r="Z8" i="116"/>
  <c r="J8" i="116"/>
  <c r="Y8" i="116" s="1"/>
  <c r="AC60" i="68"/>
  <c r="Z11" i="65"/>
  <c r="D19" i="98"/>
  <c r="A19" i="92"/>
  <c r="C19" i="98" s="1"/>
  <c r="J11" i="55"/>
  <c r="K68" i="55"/>
  <c r="J68" i="55" s="1"/>
  <c r="I113" i="88"/>
  <c r="J113" i="67"/>
  <c r="H113" i="88" s="1"/>
  <c r="H272" i="64"/>
  <c r="I271" i="64" s="1"/>
  <c r="K41" i="88"/>
  <c r="Y8" i="55"/>
  <c r="Z11" i="55" s="1"/>
  <c r="E23" i="55"/>
  <c r="W23" i="55" s="1"/>
  <c r="H310" i="64"/>
  <c r="K310" i="64" s="1"/>
  <c r="J310" i="64" s="1"/>
  <c r="K61" i="103"/>
  <c r="J260" i="64"/>
  <c r="H260" i="67" s="1"/>
  <c r="I260" i="67"/>
  <c r="J29" i="88"/>
  <c r="H29" i="91" s="1"/>
  <c r="I29" i="91"/>
  <c r="I15" i="88"/>
  <c r="J15" i="67"/>
  <c r="H15" i="88" s="1"/>
  <c r="AG36" i="89"/>
  <c r="T36" i="92" s="1"/>
  <c r="AC36" i="92" s="1"/>
  <c r="AB36" i="89"/>
  <c r="AH36" i="89" s="1"/>
  <c r="U36" i="92" s="1"/>
  <c r="AI36" i="89"/>
  <c r="V36" i="92" s="1"/>
  <c r="AF36" i="89"/>
  <c r="S36" i="92" s="1"/>
  <c r="I230" i="91"/>
  <c r="J230" i="88"/>
  <c r="H230" i="91" s="1"/>
  <c r="X8" i="116"/>
  <c r="K147" i="88"/>
  <c r="H301" i="88"/>
  <c r="K301" i="88" s="1"/>
  <c r="J301" i="88" s="1"/>
  <c r="J77" i="61"/>
  <c r="H77" i="64" s="1"/>
  <c r="I77" i="64"/>
  <c r="AB19" i="119"/>
  <c r="AI19" i="119" s="1"/>
  <c r="I7" i="91"/>
  <c r="J7" i="88"/>
  <c r="H7" i="91" s="1"/>
  <c r="I44" i="100"/>
  <c r="J44" i="97"/>
  <c r="H44" i="100" s="1"/>
  <c r="V14" i="116"/>
  <c r="B22" i="98"/>
  <c r="AE29" i="92"/>
  <c r="AD29" i="92" s="1"/>
  <c r="D11" i="55"/>
  <c r="B8" i="55"/>
  <c r="AG52" i="116"/>
  <c r="T52" i="119" s="1"/>
  <c r="J11" i="103"/>
  <c r="H11" i="106" s="1"/>
  <c r="I11" i="106"/>
  <c r="AG45" i="58"/>
  <c r="AB45" i="58"/>
  <c r="AI45" i="58" s="1"/>
  <c r="AC49" i="58"/>
  <c r="AB49" i="58" s="1"/>
  <c r="J302" i="88"/>
  <c r="H302" i="91" s="1"/>
  <c r="I302" i="91"/>
  <c r="B30" i="65"/>
  <c r="D32" i="65"/>
  <c r="C32" i="65" s="1"/>
  <c r="H20" i="64"/>
  <c r="K20" i="64" s="1"/>
  <c r="J20" i="64" s="1"/>
  <c r="AE30" i="113"/>
  <c r="V32" i="113"/>
  <c r="U32" i="113" s="1"/>
  <c r="M23" i="89"/>
  <c r="N23" i="68"/>
  <c r="L23" i="89" s="1"/>
  <c r="B64" i="107"/>
  <c r="A64" i="107" s="1"/>
  <c r="H177" i="57"/>
  <c r="K177" i="57" s="1"/>
  <c r="J177" i="57" s="1"/>
  <c r="T14" i="116"/>
  <c r="H159" i="67"/>
  <c r="K159" i="67"/>
  <c r="J159" i="67" s="1"/>
  <c r="I158" i="67"/>
  <c r="O26" i="92"/>
  <c r="AB47" i="68"/>
  <c r="AG47" i="68" s="1"/>
  <c r="T47" i="89" s="1"/>
  <c r="AI47" i="68"/>
  <c r="V47" i="89" s="1"/>
  <c r="AH47" i="68"/>
  <c r="U47" i="89" s="1"/>
  <c r="X11" i="104"/>
  <c r="J280" i="97"/>
  <c r="H280" i="100" s="1"/>
  <c r="I280" i="100"/>
  <c r="I279" i="91"/>
  <c r="J279" i="88"/>
  <c r="H279" i="91" s="1"/>
  <c r="AH22" i="65"/>
  <c r="U22" i="68" s="1"/>
  <c r="AB22" i="65"/>
  <c r="AF22" i="65" s="1"/>
  <c r="S22" i="68" s="1"/>
  <c r="E11" i="58"/>
  <c r="F68" i="58"/>
  <c r="E68" i="58" s="1"/>
  <c r="H34" i="61"/>
  <c r="I31" i="61" s="1"/>
  <c r="K271" i="61"/>
  <c r="J271" i="61" s="1"/>
  <c r="H296" i="61"/>
  <c r="K296" i="61"/>
  <c r="J296" i="61" s="1"/>
  <c r="AC17" i="68"/>
  <c r="AE48" i="89"/>
  <c r="AD48" i="89" s="1"/>
  <c r="J11" i="98"/>
  <c r="K68" i="98" s="1"/>
  <c r="J68" i="98" s="1"/>
  <c r="J10" i="67"/>
  <c r="H10" i="88" s="1"/>
  <c r="I10" i="88"/>
  <c r="K10" i="88" s="1"/>
  <c r="K62" i="88"/>
  <c r="I60" i="88"/>
  <c r="AB18" i="62"/>
  <c r="AH18" i="62" s="1"/>
  <c r="U18" i="65" s="1"/>
  <c r="AF18" i="62"/>
  <c r="S18" i="65" s="1"/>
  <c r="J192" i="88"/>
  <c r="H192" i="91" s="1"/>
  <c r="I192" i="91"/>
  <c r="J132" i="103"/>
  <c r="H132" i="106" s="1"/>
  <c r="I132" i="106"/>
  <c r="J89" i="103"/>
  <c r="H89" i="106" s="1"/>
  <c r="I89" i="106"/>
  <c r="AB63" i="55"/>
  <c r="AH63" i="55" s="1"/>
  <c r="U63" i="58" s="1"/>
  <c r="AF63" i="55"/>
  <c r="S63" i="58" s="1"/>
  <c r="AC67" i="55"/>
  <c r="AB67" i="55" s="1"/>
  <c r="AG63" i="55"/>
  <c r="B34" i="101"/>
  <c r="K88" i="97"/>
  <c r="I166" i="57"/>
  <c r="H4" i="57"/>
  <c r="H166" i="57" s="1"/>
  <c r="I259" i="97"/>
  <c r="J259" i="91"/>
  <c r="H259" i="97" s="1"/>
  <c r="J129" i="103"/>
  <c r="H129" i="106" s="1"/>
  <c r="I129" i="106"/>
  <c r="AF54" i="62"/>
  <c r="S54" i="65" s="1"/>
  <c r="W8" i="68"/>
  <c r="J8" i="68"/>
  <c r="K11" i="68" s="1"/>
  <c r="A26" i="68"/>
  <c r="C26" i="89" s="1"/>
  <c r="D26" i="89"/>
  <c r="K180" i="106"/>
  <c r="J180" i="106" s="1"/>
  <c r="I179" i="106"/>
  <c r="B21" i="68"/>
  <c r="K189" i="67"/>
  <c r="I186" i="67"/>
  <c r="AF46" i="98"/>
  <c r="S46" i="101" s="1"/>
  <c r="AC46" i="101" s="1"/>
  <c r="H194" i="91"/>
  <c r="K194" i="91"/>
  <c r="J194" i="91" s="1"/>
  <c r="K185" i="88"/>
  <c r="I183" i="88"/>
  <c r="I168" i="57"/>
  <c r="H67" i="57"/>
  <c r="H168" i="57" s="1"/>
  <c r="I105" i="88"/>
  <c r="J105" i="67"/>
  <c r="H105" i="88" s="1"/>
  <c r="B48" i="119"/>
  <c r="D49" i="119"/>
  <c r="C49" i="119" s="1"/>
  <c r="AC65" i="113"/>
  <c r="T67" i="113"/>
  <c r="S67" i="113" s="1"/>
  <c r="H255" i="67"/>
  <c r="K255" i="67" s="1"/>
  <c r="J255" i="67" s="1"/>
  <c r="V51" i="116"/>
  <c r="AI61" i="113"/>
  <c r="AH61" i="113" s="1"/>
  <c r="I122" i="103"/>
  <c r="K123" i="103"/>
  <c r="K72" i="103"/>
  <c r="I55" i="67"/>
  <c r="H51" i="64"/>
  <c r="H167" i="64" s="1"/>
  <c r="I167" i="64"/>
  <c r="H6" i="118"/>
  <c r="I5" i="118" s="1"/>
  <c r="B66" i="92"/>
  <c r="K190" i="67"/>
  <c r="AI52" i="116"/>
  <c r="V52" i="119" s="1"/>
  <c r="AE52" i="119" s="1"/>
  <c r="AD52" i="119" s="1"/>
  <c r="V52" i="58"/>
  <c r="I226" i="91"/>
  <c r="J226" i="88"/>
  <c r="H226" i="91" s="1"/>
  <c r="M57" i="92"/>
  <c r="N57" i="89"/>
  <c r="L57" i="92" s="1"/>
  <c r="H135" i="118"/>
  <c r="I134" i="118"/>
  <c r="H134" i="118" s="1"/>
  <c r="K85" i="88"/>
  <c r="AG13" i="55"/>
  <c r="K94" i="88"/>
  <c r="AF26" i="113"/>
  <c r="S26" i="116" s="1"/>
  <c r="O43" i="62"/>
  <c r="M49" i="62"/>
  <c r="L49" i="62" s="1"/>
  <c r="A36" i="89"/>
  <c r="C36" i="92" s="1"/>
  <c r="D36" i="92"/>
  <c r="B36" i="92" s="1"/>
  <c r="X23" i="65"/>
  <c r="K112" i="88"/>
  <c r="I22" i="67"/>
  <c r="J22" i="64"/>
  <c r="H22" i="67" s="1"/>
  <c r="H131" i="100"/>
  <c r="K131" i="100"/>
  <c r="J131" i="100" s="1"/>
  <c r="I127" i="100"/>
  <c r="J108" i="100"/>
  <c r="H108" i="103" s="1"/>
  <c r="I108" i="103"/>
  <c r="K108" i="103" s="1"/>
  <c r="K212" i="67"/>
  <c r="I211" i="67"/>
  <c r="AE22" i="65"/>
  <c r="AD22" i="65" s="1"/>
  <c r="AE34" i="62"/>
  <c r="Z6" i="110"/>
  <c r="O6" i="110"/>
  <c r="B67" i="65"/>
  <c r="A67" i="65" s="1"/>
  <c r="AI19" i="62"/>
  <c r="V19" i="65" s="1"/>
  <c r="O53" i="92"/>
  <c r="Y8" i="58"/>
  <c r="Z11" i="58" s="1"/>
  <c r="E23" i="58"/>
  <c r="W23" i="58" s="1"/>
  <c r="K11" i="58"/>
  <c r="B7" i="58"/>
  <c r="AB30" i="55"/>
  <c r="AG30" i="55" s="1"/>
  <c r="I243" i="64"/>
  <c r="J243" i="61"/>
  <c r="H243" i="64" s="1"/>
  <c r="K215" i="88"/>
  <c r="I214" i="88"/>
  <c r="I119" i="103"/>
  <c r="K119" i="103" s="1"/>
  <c r="J119" i="100"/>
  <c r="H119" i="103" s="1"/>
  <c r="I103" i="88"/>
  <c r="K103" i="88" s="1"/>
  <c r="J103" i="67"/>
  <c r="H103" i="88" s="1"/>
  <c r="AG61" i="113"/>
  <c r="AF61" i="113" s="1"/>
  <c r="T51" i="116"/>
  <c r="AH28" i="116"/>
  <c r="U28" i="119" s="1"/>
  <c r="AB38" i="62"/>
  <c r="AI38" i="62" s="1"/>
  <c r="V38" i="65" s="1"/>
  <c r="AE38" i="65" s="1"/>
  <c r="AD38" i="65" s="1"/>
  <c r="AH38" i="62"/>
  <c r="U38" i="65" s="1"/>
  <c r="AF38" i="62"/>
  <c r="S38" i="65" s="1"/>
  <c r="E7" i="113"/>
  <c r="W7" i="113" s="1"/>
  <c r="K130" i="103"/>
  <c r="K64" i="100"/>
  <c r="O10" i="113"/>
  <c r="AE65" i="113"/>
  <c r="V67" i="113"/>
  <c r="U67" i="113" s="1"/>
  <c r="AF18" i="119"/>
  <c r="AI46" i="98"/>
  <c r="V46" i="101" s="1"/>
  <c r="AE46" i="101" s="1"/>
  <c r="AD46" i="101" s="1"/>
  <c r="I195" i="97"/>
  <c r="J195" i="91"/>
  <c r="H195" i="97" s="1"/>
  <c r="I178" i="61"/>
  <c r="K73" i="88"/>
  <c r="I69" i="88"/>
  <c r="AH14" i="113"/>
  <c r="U14" i="116" s="1"/>
  <c r="I184" i="103"/>
  <c r="J184" i="100"/>
  <c r="H184" i="103" s="1"/>
  <c r="I201" i="88"/>
  <c r="J201" i="67"/>
  <c r="H201" i="88" s="1"/>
  <c r="I30" i="100"/>
  <c r="K30" i="100" s="1"/>
  <c r="J30" i="97"/>
  <c r="H30" i="100" s="1"/>
  <c r="J257" i="67"/>
  <c r="H257" i="88" s="1"/>
  <c r="I257" i="88"/>
  <c r="J306" i="88"/>
  <c r="H306" i="91" s="1"/>
  <c r="I306" i="91"/>
  <c r="AG44" i="89"/>
  <c r="T44" i="92" s="1"/>
  <c r="AC44" i="92" s="1"/>
  <c r="W8" i="62"/>
  <c r="J8" i="62"/>
  <c r="F8" i="113"/>
  <c r="AE43" i="62"/>
  <c r="J40" i="100"/>
  <c r="H40" i="103" s="1"/>
  <c r="I40" i="103"/>
  <c r="K129" i="118"/>
  <c r="J129" i="118" s="1"/>
  <c r="I128" i="118"/>
  <c r="K157" i="91"/>
  <c r="AE10" i="65"/>
  <c r="AD10" i="65" s="1"/>
  <c r="AH66" i="62"/>
  <c r="U66" i="65" s="1"/>
  <c r="AE66" i="65" s="1"/>
  <c r="AI27" i="68"/>
  <c r="V27" i="89" s="1"/>
  <c r="AE27" i="89" s="1"/>
  <c r="AD27" i="89" s="1"/>
  <c r="AH29" i="89"/>
  <c r="U29" i="92" s="1"/>
  <c r="F23" i="62"/>
  <c r="Z8" i="62"/>
  <c r="H251" i="64"/>
  <c r="K251" i="64"/>
  <c r="J251" i="64" s="1"/>
  <c r="AI55" i="55"/>
  <c r="V55" i="58" s="1"/>
  <c r="AE55" i="58" s="1"/>
  <c r="AD55" i="58" s="1"/>
  <c r="B11" i="3"/>
  <c r="M10" i="62"/>
  <c r="O10" i="62" s="1"/>
  <c r="N10" i="58"/>
  <c r="L10" i="62" s="1"/>
  <c r="J303" i="91"/>
  <c r="H303" i="97" s="1"/>
  <c r="I303" i="97"/>
  <c r="B48" i="89"/>
  <c r="D13" i="68"/>
  <c r="A13" i="65"/>
  <c r="C13" i="68" s="1"/>
  <c r="I120" i="88"/>
  <c r="K120" i="88" s="1"/>
  <c r="J120" i="67"/>
  <c r="H120" i="88" s="1"/>
  <c r="F24" i="55"/>
  <c r="E24" i="55" s="1"/>
  <c r="X23" i="55"/>
  <c r="X24" i="55" s="1"/>
  <c r="W24" i="55" s="1"/>
  <c r="A40" i="65"/>
  <c r="C40" i="68" s="1"/>
  <c r="D40" i="68"/>
  <c r="B40" i="68" s="1"/>
  <c r="Z6" i="119"/>
  <c r="K217" i="88"/>
  <c r="O40" i="98"/>
  <c r="K317" i="67"/>
  <c r="I316" i="67"/>
  <c r="K111" i="106"/>
  <c r="J111" i="106" s="1"/>
  <c r="AD30" i="55"/>
  <c r="AE32" i="55"/>
  <c r="AD32" i="55" s="1"/>
  <c r="AF13" i="55"/>
  <c r="S13" i="58" s="1"/>
  <c r="D39" i="68"/>
  <c r="A39" i="65"/>
  <c r="C39" i="68" s="1"/>
  <c r="B41" i="65"/>
  <c r="A41" i="65" s="1"/>
  <c r="AI26" i="113"/>
  <c r="AE53" i="65"/>
  <c r="AD53" i="65" s="1"/>
  <c r="A54" i="98"/>
  <c r="C54" i="101" s="1"/>
  <c r="D54" i="101"/>
  <c r="B54" i="101" s="1"/>
  <c r="B52" i="104"/>
  <c r="M65" i="98"/>
  <c r="O65" i="98" s="1"/>
  <c r="N65" i="92"/>
  <c r="L65" i="98" s="1"/>
  <c r="I133" i="103"/>
  <c r="J133" i="100"/>
  <c r="H133" i="103" s="1"/>
  <c r="AE46" i="119"/>
  <c r="AD46" i="119" s="1"/>
  <c r="AC13" i="119"/>
  <c r="I163" i="91"/>
  <c r="J163" i="88"/>
  <c r="H163" i="91" s="1"/>
  <c r="I150" i="118"/>
  <c r="H150" i="118" s="1"/>
  <c r="K151" i="118"/>
  <c r="J151" i="118" s="1"/>
  <c r="I43" i="97"/>
  <c r="J43" i="91"/>
  <c r="H43" i="97" s="1"/>
  <c r="O13" i="62"/>
  <c r="M24" i="62"/>
  <c r="L24" i="62" s="1"/>
  <c r="X23" i="58"/>
  <c r="J54" i="103"/>
  <c r="H54" i="106" s="1"/>
  <c r="I54" i="106"/>
  <c r="H283" i="64"/>
  <c r="K283" i="64" s="1"/>
  <c r="J283" i="64" s="1"/>
  <c r="I282" i="64"/>
  <c r="X11" i="62"/>
  <c r="B28" i="107"/>
  <c r="A28" i="107" s="1"/>
  <c r="K315" i="91"/>
  <c r="B63" i="68"/>
  <c r="D67" i="68"/>
  <c r="C67" i="68" s="1"/>
  <c r="K299" i="64"/>
  <c r="I297" i="64"/>
  <c r="H290" i="54"/>
  <c r="H319" i="54" s="1"/>
  <c r="I319" i="54"/>
  <c r="I149" i="97"/>
  <c r="J149" i="91"/>
  <c r="H149" i="97" s="1"/>
  <c r="K9" i="67"/>
  <c r="I6" i="67"/>
  <c r="AG19" i="62"/>
  <c r="T19" i="65" s="1"/>
  <c r="AC19" i="65" s="1"/>
  <c r="Y11" i="92"/>
  <c r="Z68" i="92" s="1"/>
  <c r="Y68" i="92" s="1"/>
  <c r="K115" i="88"/>
  <c r="A26" i="119"/>
  <c r="A65" i="98"/>
  <c r="C65" i="101" s="1"/>
  <c r="D65" i="101"/>
  <c r="B65" i="101" s="1"/>
  <c r="J210" i="67"/>
  <c r="H210" i="88" s="1"/>
  <c r="I210" i="88"/>
  <c r="J232" i="103"/>
  <c r="H232" i="106" s="1"/>
  <c r="I232" i="106"/>
  <c r="K198" i="67"/>
  <c r="I197" i="67"/>
  <c r="H248" i="100"/>
  <c r="K248" i="100"/>
  <c r="J248" i="100" s="1"/>
  <c r="AB20" i="119"/>
  <c r="AG20" i="119" s="1"/>
  <c r="AF20" i="119"/>
  <c r="K102" i="64"/>
  <c r="I101" i="64"/>
  <c r="I65" i="91"/>
  <c r="J65" i="88"/>
  <c r="H65" i="91" s="1"/>
  <c r="I110" i="91"/>
  <c r="J110" i="88"/>
  <c r="H110" i="91" s="1"/>
  <c r="X7" i="113"/>
  <c r="K213" i="97"/>
  <c r="B58" i="107"/>
  <c r="A58" i="107" s="1"/>
  <c r="M17" i="98"/>
  <c r="O17" i="98" s="1"/>
  <c r="N17" i="92"/>
  <c r="L17" i="98" s="1"/>
  <c r="I24" i="97"/>
  <c r="K25" i="97"/>
  <c r="I218" i="97"/>
  <c r="K218" i="97" s="1"/>
  <c r="J218" i="91"/>
  <c r="H218" i="97" s="1"/>
  <c r="K59" i="106"/>
  <c r="J59" i="106" s="1"/>
  <c r="M66" i="92"/>
  <c r="N66" i="89"/>
  <c r="L66" i="92" s="1"/>
  <c r="O9" i="65"/>
  <c r="A47" i="89"/>
  <c r="C47" i="92" s="1"/>
  <c r="D47" i="92"/>
  <c r="AB55" i="119"/>
  <c r="AG55" i="119" s="1"/>
  <c r="AB15" i="89"/>
  <c r="AG15" i="89" s="1"/>
  <c r="T15" i="92" s="1"/>
  <c r="AC15" i="92" s="1"/>
  <c r="AF15" i="89"/>
  <c r="S15" i="92" s="1"/>
  <c r="K24" i="91"/>
  <c r="J24" i="91" s="1"/>
  <c r="Y6" i="62"/>
  <c r="K6" i="113"/>
  <c r="O34" i="68"/>
  <c r="AB8" i="3"/>
  <c r="AG8" i="3" s="1"/>
  <c r="T8" i="55" s="1"/>
  <c r="H135" i="88"/>
  <c r="K135" i="88" s="1"/>
  <c r="J135" i="88" s="1"/>
  <c r="N56" i="89"/>
  <c r="L56" i="92" s="1"/>
  <c r="M56" i="92"/>
  <c r="O56" i="92" s="1"/>
  <c r="O32" i="65"/>
  <c r="N32" i="65" s="1"/>
  <c r="AC31" i="62"/>
  <c r="AG27" i="68"/>
  <c r="T27" i="89" s="1"/>
  <c r="AC27" i="89" s="1"/>
  <c r="AD64" i="116"/>
  <c r="I104" i="97"/>
  <c r="K104" i="97" s="1"/>
  <c r="J104" i="91"/>
  <c r="H104" i="97" s="1"/>
  <c r="J252" i="64"/>
  <c r="H252" i="67" s="1"/>
  <c r="I252" i="67"/>
  <c r="A18" i="89"/>
  <c r="C18" i="92" s="1"/>
  <c r="D18" i="92"/>
  <c r="D60" i="98"/>
  <c r="B60" i="98" s="1"/>
  <c r="A60" i="92"/>
  <c r="C60" i="98" s="1"/>
  <c r="K216" i="103"/>
  <c r="M64" i="92"/>
  <c r="N64" i="89"/>
  <c r="L64" i="92" s="1"/>
  <c r="I153" i="88"/>
  <c r="J153" i="67"/>
  <c r="H153" i="88" s="1"/>
  <c r="D15" i="101"/>
  <c r="A15" i="98"/>
  <c r="C15" i="101" s="1"/>
  <c r="AH13" i="55"/>
  <c r="U13" i="58" s="1"/>
  <c r="V26" i="62"/>
  <c r="AH26" i="113"/>
  <c r="U26" i="116" s="1"/>
  <c r="K84" i="64"/>
  <c r="I79" i="64"/>
  <c r="K187" i="88"/>
  <c r="J276" i="88"/>
  <c r="H276" i="91" s="1"/>
  <c r="I276" i="91"/>
  <c r="K276" i="91" s="1"/>
  <c r="M52" i="119"/>
  <c r="N52" i="116"/>
  <c r="L52" i="119" s="1"/>
  <c r="O61" i="116"/>
  <c r="N61" i="116" s="1"/>
  <c r="A46" i="65"/>
  <c r="C46" i="68" s="1"/>
  <c r="D46" i="68"/>
  <c r="M26" i="119"/>
  <c r="N26" i="116"/>
  <c r="L26" i="119" s="1"/>
  <c r="AB31" i="116"/>
  <c r="AF31" i="116" s="1"/>
  <c r="S31" i="119" s="1"/>
  <c r="AI31" i="116"/>
  <c r="V31" i="119" s="1"/>
  <c r="AF48" i="119"/>
  <c r="O63" i="62"/>
  <c r="M67" i="62"/>
  <c r="L67" i="62" s="1"/>
  <c r="H194" i="118"/>
  <c r="I193" i="118"/>
  <c r="H193" i="118" s="1"/>
  <c r="J313" i="64"/>
  <c r="H313" i="67" s="1"/>
  <c r="I313" i="67"/>
  <c r="K116" i="88"/>
  <c r="H68" i="67"/>
  <c r="K68" i="67" s="1"/>
  <c r="J68" i="67" s="1"/>
  <c r="K156" i="67"/>
  <c r="I154" i="67"/>
  <c r="E23" i="3"/>
  <c r="K8" i="110"/>
  <c r="K11" i="110" s="1"/>
  <c r="Y8" i="3"/>
  <c r="Z11" i="3" s="1"/>
  <c r="J8" i="110"/>
  <c r="Y8" i="110" s="1"/>
  <c r="J224" i="88"/>
  <c r="H224" i="91" s="1"/>
  <c r="I224" i="91"/>
  <c r="M41" i="65"/>
  <c r="L41" i="65" s="1"/>
  <c r="Y8" i="104"/>
  <c r="Z11" i="104" s="1"/>
  <c r="E23" i="104"/>
  <c r="W23" i="104" s="1"/>
  <c r="H128" i="103"/>
  <c r="K128" i="103"/>
  <c r="J128" i="103" s="1"/>
  <c r="AE28" i="119"/>
  <c r="AD28" i="119" s="1"/>
  <c r="J11" i="92"/>
  <c r="K68" i="92"/>
  <c r="J68" i="92" s="1"/>
  <c r="F24" i="104"/>
  <c r="E24" i="104" s="1"/>
  <c r="X23" i="104"/>
  <c r="X24" i="104" s="1"/>
  <c r="W24" i="104" s="1"/>
  <c r="M46" i="119"/>
  <c r="N46" i="116"/>
  <c r="L46" i="119" s="1"/>
  <c r="E11" i="62"/>
  <c r="F68" i="62"/>
  <c r="E68" i="62" s="1"/>
  <c r="AG14" i="62"/>
  <c r="T14" i="65" s="1"/>
  <c r="AF14" i="62"/>
  <c r="S14" i="65" s="1"/>
  <c r="AB14" i="62"/>
  <c r="AI14" i="62" s="1"/>
  <c r="V14" i="65" s="1"/>
  <c r="K8" i="119"/>
  <c r="J8" i="119" s="1"/>
  <c r="Y8" i="119" s="1"/>
  <c r="Y8" i="98"/>
  <c r="Z11" i="98" s="1"/>
  <c r="E23" i="98"/>
  <c r="K246" i="97"/>
  <c r="M60" i="89"/>
  <c r="O60" i="89" s="1"/>
  <c r="N60" i="68"/>
  <c r="L60" i="89" s="1"/>
  <c r="E11" i="55"/>
  <c r="F68" i="55" s="1"/>
  <c r="E68" i="55" s="1"/>
  <c r="AF59" i="65"/>
  <c r="S59" i="68" s="1"/>
  <c r="AB59" i="65"/>
  <c r="AI59" i="65"/>
  <c r="V59" i="68" s="1"/>
  <c r="AH59" i="65"/>
  <c r="U59" i="68" s="1"/>
  <c r="AG59" i="65"/>
  <c r="T59" i="68" s="1"/>
  <c r="K11" i="104"/>
  <c r="D43" i="89"/>
  <c r="A43" i="68"/>
  <c r="C43" i="89" s="1"/>
  <c r="I139" i="106"/>
  <c r="J139" i="103"/>
  <c r="H139" i="106" s="1"/>
  <c r="K245" i="67"/>
  <c r="I244" i="67"/>
  <c r="AF16" i="65"/>
  <c r="S16" i="68" s="1"/>
  <c r="AH16" i="65"/>
  <c r="U16" i="68" s="1"/>
  <c r="AB16" i="65"/>
  <c r="AI16" i="65"/>
  <c r="V16" i="68" s="1"/>
  <c r="AE16" i="68" s="1"/>
  <c r="AD16" i="68" s="1"/>
  <c r="AG16" i="65"/>
  <c r="T16" i="68" s="1"/>
  <c r="AC16" i="68" s="1"/>
  <c r="H227" i="61"/>
  <c r="K227" i="61"/>
  <c r="J227" i="61" s="1"/>
  <c r="I205" i="61"/>
  <c r="AB9" i="68"/>
  <c r="AG9" i="68"/>
  <c r="T9" i="89" s="1"/>
  <c r="H209" i="67"/>
  <c r="K209" i="67" s="1"/>
  <c r="J209" i="67" s="1"/>
  <c r="J247" i="103"/>
  <c r="H247" i="106" s="1"/>
  <c r="I247" i="106"/>
  <c r="A31" i="89"/>
  <c r="C31" i="92" s="1"/>
  <c r="D31" i="92"/>
  <c r="H5" i="64"/>
  <c r="K5" i="64" s="1"/>
  <c r="J5" i="64" s="1"/>
  <c r="I249" i="103"/>
  <c r="J249" i="100"/>
  <c r="H249" i="103" s="1"/>
  <c r="H56" i="97"/>
  <c r="K56" i="97" s="1"/>
  <c r="J56" i="97" s="1"/>
  <c r="M19" i="98"/>
  <c r="O19" i="98" s="1"/>
  <c r="N19" i="92"/>
  <c r="L19" i="98" s="1"/>
  <c r="AE43" i="113"/>
  <c r="V49" i="113"/>
  <c r="U49" i="113" s="1"/>
  <c r="B35" i="92"/>
  <c r="AH65" i="92"/>
  <c r="U65" i="98" s="1"/>
  <c r="AB65" i="92"/>
  <c r="AF65" i="92"/>
  <c r="S65" i="98" s="1"/>
  <c r="AI65" i="92"/>
  <c r="V65" i="98" s="1"/>
  <c r="AE65" i="98" s="1"/>
  <c r="AD65" i="98" s="1"/>
  <c r="AG65" i="92"/>
  <c r="T65" i="98" s="1"/>
  <c r="N39" i="119"/>
  <c r="O41" i="119"/>
  <c r="N41" i="119" s="1"/>
  <c r="AH39" i="65"/>
  <c r="U39" i="68" s="1"/>
  <c r="K36" i="97"/>
  <c r="O51" i="68"/>
  <c r="M52" i="92"/>
  <c r="N52" i="89"/>
  <c r="L52" i="92" s="1"/>
  <c r="W11" i="3"/>
  <c r="X68" i="3" s="1"/>
  <c r="W68" i="3" s="1"/>
  <c r="J137" i="88"/>
  <c r="H137" i="91" s="1"/>
  <c r="I137" i="91"/>
  <c r="I289" i="106"/>
  <c r="J289" i="103"/>
  <c r="H289" i="106" s="1"/>
  <c r="J11" i="101"/>
  <c r="K68" i="101"/>
  <c r="J68" i="101" s="1"/>
  <c r="J234" i="97"/>
  <c r="H234" i="100" s="1"/>
  <c r="I234" i="100"/>
  <c r="J191" i="91"/>
  <c r="H191" i="97" s="1"/>
  <c r="I191" i="97"/>
  <c r="K148" i="67"/>
  <c r="I146" i="67"/>
  <c r="AF60" i="65"/>
  <c r="S60" i="68" s="1"/>
  <c r="J196" i="100"/>
  <c r="H196" i="103" s="1"/>
  <c r="I196" i="103"/>
  <c r="K196" i="103" s="1"/>
  <c r="AD45" i="58"/>
  <c r="AE49" i="58"/>
  <c r="AD49" i="58" s="1"/>
  <c r="M65" i="119"/>
  <c r="N65" i="116"/>
  <c r="L65" i="119" s="1"/>
  <c r="O6" i="55"/>
  <c r="AG7" i="55"/>
  <c r="T7" i="58" s="1"/>
  <c r="AB7" i="55"/>
  <c r="AI7" i="55" s="1"/>
  <c r="V7" i="58" s="1"/>
  <c r="AF7" i="55"/>
  <c r="S7" i="58" s="1"/>
  <c r="X7" i="119"/>
  <c r="V51" i="62"/>
  <c r="D14" i="119"/>
  <c r="A14" i="116"/>
  <c r="C14" i="119" s="1"/>
  <c r="AC20" i="68"/>
  <c r="AE13" i="119"/>
  <c r="AB57" i="65"/>
  <c r="AH57" i="65" s="1"/>
  <c r="U57" i="68" s="1"/>
  <c r="AF57" i="65"/>
  <c r="S57" i="68" s="1"/>
  <c r="K278" i="67"/>
  <c r="I277" i="67"/>
  <c r="K95" i="100"/>
  <c r="AH19" i="62"/>
  <c r="U19" i="65" s="1"/>
  <c r="K284" i="88"/>
  <c r="Z9" i="113"/>
  <c r="J9" i="113"/>
  <c r="Y9" i="113" s="1"/>
  <c r="I83" i="97"/>
  <c r="J83" i="91"/>
  <c r="H83" i="97" s="1"/>
  <c r="J228" i="61"/>
  <c r="H228" i="64" s="1"/>
  <c r="I228" i="64"/>
  <c r="A29" i="92"/>
  <c r="C29" i="98" s="1"/>
  <c r="D29" i="98"/>
  <c r="B29" i="98" s="1"/>
  <c r="AE9" i="68"/>
  <c r="AD9" i="68" s="1"/>
  <c r="AG54" i="62"/>
  <c r="T54" i="65" s="1"/>
  <c r="AC54" i="65" s="1"/>
  <c r="AD10" i="110"/>
  <c r="AH10" i="110" s="1"/>
  <c r="U10" i="113" s="1"/>
  <c r="AF10" i="110"/>
  <c r="S10" i="113" s="1"/>
  <c r="AI10" i="110"/>
  <c r="V10" i="113" s="1"/>
  <c r="AG10" i="110"/>
  <c r="T10" i="113" s="1"/>
  <c r="AC10" i="113" s="1"/>
  <c r="J46" i="67"/>
  <c r="H46" i="88" s="1"/>
  <c r="I46" i="88"/>
  <c r="J57" i="97"/>
  <c r="H57" i="100" s="1"/>
  <c r="I57" i="100"/>
  <c r="M7" i="98"/>
  <c r="N7" i="92"/>
  <c r="L7" i="98" s="1"/>
  <c r="K225" i="64"/>
  <c r="I219" i="64"/>
  <c r="I236" i="91"/>
  <c r="J236" i="88"/>
  <c r="H236" i="91" s="1"/>
  <c r="I21" i="103"/>
  <c r="J21" i="100"/>
  <c r="H21" i="103" s="1"/>
  <c r="AF48" i="68"/>
  <c r="S48" i="89" s="1"/>
  <c r="AC48" i="89" s="1"/>
  <c r="B17" i="104"/>
  <c r="H231" i="64"/>
  <c r="K231" i="64" s="1"/>
  <c r="J231" i="64" s="1"/>
  <c r="AF39" i="65"/>
  <c r="S39" i="68" s="1"/>
  <c r="AC39" i="68" s="1"/>
  <c r="AE8" i="3"/>
  <c r="AD8" i="3" s="1"/>
  <c r="J208" i="100"/>
  <c r="H208" i="103" s="1"/>
  <c r="I208" i="103"/>
  <c r="AB57" i="119"/>
  <c r="AI57" i="119" s="1"/>
  <c r="AF57" i="119"/>
  <c r="AH57" i="119"/>
  <c r="AG57" i="119"/>
  <c r="N47" i="92"/>
  <c r="L47" i="98" s="1"/>
  <c r="M47" i="98"/>
  <c r="O47" i="98" s="1"/>
  <c r="I270" i="57"/>
  <c r="Z8" i="68"/>
  <c r="F23" i="68"/>
  <c r="I32" i="100"/>
  <c r="K33" i="100"/>
  <c r="A55" i="92"/>
  <c r="C55" i="98" s="1"/>
  <c r="D55" i="98"/>
  <c r="B55" i="98" s="1"/>
  <c r="T39" i="116"/>
  <c r="AG41" i="113"/>
  <c r="AF41" i="113" s="1"/>
  <c r="K168" i="54"/>
  <c r="J168" i="54" s="1"/>
  <c r="K288" i="103"/>
  <c r="J288" i="103" s="1"/>
  <c r="H288" i="103"/>
  <c r="O27" i="68"/>
  <c r="M32" i="68"/>
  <c r="L32" i="68" s="1"/>
  <c r="K81" i="88"/>
  <c r="AC63" i="119"/>
  <c r="O55" i="92"/>
  <c r="I125" i="88"/>
  <c r="J125" i="67"/>
  <c r="H125" i="88" s="1"/>
  <c r="AF52" i="116"/>
  <c r="S52" i="119" s="1"/>
  <c r="B53" i="98"/>
  <c r="Z6" i="116"/>
  <c r="K11" i="116"/>
  <c r="Y8" i="65"/>
  <c r="E23" i="65"/>
  <c r="W23" i="65" s="1"/>
  <c r="E11" i="92"/>
  <c r="F68" i="92"/>
  <c r="E68" i="92" s="1"/>
  <c r="K160" i="97"/>
  <c r="F11" i="110"/>
  <c r="I162" i="100"/>
  <c r="K162" i="100" s="1"/>
  <c r="J162" i="97"/>
  <c r="H162" i="100" s="1"/>
  <c r="J42" i="103"/>
  <c r="H42" i="106" s="1"/>
  <c r="I42" i="106"/>
  <c r="AH60" i="65"/>
  <c r="U60" i="68" s="1"/>
  <c r="AE60" i="68" s="1"/>
  <c r="AD60" i="68" s="1"/>
  <c r="I286" i="67"/>
  <c r="K287" i="67"/>
  <c r="N45" i="89"/>
  <c r="L45" i="92" s="1"/>
  <c r="M45" i="92"/>
  <c r="O45" i="92" s="1"/>
  <c r="X7" i="68"/>
  <c r="X11" i="68" s="1"/>
  <c r="F11" i="68"/>
  <c r="K311" i="88"/>
  <c r="X8" i="110"/>
  <c r="AC8" i="110" s="1"/>
  <c r="B8" i="110"/>
  <c r="K97" i="100"/>
  <c r="J264" i="64"/>
  <c r="H264" i="67" s="1"/>
  <c r="I264" i="67"/>
  <c r="M58" i="104"/>
  <c r="N58" i="101"/>
  <c r="L58" i="104" s="1"/>
  <c r="H235" i="67"/>
  <c r="K235" i="67"/>
  <c r="J235" i="67" s="1"/>
  <c r="I314" i="103"/>
  <c r="J314" i="100"/>
  <c r="H314" i="103" s="1"/>
  <c r="I80" i="88"/>
  <c r="J80" i="67"/>
  <c r="H80" i="88" s="1"/>
  <c r="AI48" i="119"/>
  <c r="J37" i="61"/>
  <c r="H37" i="64" s="1"/>
  <c r="I37" i="64"/>
  <c r="K155" i="88"/>
  <c r="J207" i="64"/>
  <c r="H207" i="67" s="1"/>
  <c r="I207" i="67"/>
  <c r="H16" i="61"/>
  <c r="K16" i="61" s="1"/>
  <c r="J16" i="61" s="1"/>
  <c r="AE39" i="68"/>
  <c r="AD39" i="68" s="1"/>
  <c r="H305" i="64"/>
  <c r="K305" i="64"/>
  <c r="J305" i="64" s="1"/>
  <c r="W23" i="101"/>
  <c r="X24" i="101" s="1"/>
  <c r="W24" i="101" s="1"/>
  <c r="F23" i="119"/>
  <c r="E23" i="119"/>
  <c r="W23" i="119" s="1"/>
  <c r="M46" i="98"/>
  <c r="N46" i="92"/>
  <c r="L46" i="98" s="1"/>
  <c r="V63" i="119"/>
  <c r="X7" i="116"/>
  <c r="AE57" i="65"/>
  <c r="AD57" i="65" s="1"/>
  <c r="J86" i="103"/>
  <c r="H86" i="106" s="1"/>
  <c r="I86" i="106"/>
  <c r="K86" i="106" s="1"/>
  <c r="J86" i="106" s="1"/>
  <c r="AH54" i="62"/>
  <c r="U54" i="65" s="1"/>
  <c r="AE54" i="65" s="1"/>
  <c r="AD54" i="65" s="1"/>
  <c r="AB64" i="62"/>
  <c r="AF64" i="62" s="1"/>
  <c r="S64" i="65" s="1"/>
  <c r="AH64" i="62"/>
  <c r="U64" i="65" s="1"/>
  <c r="AG64" i="62"/>
  <c r="T64" i="65" s="1"/>
  <c r="AI64" i="62"/>
  <c r="V64" i="65" s="1"/>
  <c r="AH46" i="98"/>
  <c r="U46" i="101" s="1"/>
  <c r="AF36" i="116"/>
  <c r="S36" i="119" s="1"/>
  <c r="AB36" i="116"/>
  <c r="AH36" i="116"/>
  <c r="U36" i="119" s="1"/>
  <c r="AG36" i="116"/>
  <c r="I70" i="97"/>
  <c r="J70" i="91"/>
  <c r="H70" i="97" s="1"/>
  <c r="J161" i="67"/>
  <c r="H161" i="88" s="1"/>
  <c r="I161" i="88"/>
  <c r="M48" i="98"/>
  <c r="N48" i="92"/>
  <c r="L48" i="98" s="1"/>
  <c r="A65" i="119"/>
  <c r="B67" i="119" s="1"/>
  <c r="A67" i="119" s="1"/>
  <c r="I307" i="67"/>
  <c r="J307" i="64"/>
  <c r="H307" i="67" s="1"/>
  <c r="I273" i="67"/>
  <c r="J273" i="64"/>
  <c r="H273" i="67" s="1"/>
  <c r="J285" i="64"/>
  <c r="H285" i="67" s="1"/>
  <c r="I285" i="67"/>
  <c r="M54" i="89"/>
  <c r="O54" i="89" s="1"/>
  <c r="N54" i="68"/>
  <c r="L54" i="89" s="1"/>
  <c r="J11" i="65"/>
  <c r="K68" i="65" s="1"/>
  <c r="J68" i="65" s="1"/>
  <c r="K26" i="67"/>
  <c r="J26" i="67" s="1"/>
  <c r="H26" i="67"/>
  <c r="H240" i="61"/>
  <c r="I239" i="61" s="1"/>
  <c r="K240" i="61"/>
  <c r="J240" i="61" s="1"/>
  <c r="AC28" i="119"/>
  <c r="AI64" i="116"/>
  <c r="V64" i="119" s="1"/>
  <c r="AE64" i="119" s="1"/>
  <c r="AD64" i="119" s="1"/>
  <c r="AB64" i="116"/>
  <c r="AF64" i="116"/>
  <c r="S64" i="119" s="1"/>
  <c r="AG64" i="116"/>
  <c r="AH64" i="116"/>
  <c r="U64" i="119" s="1"/>
  <c r="K18" i="88"/>
  <c r="I17" i="88"/>
  <c r="H200" i="67"/>
  <c r="K200" i="67" s="1"/>
  <c r="J200" i="67" s="1"/>
  <c r="T52" i="58"/>
  <c r="AG61" i="55"/>
  <c r="AF61" i="55" s="1"/>
  <c r="H204" i="57"/>
  <c r="K204" i="57"/>
  <c r="J204" i="57" s="1"/>
  <c r="O8" i="3"/>
  <c r="AB9" i="113"/>
  <c r="AH9" i="113"/>
  <c r="U9" i="116" s="1"/>
  <c r="AG9" i="113"/>
  <c r="T9" i="116" s="1"/>
  <c r="AI9" i="113"/>
  <c r="V9" i="116" s="1"/>
  <c r="AE9" i="116" s="1"/>
  <c r="AD9" i="116" s="1"/>
  <c r="AF9" i="113"/>
  <c r="S9" i="116" s="1"/>
  <c r="A56" i="65"/>
  <c r="C56" i="68" s="1"/>
  <c r="D56" i="68"/>
  <c r="B61" i="65"/>
  <c r="A61" i="65" s="1"/>
  <c r="V39" i="116"/>
  <c r="AI41" i="113"/>
  <c r="AH41" i="113" s="1"/>
  <c r="H4" i="115"/>
  <c r="H166" i="115" s="1"/>
  <c r="I166" i="115"/>
  <c r="I170" i="115" s="1"/>
  <c r="H170" i="115" s="1"/>
  <c r="B51" i="119"/>
  <c r="D61" i="119"/>
  <c r="C61" i="119" s="1"/>
  <c r="H124" i="67"/>
  <c r="K124" i="67" s="1"/>
  <c r="J124" i="67" s="1"/>
  <c r="I121" i="67"/>
  <c r="I275" i="67"/>
  <c r="K275" i="67" s="1"/>
  <c r="J275" i="64"/>
  <c r="H275" i="67" s="1"/>
  <c r="J106" i="100"/>
  <c r="H106" i="103" s="1"/>
  <c r="I106" i="103"/>
  <c r="AE37" i="58"/>
  <c r="V41" i="58"/>
  <c r="U41" i="58" s="1"/>
  <c r="AC7" i="110"/>
  <c r="AD36" i="116"/>
  <c r="AI36" i="116" s="1"/>
  <c r="I262" i="64"/>
  <c r="H263" i="64"/>
  <c r="K263" i="64"/>
  <c r="J263" i="64" s="1"/>
  <c r="AE31" i="116"/>
  <c r="AD31" i="116" s="1"/>
  <c r="AB46" i="119"/>
  <c r="AH46" i="119" s="1"/>
  <c r="X24" i="92"/>
  <c r="W24" i="92" s="1"/>
  <c r="M37" i="89"/>
  <c r="N37" i="68"/>
  <c r="L37" i="89" s="1"/>
  <c r="K265" i="64"/>
  <c r="J274" i="91"/>
  <c r="H274" i="97" s="1"/>
  <c r="I274" i="97"/>
  <c r="K274" i="97" s="1"/>
  <c r="O38" i="89"/>
  <c r="K100" i="88"/>
  <c r="K99" i="100"/>
  <c r="I242" i="88"/>
  <c r="J242" i="67"/>
  <c r="H242" i="88" s="1"/>
  <c r="AC21" i="65"/>
  <c r="H309" i="61"/>
  <c r="K309" i="61" s="1"/>
  <c r="J309" i="61" s="1"/>
  <c r="E11" i="65"/>
  <c r="F68" i="65"/>
  <c r="E68" i="65" s="1"/>
  <c r="H258" i="64"/>
  <c r="I250" i="64" s="1"/>
  <c r="K258" i="64"/>
  <c r="J258" i="64" s="1"/>
  <c r="K206" i="64"/>
  <c r="J206" i="64" s="1"/>
  <c r="H206" i="64"/>
  <c r="O39" i="107"/>
  <c r="N39" i="107" s="1"/>
  <c r="K117" i="100"/>
  <c r="H27" i="88"/>
  <c r="K27" i="88" s="1"/>
  <c r="J27" i="88" s="1"/>
  <c r="K96" i="67"/>
  <c r="T26" i="62"/>
  <c r="O21" i="98"/>
  <c r="I181" i="64"/>
  <c r="K182" i="64"/>
  <c r="B44" i="107"/>
  <c r="A44" i="107" s="1"/>
  <c r="K151" i="64"/>
  <c r="I150" i="64"/>
  <c r="AC34" i="62"/>
  <c r="AC30" i="113"/>
  <c r="T32" i="113"/>
  <c r="S32" i="113" s="1"/>
  <c r="AB56" i="65"/>
  <c r="AG56" i="65" s="1"/>
  <c r="T56" i="68" s="1"/>
  <c r="J233" i="64"/>
  <c r="H233" i="67" s="1"/>
  <c r="I233" i="67"/>
  <c r="D14" i="98"/>
  <c r="B14" i="98" s="1"/>
  <c r="A14" i="92"/>
  <c r="C14" i="98" s="1"/>
  <c r="X23" i="3"/>
  <c r="F24" i="3"/>
  <c r="E24" i="3" s="1"/>
  <c r="B23" i="3"/>
  <c r="J199" i="91"/>
  <c r="H199" i="97" s="1"/>
  <c r="I199" i="97"/>
  <c r="K199" i="97" s="1"/>
  <c r="J138" i="103"/>
  <c r="H138" i="106" s="1"/>
  <c r="I138" i="106"/>
  <c r="K138" i="106" s="1"/>
  <c r="J138" i="106" s="1"/>
  <c r="A16" i="98"/>
  <c r="C16" i="101" s="1"/>
  <c r="D16" i="101"/>
  <c r="AB35" i="65"/>
  <c r="AI35" i="65" s="1"/>
  <c r="V35" i="68" s="1"/>
  <c r="AG35" i="65"/>
  <c r="T35" i="68" s="1"/>
  <c r="F24" i="98"/>
  <c r="E24" i="98" s="1"/>
  <c r="X23" i="98"/>
  <c r="AC43" i="113"/>
  <c r="T49" i="113"/>
  <c r="S49" i="113" s="1"/>
  <c r="AC37" i="58"/>
  <c r="T41" i="58"/>
  <c r="S41" i="58" s="1"/>
  <c r="K67" i="54"/>
  <c r="J67" i="54" s="1"/>
  <c r="B51" i="92"/>
  <c r="Y11" i="101"/>
  <c r="Z68" i="101"/>
  <c r="Y68" i="101" s="1"/>
  <c r="E8" i="116"/>
  <c r="W8" i="116" s="1"/>
  <c r="O35" i="104"/>
  <c r="K152" i="97"/>
  <c r="K63" i="88"/>
  <c r="I253" i="88"/>
  <c r="K253" i="88" s="1"/>
  <c r="J253" i="67"/>
  <c r="H253" i="88" s="1"/>
  <c r="X11" i="92"/>
  <c r="I254" i="91"/>
  <c r="J254" i="88"/>
  <c r="H254" i="91" s="1"/>
  <c r="E11" i="104"/>
  <c r="F68" i="104"/>
  <c r="E68" i="104" s="1"/>
  <c r="AE15" i="89"/>
  <c r="AD15" i="89" s="1"/>
  <c r="N59" i="62"/>
  <c r="L59" i="65" s="1"/>
  <c r="M59" i="65"/>
  <c r="D7" i="113"/>
  <c r="A7" i="110"/>
  <c r="C7" i="113" s="1"/>
  <c r="E7" i="116"/>
  <c r="W7" i="116" s="1"/>
  <c r="J136" i="91"/>
  <c r="H136" i="97" s="1"/>
  <c r="I136" i="97"/>
  <c r="B59" i="104"/>
  <c r="AC40" i="92"/>
  <c r="K202" i="91"/>
  <c r="AC28" i="68"/>
  <c r="I238" i="88"/>
  <c r="J238" i="67"/>
  <c r="H238" i="88" s="1"/>
  <c r="H75" i="61"/>
  <c r="K75" i="61" s="1"/>
  <c r="J75" i="61" s="1"/>
  <c r="AB43" i="62"/>
  <c r="M18" i="98"/>
  <c r="O18" i="98" s="1"/>
  <c r="N18" i="92"/>
  <c r="L18" i="98" s="1"/>
  <c r="O43" i="116"/>
  <c r="M49" i="116"/>
  <c r="L49" i="116" s="1"/>
  <c r="AC51" i="62"/>
  <c r="H31" i="61" l="1"/>
  <c r="K31" i="61"/>
  <c r="J31" i="61" s="1"/>
  <c r="I4" i="61"/>
  <c r="V36" i="119"/>
  <c r="AB15" i="92"/>
  <c r="H5" i="118"/>
  <c r="I4" i="118" s="1"/>
  <c r="Y11" i="55"/>
  <c r="Z68" i="55"/>
  <c r="Y68" i="55" s="1"/>
  <c r="T30" i="58"/>
  <c r="AI39" i="68"/>
  <c r="V39" i="89" s="1"/>
  <c r="AB39" i="68"/>
  <c r="AG39" i="68"/>
  <c r="T39" i="89" s="1"/>
  <c r="AF39" i="68"/>
  <c r="S39" i="89" s="1"/>
  <c r="AH39" i="68"/>
  <c r="U39" i="89" s="1"/>
  <c r="H271" i="64"/>
  <c r="K271" i="64"/>
  <c r="J271" i="64" s="1"/>
  <c r="H239" i="61"/>
  <c r="K239" i="61"/>
  <c r="J239" i="61" s="1"/>
  <c r="AB48" i="89"/>
  <c r="AF48" i="89" s="1"/>
  <c r="S48" i="92" s="1"/>
  <c r="K250" i="64"/>
  <c r="J250" i="64" s="1"/>
  <c r="H250" i="64"/>
  <c r="Y11" i="58"/>
  <c r="Z68" i="58" s="1"/>
  <c r="Y68" i="58" s="1"/>
  <c r="V6" i="55"/>
  <c r="AD66" i="65"/>
  <c r="AI66" i="65" s="1"/>
  <c r="V66" i="68" s="1"/>
  <c r="AE66" i="68" s="1"/>
  <c r="AD66" i="68" s="1"/>
  <c r="V45" i="62"/>
  <c r="AB58" i="68"/>
  <c r="J11" i="110"/>
  <c r="K68" i="110"/>
  <c r="J68" i="110" s="1"/>
  <c r="AB46" i="101"/>
  <c r="AI46" i="101" s="1"/>
  <c r="V46" i="104" s="1"/>
  <c r="J11" i="68"/>
  <c r="K68" i="68" s="1"/>
  <c r="J68" i="68" s="1"/>
  <c r="AB51" i="62"/>
  <c r="AB34" i="62"/>
  <c r="I265" i="67"/>
  <c r="J265" i="64"/>
  <c r="H265" i="67" s="1"/>
  <c r="AB7" i="110"/>
  <c r="AF7" i="110"/>
  <c r="S7" i="113" s="1"/>
  <c r="AH7" i="110"/>
  <c r="U7" i="113" s="1"/>
  <c r="AG7" i="110"/>
  <c r="T7" i="113" s="1"/>
  <c r="AI7" i="110"/>
  <c r="V7" i="113" s="1"/>
  <c r="AC64" i="65"/>
  <c r="F11" i="116"/>
  <c r="I97" i="103"/>
  <c r="J97" i="100"/>
  <c r="H97" i="103" s="1"/>
  <c r="N45" i="92"/>
  <c r="L45" i="98" s="1"/>
  <c r="M45" i="98"/>
  <c r="O45" i="98" s="1"/>
  <c r="I162" i="103"/>
  <c r="J162" i="100"/>
  <c r="H162" i="103" s="1"/>
  <c r="M55" i="98"/>
  <c r="N55" i="92"/>
  <c r="L55" i="98" s="1"/>
  <c r="I225" i="67"/>
  <c r="J225" i="64"/>
  <c r="H225" i="67" s="1"/>
  <c r="I284" i="91"/>
  <c r="J284" i="88"/>
  <c r="H284" i="91" s="1"/>
  <c r="AC7" i="58"/>
  <c r="J196" i="103"/>
  <c r="H196" i="106" s="1"/>
  <c r="I196" i="106"/>
  <c r="A35" i="92"/>
  <c r="C35" i="98" s="1"/>
  <c r="D35" i="98"/>
  <c r="H205" i="61"/>
  <c r="K205" i="61" s="1"/>
  <c r="J205" i="61" s="1"/>
  <c r="I204" i="61"/>
  <c r="AC59" i="68"/>
  <c r="Y11" i="104"/>
  <c r="Z68" i="104" s="1"/>
  <c r="Y68" i="104" s="1"/>
  <c r="AH31" i="62"/>
  <c r="U31" i="65" s="1"/>
  <c r="AB31" i="62"/>
  <c r="AG31" i="62" s="1"/>
  <c r="T31" i="65" s="1"/>
  <c r="AC11" i="3"/>
  <c r="I209" i="88"/>
  <c r="K210" i="88"/>
  <c r="D54" i="104"/>
  <c r="A54" i="101"/>
  <c r="C54" i="104" s="1"/>
  <c r="M10" i="65"/>
  <c r="O10" i="65" s="1"/>
  <c r="N10" i="62"/>
  <c r="L10" i="65" s="1"/>
  <c r="X23" i="62"/>
  <c r="K40" i="103"/>
  <c r="I200" i="88"/>
  <c r="K201" i="88"/>
  <c r="I130" i="106"/>
  <c r="J130" i="103"/>
  <c r="H130" i="106" s="1"/>
  <c r="I215" i="91"/>
  <c r="J215" i="88"/>
  <c r="H215" i="91" s="1"/>
  <c r="J112" i="88"/>
  <c r="H112" i="91" s="1"/>
  <c r="I112" i="91"/>
  <c r="K112" i="91" s="1"/>
  <c r="H122" i="103"/>
  <c r="K122" i="103" s="1"/>
  <c r="J122" i="103" s="1"/>
  <c r="AC26" i="116"/>
  <c r="H144" i="61"/>
  <c r="H169" i="61" s="1"/>
  <c r="I169" i="61"/>
  <c r="J202" i="91"/>
  <c r="H202" i="97" s="1"/>
  <c r="I202" i="97"/>
  <c r="K202" i="97" s="1"/>
  <c r="AB43" i="113"/>
  <c r="AG43" i="113" s="1"/>
  <c r="AC49" i="113"/>
  <c r="AB49" i="113" s="1"/>
  <c r="AH56" i="65"/>
  <c r="U56" i="68" s="1"/>
  <c r="H150" i="64"/>
  <c r="K150" i="64" s="1"/>
  <c r="J150" i="64" s="1"/>
  <c r="B56" i="68"/>
  <c r="D61" i="68"/>
  <c r="C61" i="68" s="1"/>
  <c r="X11" i="116"/>
  <c r="K314" i="103"/>
  <c r="J11" i="116"/>
  <c r="K68" i="116"/>
  <c r="J68" i="116" s="1"/>
  <c r="X23" i="68"/>
  <c r="A17" i="104"/>
  <c r="C17" i="107" s="1"/>
  <c r="D17" i="107"/>
  <c r="M6" i="58"/>
  <c r="N6" i="55"/>
  <c r="L6" i="58" s="1"/>
  <c r="K249" i="103"/>
  <c r="I248" i="103"/>
  <c r="I245" i="88"/>
  <c r="J245" i="67"/>
  <c r="H245" i="88" s="1"/>
  <c r="J246" i="97"/>
  <c r="H246" i="100" s="1"/>
  <c r="I246" i="100"/>
  <c r="K246" i="100" s="1"/>
  <c r="H297" i="64"/>
  <c r="K297" i="64" s="1"/>
  <c r="J297" i="64" s="1"/>
  <c r="I296" i="64"/>
  <c r="M13" i="65"/>
  <c r="N13" i="62"/>
  <c r="L13" i="65" s="1"/>
  <c r="O24" i="62"/>
  <c r="N24" i="62" s="1"/>
  <c r="K306" i="91"/>
  <c r="A7" i="58"/>
  <c r="C7" i="62" s="1"/>
  <c r="D7" i="62"/>
  <c r="N6" i="110"/>
  <c r="L6" i="113" s="1"/>
  <c r="M6" i="113"/>
  <c r="K226" i="91"/>
  <c r="K132" i="106"/>
  <c r="J132" i="106" s="1"/>
  <c r="K34" i="61"/>
  <c r="J34" i="61" s="1"/>
  <c r="AE47" i="89"/>
  <c r="AD47" i="89" s="1"/>
  <c r="AD30" i="113"/>
  <c r="AE32" i="113"/>
  <c r="AD32" i="113" s="1"/>
  <c r="AC52" i="119"/>
  <c r="K77" i="64"/>
  <c r="I75" i="64"/>
  <c r="K15" i="88"/>
  <c r="K272" i="64"/>
  <c r="J272" i="64" s="1"/>
  <c r="AD11" i="3"/>
  <c r="AE68" i="3" s="1"/>
  <c r="AD68" i="3" s="1"/>
  <c r="M43" i="119"/>
  <c r="N43" i="116"/>
  <c r="L43" i="119" s="1"/>
  <c r="O49" i="116"/>
  <c r="N49" i="116" s="1"/>
  <c r="AH40" i="92"/>
  <c r="U40" i="98" s="1"/>
  <c r="AB40" i="92"/>
  <c r="AI40" i="92" s="1"/>
  <c r="V40" i="98" s="1"/>
  <c r="AE40" i="98" s="1"/>
  <c r="AD40" i="98" s="1"/>
  <c r="O61" i="62"/>
  <c r="N61" i="62" s="1"/>
  <c r="W11" i="92"/>
  <c r="X68" i="92"/>
  <c r="W68" i="92" s="1"/>
  <c r="B16" i="101"/>
  <c r="AF56" i="65"/>
  <c r="S56" i="68" s="1"/>
  <c r="AC56" i="68" s="1"/>
  <c r="I151" i="67"/>
  <c r="J151" i="64"/>
  <c r="H151" i="67" s="1"/>
  <c r="I26" i="88"/>
  <c r="K242" i="88"/>
  <c r="O37" i="89"/>
  <c r="AD37" i="58"/>
  <c r="AE41" i="58"/>
  <c r="AD41" i="58" s="1"/>
  <c r="O48" i="98"/>
  <c r="J155" i="88"/>
  <c r="H155" i="91" s="1"/>
  <c r="I155" i="91"/>
  <c r="AB8" i="110"/>
  <c r="AG8" i="110" s="1"/>
  <c r="T8" i="113" s="1"/>
  <c r="J287" i="67"/>
  <c r="H287" i="88" s="1"/>
  <c r="I287" i="88"/>
  <c r="Z11" i="116"/>
  <c r="AB63" i="119"/>
  <c r="O7" i="98"/>
  <c r="J95" i="100"/>
  <c r="H95" i="103" s="1"/>
  <c r="I95" i="103"/>
  <c r="O52" i="92"/>
  <c r="AC65" i="98"/>
  <c r="AE49" i="113"/>
  <c r="AD49" i="113" s="1"/>
  <c r="AD43" i="113"/>
  <c r="AH43" i="113" s="1"/>
  <c r="U43" i="116" s="1"/>
  <c r="AE59" i="68"/>
  <c r="AD59" i="68" s="1"/>
  <c r="W23" i="98"/>
  <c r="F23" i="116"/>
  <c r="E23" i="116" s="1"/>
  <c r="W23" i="116" s="1"/>
  <c r="K224" i="91"/>
  <c r="J156" i="67"/>
  <c r="H156" i="88" s="1"/>
  <c r="I156" i="88"/>
  <c r="N56" i="92"/>
  <c r="L56" i="98" s="1"/>
  <c r="M56" i="98"/>
  <c r="AH8" i="3"/>
  <c r="U8" i="55" s="1"/>
  <c r="AI55" i="119"/>
  <c r="J213" i="97"/>
  <c r="H213" i="100" s="1"/>
  <c r="I213" i="100"/>
  <c r="H101" i="64"/>
  <c r="K101" i="64" s="1"/>
  <c r="J101" i="64" s="1"/>
  <c r="D65" i="104"/>
  <c r="B65" i="104" s="1"/>
  <c r="A65" i="101"/>
  <c r="C65" i="104" s="1"/>
  <c r="H6" i="67"/>
  <c r="K6" i="67" s="1"/>
  <c r="J6" i="67" s="1"/>
  <c r="I299" i="67"/>
  <c r="J299" i="64"/>
  <c r="H299" i="67" s="1"/>
  <c r="A40" i="68"/>
  <c r="C40" i="89" s="1"/>
  <c r="D40" i="89"/>
  <c r="B40" i="89" s="1"/>
  <c r="K184" i="103"/>
  <c r="K243" i="64"/>
  <c r="I240" i="64"/>
  <c r="AE6" i="110"/>
  <c r="F24" i="65"/>
  <c r="E24" i="65" s="1"/>
  <c r="T13" i="58"/>
  <c r="AI61" i="55"/>
  <c r="AH61" i="55" s="1"/>
  <c r="K51" i="64"/>
  <c r="J51" i="64" s="1"/>
  <c r="V61" i="116"/>
  <c r="U61" i="116" s="1"/>
  <c r="AE51" i="116"/>
  <c r="K105" i="88"/>
  <c r="B26" i="89"/>
  <c r="K259" i="97"/>
  <c r="H60" i="88"/>
  <c r="I55" i="88" s="1"/>
  <c r="K60" i="88"/>
  <c r="J60" i="88" s="1"/>
  <c r="AB17" i="68"/>
  <c r="AF17" i="68" s="1"/>
  <c r="S17" i="89" s="1"/>
  <c r="AI17" i="68"/>
  <c r="V17" i="89" s="1"/>
  <c r="AG17" i="68"/>
  <c r="T17" i="89" s="1"/>
  <c r="K279" i="91"/>
  <c r="I16" i="64"/>
  <c r="D8" i="58"/>
  <c r="A8" i="55"/>
  <c r="C8" i="58" s="1"/>
  <c r="K230" i="91"/>
  <c r="K29" i="91"/>
  <c r="I27" i="91"/>
  <c r="I309" i="64"/>
  <c r="AI55" i="58"/>
  <c r="V55" i="62" s="1"/>
  <c r="AG6" i="3"/>
  <c r="AG66" i="65"/>
  <c r="T66" i="68" s="1"/>
  <c r="AE13" i="58"/>
  <c r="AI10" i="65"/>
  <c r="V10" i="68" s="1"/>
  <c r="AE10" i="68" s="1"/>
  <c r="AD10" i="68" s="1"/>
  <c r="AH58" i="65"/>
  <c r="U58" i="68" s="1"/>
  <c r="I253" i="91"/>
  <c r="J253" i="88"/>
  <c r="H253" i="91" s="1"/>
  <c r="AG28" i="68"/>
  <c r="T28" i="89" s="1"/>
  <c r="AH28" i="68"/>
  <c r="U28" i="89" s="1"/>
  <c r="AF28" i="68"/>
  <c r="S28" i="89" s="1"/>
  <c r="AI28" i="68"/>
  <c r="V28" i="89" s="1"/>
  <c r="AE28" i="89" s="1"/>
  <c r="AD28" i="89" s="1"/>
  <c r="AB28" i="68"/>
  <c r="D23" i="55"/>
  <c r="A23" i="3"/>
  <c r="C23" i="55" s="1"/>
  <c r="AI56" i="65"/>
  <c r="V56" i="68" s="1"/>
  <c r="AE56" i="68" s="1"/>
  <c r="AD56" i="68" s="1"/>
  <c r="AC26" i="62"/>
  <c r="AH21" i="65"/>
  <c r="U21" i="68" s="1"/>
  <c r="AB21" i="65"/>
  <c r="AF21" i="65"/>
  <c r="S21" i="68" s="1"/>
  <c r="AI21" i="65"/>
  <c r="V21" i="68" s="1"/>
  <c r="AG21" i="65"/>
  <c r="T21" i="68" s="1"/>
  <c r="AC21" i="68" s="1"/>
  <c r="AG46" i="119"/>
  <c r="H121" i="67"/>
  <c r="K121" i="67" s="1"/>
  <c r="J121" i="67" s="1"/>
  <c r="M8" i="55"/>
  <c r="N8" i="3"/>
  <c r="L8" i="55" s="1"/>
  <c r="O11" i="3"/>
  <c r="I18" i="91"/>
  <c r="J18" i="88"/>
  <c r="H18" i="91" s="1"/>
  <c r="M54" i="92"/>
  <c r="N54" i="89"/>
  <c r="L54" i="92" s="1"/>
  <c r="T36" i="119"/>
  <c r="AB10" i="113"/>
  <c r="AG10" i="113" s="1"/>
  <c r="T10" i="116" s="1"/>
  <c r="K228" i="64"/>
  <c r="I227" i="64"/>
  <c r="K244" i="67"/>
  <c r="J244" i="67" s="1"/>
  <c r="H244" i="67"/>
  <c r="M60" i="92"/>
  <c r="O60" i="92" s="1"/>
  <c r="N60" i="89"/>
  <c r="L60" i="92" s="1"/>
  <c r="K79" i="64"/>
  <c r="J79" i="64" s="1"/>
  <c r="H79" i="64"/>
  <c r="Z6" i="113"/>
  <c r="AF55" i="119"/>
  <c r="M17" i="101"/>
  <c r="O17" i="101" s="1"/>
  <c r="N17" i="98"/>
  <c r="L17" i="101" s="1"/>
  <c r="H282" i="64"/>
  <c r="I270" i="64" s="1"/>
  <c r="I120" i="91"/>
  <c r="K120" i="91" s="1"/>
  <c r="J120" i="88"/>
  <c r="H120" i="91" s="1"/>
  <c r="AB44" i="92"/>
  <c r="AH44" i="92" s="1"/>
  <c r="U44" i="98" s="1"/>
  <c r="AI44" i="92"/>
  <c r="V44" i="98" s="1"/>
  <c r="AG44" i="92"/>
  <c r="T44" i="98" s="1"/>
  <c r="K195" i="97"/>
  <c r="I194" i="97"/>
  <c r="T61" i="116"/>
  <c r="S61" i="116" s="1"/>
  <c r="AC51" i="116"/>
  <c r="J212" i="67"/>
  <c r="H212" i="88" s="1"/>
  <c r="I212" i="88"/>
  <c r="A48" i="119"/>
  <c r="B49" i="119"/>
  <c r="A49" i="119" s="1"/>
  <c r="A34" i="101"/>
  <c r="C34" i="104" s="1"/>
  <c r="D34" i="104"/>
  <c r="Y11" i="65"/>
  <c r="Z68" i="65" s="1"/>
  <c r="Y68" i="65" s="1"/>
  <c r="D11" i="113"/>
  <c r="K254" i="91"/>
  <c r="J96" i="67"/>
  <c r="H96" i="88" s="1"/>
  <c r="I96" i="88"/>
  <c r="K285" i="67"/>
  <c r="I283" i="67"/>
  <c r="A8" i="110"/>
  <c r="C8" i="113" s="1"/>
  <c r="D8" i="113"/>
  <c r="E11" i="110"/>
  <c r="F68" i="110" s="1"/>
  <c r="E68" i="110" s="1"/>
  <c r="AE10" i="113"/>
  <c r="AD10" i="113" s="1"/>
  <c r="AE51" i="62"/>
  <c r="AC14" i="65"/>
  <c r="H154" i="67"/>
  <c r="K154" i="67" s="1"/>
  <c r="J154" i="67" s="1"/>
  <c r="AH31" i="116"/>
  <c r="U31" i="119" s="1"/>
  <c r="AE31" i="119" s="1"/>
  <c r="AD31" i="119" s="1"/>
  <c r="I84" i="67"/>
  <c r="J84" i="64"/>
  <c r="H84" i="67" s="1"/>
  <c r="K153" i="88"/>
  <c r="K252" i="67"/>
  <c r="I251" i="67"/>
  <c r="AI8" i="3"/>
  <c r="V8" i="55" s="1"/>
  <c r="AE8" i="55" s="1"/>
  <c r="AD8" i="55" s="1"/>
  <c r="AH55" i="119"/>
  <c r="O66" i="92"/>
  <c r="K65" i="91"/>
  <c r="AB19" i="65"/>
  <c r="AG19" i="65" s="1"/>
  <c r="T19" i="68" s="1"/>
  <c r="AB13" i="119"/>
  <c r="AH13" i="119"/>
  <c r="AG13" i="119"/>
  <c r="A11" i="3"/>
  <c r="B68" i="3"/>
  <c r="A68" i="3" s="1"/>
  <c r="I108" i="106"/>
  <c r="J108" i="103"/>
  <c r="H108" i="106" s="1"/>
  <c r="J94" i="88"/>
  <c r="H94" i="91" s="1"/>
  <c r="I94" i="91"/>
  <c r="K94" i="91" s="1"/>
  <c r="AG67" i="55"/>
  <c r="AF67" i="55" s="1"/>
  <c r="T63" i="58"/>
  <c r="AC14" i="116"/>
  <c r="K44" i="100"/>
  <c r="AF60" i="68"/>
  <c r="S60" i="89" s="1"/>
  <c r="AB60" i="68"/>
  <c r="AH60" i="68" s="1"/>
  <c r="U60" i="89" s="1"/>
  <c r="AG60" i="68"/>
  <c r="T60" i="89" s="1"/>
  <c r="AC60" i="89" s="1"/>
  <c r="AI60" i="68"/>
  <c r="V60" i="89" s="1"/>
  <c r="AG55" i="58"/>
  <c r="T55" i="62" s="1"/>
  <c r="AC55" i="62" s="1"/>
  <c r="AH66" i="65"/>
  <c r="U66" i="68" s="1"/>
  <c r="I74" i="61"/>
  <c r="D59" i="107"/>
  <c r="B59" i="107" s="1"/>
  <c r="A59" i="107" s="1"/>
  <c r="A59" i="104"/>
  <c r="C59" i="107" s="1"/>
  <c r="O59" i="65"/>
  <c r="M61" i="65"/>
  <c r="L61" i="65" s="1"/>
  <c r="X24" i="98"/>
  <c r="W24" i="98" s="1"/>
  <c r="I99" i="103"/>
  <c r="J99" i="100"/>
  <c r="H99" i="103" s="1"/>
  <c r="K106" i="103"/>
  <c r="A51" i="119"/>
  <c r="B61" i="119" s="1"/>
  <c r="A61" i="119" s="1"/>
  <c r="T64" i="119"/>
  <c r="K161" i="88"/>
  <c r="I159" i="88"/>
  <c r="AE63" i="119"/>
  <c r="K37" i="64"/>
  <c r="I34" i="64"/>
  <c r="K286" i="67"/>
  <c r="J286" i="67" s="1"/>
  <c r="H286" i="67"/>
  <c r="I160" i="100"/>
  <c r="J160" i="97"/>
  <c r="H160" i="100" s="1"/>
  <c r="D53" i="101"/>
  <c r="B53" i="101" s="1"/>
  <c r="A53" i="98"/>
  <c r="C53" i="101" s="1"/>
  <c r="I81" i="91"/>
  <c r="K81" i="91" s="1"/>
  <c r="J81" i="88"/>
  <c r="H81" i="91" s="1"/>
  <c r="AC39" i="116"/>
  <c r="T41" i="116"/>
  <c r="S41" i="116" s="1"/>
  <c r="K270" i="57"/>
  <c r="J270" i="57" s="1"/>
  <c r="H270" i="57"/>
  <c r="I290" i="57" s="1"/>
  <c r="K208" i="103"/>
  <c r="K57" i="100"/>
  <c r="I56" i="100"/>
  <c r="K83" i="97"/>
  <c r="H277" i="67"/>
  <c r="K277" i="67" s="1"/>
  <c r="J277" i="67" s="1"/>
  <c r="AD13" i="119"/>
  <c r="AF13" i="119" s="1"/>
  <c r="O67" i="116"/>
  <c r="N67" i="116" s="1"/>
  <c r="H146" i="67"/>
  <c r="K146" i="67"/>
  <c r="J146" i="67" s="1"/>
  <c r="AH9" i="68"/>
  <c r="U9" i="89" s="1"/>
  <c r="AG16" i="68"/>
  <c r="T16" i="89" s="1"/>
  <c r="AB16" i="68"/>
  <c r="AH16" i="68" s="1"/>
  <c r="U16" i="89" s="1"/>
  <c r="AI16" i="68"/>
  <c r="V16" i="89" s="1"/>
  <c r="K139" i="106"/>
  <c r="J139" i="106" s="1"/>
  <c r="Y11" i="98"/>
  <c r="Z68" i="98"/>
  <c r="Y68" i="98" s="1"/>
  <c r="O32" i="116"/>
  <c r="N32" i="116" s="1"/>
  <c r="O52" i="119"/>
  <c r="M61" i="119"/>
  <c r="L61" i="119" s="1"/>
  <c r="O64" i="92"/>
  <c r="AF8" i="3"/>
  <c r="S8" i="55" s="1"/>
  <c r="AC8" i="55" s="1"/>
  <c r="AI15" i="89"/>
  <c r="V15" i="92" s="1"/>
  <c r="B7" i="113"/>
  <c r="I102" i="67"/>
  <c r="J102" i="64"/>
  <c r="H102" i="67" s="1"/>
  <c r="I9" i="88"/>
  <c r="J9" i="67"/>
  <c r="H9" i="88" s="1"/>
  <c r="K54" i="106"/>
  <c r="J54" i="106" s="1"/>
  <c r="K43" i="97"/>
  <c r="V26" i="116"/>
  <c r="H316" i="67"/>
  <c r="K316" i="67" s="1"/>
  <c r="J316" i="67" s="1"/>
  <c r="B13" i="68"/>
  <c r="AD43" i="62"/>
  <c r="K257" i="88"/>
  <c r="I255" i="88"/>
  <c r="AG38" i="62"/>
  <c r="T38" i="65" s="1"/>
  <c r="AC38" i="65" s="1"/>
  <c r="AH30" i="55"/>
  <c r="U30" i="58" s="1"/>
  <c r="J11" i="58"/>
  <c r="K68" i="58" s="1"/>
  <c r="J68" i="58" s="1"/>
  <c r="K127" i="100"/>
  <c r="J127" i="100" s="1"/>
  <c r="H127" i="100"/>
  <c r="X24" i="65"/>
  <c r="W24" i="65" s="1"/>
  <c r="J85" i="88"/>
  <c r="H85" i="91" s="1"/>
  <c r="I85" i="91"/>
  <c r="K85" i="91" s="1"/>
  <c r="AE52" i="58"/>
  <c r="V61" i="58"/>
  <c r="U61" i="58" s="1"/>
  <c r="K167" i="64"/>
  <c r="J167" i="64" s="1"/>
  <c r="K67" i="57"/>
  <c r="J67" i="57" s="1"/>
  <c r="K4" i="57"/>
  <c r="J4" i="57" s="1"/>
  <c r="AI63" i="55"/>
  <c r="K192" i="91"/>
  <c r="I62" i="91"/>
  <c r="J62" i="88"/>
  <c r="H62" i="91" s="1"/>
  <c r="I295" i="61"/>
  <c r="K280" i="100"/>
  <c r="AH45" i="58"/>
  <c r="U45" i="62" s="1"/>
  <c r="C11" i="55"/>
  <c r="D68" i="55"/>
  <c r="C68" i="55" s="1"/>
  <c r="K7" i="91"/>
  <c r="K113" i="88"/>
  <c r="AH55" i="58"/>
  <c r="U55" i="62" s="1"/>
  <c r="AH6" i="3"/>
  <c r="U6" i="55" s="1"/>
  <c r="AG53" i="65"/>
  <c r="T53" i="68" s="1"/>
  <c r="AG10" i="65"/>
  <c r="T10" i="68" s="1"/>
  <c r="O41" i="65"/>
  <c r="N41" i="65" s="1"/>
  <c r="AI29" i="92"/>
  <c r="V29" i="98" s="1"/>
  <c r="M18" i="101"/>
  <c r="O18" i="101" s="1"/>
  <c r="N18" i="98"/>
  <c r="L18" i="101" s="1"/>
  <c r="AC52" i="58"/>
  <c r="T61" i="58"/>
  <c r="S61" i="58" s="1"/>
  <c r="M47" i="101"/>
  <c r="O47" i="101" s="1"/>
  <c r="N47" i="98"/>
  <c r="L47" i="101" s="1"/>
  <c r="K21" i="103"/>
  <c r="J148" i="67"/>
  <c r="H148" i="88" s="1"/>
  <c r="I148" i="88"/>
  <c r="M51" i="89"/>
  <c r="N51" i="68"/>
  <c r="L51" i="89" s="1"/>
  <c r="I276" i="97"/>
  <c r="J276" i="91"/>
  <c r="H276" i="97" s="1"/>
  <c r="J216" i="103"/>
  <c r="H216" i="106" s="1"/>
  <c r="I216" i="106"/>
  <c r="K216" i="106" s="1"/>
  <c r="J216" i="106" s="1"/>
  <c r="H197" i="67"/>
  <c r="K197" i="67"/>
  <c r="J197" i="67" s="1"/>
  <c r="I193" i="67"/>
  <c r="K133" i="103"/>
  <c r="I131" i="103"/>
  <c r="I317" i="88"/>
  <c r="J317" i="67"/>
  <c r="H317" i="88" s="1"/>
  <c r="D48" i="92"/>
  <c r="B48" i="92" s="1"/>
  <c r="A48" i="89"/>
  <c r="C48" i="92" s="1"/>
  <c r="X8" i="113"/>
  <c r="K69" i="88"/>
  <c r="J69" i="88" s="1"/>
  <c r="H69" i="88"/>
  <c r="I68" i="88"/>
  <c r="AD65" i="113"/>
  <c r="AE67" i="113"/>
  <c r="AD67" i="113" s="1"/>
  <c r="I103" i="91"/>
  <c r="J103" i="88"/>
  <c r="H103" i="91" s="1"/>
  <c r="AI30" i="55"/>
  <c r="D36" i="98"/>
  <c r="B36" i="98" s="1"/>
  <c r="A36" i="92"/>
  <c r="C36" i="98" s="1"/>
  <c r="K186" i="67"/>
  <c r="J186" i="67" s="1"/>
  <c r="H186" i="67"/>
  <c r="Y8" i="68"/>
  <c r="Z11" i="68" s="1"/>
  <c r="E23" i="68"/>
  <c r="W23" i="68" s="1"/>
  <c r="I10" i="91"/>
  <c r="K10" i="91" s="1"/>
  <c r="J10" i="88"/>
  <c r="H10" i="91" s="1"/>
  <c r="M26" i="98"/>
  <c r="N26" i="92"/>
  <c r="L26" i="98" s="1"/>
  <c r="T45" i="62"/>
  <c r="AF19" i="119"/>
  <c r="AF10" i="65"/>
  <c r="S10" i="68" s="1"/>
  <c r="M36" i="89"/>
  <c r="O36" i="89" s="1"/>
  <c r="N36" i="68"/>
  <c r="L36" i="89" s="1"/>
  <c r="AG29" i="92"/>
  <c r="T29" i="98" s="1"/>
  <c r="AC29" i="98" s="1"/>
  <c r="J63" i="88"/>
  <c r="H63" i="91" s="1"/>
  <c r="I63" i="91"/>
  <c r="K63" i="91" s="1"/>
  <c r="AF35" i="65"/>
  <c r="S35" i="68" s="1"/>
  <c r="AC35" i="68" s="1"/>
  <c r="K233" i="67"/>
  <c r="I231" i="67"/>
  <c r="H181" i="64"/>
  <c r="I178" i="64" s="1"/>
  <c r="I117" i="103"/>
  <c r="J117" i="100"/>
  <c r="H117" i="103" s="1"/>
  <c r="M38" i="92"/>
  <c r="N38" i="89"/>
  <c r="L38" i="92" s="1"/>
  <c r="AF46" i="119"/>
  <c r="AC9" i="116"/>
  <c r="O46" i="98"/>
  <c r="O58" i="104"/>
  <c r="K42" i="106"/>
  <c r="J42" i="106" s="1"/>
  <c r="M27" i="89"/>
  <c r="N27" i="68"/>
  <c r="L27" i="89" s="1"/>
  <c r="O32" i="68"/>
  <c r="N32" i="68" s="1"/>
  <c r="K46" i="88"/>
  <c r="O9" i="113"/>
  <c r="AI57" i="65"/>
  <c r="V57" i="68" s="1"/>
  <c r="AE57" i="68" s="1"/>
  <c r="AD57" i="68" s="1"/>
  <c r="AH7" i="55"/>
  <c r="U7" i="58" s="1"/>
  <c r="AE7" i="58" s="1"/>
  <c r="AD7" i="58" s="1"/>
  <c r="O65" i="119"/>
  <c r="M67" i="119"/>
  <c r="L67" i="119" s="1"/>
  <c r="K191" i="97"/>
  <c r="K137" i="91"/>
  <c r="I135" i="91"/>
  <c r="B31" i="92"/>
  <c r="AH14" i="62"/>
  <c r="U14" i="65" s="1"/>
  <c r="AE14" i="65" s="1"/>
  <c r="AD14" i="65" s="1"/>
  <c r="O46" i="119"/>
  <c r="N46" i="119" s="1"/>
  <c r="Y11" i="3"/>
  <c r="Z68" i="3"/>
  <c r="Y68" i="3" s="1"/>
  <c r="O26" i="119"/>
  <c r="M32" i="119"/>
  <c r="L32" i="119" s="1"/>
  <c r="I134" i="88"/>
  <c r="M41" i="68"/>
  <c r="L41" i="68" s="1"/>
  <c r="B47" i="92"/>
  <c r="I25" i="100"/>
  <c r="J25" i="97"/>
  <c r="H25" i="100" s="1"/>
  <c r="AI20" i="119"/>
  <c r="I198" i="88"/>
  <c r="J198" i="67"/>
  <c r="H198" i="88" s="1"/>
  <c r="K149" i="97"/>
  <c r="I315" i="97"/>
  <c r="J315" i="91"/>
  <c r="H315" i="97" s="1"/>
  <c r="M40" i="101"/>
  <c r="N40" i="98"/>
  <c r="L40" i="101" s="1"/>
  <c r="K303" i="97"/>
  <c r="I157" i="97"/>
  <c r="K157" i="97" s="1"/>
  <c r="J157" i="91"/>
  <c r="H157" i="97" s="1"/>
  <c r="K8" i="113"/>
  <c r="E23" i="62"/>
  <c r="F24" i="62" s="1"/>
  <c r="E24" i="62" s="1"/>
  <c r="Y8" i="62"/>
  <c r="Z11" i="62" s="1"/>
  <c r="K11" i="62"/>
  <c r="I73" i="91"/>
  <c r="J73" i="88"/>
  <c r="H73" i="91" s="1"/>
  <c r="N10" i="113"/>
  <c r="L10" i="116" s="1"/>
  <c r="M10" i="116"/>
  <c r="O10" i="116" s="1"/>
  <c r="AF30" i="55"/>
  <c r="S30" i="58" s="1"/>
  <c r="AD34" i="62"/>
  <c r="AG34" i="62" s="1"/>
  <c r="H55" i="67"/>
  <c r="K55" i="67" s="1"/>
  <c r="J55" i="67" s="1"/>
  <c r="K168" i="57"/>
  <c r="J168" i="57" s="1"/>
  <c r="I189" i="88"/>
  <c r="J189" i="67"/>
  <c r="H189" i="88" s="1"/>
  <c r="I170" i="57"/>
  <c r="K166" i="57"/>
  <c r="J166" i="57" s="1"/>
  <c r="AI18" i="62"/>
  <c r="V18" i="65" s="1"/>
  <c r="AE18" i="65" s="1"/>
  <c r="AD18" i="65" s="1"/>
  <c r="AG22" i="65"/>
  <c r="T22" i="68" s="1"/>
  <c r="AC22" i="68" s="1"/>
  <c r="W11" i="104"/>
  <c r="X68" i="104" s="1"/>
  <c r="W68" i="104" s="1"/>
  <c r="H158" i="67"/>
  <c r="K158" i="67" s="1"/>
  <c r="J158" i="67" s="1"/>
  <c r="AF45" i="58"/>
  <c r="S45" i="62" s="1"/>
  <c r="D22" i="101"/>
  <c r="A22" i="98"/>
  <c r="C22" i="101" s="1"/>
  <c r="AG19" i="119"/>
  <c r="I38" i="88"/>
  <c r="AI66" i="116"/>
  <c r="V66" i="119" s="1"/>
  <c r="AE66" i="119" s="1"/>
  <c r="AD66" i="119" s="1"/>
  <c r="AF53" i="65"/>
  <c r="S53" i="68" s="1"/>
  <c r="AH29" i="92"/>
  <c r="U29" i="98" s="1"/>
  <c r="K136" i="97"/>
  <c r="D51" i="98"/>
  <c r="A51" i="92"/>
  <c r="C51" i="98" s="1"/>
  <c r="A14" i="98"/>
  <c r="C14" i="101" s="1"/>
  <c r="D14" i="101"/>
  <c r="B14" i="101" s="1"/>
  <c r="I182" i="67"/>
  <c r="J182" i="64"/>
  <c r="H182" i="67" s="1"/>
  <c r="I100" i="91"/>
  <c r="J100" i="88"/>
  <c r="H100" i="91" s="1"/>
  <c r="H262" i="64"/>
  <c r="K262" i="64"/>
  <c r="J262" i="64" s="1"/>
  <c r="K273" i="67"/>
  <c r="I272" i="67"/>
  <c r="D55" i="101"/>
  <c r="A55" i="98"/>
  <c r="C55" i="101" s="1"/>
  <c r="AB20" i="68"/>
  <c r="AI20" i="68" s="1"/>
  <c r="V20" i="89" s="1"/>
  <c r="AE20" i="89" s="1"/>
  <c r="AD20" i="89" s="1"/>
  <c r="AF20" i="68"/>
  <c r="S20" i="89" s="1"/>
  <c r="AG20" i="68"/>
  <c r="T20" i="89" s="1"/>
  <c r="AH20" i="68"/>
  <c r="U20" i="89" s="1"/>
  <c r="AE36" i="92"/>
  <c r="AD36" i="92" s="1"/>
  <c r="K260" i="67"/>
  <c r="I258" i="67"/>
  <c r="J152" i="97"/>
  <c r="H152" i="100" s="1"/>
  <c r="I152" i="100"/>
  <c r="K152" i="100" s="1"/>
  <c r="AH35" i="65"/>
  <c r="U35" i="68" s="1"/>
  <c r="AE35" i="68" s="1"/>
  <c r="AD35" i="68" s="1"/>
  <c r="I199" i="100"/>
  <c r="K199" i="100" s="1"/>
  <c r="J199" i="97"/>
  <c r="H199" i="100" s="1"/>
  <c r="AB30" i="113"/>
  <c r="AG30" i="113" s="1"/>
  <c r="AI46" i="119"/>
  <c r="K307" i="67"/>
  <c r="I305" i="67"/>
  <c r="AE64" i="65"/>
  <c r="AD64" i="65" s="1"/>
  <c r="K264" i="67"/>
  <c r="I263" i="67"/>
  <c r="E11" i="68"/>
  <c r="F68" i="68" s="1"/>
  <c r="E68" i="68" s="1"/>
  <c r="J33" i="100"/>
  <c r="H33" i="103" s="1"/>
  <c r="I33" i="103"/>
  <c r="K236" i="91"/>
  <c r="A29" i="98"/>
  <c r="C29" i="101" s="1"/>
  <c r="D29" i="101"/>
  <c r="AG57" i="65"/>
  <c r="T57" i="68" s="1"/>
  <c r="AC57" i="68" s="1"/>
  <c r="I36" i="100"/>
  <c r="J36" i="97"/>
  <c r="H36" i="100" s="1"/>
  <c r="AI9" i="68"/>
  <c r="V9" i="89" s="1"/>
  <c r="AE9" i="89" s="1"/>
  <c r="AD9" i="89" s="1"/>
  <c r="B43" i="89"/>
  <c r="O8" i="110"/>
  <c r="Z8" i="110"/>
  <c r="AE8" i="110" s="1"/>
  <c r="AD8" i="110" s="1"/>
  <c r="J116" i="88"/>
  <c r="H116" i="91" s="1"/>
  <c r="I116" i="91"/>
  <c r="AG31" i="116"/>
  <c r="T31" i="119" s="1"/>
  <c r="AC31" i="119" s="1"/>
  <c r="B49" i="65"/>
  <c r="A49" i="65" s="1"/>
  <c r="A60" i="98"/>
  <c r="C60" i="101" s="1"/>
  <c r="D60" i="101"/>
  <c r="M34" i="89"/>
  <c r="N34" i="68"/>
  <c r="L34" i="89" s="1"/>
  <c r="O41" i="68"/>
  <c r="N41" i="68" s="1"/>
  <c r="AH15" i="89"/>
  <c r="U15" i="92" s="1"/>
  <c r="H24" i="97"/>
  <c r="K24" i="97" s="1"/>
  <c r="J24" i="97" s="1"/>
  <c r="I23" i="97"/>
  <c r="AH20" i="119"/>
  <c r="K232" i="106"/>
  <c r="J232" i="106" s="1"/>
  <c r="I115" i="91"/>
  <c r="K115" i="91" s="1"/>
  <c r="J115" i="88"/>
  <c r="H115" i="91" s="1"/>
  <c r="K290" i="54"/>
  <c r="J290" i="54" s="1"/>
  <c r="F24" i="58"/>
  <c r="E24" i="58" s="1"/>
  <c r="M65" i="101"/>
  <c r="O65" i="101" s="1"/>
  <c r="N65" i="98"/>
  <c r="L65" i="101" s="1"/>
  <c r="B39" i="68"/>
  <c r="D41" i="68"/>
  <c r="C41" i="68" s="1"/>
  <c r="J217" i="88"/>
  <c r="H217" i="91" s="1"/>
  <c r="I217" i="91"/>
  <c r="H128" i="118"/>
  <c r="I127" i="118" s="1"/>
  <c r="H127" i="118" s="1"/>
  <c r="E8" i="113"/>
  <c r="J30" i="100"/>
  <c r="H30" i="103" s="1"/>
  <c r="I30" i="103"/>
  <c r="K30" i="103" s="1"/>
  <c r="H178" i="61"/>
  <c r="K178" i="61" s="1"/>
  <c r="J178" i="61" s="1"/>
  <c r="I177" i="61"/>
  <c r="J64" i="100"/>
  <c r="H64" i="103" s="1"/>
  <c r="I64" i="103"/>
  <c r="J119" i="103"/>
  <c r="H119" i="106" s="1"/>
  <c r="I119" i="106"/>
  <c r="AC32" i="55"/>
  <c r="AB32" i="55" s="1"/>
  <c r="M53" i="98"/>
  <c r="N53" i="92"/>
  <c r="L53" i="98" s="1"/>
  <c r="J190" i="67"/>
  <c r="H190" i="88" s="1"/>
  <c r="I190" i="88"/>
  <c r="K190" i="88" s="1"/>
  <c r="I72" i="106"/>
  <c r="J72" i="103"/>
  <c r="H72" i="106" s="1"/>
  <c r="AG65" i="113"/>
  <c r="AB65" i="113"/>
  <c r="AI65" i="113" s="1"/>
  <c r="AF65" i="113"/>
  <c r="S65" i="116" s="1"/>
  <c r="AC67" i="113"/>
  <c r="AB67" i="113" s="1"/>
  <c r="H183" i="88"/>
  <c r="K183" i="88"/>
  <c r="J183" i="88" s="1"/>
  <c r="D21" i="89"/>
  <c r="A21" i="68"/>
  <c r="C21" i="89" s="1"/>
  <c r="J88" i="97"/>
  <c r="H88" i="100" s="1"/>
  <c r="I88" i="100"/>
  <c r="K88" i="100" s="1"/>
  <c r="AG18" i="62"/>
  <c r="T18" i="65" s="1"/>
  <c r="AC18" i="65" s="1"/>
  <c r="AI22" i="65"/>
  <c r="V22" i="68" s="1"/>
  <c r="AE22" i="68" s="1"/>
  <c r="AD22" i="68" s="1"/>
  <c r="AF47" i="68"/>
  <c r="S47" i="89" s="1"/>
  <c r="AC47" i="89" s="1"/>
  <c r="A30" i="65"/>
  <c r="C30" i="68" s="1"/>
  <c r="D30" i="68"/>
  <c r="AH19" i="119"/>
  <c r="I147" i="91"/>
  <c r="J147" i="88"/>
  <c r="H147" i="91" s="1"/>
  <c r="AI36" i="92"/>
  <c r="V36" i="98" s="1"/>
  <c r="AB36" i="92"/>
  <c r="AH36" i="92" s="1"/>
  <c r="U36" i="98" s="1"/>
  <c r="AF36" i="92"/>
  <c r="S36" i="98" s="1"/>
  <c r="AG36" i="92"/>
  <c r="T36" i="98" s="1"/>
  <c r="I61" i="106"/>
  <c r="J61" i="103"/>
  <c r="H61" i="106" s="1"/>
  <c r="I41" i="91"/>
  <c r="J41" i="88"/>
  <c r="H41" i="91" s="1"/>
  <c r="AG66" i="116"/>
  <c r="T66" i="119" s="1"/>
  <c r="AC66" i="119" s="1"/>
  <c r="AH53" i="65"/>
  <c r="U53" i="68" s="1"/>
  <c r="AE53" i="68" s="1"/>
  <c r="AD53" i="68" s="1"/>
  <c r="AI58" i="65"/>
  <c r="V58" i="68" s="1"/>
  <c r="AE58" i="68" s="1"/>
  <c r="AD58" i="68" s="1"/>
  <c r="I311" i="91"/>
  <c r="J311" i="88"/>
  <c r="H311" i="91" s="1"/>
  <c r="AH54" i="65"/>
  <c r="U54" i="68" s="1"/>
  <c r="AB54" i="65"/>
  <c r="AG54" i="65"/>
  <c r="T54" i="68" s="1"/>
  <c r="AI54" i="65"/>
  <c r="V54" i="68" s="1"/>
  <c r="AF54" i="65"/>
  <c r="S54" i="68" s="1"/>
  <c r="I278" i="88"/>
  <c r="J278" i="67"/>
  <c r="H278" i="88" s="1"/>
  <c r="K289" i="106"/>
  <c r="J289" i="106" s="1"/>
  <c r="I288" i="106"/>
  <c r="M19" i="101"/>
  <c r="N19" i="98"/>
  <c r="L19" i="101" s="1"/>
  <c r="AC9" i="89"/>
  <c r="Z8" i="119"/>
  <c r="M63" i="65"/>
  <c r="N63" i="62"/>
  <c r="L63" i="65" s="1"/>
  <c r="AE26" i="62"/>
  <c r="I104" i="100"/>
  <c r="J104" i="97"/>
  <c r="H104" i="100" s="1"/>
  <c r="I218" i="100"/>
  <c r="J218" i="97"/>
  <c r="H218" i="100" s="1"/>
  <c r="A63" i="68"/>
  <c r="C63" i="89" s="1"/>
  <c r="D63" i="89"/>
  <c r="M21" i="101"/>
  <c r="O21" i="101" s="1"/>
  <c r="N21" i="98"/>
  <c r="L21" i="101" s="1"/>
  <c r="J274" i="97"/>
  <c r="H274" i="100" s="1"/>
  <c r="I274" i="100"/>
  <c r="I275" i="88"/>
  <c r="J275" i="67"/>
  <c r="H275" i="88" s="1"/>
  <c r="K70" i="97"/>
  <c r="K238" i="88"/>
  <c r="I235" i="88"/>
  <c r="B11" i="110"/>
  <c r="M35" i="107"/>
  <c r="N35" i="104"/>
  <c r="L35" i="107" s="1"/>
  <c r="AB37" i="58"/>
  <c r="AI37" i="58" s="1"/>
  <c r="AH37" i="58"/>
  <c r="U37" i="62" s="1"/>
  <c r="AC41" i="58"/>
  <c r="AB41" i="58" s="1"/>
  <c r="X11" i="110"/>
  <c r="AE39" i="116"/>
  <c r="V41" i="116"/>
  <c r="U41" i="116" s="1"/>
  <c r="K17" i="88"/>
  <c r="J17" i="88" s="1"/>
  <c r="H17" i="88"/>
  <c r="AI28" i="119"/>
  <c r="AB28" i="119"/>
  <c r="AH28" i="119" s="1"/>
  <c r="AG28" i="119"/>
  <c r="F24" i="119"/>
  <c r="E24" i="119" s="1"/>
  <c r="X23" i="119"/>
  <c r="X24" i="119" s="1"/>
  <c r="W24" i="119" s="1"/>
  <c r="K207" i="67"/>
  <c r="I206" i="67"/>
  <c r="K80" i="88"/>
  <c r="W11" i="68"/>
  <c r="X68" i="68"/>
  <c r="W68" i="68" s="1"/>
  <c r="K125" i="88"/>
  <c r="I124" i="88"/>
  <c r="K32" i="100"/>
  <c r="J32" i="100" s="1"/>
  <c r="H32" i="100"/>
  <c r="H219" i="64"/>
  <c r="K219" i="64"/>
  <c r="J219" i="64" s="1"/>
  <c r="B14" i="119"/>
  <c r="K234" i="100"/>
  <c r="K247" i="106"/>
  <c r="J247" i="106" s="1"/>
  <c r="AF9" i="68"/>
  <c r="S9" i="89" s="1"/>
  <c r="J11" i="104"/>
  <c r="K68" i="104" s="1"/>
  <c r="J68" i="104" s="1"/>
  <c r="W23" i="3"/>
  <c r="AC23" i="3" s="1"/>
  <c r="F23" i="110"/>
  <c r="E23" i="110"/>
  <c r="W23" i="110" s="1"/>
  <c r="K313" i="67"/>
  <c r="I310" i="67"/>
  <c r="B46" i="68"/>
  <c r="D49" i="68"/>
  <c r="C49" i="68" s="1"/>
  <c r="I187" i="91"/>
  <c r="J187" i="88"/>
  <c r="H187" i="91" s="1"/>
  <c r="B15" i="101"/>
  <c r="B18" i="92"/>
  <c r="AB27" i="89"/>
  <c r="AF27" i="89" s="1"/>
  <c r="S27" i="92" s="1"/>
  <c r="AI27" i="89"/>
  <c r="V27" i="92" s="1"/>
  <c r="AG27" i="89"/>
  <c r="T27" i="92" s="1"/>
  <c r="AH27" i="89"/>
  <c r="U27" i="92" s="1"/>
  <c r="J6" i="113"/>
  <c r="Y6" i="113" s="1"/>
  <c r="M9" i="68"/>
  <c r="N9" i="65"/>
  <c r="L9" i="68" s="1"/>
  <c r="K110" i="91"/>
  <c r="K319" i="54"/>
  <c r="J319" i="54" s="1"/>
  <c r="I321" i="54"/>
  <c r="W11" i="62"/>
  <c r="X68" i="62"/>
  <c r="W68" i="62" s="1"/>
  <c r="X24" i="58"/>
  <c r="W24" i="58" s="1"/>
  <c r="K163" i="91"/>
  <c r="D52" i="107"/>
  <c r="B52" i="107" s="1"/>
  <c r="A52" i="107" s="1"/>
  <c r="A52" i="104"/>
  <c r="C52" i="107" s="1"/>
  <c r="K214" i="88"/>
  <c r="J214" i="88" s="1"/>
  <c r="H214" i="88"/>
  <c r="AE19" i="65"/>
  <c r="AD19" i="65" s="1"/>
  <c r="H211" i="67"/>
  <c r="K211" i="67" s="1"/>
  <c r="J211" i="67" s="1"/>
  <c r="I20" i="67"/>
  <c r="K22" i="67"/>
  <c r="M43" i="65"/>
  <c r="N43" i="62"/>
  <c r="L43" i="65" s="1"/>
  <c r="O57" i="92"/>
  <c r="D66" i="98"/>
  <c r="A66" i="92"/>
  <c r="C66" i="98" s="1"/>
  <c r="I123" i="106"/>
  <c r="J123" i="103"/>
  <c r="H123" i="106" s="1"/>
  <c r="I185" i="91"/>
  <c r="J185" i="88"/>
  <c r="H185" i="91" s="1"/>
  <c r="H179" i="106"/>
  <c r="K179" i="106"/>
  <c r="J179" i="106" s="1"/>
  <c r="K129" i="106"/>
  <c r="J129" i="106" s="1"/>
  <c r="I128" i="106"/>
  <c r="K89" i="106"/>
  <c r="J89" i="106" s="1"/>
  <c r="O23" i="89"/>
  <c r="K302" i="91"/>
  <c r="I301" i="91"/>
  <c r="K11" i="106"/>
  <c r="J11" i="106" s="1"/>
  <c r="AE14" i="116"/>
  <c r="B19" i="98"/>
  <c r="Y11" i="62" l="1"/>
  <c r="Z68" i="62"/>
  <c r="Y68" i="62" s="1"/>
  <c r="T43" i="116"/>
  <c r="V37" i="62"/>
  <c r="AI41" i="58"/>
  <c r="AH41" i="58" s="1"/>
  <c r="V65" i="116"/>
  <c r="H270" i="64"/>
  <c r="K270" i="64" s="1"/>
  <c r="J270" i="64" s="1"/>
  <c r="H4" i="118"/>
  <c r="H166" i="118" s="1"/>
  <c r="I166" i="118"/>
  <c r="I170" i="118" s="1"/>
  <c r="H170" i="118" s="1"/>
  <c r="H178" i="64"/>
  <c r="K178" i="64" s="1"/>
  <c r="J178" i="64" s="1"/>
  <c r="I177" i="64"/>
  <c r="I319" i="57"/>
  <c r="H290" i="57"/>
  <c r="H319" i="57" s="1"/>
  <c r="H55" i="88"/>
  <c r="K55" i="88" s="1"/>
  <c r="J55" i="88" s="1"/>
  <c r="AB56" i="68"/>
  <c r="AG56" i="68" s="1"/>
  <c r="T56" i="89" s="1"/>
  <c r="AI56" i="68"/>
  <c r="V56" i="89" s="1"/>
  <c r="AH56" i="68"/>
  <c r="U56" i="89" s="1"/>
  <c r="T34" i="65"/>
  <c r="AI35" i="68"/>
  <c r="V35" i="89" s="1"/>
  <c r="AB35" i="68"/>
  <c r="AF35" i="68" s="1"/>
  <c r="S35" i="89" s="1"/>
  <c r="AG35" i="68"/>
  <c r="T35" i="89" s="1"/>
  <c r="AH35" i="68"/>
  <c r="U35" i="89" s="1"/>
  <c r="AB8" i="55"/>
  <c r="AG8" i="55" s="1"/>
  <c r="T8" i="58" s="1"/>
  <c r="AH8" i="55"/>
  <c r="U8" i="58" s="1"/>
  <c r="AC24" i="3"/>
  <c r="AB24" i="3" s="1"/>
  <c r="AF23" i="3"/>
  <c r="S23" i="55" s="1"/>
  <c r="AH23" i="3"/>
  <c r="U23" i="55" s="1"/>
  <c r="AB23" i="3"/>
  <c r="AI23" i="3" s="1"/>
  <c r="AG23" i="3"/>
  <c r="AB47" i="89"/>
  <c r="AI47" i="89" s="1"/>
  <c r="V47" i="92" s="1"/>
  <c r="AE47" i="92" s="1"/>
  <c r="AD47" i="92" s="1"/>
  <c r="AF47" i="89"/>
  <c r="S47" i="92" s="1"/>
  <c r="AH47" i="89"/>
  <c r="U47" i="92" s="1"/>
  <c r="T30" i="116"/>
  <c r="A14" i="119"/>
  <c r="H310" i="67"/>
  <c r="K310" i="67" s="1"/>
  <c r="J310" i="67" s="1"/>
  <c r="B68" i="110"/>
  <c r="A68" i="110" s="1"/>
  <c r="A11" i="110"/>
  <c r="W8" i="113"/>
  <c r="X11" i="113" s="1"/>
  <c r="F11" i="113"/>
  <c r="M65" i="104"/>
  <c r="N65" i="101"/>
  <c r="L65" i="104" s="1"/>
  <c r="H23" i="97"/>
  <c r="K23" i="97"/>
  <c r="J23" i="97" s="1"/>
  <c r="D43" i="92"/>
  <c r="A43" i="89"/>
  <c r="C43" i="92" s="1"/>
  <c r="I236" i="97"/>
  <c r="J236" i="91"/>
  <c r="H236" i="97" s="1"/>
  <c r="H305" i="67"/>
  <c r="K305" i="67" s="1"/>
  <c r="J305" i="67" s="1"/>
  <c r="AI30" i="113"/>
  <c r="I271" i="67"/>
  <c r="H272" i="67"/>
  <c r="K272" i="67"/>
  <c r="J272" i="67" s="1"/>
  <c r="D14" i="104"/>
  <c r="A14" i="101"/>
  <c r="C14" i="104" s="1"/>
  <c r="K189" i="88"/>
  <c r="I186" i="88"/>
  <c r="N10" i="116"/>
  <c r="L10" i="119" s="1"/>
  <c r="M10" i="119"/>
  <c r="O10" i="119" s="1"/>
  <c r="N10" i="119" s="1"/>
  <c r="Z8" i="113"/>
  <c r="I149" i="100"/>
  <c r="J149" i="97"/>
  <c r="H149" i="100" s="1"/>
  <c r="A31" i="92"/>
  <c r="C31" i="98" s="1"/>
  <c r="D31" i="98"/>
  <c r="N9" i="113"/>
  <c r="L9" i="116" s="1"/>
  <c r="M9" i="116"/>
  <c r="O9" i="116" s="1"/>
  <c r="AB9" i="116"/>
  <c r="AG9" i="116"/>
  <c r="T9" i="119" s="1"/>
  <c r="AI9" i="116"/>
  <c r="V9" i="119" s="1"/>
  <c r="AF9" i="116"/>
  <c r="S9" i="119" s="1"/>
  <c r="AH9" i="116"/>
  <c r="U9" i="119" s="1"/>
  <c r="M36" i="92"/>
  <c r="N36" i="89"/>
  <c r="L36" i="92" s="1"/>
  <c r="O26" i="98"/>
  <c r="D36" i="101"/>
  <c r="A36" i="98"/>
  <c r="C36" i="101" s="1"/>
  <c r="I133" i="106"/>
  <c r="J133" i="103"/>
  <c r="H133" i="106" s="1"/>
  <c r="N47" i="101"/>
  <c r="L47" i="104" s="1"/>
  <c r="M47" i="104"/>
  <c r="O47" i="104" s="1"/>
  <c r="AC53" i="68"/>
  <c r="AF43" i="62"/>
  <c r="S43" i="65" s="1"/>
  <c r="AI43" i="62"/>
  <c r="AH43" i="62"/>
  <c r="U43" i="65" s="1"/>
  <c r="M64" i="98"/>
  <c r="N64" i="92"/>
  <c r="L64" i="98" s="1"/>
  <c r="AE16" i="89"/>
  <c r="AD16" i="89" s="1"/>
  <c r="I208" i="106"/>
  <c r="J208" i="103"/>
  <c r="H208" i="106" s="1"/>
  <c r="D53" i="104"/>
  <c r="B53" i="104" s="1"/>
  <c r="A53" i="101"/>
  <c r="C53" i="104" s="1"/>
  <c r="AD63" i="119"/>
  <c r="AF63" i="119" s="1"/>
  <c r="AF19" i="65"/>
  <c r="S19" i="68" s="1"/>
  <c r="AC19" i="68" s="1"/>
  <c r="AB51" i="116"/>
  <c r="AG51" i="116" s="1"/>
  <c r="O6" i="113"/>
  <c r="O8" i="55"/>
  <c r="M11" i="55"/>
  <c r="I230" i="97"/>
  <c r="J230" i="91"/>
  <c r="H230" i="97" s="1"/>
  <c r="AE17" i="89"/>
  <c r="AD17" i="89" s="1"/>
  <c r="AC13" i="58"/>
  <c r="D40" i="92"/>
  <c r="A40" i="89"/>
  <c r="C40" i="92" s="1"/>
  <c r="D65" i="107"/>
  <c r="A65" i="104"/>
  <c r="C65" i="107" s="1"/>
  <c r="M49" i="119"/>
  <c r="L49" i="119" s="1"/>
  <c r="O43" i="119"/>
  <c r="H209" i="88"/>
  <c r="K209" i="88" s="1"/>
  <c r="J209" i="88" s="1"/>
  <c r="E11" i="116"/>
  <c r="F68" i="116"/>
  <c r="E68" i="116" s="1"/>
  <c r="AG43" i="62"/>
  <c r="AE45" i="62"/>
  <c r="V49" i="62"/>
  <c r="U49" i="62" s="1"/>
  <c r="AH48" i="89"/>
  <c r="U48" i="92" s="1"/>
  <c r="AG32" i="55"/>
  <c r="AF32" i="55" s="1"/>
  <c r="M23" i="92"/>
  <c r="N23" i="89"/>
  <c r="L23" i="92" s="1"/>
  <c r="K185" i="91"/>
  <c r="I183" i="91"/>
  <c r="O43" i="65"/>
  <c r="M49" i="65"/>
  <c r="L49" i="65" s="1"/>
  <c r="J110" i="91"/>
  <c r="H110" i="97" s="1"/>
  <c r="I110" i="97"/>
  <c r="I313" i="88"/>
  <c r="J313" i="67"/>
  <c r="H313" i="88" s="1"/>
  <c r="J207" i="67"/>
  <c r="H207" i="88" s="1"/>
  <c r="I207" i="88"/>
  <c r="AF28" i="119"/>
  <c r="AF37" i="58"/>
  <c r="S37" i="62" s="1"/>
  <c r="H235" i="88"/>
  <c r="K235" i="88" s="1"/>
  <c r="J235" i="88" s="1"/>
  <c r="K104" i="100"/>
  <c r="AB9" i="89"/>
  <c r="AF9" i="89" s="1"/>
  <c r="S9" i="92" s="1"/>
  <c r="AE54" i="68"/>
  <c r="AD54" i="68" s="1"/>
  <c r="AI66" i="119"/>
  <c r="AF66" i="119"/>
  <c r="AH66" i="119"/>
  <c r="AB66" i="119"/>
  <c r="AG66" i="119" s="1"/>
  <c r="K72" i="106"/>
  <c r="J72" i="106" s="1"/>
  <c r="K64" i="103"/>
  <c r="I32" i="103"/>
  <c r="K33" i="103"/>
  <c r="I307" i="88"/>
  <c r="J307" i="67"/>
  <c r="H307" i="88" s="1"/>
  <c r="I273" i="88"/>
  <c r="J273" i="67"/>
  <c r="H273" i="88" s="1"/>
  <c r="H134" i="88"/>
  <c r="K134" i="88" s="1"/>
  <c r="J134" i="88" s="1"/>
  <c r="H135" i="91"/>
  <c r="I134" i="91" s="1"/>
  <c r="K135" i="91"/>
  <c r="J135" i="91" s="1"/>
  <c r="J46" i="88"/>
  <c r="H46" i="91" s="1"/>
  <c r="I38" i="91" s="1"/>
  <c r="I46" i="91"/>
  <c r="H231" i="67"/>
  <c r="K231" i="67"/>
  <c r="J231" i="67" s="1"/>
  <c r="V30" i="58"/>
  <c r="AI32" i="55"/>
  <c r="AH32" i="55" s="1"/>
  <c r="B8" i="113"/>
  <c r="H193" i="67"/>
  <c r="K193" i="67" s="1"/>
  <c r="J193" i="67" s="1"/>
  <c r="I280" i="103"/>
  <c r="J280" i="100"/>
  <c r="H280" i="103" s="1"/>
  <c r="K159" i="88"/>
  <c r="J159" i="88" s="1"/>
  <c r="H159" i="88"/>
  <c r="I158" i="88" s="1"/>
  <c r="K99" i="103"/>
  <c r="AB55" i="62"/>
  <c r="AF55" i="62" s="1"/>
  <c r="S55" i="65" s="1"/>
  <c r="AB14" i="116"/>
  <c r="AF14" i="116" s="1"/>
  <c r="S14" i="119" s="1"/>
  <c r="AI19" i="65"/>
  <c r="V19" i="68" s="1"/>
  <c r="H251" i="67"/>
  <c r="I250" i="67" s="1"/>
  <c r="K251" i="67"/>
  <c r="J251" i="67" s="1"/>
  <c r="AB14" i="65"/>
  <c r="AH14" i="65" s="1"/>
  <c r="U14" i="68" s="1"/>
  <c r="AF14" i="65"/>
  <c r="S14" i="68" s="1"/>
  <c r="AG14" i="65"/>
  <c r="T14" i="68" s="1"/>
  <c r="AC14" i="68" s="1"/>
  <c r="H283" i="67"/>
  <c r="I282" i="67" s="1"/>
  <c r="K283" i="67"/>
  <c r="J283" i="67" s="1"/>
  <c r="B34" i="104"/>
  <c r="H227" i="64"/>
  <c r="K227" i="64" s="1"/>
  <c r="J227" i="64" s="1"/>
  <c r="I205" i="64"/>
  <c r="AC36" i="119"/>
  <c r="AD13" i="58"/>
  <c r="B11" i="55"/>
  <c r="AH17" i="68"/>
  <c r="U17" i="89" s="1"/>
  <c r="D26" i="92"/>
  <c r="A26" i="89"/>
  <c r="C26" i="92" s="1"/>
  <c r="K156" i="88"/>
  <c r="I154" i="88"/>
  <c r="AH63" i="119"/>
  <c r="AI8" i="110"/>
  <c r="V8" i="113" s="1"/>
  <c r="N48" i="98"/>
  <c r="L48" i="101" s="1"/>
  <c r="M48" i="101"/>
  <c r="K151" i="67"/>
  <c r="I150" i="67"/>
  <c r="AF40" i="92"/>
  <c r="S40" i="98" s="1"/>
  <c r="K245" i="88"/>
  <c r="I244" i="88"/>
  <c r="A56" i="68"/>
  <c r="C56" i="89" s="1"/>
  <c r="D56" i="89"/>
  <c r="AI43" i="113"/>
  <c r="K215" i="91"/>
  <c r="I214" i="91"/>
  <c r="AB11" i="3"/>
  <c r="AC68" i="3" s="1"/>
  <c r="AB68" i="3" s="1"/>
  <c r="K196" i="106"/>
  <c r="J196" i="106" s="1"/>
  <c r="O55" i="98"/>
  <c r="AB64" i="65"/>
  <c r="AF64" i="65" s="1"/>
  <c r="S64" i="68" s="1"/>
  <c r="K265" i="67"/>
  <c r="AH46" i="101"/>
  <c r="U46" i="104" s="1"/>
  <c r="AE46" i="104" s="1"/>
  <c r="AD46" i="104" s="1"/>
  <c r="AF58" i="68"/>
  <c r="S58" i="89" s="1"/>
  <c r="AF66" i="65"/>
  <c r="S66" i="68" s="1"/>
  <c r="AG48" i="89"/>
  <c r="T48" i="92" s="1"/>
  <c r="AC48" i="92" s="1"/>
  <c r="AC30" i="58"/>
  <c r="T32" i="58"/>
  <c r="S32" i="58" s="1"/>
  <c r="AE27" i="92"/>
  <c r="AD27" i="92" s="1"/>
  <c r="H206" i="67"/>
  <c r="K206" i="67" s="1"/>
  <c r="J206" i="67" s="1"/>
  <c r="AC54" i="68"/>
  <c r="AE36" i="98"/>
  <c r="AD36" i="98" s="1"/>
  <c r="J190" i="88"/>
  <c r="H190" i="91" s="1"/>
  <c r="I190" i="91"/>
  <c r="K190" i="91" s="1"/>
  <c r="AG31" i="119"/>
  <c r="AI31" i="119"/>
  <c r="AF31" i="119"/>
  <c r="AB31" i="119"/>
  <c r="AH31" i="119"/>
  <c r="I199" i="103"/>
  <c r="K199" i="103" s="1"/>
  <c r="J199" i="100"/>
  <c r="H199" i="103" s="1"/>
  <c r="AC20" i="89"/>
  <c r="H38" i="88"/>
  <c r="K38" i="88"/>
  <c r="J38" i="88" s="1"/>
  <c r="I51" i="67"/>
  <c r="I157" i="100"/>
  <c r="J157" i="97"/>
  <c r="H157" i="100" s="1"/>
  <c r="K198" i="88"/>
  <c r="I197" i="88"/>
  <c r="I137" i="97"/>
  <c r="J137" i="91"/>
  <c r="H137" i="97" s="1"/>
  <c r="I233" i="88"/>
  <c r="J233" i="67"/>
  <c r="H233" i="88" s="1"/>
  <c r="J10" i="91"/>
  <c r="H10" i="97" s="1"/>
  <c r="I10" i="97"/>
  <c r="K10" i="97" s="1"/>
  <c r="O51" i="89"/>
  <c r="AB52" i="58"/>
  <c r="AI52" i="58" s="1"/>
  <c r="AH52" i="58"/>
  <c r="U52" i="62" s="1"/>
  <c r="AG52" i="58"/>
  <c r="AC61" i="58"/>
  <c r="AB61" i="58" s="1"/>
  <c r="I320" i="61"/>
  <c r="K320" i="61" s="1"/>
  <c r="J320" i="61" s="1"/>
  <c r="H295" i="61"/>
  <c r="H320" i="61" s="1"/>
  <c r="D13" i="89"/>
  <c r="A13" i="68"/>
  <c r="C13" i="89" s="1"/>
  <c r="K9" i="88"/>
  <c r="I6" i="88"/>
  <c r="N52" i="119"/>
  <c r="O61" i="119" s="1"/>
  <c r="N61" i="119" s="1"/>
  <c r="K160" i="100"/>
  <c r="J161" i="88"/>
  <c r="H161" i="91" s="1"/>
  <c r="I161" i="91"/>
  <c r="AE60" i="89"/>
  <c r="AD60" i="89" s="1"/>
  <c r="T67" i="58"/>
  <c r="S67" i="58" s="1"/>
  <c r="AC63" i="58"/>
  <c r="I252" i="88"/>
  <c r="J252" i="67"/>
  <c r="H252" i="88" s="1"/>
  <c r="I285" i="88"/>
  <c r="J285" i="67"/>
  <c r="H285" i="88" s="1"/>
  <c r="H194" i="97"/>
  <c r="K194" i="97"/>
  <c r="J194" i="97" s="1"/>
  <c r="I120" i="97"/>
  <c r="J120" i="91"/>
  <c r="H120" i="97" s="1"/>
  <c r="I228" i="67"/>
  <c r="J228" i="64"/>
  <c r="H228" i="67" s="1"/>
  <c r="AB26" i="62"/>
  <c r="AF26" i="62" s="1"/>
  <c r="S26" i="65" s="1"/>
  <c r="AI26" i="62"/>
  <c r="AC66" i="68"/>
  <c r="I105" i="91"/>
  <c r="K105" i="91" s="1"/>
  <c r="J105" i="88"/>
  <c r="H105" i="91" s="1"/>
  <c r="Z11" i="110"/>
  <c r="AI63" i="119"/>
  <c r="AH8" i="110"/>
  <c r="U8" i="113" s="1"/>
  <c r="O13" i="65"/>
  <c r="M24" i="65"/>
  <c r="L24" i="65" s="1"/>
  <c r="H248" i="103"/>
  <c r="K248" i="103" s="1"/>
  <c r="J248" i="103" s="1"/>
  <c r="F24" i="68"/>
  <c r="E24" i="68" s="1"/>
  <c r="I145" i="64"/>
  <c r="AF43" i="113"/>
  <c r="S43" i="116" s="1"/>
  <c r="AB26" i="116"/>
  <c r="AI59" i="68"/>
  <c r="V59" i="89" s="1"/>
  <c r="AH59" i="68"/>
  <c r="U59" i="89" s="1"/>
  <c r="AB59" i="68"/>
  <c r="AF59" i="68" s="1"/>
  <c r="S59" i="89" s="1"/>
  <c r="AG59" i="68"/>
  <c r="T59" i="89" s="1"/>
  <c r="AC11" i="110"/>
  <c r="AH58" i="68"/>
  <c r="U58" i="89" s="1"/>
  <c r="B63" i="89"/>
  <c r="D67" i="89"/>
  <c r="C67" i="89" s="1"/>
  <c r="J302" i="91"/>
  <c r="H302" i="97" s="1"/>
  <c r="I302" i="97"/>
  <c r="I22" i="88"/>
  <c r="J22" i="67"/>
  <c r="H22" i="88" s="1"/>
  <c r="D18" i="98"/>
  <c r="B18" i="98" s="1"/>
  <c r="A18" i="92"/>
  <c r="C18" i="98" s="1"/>
  <c r="J234" i="100"/>
  <c r="H234" i="103" s="1"/>
  <c r="I234" i="103"/>
  <c r="K234" i="103" s="1"/>
  <c r="H124" i="88"/>
  <c r="K124" i="88" s="1"/>
  <c r="J124" i="88" s="1"/>
  <c r="I121" i="88"/>
  <c r="AG37" i="58"/>
  <c r="I238" i="91"/>
  <c r="J238" i="88"/>
  <c r="H238" i="91" s="1"/>
  <c r="N21" i="101"/>
  <c r="L21" i="104" s="1"/>
  <c r="M21" i="104"/>
  <c r="O21" i="104" s="1"/>
  <c r="D19" i="101"/>
  <c r="B19" i="101" s="1"/>
  <c r="A19" i="98"/>
  <c r="C19" i="101" s="1"/>
  <c r="H128" i="106"/>
  <c r="K128" i="106" s="1"/>
  <c r="J128" i="106" s="1"/>
  <c r="K123" i="106"/>
  <c r="J123" i="106" s="1"/>
  <c r="I122" i="106"/>
  <c r="H20" i="67"/>
  <c r="K20" i="67" s="1"/>
  <c r="J20" i="67" s="1"/>
  <c r="J163" i="91"/>
  <c r="H163" i="97" s="1"/>
  <c r="I163" i="97"/>
  <c r="K163" i="97" s="1"/>
  <c r="O9" i="68"/>
  <c r="D15" i="104"/>
  <c r="A15" i="101"/>
  <c r="C15" i="104" s="1"/>
  <c r="F24" i="110"/>
  <c r="E24" i="110" s="1"/>
  <c r="B23" i="110"/>
  <c r="X23" i="110"/>
  <c r="J125" i="88"/>
  <c r="H125" i="91" s="1"/>
  <c r="I125" i="91"/>
  <c r="B67" i="68"/>
  <c r="A67" i="68" s="1"/>
  <c r="AD26" i="62"/>
  <c r="O19" i="101"/>
  <c r="K41" i="91"/>
  <c r="AH18" i="65"/>
  <c r="U18" i="68" s="1"/>
  <c r="AI18" i="65"/>
  <c r="V18" i="68" s="1"/>
  <c r="AE18" i="68" s="1"/>
  <c r="AD18" i="68" s="1"/>
  <c r="AG18" i="65"/>
  <c r="T18" i="68" s="1"/>
  <c r="AB18" i="65"/>
  <c r="AF18" i="65"/>
  <c r="S18" i="68" s="1"/>
  <c r="AH65" i="113"/>
  <c r="U65" i="116" s="1"/>
  <c r="K217" i="91"/>
  <c r="K116" i="91"/>
  <c r="K36" i="100"/>
  <c r="AC32" i="113"/>
  <c r="AB32" i="113" s="1"/>
  <c r="AB22" i="68"/>
  <c r="AI22" i="68" s="1"/>
  <c r="V22" i="89" s="1"/>
  <c r="AE22" i="89" s="1"/>
  <c r="AD22" i="89" s="1"/>
  <c r="AG22" i="68"/>
  <c r="T22" i="89" s="1"/>
  <c r="AH22" i="68"/>
  <c r="U22" i="89" s="1"/>
  <c r="K73" i="91"/>
  <c r="I69" i="91"/>
  <c r="J303" i="97"/>
  <c r="H303" i="100" s="1"/>
  <c r="I303" i="100"/>
  <c r="N26" i="119"/>
  <c r="O32" i="119"/>
  <c r="N32" i="119" s="1"/>
  <c r="I191" i="100"/>
  <c r="K191" i="100" s="1"/>
  <c r="J191" i="97"/>
  <c r="H191" i="100" s="1"/>
  <c r="O38" i="92"/>
  <c r="K103" i="91"/>
  <c r="K148" i="88"/>
  <c r="I146" i="88"/>
  <c r="I113" i="91"/>
  <c r="J113" i="88"/>
  <c r="H113" i="91" s="1"/>
  <c r="AD52" i="58"/>
  <c r="AF52" i="58" s="1"/>
  <c r="S52" i="62" s="1"/>
  <c r="AF16" i="68"/>
  <c r="S16" i="89" s="1"/>
  <c r="AC16" i="89" s="1"/>
  <c r="AI13" i="119"/>
  <c r="J153" i="88"/>
  <c r="H153" i="91" s="1"/>
  <c r="I153" i="91"/>
  <c r="AD51" i="62"/>
  <c r="AF51" i="62" s="1"/>
  <c r="S51" i="65" s="1"/>
  <c r="K96" i="88"/>
  <c r="J195" i="97"/>
  <c r="H195" i="100" s="1"/>
  <c r="I195" i="100"/>
  <c r="K282" i="64"/>
  <c r="J282" i="64" s="1"/>
  <c r="AI10" i="113"/>
  <c r="V10" i="116" s="1"/>
  <c r="O54" i="92"/>
  <c r="AC28" i="89"/>
  <c r="T6" i="55"/>
  <c r="AG11" i="3"/>
  <c r="B8" i="58"/>
  <c r="D11" i="58"/>
  <c r="AE61" i="116"/>
  <c r="AD61" i="116" s="1"/>
  <c r="AD51" i="116"/>
  <c r="AI51" i="116" s="1"/>
  <c r="AD6" i="110"/>
  <c r="AE11" i="110" s="1"/>
  <c r="AG6" i="110"/>
  <c r="AH6" i="110"/>
  <c r="U6" i="113" s="1"/>
  <c r="AI6" i="110"/>
  <c r="K299" i="67"/>
  <c r="I297" i="67"/>
  <c r="K213" i="100"/>
  <c r="AB65" i="98"/>
  <c r="AH65" i="98" s="1"/>
  <c r="U65" i="101" s="1"/>
  <c r="AI65" i="98"/>
  <c r="V65" i="101" s="1"/>
  <c r="X24" i="3"/>
  <c r="W24" i="3" s="1"/>
  <c r="AG40" i="92"/>
  <c r="T40" i="98" s="1"/>
  <c r="AC40" i="98" s="1"/>
  <c r="B7" i="62"/>
  <c r="I249" i="106"/>
  <c r="J249" i="103"/>
  <c r="H249" i="106" s="1"/>
  <c r="X24" i="68"/>
  <c r="W24" i="68" s="1"/>
  <c r="K130" i="106"/>
  <c r="J130" i="106" s="1"/>
  <c r="AI31" i="62"/>
  <c r="V31" i="65" s="1"/>
  <c r="AE31" i="65" s="1"/>
  <c r="AD31" i="65" s="1"/>
  <c r="AB7" i="58"/>
  <c r="AH7" i="58" s="1"/>
  <c r="U7" i="62" s="1"/>
  <c r="AG7" i="58"/>
  <c r="T7" i="62" s="1"/>
  <c r="K162" i="103"/>
  <c r="AE7" i="113"/>
  <c r="AD7" i="113" s="1"/>
  <c r="AI34" i="62"/>
  <c r="AG46" i="101"/>
  <c r="T46" i="104" s="1"/>
  <c r="AG58" i="68"/>
  <c r="T58" i="89" s="1"/>
  <c r="AC58" i="89" s="1"/>
  <c r="AC39" i="89"/>
  <c r="H288" i="106"/>
  <c r="K288" i="106"/>
  <c r="J288" i="106" s="1"/>
  <c r="K147" i="91"/>
  <c r="I88" i="103"/>
  <c r="K88" i="103" s="1"/>
  <c r="J88" i="100"/>
  <c r="H88" i="103" s="1"/>
  <c r="H177" i="61"/>
  <c r="I290" i="61" s="1"/>
  <c r="I115" i="97"/>
  <c r="J115" i="91"/>
  <c r="H115" i="97" s="1"/>
  <c r="AB57" i="68"/>
  <c r="AH57" i="68" s="1"/>
  <c r="U57" i="89" s="1"/>
  <c r="I152" i="103"/>
  <c r="J152" i="100"/>
  <c r="H152" i="103" s="1"/>
  <c r="B51" i="98"/>
  <c r="J11" i="62"/>
  <c r="K68" i="62" s="1"/>
  <c r="J68" i="62" s="1"/>
  <c r="O27" i="89"/>
  <c r="M32" i="89"/>
  <c r="L32" i="89" s="1"/>
  <c r="J63" i="91"/>
  <c r="H63" i="97" s="1"/>
  <c r="I63" i="97"/>
  <c r="K63" i="97" s="1"/>
  <c r="AG49" i="58"/>
  <c r="AF49" i="58" s="1"/>
  <c r="Y11" i="68"/>
  <c r="Z68" i="68" s="1"/>
  <c r="Y68" i="68" s="1"/>
  <c r="A48" i="92"/>
  <c r="C48" i="98" s="1"/>
  <c r="D48" i="98"/>
  <c r="B48" i="98" s="1"/>
  <c r="N18" i="101"/>
  <c r="L18" i="104" s="1"/>
  <c r="M18" i="104"/>
  <c r="K62" i="91"/>
  <c r="I60" i="91"/>
  <c r="J85" i="91"/>
  <c r="H85" i="97" s="1"/>
  <c r="I85" i="97"/>
  <c r="AB38" i="65"/>
  <c r="AH38" i="65" s="1"/>
  <c r="U38" i="68" s="1"/>
  <c r="AI38" i="65"/>
  <c r="V38" i="68" s="1"/>
  <c r="K102" i="67"/>
  <c r="I101" i="67"/>
  <c r="AB39" i="116"/>
  <c r="AI39" i="116" s="1"/>
  <c r="AC64" i="119"/>
  <c r="M59" i="68"/>
  <c r="N59" i="65"/>
  <c r="L59" i="68" s="1"/>
  <c r="O61" i="65"/>
  <c r="N61" i="65" s="1"/>
  <c r="AB60" i="89"/>
  <c r="AH60" i="89" s="1"/>
  <c r="U60" i="92" s="1"/>
  <c r="I94" i="97"/>
  <c r="K94" i="97" s="1"/>
  <c r="J94" i="91"/>
  <c r="H94" i="97" s="1"/>
  <c r="AH19" i="65"/>
  <c r="U19" i="68" s="1"/>
  <c r="AF10" i="113"/>
  <c r="S10" i="116" s="1"/>
  <c r="AC10" i="116" s="1"/>
  <c r="AB21" i="68"/>
  <c r="AE55" i="62"/>
  <c r="AD55" i="62" s="1"/>
  <c r="H16" i="64"/>
  <c r="K16" i="64"/>
  <c r="J16" i="64" s="1"/>
  <c r="H240" i="64"/>
  <c r="K240" i="64" s="1"/>
  <c r="J240" i="64" s="1"/>
  <c r="I5" i="67"/>
  <c r="I224" i="97"/>
  <c r="J224" i="91"/>
  <c r="H224" i="97" s="1"/>
  <c r="M52" i="98"/>
  <c r="N52" i="92"/>
  <c r="L52" i="98" s="1"/>
  <c r="AG63" i="119"/>
  <c r="AF8" i="110"/>
  <c r="S8" i="113" s="1"/>
  <c r="AC8" i="113" s="1"/>
  <c r="N37" i="89"/>
  <c r="L37" i="92" s="1"/>
  <c r="M37" i="92"/>
  <c r="O37" i="92" s="1"/>
  <c r="J15" i="88"/>
  <c r="H15" i="91" s="1"/>
  <c r="I15" i="91"/>
  <c r="H296" i="64"/>
  <c r="K296" i="64"/>
  <c r="J296" i="64" s="1"/>
  <c r="I202" i="100"/>
  <c r="J202" i="97"/>
  <c r="H202" i="100" s="1"/>
  <c r="I201" i="91"/>
  <c r="J201" i="88"/>
  <c r="H201" i="91" s="1"/>
  <c r="M10" i="68"/>
  <c r="N10" i="65"/>
  <c r="L10" i="68" s="1"/>
  <c r="H204" i="61"/>
  <c r="K204" i="61"/>
  <c r="J204" i="61" s="1"/>
  <c r="M45" i="101"/>
  <c r="N45" i="98"/>
  <c r="L45" i="101" s="1"/>
  <c r="AC7" i="113"/>
  <c r="AH34" i="62"/>
  <c r="U34" i="65" s="1"/>
  <c r="AF46" i="101"/>
  <c r="S46" i="104" s="1"/>
  <c r="AE36" i="119"/>
  <c r="O63" i="65"/>
  <c r="M67" i="65"/>
  <c r="L67" i="65" s="1"/>
  <c r="K61" i="106"/>
  <c r="J61" i="106" s="1"/>
  <c r="O53" i="98"/>
  <c r="B29" i="101"/>
  <c r="H263" i="67"/>
  <c r="K263" i="67" s="1"/>
  <c r="J263" i="67" s="1"/>
  <c r="AF30" i="113"/>
  <c r="S30" i="116" s="1"/>
  <c r="K100" i="91"/>
  <c r="B22" i="101"/>
  <c r="O40" i="101"/>
  <c r="N65" i="119"/>
  <c r="O67" i="119"/>
  <c r="N67" i="119" s="1"/>
  <c r="K117" i="103"/>
  <c r="AC45" i="62"/>
  <c r="T49" i="62"/>
  <c r="S49" i="62" s="1"/>
  <c r="AE29" i="98"/>
  <c r="AD29" i="98" s="1"/>
  <c r="I7" i="97"/>
  <c r="J7" i="91"/>
  <c r="H7" i="97" s="1"/>
  <c r="J192" i="91"/>
  <c r="H192" i="97" s="1"/>
  <c r="I192" i="97"/>
  <c r="K192" i="97" s="1"/>
  <c r="H255" i="88"/>
  <c r="K255" i="88" s="1"/>
  <c r="J255" i="88" s="1"/>
  <c r="A7" i="113"/>
  <c r="C7" i="116" s="1"/>
  <c r="D7" i="116"/>
  <c r="J83" i="97"/>
  <c r="H83" i="100" s="1"/>
  <c r="I83" i="100"/>
  <c r="K83" i="100" s="1"/>
  <c r="H34" i="64"/>
  <c r="I31" i="64" s="1"/>
  <c r="I65" i="97"/>
  <c r="J65" i="91"/>
  <c r="H65" i="97" s="1"/>
  <c r="K84" i="67"/>
  <c r="I79" i="67"/>
  <c r="I254" i="97"/>
  <c r="J254" i="91"/>
  <c r="H254" i="97" s="1"/>
  <c r="AF44" i="92"/>
  <c r="S44" i="98" s="1"/>
  <c r="AC44" i="98" s="1"/>
  <c r="AH10" i="113"/>
  <c r="U10" i="116" s="1"/>
  <c r="K18" i="91"/>
  <c r="I17" i="91"/>
  <c r="AE21" i="68"/>
  <c r="AD21" i="68" s="1"/>
  <c r="B24" i="3"/>
  <c r="A24" i="3" s="1"/>
  <c r="K253" i="91"/>
  <c r="H309" i="64"/>
  <c r="I295" i="64" s="1"/>
  <c r="K309" i="64"/>
  <c r="J309" i="64" s="1"/>
  <c r="I279" i="97"/>
  <c r="J279" i="91"/>
  <c r="H279" i="97" s="1"/>
  <c r="I243" i="67"/>
  <c r="J243" i="64"/>
  <c r="H243" i="67" s="1"/>
  <c r="K95" i="103"/>
  <c r="D16" i="104"/>
  <c r="A16" i="101"/>
  <c r="C16" i="104" s="1"/>
  <c r="H75" i="64"/>
  <c r="I74" i="64" s="1"/>
  <c r="H200" i="88"/>
  <c r="K200" i="88"/>
  <c r="J200" i="88" s="1"/>
  <c r="AF31" i="62"/>
  <c r="S31" i="65" s="1"/>
  <c r="AC31" i="65" s="1"/>
  <c r="K284" i="91"/>
  <c r="AF34" i="62"/>
  <c r="S34" i="65" s="1"/>
  <c r="AI58" i="68"/>
  <c r="V58" i="89" s="1"/>
  <c r="AE58" i="89" s="1"/>
  <c r="AD58" i="89" s="1"/>
  <c r="AI11" i="3"/>
  <c r="AE39" i="89"/>
  <c r="AD39" i="89" s="1"/>
  <c r="I166" i="61"/>
  <c r="H4" i="61"/>
  <c r="H166" i="61" s="1"/>
  <c r="J70" i="97"/>
  <c r="H70" i="100" s="1"/>
  <c r="I70" i="100"/>
  <c r="K187" i="91"/>
  <c r="AC27" i="92"/>
  <c r="AD39" i="116"/>
  <c r="AG39" i="116" s="1"/>
  <c r="O67" i="62"/>
  <c r="N67" i="62" s="1"/>
  <c r="AC36" i="98"/>
  <c r="B32" i="65"/>
  <c r="A32" i="65" s="1"/>
  <c r="T65" i="116"/>
  <c r="AG67" i="113"/>
  <c r="AF67" i="113" s="1"/>
  <c r="D39" i="89"/>
  <c r="A39" i="68"/>
  <c r="C39" i="89" s="1"/>
  <c r="O34" i="89"/>
  <c r="M41" i="89"/>
  <c r="L41" i="89" s="1"/>
  <c r="M8" i="113"/>
  <c r="O8" i="113" s="1"/>
  <c r="N8" i="110"/>
  <c r="L8" i="113" s="1"/>
  <c r="J264" i="67"/>
  <c r="H264" i="88" s="1"/>
  <c r="I264" i="88"/>
  <c r="AH30" i="113"/>
  <c r="U30" i="116" s="1"/>
  <c r="H258" i="67"/>
  <c r="K258" i="67" s="1"/>
  <c r="J258" i="67" s="1"/>
  <c r="J136" i="97"/>
  <c r="H136" i="100" s="1"/>
  <c r="I136" i="100"/>
  <c r="H170" i="57"/>
  <c r="K170" i="57" s="1"/>
  <c r="J170" i="57" s="1"/>
  <c r="J8" i="113"/>
  <c r="Y8" i="113" s="1"/>
  <c r="Z11" i="113" s="1"/>
  <c r="I24" i="100"/>
  <c r="K25" i="100"/>
  <c r="N58" i="104"/>
  <c r="L58" i="107" s="1"/>
  <c r="M58" i="107"/>
  <c r="O58" i="107" s="1"/>
  <c r="N58" i="107" s="1"/>
  <c r="K181" i="64"/>
  <c r="J181" i="64" s="1"/>
  <c r="AB29" i="98"/>
  <c r="AG29" i="98" s="1"/>
  <c r="T29" i="101" s="1"/>
  <c r="AC29" i="101" s="1"/>
  <c r="AF29" i="98"/>
  <c r="S29" i="101" s="1"/>
  <c r="AI29" i="98"/>
  <c r="V29" i="101" s="1"/>
  <c r="H68" i="88"/>
  <c r="K68" i="88"/>
  <c r="J68" i="88" s="1"/>
  <c r="K317" i="88"/>
  <c r="I316" i="88"/>
  <c r="J21" i="103"/>
  <c r="H21" i="106" s="1"/>
  <c r="I21" i="106"/>
  <c r="V63" i="58"/>
  <c r="AI67" i="55"/>
  <c r="AH67" i="55" s="1"/>
  <c r="I257" i="91"/>
  <c r="J257" i="88"/>
  <c r="H257" i="91" s="1"/>
  <c r="AE26" i="116"/>
  <c r="AE15" i="92"/>
  <c r="AD15" i="92" s="1"/>
  <c r="H56" i="100"/>
  <c r="K56" i="100" s="1"/>
  <c r="J56" i="100" s="1"/>
  <c r="I81" i="97"/>
  <c r="J81" i="91"/>
  <c r="H81" i="97" s="1"/>
  <c r="I37" i="67"/>
  <c r="J37" i="64"/>
  <c r="H37" i="67" s="1"/>
  <c r="M66" i="98"/>
  <c r="N66" i="92"/>
  <c r="L66" i="98" s="1"/>
  <c r="C11" i="113"/>
  <c r="D68" i="113"/>
  <c r="C68" i="113" s="1"/>
  <c r="I211" i="88"/>
  <c r="K212" i="88"/>
  <c r="AE44" i="98"/>
  <c r="AD44" i="98" s="1"/>
  <c r="M17" i="104"/>
  <c r="N17" i="101"/>
  <c r="L17" i="104" s="1"/>
  <c r="M60" i="98"/>
  <c r="O60" i="98" s="1"/>
  <c r="N60" i="92"/>
  <c r="L60" i="98" s="1"/>
  <c r="N11" i="3"/>
  <c r="O68" i="3"/>
  <c r="N68" i="3" s="1"/>
  <c r="D24" i="55"/>
  <c r="C24" i="55" s="1"/>
  <c r="B23" i="55"/>
  <c r="H27" i="91"/>
  <c r="K27" i="91" s="1"/>
  <c r="J27" i="91" s="1"/>
  <c r="AC17" i="89"/>
  <c r="X23" i="116"/>
  <c r="X24" i="116" s="1"/>
  <c r="W24" i="116" s="1"/>
  <c r="F24" i="116"/>
  <c r="E24" i="116" s="1"/>
  <c r="Z68" i="116"/>
  <c r="Y68" i="116" s="1"/>
  <c r="Y11" i="116"/>
  <c r="K155" i="91"/>
  <c r="J242" i="88"/>
  <c r="H242" i="91" s="1"/>
  <c r="I242" i="91"/>
  <c r="I77" i="67"/>
  <c r="J77" i="64"/>
  <c r="H77" i="67" s="1"/>
  <c r="I226" i="97"/>
  <c r="K226" i="97" s="1"/>
  <c r="J226" i="91"/>
  <c r="H226" i="97" s="1"/>
  <c r="I306" i="97"/>
  <c r="J306" i="91"/>
  <c r="H306" i="97" s="1"/>
  <c r="I246" i="103"/>
  <c r="J246" i="100"/>
  <c r="H246" i="103" s="1"/>
  <c r="O6" i="58"/>
  <c r="I314" i="106"/>
  <c r="K314" i="106" s="1"/>
  <c r="J314" i="106" s="1"/>
  <c r="J314" i="103"/>
  <c r="H314" i="106" s="1"/>
  <c r="K144" i="61"/>
  <c r="J144" i="61" s="1"/>
  <c r="J112" i="91"/>
  <c r="H112" i="97" s="1"/>
  <c r="I112" i="97"/>
  <c r="B54" i="104"/>
  <c r="AE6" i="55"/>
  <c r="V11" i="55"/>
  <c r="AI48" i="89"/>
  <c r="V48" i="92" s="1"/>
  <c r="AE48" i="92" s="1"/>
  <c r="AD48" i="92" s="1"/>
  <c r="AD14" i="116"/>
  <c r="AI14" i="116" s="1"/>
  <c r="B66" i="98"/>
  <c r="N57" i="92"/>
  <c r="L57" i="98" s="1"/>
  <c r="M57" i="98"/>
  <c r="O57" i="98" s="1"/>
  <c r="K275" i="88"/>
  <c r="K311" i="91"/>
  <c r="I30" i="106"/>
  <c r="J30" i="103"/>
  <c r="H30" i="106" s="1"/>
  <c r="H301" i="91"/>
  <c r="K301" i="91"/>
  <c r="J301" i="91" s="1"/>
  <c r="O49" i="62"/>
  <c r="N49" i="62" s="1"/>
  <c r="H321" i="54"/>
  <c r="K321" i="54" s="1"/>
  <c r="J321" i="54" s="1"/>
  <c r="A46" i="68"/>
  <c r="C46" i="89" s="1"/>
  <c r="D46" i="89"/>
  <c r="B49" i="68"/>
  <c r="A49" i="68" s="1"/>
  <c r="I80" i="91"/>
  <c r="J80" i="88"/>
  <c r="H80" i="91" s="1"/>
  <c r="W11" i="110"/>
  <c r="X68" i="110"/>
  <c r="W68" i="110" s="1"/>
  <c r="O35" i="107"/>
  <c r="N35" i="107" s="1"/>
  <c r="K274" i="100"/>
  <c r="K218" i="100"/>
  <c r="K278" i="88"/>
  <c r="I277" i="88"/>
  <c r="B30" i="68"/>
  <c r="D32" i="68"/>
  <c r="C32" i="68" s="1"/>
  <c r="B21" i="89"/>
  <c r="K119" i="106"/>
  <c r="J119" i="106" s="1"/>
  <c r="B60" i="101"/>
  <c r="I260" i="88"/>
  <c r="J260" i="67"/>
  <c r="H260" i="88" s="1"/>
  <c r="B55" i="101"/>
  <c r="I181" i="67"/>
  <c r="K182" i="67"/>
  <c r="W23" i="62"/>
  <c r="X24" i="62" s="1"/>
  <c r="W24" i="62" s="1"/>
  <c r="F23" i="113"/>
  <c r="E23" i="113" s="1"/>
  <c r="W23" i="113" s="1"/>
  <c r="K315" i="97"/>
  <c r="D47" i="98"/>
  <c r="B47" i="98" s="1"/>
  <c r="A47" i="92"/>
  <c r="C47" i="98" s="1"/>
  <c r="N46" i="98"/>
  <c r="L46" i="101" s="1"/>
  <c r="M46" i="101"/>
  <c r="O46" i="101" s="1"/>
  <c r="H131" i="103"/>
  <c r="K131" i="103" s="1"/>
  <c r="J131" i="103" s="1"/>
  <c r="K276" i="97"/>
  <c r="AC10" i="68"/>
  <c r="I43" i="100"/>
  <c r="J43" i="97"/>
  <c r="H43" i="100" s="1"/>
  <c r="I57" i="103"/>
  <c r="J57" i="100"/>
  <c r="H57" i="103" s="1"/>
  <c r="J106" i="103"/>
  <c r="H106" i="106" s="1"/>
  <c r="I106" i="106"/>
  <c r="H74" i="61"/>
  <c r="K74" i="61" s="1"/>
  <c r="J74" i="61" s="1"/>
  <c r="I67" i="61"/>
  <c r="J44" i="100"/>
  <c r="H44" i="103" s="1"/>
  <c r="I44" i="103"/>
  <c r="K44" i="103" s="1"/>
  <c r="K108" i="106"/>
  <c r="J108" i="106" s="1"/>
  <c r="I29" i="97"/>
  <c r="J29" i="91"/>
  <c r="H29" i="97" s="1"/>
  <c r="I259" i="100"/>
  <c r="J259" i="97"/>
  <c r="H259" i="100" s="1"/>
  <c r="J184" i="103"/>
  <c r="H184" i="106" s="1"/>
  <c r="I184" i="106"/>
  <c r="O56" i="98"/>
  <c r="M7" i="101"/>
  <c r="O7" i="101" s="1"/>
  <c r="N7" i="98"/>
  <c r="L7" i="101" s="1"/>
  <c r="K287" i="88"/>
  <c r="I286" i="88"/>
  <c r="H26" i="88"/>
  <c r="K26" i="88" s="1"/>
  <c r="J26" i="88" s="1"/>
  <c r="AF52" i="119"/>
  <c r="AG52" i="119"/>
  <c r="AB52" i="119"/>
  <c r="AH52" i="119" s="1"/>
  <c r="M11" i="113"/>
  <c r="B17" i="107"/>
  <c r="A17" i="107" s="1"/>
  <c r="W11" i="116"/>
  <c r="X68" i="116"/>
  <c r="W68" i="116" s="1"/>
  <c r="K169" i="61"/>
  <c r="J169" i="61" s="1"/>
  <c r="I40" i="106"/>
  <c r="J40" i="103"/>
  <c r="H40" i="106" s="1"/>
  <c r="J210" i="88"/>
  <c r="H210" i="91" s="1"/>
  <c r="I210" i="91"/>
  <c r="B35" i="98"/>
  <c r="K225" i="67"/>
  <c r="I219" i="67"/>
  <c r="K97" i="103"/>
  <c r="AI49" i="58"/>
  <c r="AH49" i="58" s="1"/>
  <c r="AB29" i="101" l="1"/>
  <c r="H74" i="64"/>
  <c r="K74" i="64"/>
  <c r="J74" i="64" s="1"/>
  <c r="I67" i="64"/>
  <c r="AB44" i="98"/>
  <c r="AF44" i="98"/>
  <c r="S44" i="101" s="1"/>
  <c r="AG44" i="98"/>
  <c r="T44" i="101" s="1"/>
  <c r="AC44" i="101" s="1"/>
  <c r="AH44" i="98"/>
  <c r="U44" i="101" s="1"/>
  <c r="AI44" i="98"/>
  <c r="V44" i="101" s="1"/>
  <c r="AE44" i="101" s="1"/>
  <c r="AD44" i="101" s="1"/>
  <c r="T39" i="119"/>
  <c r="AB10" i="116"/>
  <c r="K158" i="88"/>
  <c r="J158" i="88" s="1"/>
  <c r="H158" i="88"/>
  <c r="I320" i="64"/>
  <c r="H295" i="64"/>
  <c r="H320" i="64" s="1"/>
  <c r="K295" i="64"/>
  <c r="J295" i="64" s="1"/>
  <c r="V14" i="119"/>
  <c r="V39" i="119"/>
  <c r="AD11" i="110"/>
  <c r="AE68" i="110" s="1"/>
  <c r="AD68" i="110" s="1"/>
  <c r="V51" i="119"/>
  <c r="T51" i="119"/>
  <c r="I319" i="61"/>
  <c r="H290" i="61"/>
  <c r="H319" i="61" s="1"/>
  <c r="AB16" i="89"/>
  <c r="AG16" i="89" s="1"/>
  <c r="T16" i="92" s="1"/>
  <c r="H250" i="67"/>
  <c r="K250" i="67" s="1"/>
  <c r="J250" i="67" s="1"/>
  <c r="H38" i="91"/>
  <c r="K38" i="91"/>
  <c r="J38" i="91" s="1"/>
  <c r="AB19" i="68"/>
  <c r="V23" i="55"/>
  <c r="AI24" i="3"/>
  <c r="AH24" i="3" s="1"/>
  <c r="AB8" i="113"/>
  <c r="AG8" i="113" s="1"/>
  <c r="T8" i="116" s="1"/>
  <c r="V52" i="62"/>
  <c r="AI61" i="58"/>
  <c r="AH61" i="58" s="1"/>
  <c r="AB31" i="65"/>
  <c r="AF31" i="65"/>
  <c r="S31" i="68" s="1"/>
  <c r="AG31" i="65"/>
  <c r="T31" i="68" s="1"/>
  <c r="AH31" i="65"/>
  <c r="U31" i="68" s="1"/>
  <c r="AI31" i="65"/>
  <c r="V31" i="68" s="1"/>
  <c r="Y11" i="113"/>
  <c r="Z68" i="113"/>
  <c r="Y68" i="113" s="1"/>
  <c r="H134" i="91"/>
  <c r="K134" i="91"/>
  <c r="J134" i="91" s="1"/>
  <c r="M8" i="116"/>
  <c r="O8" i="116" s="1"/>
  <c r="N8" i="113"/>
  <c r="L8" i="116" s="1"/>
  <c r="H31" i="64"/>
  <c r="K31" i="64" s="1"/>
  <c r="J31" i="64" s="1"/>
  <c r="I4" i="64"/>
  <c r="H282" i="67"/>
  <c r="K282" i="67" s="1"/>
  <c r="J282" i="67" s="1"/>
  <c r="D47" i="101"/>
  <c r="A47" i="98"/>
  <c r="C47" i="101" s="1"/>
  <c r="N60" i="98"/>
  <c r="L60" i="101" s="1"/>
  <c r="M60" i="101"/>
  <c r="O60" i="101" s="1"/>
  <c r="A21" i="89"/>
  <c r="C21" i="92" s="1"/>
  <c r="D21" i="92"/>
  <c r="B21" i="92" s="1"/>
  <c r="U11" i="55"/>
  <c r="V68" i="55"/>
  <c r="U68" i="55" s="1"/>
  <c r="I212" i="91"/>
  <c r="J212" i="88"/>
  <c r="H212" i="91" s="1"/>
  <c r="J117" i="103"/>
  <c r="H117" i="106" s="1"/>
  <c r="I117" i="106"/>
  <c r="AI21" i="68"/>
  <c r="V21" i="89" s="1"/>
  <c r="AG60" i="89"/>
  <c r="T60" i="92" s="1"/>
  <c r="H101" i="67"/>
  <c r="K101" i="67" s="1"/>
  <c r="J101" i="67" s="1"/>
  <c r="AI57" i="68"/>
  <c r="V57" i="89" s="1"/>
  <c r="AE57" i="89" s="1"/>
  <c r="AD57" i="89" s="1"/>
  <c r="V34" i="65"/>
  <c r="J299" i="67"/>
  <c r="H299" i="88" s="1"/>
  <c r="I299" i="88"/>
  <c r="I103" i="97"/>
  <c r="J103" i="91"/>
  <c r="H103" i="97" s="1"/>
  <c r="H69" i="91"/>
  <c r="I68" i="91" s="1"/>
  <c r="K125" i="91"/>
  <c r="I124" i="91"/>
  <c r="I163" i="100"/>
  <c r="J163" i="97"/>
  <c r="H163" i="100" s="1"/>
  <c r="T37" i="62"/>
  <c r="AG41" i="58"/>
  <c r="AF41" i="58" s="1"/>
  <c r="AB11" i="110"/>
  <c r="AC68" i="110" s="1"/>
  <c r="AB68" i="110" s="1"/>
  <c r="AB66" i="68"/>
  <c r="AH66" i="68" s="1"/>
  <c r="U66" i="89" s="1"/>
  <c r="K228" i="67"/>
  <c r="I227" i="67"/>
  <c r="K285" i="88"/>
  <c r="I283" i="88"/>
  <c r="T52" i="62"/>
  <c r="AG61" i="58"/>
  <c r="AF61" i="58" s="1"/>
  <c r="K233" i="88"/>
  <c r="I231" i="88"/>
  <c r="I265" i="88"/>
  <c r="K265" i="88" s="1"/>
  <c r="J265" i="67"/>
  <c r="H265" i="88" s="1"/>
  <c r="AE8" i="113"/>
  <c r="AD8" i="113" s="1"/>
  <c r="A11" i="55"/>
  <c r="B68" i="55" s="1"/>
  <c r="A68" i="55" s="1"/>
  <c r="K11" i="113"/>
  <c r="AB14" i="68"/>
  <c r="AH14" i="68" s="1"/>
  <c r="U14" i="89" s="1"/>
  <c r="AG14" i="116"/>
  <c r="AG55" i="62"/>
  <c r="T55" i="65" s="1"/>
  <c r="AC55" i="65" s="1"/>
  <c r="M8" i="58"/>
  <c r="N8" i="55"/>
  <c r="L8" i="58" s="1"/>
  <c r="O11" i="55"/>
  <c r="J189" i="88"/>
  <c r="H189" i="91" s="1"/>
  <c r="I189" i="91"/>
  <c r="AF15" i="92"/>
  <c r="S15" i="98" s="1"/>
  <c r="H172" i="118"/>
  <c r="I172" i="118"/>
  <c r="AE65" i="116"/>
  <c r="V67" i="116"/>
  <c r="U67" i="116" s="1"/>
  <c r="K166" i="61"/>
  <c r="J166" i="61" s="1"/>
  <c r="A22" i="101"/>
  <c r="C22" i="104" s="1"/>
  <c r="D22" i="104"/>
  <c r="B22" i="104" s="1"/>
  <c r="K224" i="97"/>
  <c r="M7" i="104"/>
  <c r="N7" i="101"/>
  <c r="L7" i="104" s="1"/>
  <c r="I44" i="106"/>
  <c r="K44" i="106" s="1"/>
  <c r="J44" i="106" s="1"/>
  <c r="J44" i="103"/>
  <c r="H44" i="106" s="1"/>
  <c r="J182" i="67"/>
  <c r="H182" i="88" s="1"/>
  <c r="I182" i="88"/>
  <c r="AD6" i="55"/>
  <c r="AE11" i="55" s="1"/>
  <c r="K77" i="67"/>
  <c r="I75" i="67"/>
  <c r="H211" i="88"/>
  <c r="K211" i="88" s="1"/>
  <c r="J211" i="88" s="1"/>
  <c r="K257" i="91"/>
  <c r="I255" i="91"/>
  <c r="AB36" i="98"/>
  <c r="AI36" i="98" s="1"/>
  <c r="V36" i="101" s="1"/>
  <c r="K34" i="64"/>
  <c r="J34" i="64" s="1"/>
  <c r="I192" i="100"/>
  <c r="J192" i="97"/>
  <c r="H192" i="100" s="1"/>
  <c r="I262" i="67"/>
  <c r="AD36" i="119"/>
  <c r="AF21" i="68"/>
  <c r="S21" i="89" s="1"/>
  <c r="AF60" i="89"/>
  <c r="S60" i="92" s="1"/>
  <c r="AB64" i="119"/>
  <c r="AH64" i="119" s="1"/>
  <c r="I102" i="88"/>
  <c r="J102" i="67"/>
  <c r="H102" i="88" s="1"/>
  <c r="H60" i="91"/>
  <c r="K60" i="91" s="1"/>
  <c r="J60" i="91" s="1"/>
  <c r="D51" i="101"/>
  <c r="A51" i="98"/>
  <c r="C51" i="101" s="1"/>
  <c r="J147" i="91"/>
  <c r="H147" i="97" s="1"/>
  <c r="I147" i="97"/>
  <c r="AF65" i="98"/>
  <c r="S65" i="101" s="1"/>
  <c r="AI11" i="110"/>
  <c r="V6" i="113"/>
  <c r="C11" i="58"/>
  <c r="D68" i="58"/>
  <c r="C68" i="58" s="1"/>
  <c r="K195" i="100"/>
  <c r="I194" i="100"/>
  <c r="N38" i="92"/>
  <c r="L38" i="98" s="1"/>
  <c r="M38" i="98"/>
  <c r="J73" i="91"/>
  <c r="H73" i="97" s="1"/>
  <c r="I73" i="97"/>
  <c r="I36" i="103"/>
  <c r="J36" i="100"/>
  <c r="H36" i="103" s="1"/>
  <c r="K121" i="88"/>
  <c r="J121" i="88" s="1"/>
  <c r="H121" i="88"/>
  <c r="K22" i="88"/>
  <c r="I20" i="88"/>
  <c r="AC59" i="89"/>
  <c r="I160" i="103"/>
  <c r="J160" i="100"/>
  <c r="H160" i="103" s="1"/>
  <c r="B13" i="89"/>
  <c r="AH64" i="65"/>
  <c r="U64" i="68" s="1"/>
  <c r="H244" i="88"/>
  <c r="K244" i="88" s="1"/>
  <c r="J244" i="88" s="1"/>
  <c r="D34" i="107"/>
  <c r="A34" i="104"/>
  <c r="C34" i="107" s="1"/>
  <c r="AH14" i="116"/>
  <c r="U14" i="119" s="1"/>
  <c r="K307" i="88"/>
  <c r="I305" i="88"/>
  <c r="I104" i="103"/>
  <c r="J104" i="100"/>
  <c r="H104" i="103" s="1"/>
  <c r="K313" i="88"/>
  <c r="I310" i="88"/>
  <c r="O23" i="92"/>
  <c r="B40" i="92"/>
  <c r="O11" i="113"/>
  <c r="M6" i="116"/>
  <c r="N6" i="113"/>
  <c r="L6" i="116" s="1"/>
  <c r="O64" i="98"/>
  <c r="K133" i="106"/>
  <c r="J133" i="106" s="1"/>
  <c r="I131" i="106"/>
  <c r="O65" i="104"/>
  <c r="AC35" i="89"/>
  <c r="AE56" i="89"/>
  <c r="AD56" i="89" s="1"/>
  <c r="I168" i="61"/>
  <c r="I170" i="61" s="1"/>
  <c r="H67" i="61"/>
  <c r="H168" i="61" s="1"/>
  <c r="K67" i="61"/>
  <c r="J67" i="61" s="1"/>
  <c r="K136" i="100"/>
  <c r="K70" i="100"/>
  <c r="AI52" i="119"/>
  <c r="M46" i="104"/>
  <c r="N46" i="101"/>
  <c r="L46" i="104" s="1"/>
  <c r="I225" i="88"/>
  <c r="J225" i="67"/>
  <c r="H225" i="88" s="1"/>
  <c r="K184" i="106"/>
  <c r="J184" i="106" s="1"/>
  <c r="H181" i="67"/>
  <c r="K181" i="67" s="1"/>
  <c r="J181" i="67" s="1"/>
  <c r="A30" i="68"/>
  <c r="C30" i="89" s="1"/>
  <c r="D30" i="89"/>
  <c r="B32" i="68"/>
  <c r="A32" i="68" s="1"/>
  <c r="A54" i="104"/>
  <c r="C54" i="107" s="1"/>
  <c r="D54" i="107"/>
  <c r="K242" i="91"/>
  <c r="M34" i="92"/>
  <c r="N34" i="89"/>
  <c r="L34" i="92" s="1"/>
  <c r="O41" i="89"/>
  <c r="N41" i="89" s="1"/>
  <c r="K4" i="61"/>
  <c r="J4" i="61" s="1"/>
  <c r="J284" i="91"/>
  <c r="H284" i="97" s="1"/>
  <c r="I284" i="97"/>
  <c r="B16" i="104"/>
  <c r="J253" i="91"/>
  <c r="H253" i="97" s="1"/>
  <c r="I253" i="97"/>
  <c r="K254" i="97"/>
  <c r="I83" i="103"/>
  <c r="J83" i="100"/>
  <c r="H83" i="103" s="1"/>
  <c r="A29" i="101"/>
  <c r="C29" i="104" s="1"/>
  <c r="D29" i="104"/>
  <c r="O52" i="98"/>
  <c r="AI60" i="89"/>
  <c r="V60" i="92" s="1"/>
  <c r="AE60" i="92" s="1"/>
  <c r="AD60" i="92" s="1"/>
  <c r="AC41" i="116"/>
  <c r="AB41" i="116" s="1"/>
  <c r="AF38" i="65"/>
  <c r="S38" i="68" s="1"/>
  <c r="I62" i="97"/>
  <c r="J62" i="91"/>
  <c r="H62" i="97" s="1"/>
  <c r="I63" i="100"/>
  <c r="K63" i="100" s="1"/>
  <c r="J63" i="97"/>
  <c r="H63" i="100" s="1"/>
  <c r="K115" i="97"/>
  <c r="J162" i="103"/>
  <c r="H162" i="106" s="1"/>
  <c r="I162" i="106"/>
  <c r="AG65" i="98"/>
  <c r="T65" i="101" s="1"/>
  <c r="AC65" i="101" s="1"/>
  <c r="AF6" i="110"/>
  <c r="S6" i="113" s="1"/>
  <c r="D8" i="62"/>
  <c r="A8" i="58"/>
  <c r="C8" i="62" s="1"/>
  <c r="AE61" i="58"/>
  <c r="AD61" i="58" s="1"/>
  <c r="AF22" i="68"/>
  <c r="S22" i="89" s="1"/>
  <c r="I116" i="97"/>
  <c r="J116" i="91"/>
  <c r="H116" i="97" s="1"/>
  <c r="AC23" i="110"/>
  <c r="X24" i="110"/>
  <c r="W24" i="110" s="1"/>
  <c r="I16" i="67"/>
  <c r="K302" i="97"/>
  <c r="I301" i="97"/>
  <c r="M13" i="68"/>
  <c r="N13" i="65"/>
  <c r="L13" i="68" s="1"/>
  <c r="O24" i="65"/>
  <c r="N24" i="65" s="1"/>
  <c r="AH26" i="62"/>
  <c r="U26" i="65" s="1"/>
  <c r="K252" i="88"/>
  <c r="I251" i="88"/>
  <c r="K137" i="97"/>
  <c r="I135" i="97"/>
  <c r="AB20" i="89"/>
  <c r="AF20" i="89" s="1"/>
  <c r="S20" i="92" s="1"/>
  <c r="I190" i="97"/>
  <c r="K190" i="97" s="1"/>
  <c r="J190" i="91"/>
  <c r="H190" i="97" s="1"/>
  <c r="AG64" i="65"/>
  <c r="T64" i="68" s="1"/>
  <c r="AC64" i="68" s="1"/>
  <c r="I245" i="91"/>
  <c r="J245" i="88"/>
  <c r="H245" i="91" s="1"/>
  <c r="H154" i="88"/>
  <c r="K154" i="88" s="1"/>
  <c r="J154" i="88" s="1"/>
  <c r="J99" i="103"/>
  <c r="H99" i="106" s="1"/>
  <c r="I99" i="106"/>
  <c r="D8" i="116"/>
  <c r="A8" i="113"/>
  <c r="I33" i="106"/>
  <c r="J33" i="103"/>
  <c r="H33" i="106" s="1"/>
  <c r="K110" i="97"/>
  <c r="AG15" i="92"/>
  <c r="T15" i="98" s="1"/>
  <c r="AC15" i="98" s="1"/>
  <c r="AF51" i="116"/>
  <c r="S51" i="119" s="1"/>
  <c r="AE9" i="119"/>
  <c r="AD9" i="119" s="1"/>
  <c r="K149" i="100"/>
  <c r="B14" i="104"/>
  <c r="K236" i="97"/>
  <c r="E11" i="113"/>
  <c r="F68" i="113" s="1"/>
  <c r="E68" i="113" s="1"/>
  <c r="AF56" i="68"/>
  <c r="S56" i="89" s="1"/>
  <c r="AC56" i="89" s="1"/>
  <c r="K290" i="57"/>
  <c r="J290" i="57" s="1"/>
  <c r="AE37" i="62"/>
  <c r="V41" i="62"/>
  <c r="U41" i="62" s="1"/>
  <c r="AB10" i="68"/>
  <c r="AF10" i="68" s="1"/>
  <c r="S10" i="89" s="1"/>
  <c r="I23" i="100"/>
  <c r="H24" i="100"/>
  <c r="K24" i="100"/>
  <c r="J24" i="100" s="1"/>
  <c r="J84" i="67"/>
  <c r="H84" i="88" s="1"/>
  <c r="I84" i="88"/>
  <c r="AH39" i="116"/>
  <c r="U39" i="119" s="1"/>
  <c r="V26" i="65"/>
  <c r="I97" i="106"/>
  <c r="J97" i="103"/>
  <c r="H97" i="106" s="1"/>
  <c r="K40" i="106"/>
  <c r="J40" i="106" s="1"/>
  <c r="J275" i="88"/>
  <c r="H275" i="91" s="1"/>
  <c r="I275" i="91"/>
  <c r="M6" i="62"/>
  <c r="N6" i="58"/>
  <c r="L6" i="62" s="1"/>
  <c r="H219" i="67"/>
  <c r="K219" i="67"/>
  <c r="J219" i="67" s="1"/>
  <c r="N56" i="98"/>
  <c r="L56" i="101" s="1"/>
  <c r="M56" i="101"/>
  <c r="O56" i="101" s="1"/>
  <c r="K57" i="103"/>
  <c r="I56" i="103"/>
  <c r="M57" i="101"/>
  <c r="O57" i="101" s="1"/>
  <c r="N57" i="98"/>
  <c r="L57" i="101" s="1"/>
  <c r="K81" i="97"/>
  <c r="K43" i="100"/>
  <c r="A55" i="101"/>
  <c r="C55" i="104" s="1"/>
  <c r="D55" i="104"/>
  <c r="B55" i="104" s="1"/>
  <c r="H277" i="88"/>
  <c r="K277" i="88" s="1"/>
  <c r="J277" i="88" s="1"/>
  <c r="K80" i="91"/>
  <c r="A66" i="98"/>
  <c r="C66" i="101" s="1"/>
  <c r="D66" i="101"/>
  <c r="B66" i="101" s="1"/>
  <c r="K112" i="97"/>
  <c r="K246" i="103"/>
  <c r="AB17" i="89"/>
  <c r="AH17" i="89" s="1"/>
  <c r="U17" i="92" s="1"/>
  <c r="AG17" i="89"/>
  <c r="T17" i="92" s="1"/>
  <c r="AI17" i="89"/>
  <c r="V17" i="92" s="1"/>
  <c r="AE63" i="58"/>
  <c r="V67" i="58"/>
  <c r="U67" i="58" s="1"/>
  <c r="AH29" i="98"/>
  <c r="U29" i="101" s="1"/>
  <c r="AE29" i="101" s="1"/>
  <c r="I25" i="103"/>
  <c r="J25" i="100"/>
  <c r="H25" i="103" s="1"/>
  <c r="B41" i="68"/>
  <c r="A41" i="68" s="1"/>
  <c r="AE41" i="116"/>
  <c r="AD41" i="116" s="1"/>
  <c r="I95" i="106"/>
  <c r="J95" i="103"/>
  <c r="H95" i="106" s="1"/>
  <c r="H79" i="67"/>
  <c r="K79" i="67"/>
  <c r="J79" i="67" s="1"/>
  <c r="N40" i="101"/>
  <c r="L40" i="104" s="1"/>
  <c r="M40" i="104"/>
  <c r="N53" i="98"/>
  <c r="L53" i="101" s="1"/>
  <c r="M53" i="101"/>
  <c r="AG51" i="62"/>
  <c r="O10" i="68"/>
  <c r="K15" i="91"/>
  <c r="AF39" i="116"/>
  <c r="S39" i="119" s="1"/>
  <c r="AG38" i="65"/>
  <c r="T38" i="68" s="1"/>
  <c r="AC38" i="68" s="1"/>
  <c r="O18" i="104"/>
  <c r="K152" i="103"/>
  <c r="K177" i="61"/>
  <c r="J177" i="61" s="1"/>
  <c r="AI7" i="58"/>
  <c r="V7" i="62" s="1"/>
  <c r="AE7" i="62" s="1"/>
  <c r="AD7" i="62" s="1"/>
  <c r="AF11" i="3"/>
  <c r="AG68" i="3" s="1"/>
  <c r="AF68" i="3" s="1"/>
  <c r="I96" i="91"/>
  <c r="K96" i="91" s="1"/>
  <c r="J96" i="88"/>
  <c r="H96" i="91" s="1"/>
  <c r="I191" i="103"/>
  <c r="J191" i="100"/>
  <c r="H191" i="103" s="1"/>
  <c r="J217" i="91"/>
  <c r="H217" i="97" s="1"/>
  <c r="I217" i="97"/>
  <c r="K217" i="97" s="1"/>
  <c r="I41" i="97"/>
  <c r="J41" i="91"/>
  <c r="H41" i="97" s="1"/>
  <c r="A23" i="110"/>
  <c r="C23" i="113" s="1"/>
  <c r="D23" i="113"/>
  <c r="A19" i="101"/>
  <c r="C19" i="104" s="1"/>
  <c r="D19" i="104"/>
  <c r="AG26" i="62"/>
  <c r="K120" i="97"/>
  <c r="AB63" i="58"/>
  <c r="AC67" i="58" s="1"/>
  <c r="AB67" i="58" s="1"/>
  <c r="K295" i="61"/>
  <c r="J295" i="61" s="1"/>
  <c r="K197" i="88"/>
  <c r="J197" i="88" s="1"/>
  <c r="H197" i="88"/>
  <c r="I193" i="88"/>
  <c r="AB30" i="58"/>
  <c r="AC32" i="58"/>
  <c r="AB32" i="58" s="1"/>
  <c r="AI64" i="65"/>
  <c r="V64" i="68" s="1"/>
  <c r="AE64" i="68" s="1"/>
  <c r="AD64" i="68" s="1"/>
  <c r="H214" i="91"/>
  <c r="K214" i="91" s="1"/>
  <c r="J214" i="91" s="1"/>
  <c r="I156" i="91"/>
  <c r="J156" i="88"/>
  <c r="H156" i="91" s="1"/>
  <c r="H32" i="103"/>
  <c r="K32" i="103"/>
  <c r="J32" i="103" s="1"/>
  <c r="AB13" i="58"/>
  <c r="AH13" i="58"/>
  <c r="U13" i="62" s="1"/>
  <c r="AF13" i="58"/>
  <c r="S13" i="62" s="1"/>
  <c r="AI13" i="58"/>
  <c r="AG13" i="58"/>
  <c r="AH51" i="116"/>
  <c r="U51" i="119" s="1"/>
  <c r="V43" i="65"/>
  <c r="B36" i="101"/>
  <c r="AC9" i="119"/>
  <c r="W11" i="113"/>
  <c r="X68" i="113"/>
  <c r="W68" i="113" s="1"/>
  <c r="AG47" i="89"/>
  <c r="T47" i="92" s="1"/>
  <c r="AC47" i="92" s="1"/>
  <c r="AE35" i="89"/>
  <c r="AD35" i="89" s="1"/>
  <c r="D35" i="101"/>
  <c r="A35" i="98"/>
  <c r="C35" i="101" s="1"/>
  <c r="AE38" i="68"/>
  <c r="AD38" i="68" s="1"/>
  <c r="M21" i="107"/>
  <c r="N21" i="104"/>
  <c r="L21" i="107" s="1"/>
  <c r="N51" i="89"/>
  <c r="L51" i="92" s="1"/>
  <c r="M51" i="92"/>
  <c r="J198" i="88"/>
  <c r="H198" i="91" s="1"/>
  <c r="I198" i="91"/>
  <c r="AF48" i="92"/>
  <c r="S48" i="98" s="1"/>
  <c r="AB48" i="92"/>
  <c r="AG48" i="92" s="1"/>
  <c r="T48" i="98" s="1"/>
  <c r="AC48" i="98" s="1"/>
  <c r="AI48" i="92"/>
  <c r="V48" i="98" s="1"/>
  <c r="AH48" i="92"/>
  <c r="U48" i="98" s="1"/>
  <c r="I215" i="97"/>
  <c r="J215" i="91"/>
  <c r="H215" i="97" s="1"/>
  <c r="H150" i="67"/>
  <c r="I145" i="67" s="1"/>
  <c r="K150" i="67"/>
  <c r="J150" i="67" s="1"/>
  <c r="AB36" i="119"/>
  <c r="AF36" i="119" s="1"/>
  <c r="AI36" i="119"/>
  <c r="AH36" i="119"/>
  <c r="AE30" i="58"/>
  <c r="V32" i="58"/>
  <c r="U32" i="58" s="1"/>
  <c r="J64" i="103"/>
  <c r="H64" i="106" s="1"/>
  <c r="I64" i="106"/>
  <c r="AH9" i="89"/>
  <c r="U9" i="92" s="1"/>
  <c r="N43" i="119"/>
  <c r="O49" i="119" s="1"/>
  <c r="N49" i="119" s="1"/>
  <c r="D53" i="107"/>
  <c r="A53" i="104"/>
  <c r="C53" i="107" s="1"/>
  <c r="AH51" i="62"/>
  <c r="U51" i="65" s="1"/>
  <c r="O11" i="110"/>
  <c r="AI8" i="55"/>
  <c r="V8" i="58" s="1"/>
  <c r="AE8" i="58" s="1"/>
  <c r="AD8" i="58" s="1"/>
  <c r="I321" i="57"/>
  <c r="K319" i="57"/>
  <c r="J319" i="57" s="1"/>
  <c r="AG49" i="113"/>
  <c r="AF49" i="113" s="1"/>
  <c r="K21" i="106"/>
  <c r="J21" i="106" s="1"/>
  <c r="B7" i="116"/>
  <c r="AE65" i="101"/>
  <c r="AD65" i="101" s="1"/>
  <c r="I199" i="106"/>
  <c r="J199" i="103"/>
  <c r="H199" i="106" s="1"/>
  <c r="L11" i="113"/>
  <c r="M68" i="113"/>
  <c r="L68" i="113" s="1"/>
  <c r="J315" i="97"/>
  <c r="H315" i="100" s="1"/>
  <c r="I315" i="100"/>
  <c r="I218" i="103"/>
  <c r="K218" i="103" s="1"/>
  <c r="J218" i="100"/>
  <c r="H218" i="103" s="1"/>
  <c r="B46" i="89"/>
  <c r="D49" i="89"/>
  <c r="C49" i="89" s="1"/>
  <c r="K30" i="106"/>
  <c r="J30" i="106" s="1"/>
  <c r="K306" i="97"/>
  <c r="I155" i="97"/>
  <c r="J155" i="91"/>
  <c r="H155" i="97" s="1"/>
  <c r="I26" i="91"/>
  <c r="O66" i="98"/>
  <c r="I263" i="88"/>
  <c r="K264" i="88"/>
  <c r="B39" i="89"/>
  <c r="D41" i="89"/>
  <c r="C41" i="89" s="1"/>
  <c r="AG27" i="92"/>
  <c r="T27" i="98" s="1"/>
  <c r="AF27" i="92"/>
  <c r="S27" i="98" s="1"/>
  <c r="AB27" i="92"/>
  <c r="AH27" i="92"/>
  <c r="U27" i="98" s="1"/>
  <c r="AI27" i="92"/>
  <c r="V27" i="98" s="1"/>
  <c r="AE27" i="98" s="1"/>
  <c r="AD27" i="98" s="1"/>
  <c r="K243" i="67"/>
  <c r="I240" i="67"/>
  <c r="H17" i="91"/>
  <c r="K17" i="91" s="1"/>
  <c r="J17" i="91" s="1"/>
  <c r="I100" i="97"/>
  <c r="J100" i="91"/>
  <c r="H100" i="97" s="1"/>
  <c r="AB7" i="113"/>
  <c r="AI7" i="113" s="1"/>
  <c r="V7" i="116" s="1"/>
  <c r="K201" i="91"/>
  <c r="I200" i="91"/>
  <c r="M37" i="98"/>
  <c r="N37" i="92"/>
  <c r="L37" i="98" s="1"/>
  <c r="H5" i="67"/>
  <c r="K5" i="67"/>
  <c r="J5" i="67" s="1"/>
  <c r="AH21" i="68"/>
  <c r="U21" i="89" s="1"/>
  <c r="A48" i="98"/>
  <c r="C48" i="101" s="1"/>
  <c r="D48" i="101"/>
  <c r="N27" i="89"/>
  <c r="L27" i="92" s="1"/>
  <c r="M27" i="92"/>
  <c r="AF57" i="68"/>
  <c r="S57" i="89" s="1"/>
  <c r="AB58" i="89"/>
  <c r="AI58" i="89" s="1"/>
  <c r="V58" i="92" s="1"/>
  <c r="D7" i="65"/>
  <c r="A7" i="62"/>
  <c r="C7" i="65" s="1"/>
  <c r="T6" i="113"/>
  <c r="AG11" i="110"/>
  <c r="AB28" i="89"/>
  <c r="AI28" i="89" s="1"/>
  <c r="V28" i="92" s="1"/>
  <c r="AG28" i="89"/>
  <c r="T28" i="92" s="1"/>
  <c r="K113" i="91"/>
  <c r="AC22" i="89"/>
  <c r="H122" i="106"/>
  <c r="K122" i="106" s="1"/>
  <c r="J122" i="106" s="1"/>
  <c r="D63" i="92"/>
  <c r="A63" i="89"/>
  <c r="C63" i="92" s="1"/>
  <c r="AE59" i="89"/>
  <c r="AD59" i="89" s="1"/>
  <c r="H145" i="64"/>
  <c r="K145" i="64" s="1"/>
  <c r="J145" i="64" s="1"/>
  <c r="Y11" i="110"/>
  <c r="Z68" i="110"/>
  <c r="Y68" i="110" s="1"/>
  <c r="H6" i="88"/>
  <c r="K6" i="88" s="1"/>
  <c r="J6" i="88" s="1"/>
  <c r="I10" i="100"/>
  <c r="K10" i="100" s="1"/>
  <c r="J10" i="97"/>
  <c r="H10" i="100" s="1"/>
  <c r="AH54" i="68"/>
  <c r="U54" i="89" s="1"/>
  <c r="AB54" i="68"/>
  <c r="AI54" i="68"/>
  <c r="V54" i="89" s="1"/>
  <c r="AE54" i="89" s="1"/>
  <c r="AD54" i="89" s="1"/>
  <c r="AF54" i="68"/>
  <c r="S54" i="89" s="1"/>
  <c r="AG54" i="68"/>
  <c r="T54" i="89" s="1"/>
  <c r="V43" i="116"/>
  <c r="AI49" i="113"/>
  <c r="AH49" i="113" s="1"/>
  <c r="I151" i="88"/>
  <c r="J151" i="67"/>
  <c r="H151" i="88" s="1"/>
  <c r="H205" i="64"/>
  <c r="K205" i="64" s="1"/>
  <c r="J205" i="64" s="1"/>
  <c r="AH55" i="62"/>
  <c r="U55" i="65" s="1"/>
  <c r="AG9" i="89"/>
  <c r="T9" i="92" s="1"/>
  <c r="AC9" i="92" s="1"/>
  <c r="N43" i="65"/>
  <c r="L43" i="68" s="1"/>
  <c r="M43" i="68"/>
  <c r="AB53" i="68"/>
  <c r="AH53" i="68"/>
  <c r="U53" i="89" s="1"/>
  <c r="AG53" i="68"/>
  <c r="T53" i="89" s="1"/>
  <c r="AI53" i="68"/>
  <c r="V53" i="89" s="1"/>
  <c r="AF53" i="68"/>
  <c r="S53" i="89" s="1"/>
  <c r="N26" i="98"/>
  <c r="L26" i="101" s="1"/>
  <c r="M26" i="101"/>
  <c r="M9" i="119"/>
  <c r="N9" i="116"/>
  <c r="L9" i="119" s="1"/>
  <c r="H271" i="67"/>
  <c r="K271" i="67" s="1"/>
  <c r="J271" i="67" s="1"/>
  <c r="I270" i="67"/>
  <c r="B43" i="92"/>
  <c r="AG32" i="113"/>
  <c r="AF32" i="113" s="1"/>
  <c r="T23" i="55"/>
  <c r="AG24" i="3"/>
  <c r="AF24" i="3" s="1"/>
  <c r="H177" i="64"/>
  <c r="K177" i="64"/>
  <c r="J177" i="64" s="1"/>
  <c r="AI51" i="62"/>
  <c r="T49" i="116"/>
  <c r="S49" i="116" s="1"/>
  <c r="AC43" i="116"/>
  <c r="J278" i="88"/>
  <c r="H278" i="91" s="1"/>
  <c r="I278" i="91"/>
  <c r="K7" i="97"/>
  <c r="I248" i="106"/>
  <c r="K249" i="106"/>
  <c r="J249" i="106" s="1"/>
  <c r="J234" i="103"/>
  <c r="H234" i="106" s="1"/>
  <c r="I234" i="106"/>
  <c r="K234" i="106" s="1"/>
  <c r="J234" i="106" s="1"/>
  <c r="K210" i="91"/>
  <c r="I209" i="91"/>
  <c r="K286" i="88"/>
  <c r="J286" i="88" s="1"/>
  <c r="H286" i="88"/>
  <c r="K259" i="100"/>
  <c r="I276" i="100"/>
  <c r="J276" i="97"/>
  <c r="H276" i="100" s="1"/>
  <c r="K260" i="88"/>
  <c r="I258" i="88"/>
  <c r="I287" i="91"/>
  <c r="J287" i="88"/>
  <c r="H287" i="91" s="1"/>
  <c r="K106" i="106"/>
  <c r="J106" i="106" s="1"/>
  <c r="I127" i="103"/>
  <c r="A60" i="101"/>
  <c r="C60" i="104" s="1"/>
  <c r="D60" i="104"/>
  <c r="B60" i="104" s="1"/>
  <c r="I274" i="103"/>
  <c r="J274" i="100"/>
  <c r="H274" i="103" s="1"/>
  <c r="AI15" i="92"/>
  <c r="V15" i="98" s="1"/>
  <c r="O17" i="104"/>
  <c r="H316" i="88"/>
  <c r="K316" i="88" s="1"/>
  <c r="J316" i="88" s="1"/>
  <c r="AH11" i="3"/>
  <c r="AI68" i="3"/>
  <c r="AH68" i="3" s="1"/>
  <c r="K75" i="64"/>
  <c r="J75" i="64" s="1"/>
  <c r="I18" i="97"/>
  <c r="J18" i="91"/>
  <c r="H18" i="97" s="1"/>
  <c r="K65" i="97"/>
  <c r="I239" i="64"/>
  <c r="AG57" i="68"/>
  <c r="T57" i="89" s="1"/>
  <c r="AC57" i="89" s="1"/>
  <c r="AC46" i="104"/>
  <c r="AF7" i="58"/>
  <c r="S7" i="62" s="1"/>
  <c r="AC7" i="62" s="1"/>
  <c r="I213" i="103"/>
  <c r="J213" i="100"/>
  <c r="H213" i="103" s="1"/>
  <c r="N54" i="92"/>
  <c r="L54" i="98" s="1"/>
  <c r="M54" i="98"/>
  <c r="K153" i="91"/>
  <c r="H146" i="88"/>
  <c r="K146" i="88" s="1"/>
  <c r="J146" i="88" s="1"/>
  <c r="K303" i="100"/>
  <c r="B15" i="104"/>
  <c r="AH15" i="92"/>
  <c r="U15" i="98" s="1"/>
  <c r="K161" i="91"/>
  <c r="I159" i="91"/>
  <c r="I9" i="91"/>
  <c r="J9" i="88"/>
  <c r="H9" i="91" s="1"/>
  <c r="K157" i="100"/>
  <c r="N55" i="98"/>
  <c r="L55" i="101" s="1"/>
  <c r="M55" i="101"/>
  <c r="O55" i="101" s="1"/>
  <c r="B61" i="68"/>
  <c r="A61" i="68" s="1"/>
  <c r="O48" i="101"/>
  <c r="B26" i="92"/>
  <c r="AI14" i="65"/>
  <c r="V14" i="68" s="1"/>
  <c r="AE14" i="68" s="1"/>
  <c r="AD14" i="68" s="1"/>
  <c r="AE19" i="68"/>
  <c r="AD19" i="68" s="1"/>
  <c r="AI55" i="62"/>
  <c r="V55" i="65" s="1"/>
  <c r="AE55" i="65" s="1"/>
  <c r="AD55" i="65" s="1"/>
  <c r="AI9" i="89"/>
  <c r="V9" i="92" s="1"/>
  <c r="AE9" i="92" s="1"/>
  <c r="AD9" i="92" s="1"/>
  <c r="K207" i="88"/>
  <c r="I206" i="88"/>
  <c r="H183" i="91"/>
  <c r="K183" i="91" s="1"/>
  <c r="J183" i="91" s="1"/>
  <c r="AD45" i="62"/>
  <c r="AE49" i="62" s="1"/>
  <c r="AD49" i="62" s="1"/>
  <c r="K230" i="97"/>
  <c r="AC61" i="116"/>
  <c r="AB61" i="116" s="1"/>
  <c r="K208" i="106"/>
  <c r="J208" i="106" s="1"/>
  <c r="M47" i="107"/>
  <c r="O47" i="107" s="1"/>
  <c r="N47" i="107" s="1"/>
  <c r="N47" i="104"/>
  <c r="L47" i="107" s="1"/>
  <c r="V30" i="116"/>
  <c r="AI32" i="113"/>
  <c r="AH32" i="113" s="1"/>
  <c r="I309" i="67"/>
  <c r="AC30" i="116"/>
  <c r="T32" i="116"/>
  <c r="S32" i="116" s="1"/>
  <c r="AF8" i="55"/>
  <c r="S8" i="58" s="1"/>
  <c r="AC8" i="58" s="1"/>
  <c r="AC34" i="65"/>
  <c r="I51" i="88"/>
  <c r="AB39" i="89"/>
  <c r="AF39" i="89" s="1"/>
  <c r="S39" i="92" s="1"/>
  <c r="T11" i="55"/>
  <c r="AC6" i="55"/>
  <c r="M19" i="104"/>
  <c r="N19" i="101"/>
  <c r="L19" i="104" s="1"/>
  <c r="K29" i="97"/>
  <c r="I27" i="97"/>
  <c r="F24" i="113"/>
  <c r="E24" i="113" s="1"/>
  <c r="X23" i="113"/>
  <c r="X24" i="113" s="1"/>
  <c r="W24" i="113" s="1"/>
  <c r="B23" i="113"/>
  <c r="I311" i="97"/>
  <c r="J311" i="91"/>
  <c r="H311" i="97" s="1"/>
  <c r="J226" i="97"/>
  <c r="H226" i="100" s="1"/>
  <c r="I226" i="100"/>
  <c r="A23" i="55"/>
  <c r="C23" i="58" s="1"/>
  <c r="B24" i="55"/>
  <c r="A24" i="55" s="1"/>
  <c r="D23" i="58"/>
  <c r="K37" i="67"/>
  <c r="I34" i="67"/>
  <c r="AD26" i="116"/>
  <c r="AI26" i="116" s="1"/>
  <c r="I317" i="91"/>
  <c r="J317" i="88"/>
  <c r="H317" i="91" s="1"/>
  <c r="AC65" i="116"/>
  <c r="T67" i="116"/>
  <c r="S67" i="116" s="1"/>
  <c r="I187" i="97"/>
  <c r="J187" i="91"/>
  <c r="H187" i="97" s="1"/>
  <c r="K279" i="97"/>
  <c r="AF45" i="62"/>
  <c r="S45" i="65" s="1"/>
  <c r="AB45" i="62"/>
  <c r="AI45" i="62"/>
  <c r="V45" i="65" s="1"/>
  <c r="AH45" i="62"/>
  <c r="U45" i="65" s="1"/>
  <c r="AG45" i="62"/>
  <c r="T45" i="65" s="1"/>
  <c r="AC49" i="62"/>
  <c r="AB49" i="62" s="1"/>
  <c r="M63" i="68"/>
  <c r="N63" i="65"/>
  <c r="L63" i="68" s="1"/>
  <c r="O45" i="101"/>
  <c r="K202" i="100"/>
  <c r="AG21" i="68"/>
  <c r="T21" i="89" s="1"/>
  <c r="AC21" i="89" s="1"/>
  <c r="J94" i="97"/>
  <c r="H94" i="100" s="1"/>
  <c r="I94" i="100"/>
  <c r="K94" i="100" s="1"/>
  <c r="O59" i="68"/>
  <c r="M61" i="68"/>
  <c r="L61" i="68" s="1"/>
  <c r="K85" i="97"/>
  <c r="I88" i="106"/>
  <c r="J88" i="103"/>
  <c r="H88" i="106" s="1"/>
  <c r="AI40" i="98"/>
  <c r="V40" i="101" s="1"/>
  <c r="AB40" i="98"/>
  <c r="AF40" i="98" s="1"/>
  <c r="S40" i="101" s="1"/>
  <c r="H297" i="67"/>
  <c r="I296" i="67" s="1"/>
  <c r="AE10" i="116"/>
  <c r="AD10" i="116" s="1"/>
  <c r="J148" i="88"/>
  <c r="H148" i="91" s="1"/>
  <c r="I148" i="91"/>
  <c r="AC18" i="68"/>
  <c r="M9" i="89"/>
  <c r="N9" i="68"/>
  <c r="L9" i="89" s="1"/>
  <c r="K238" i="91"/>
  <c r="I235" i="91"/>
  <c r="D18" i="101"/>
  <c r="B18" i="101" s="1"/>
  <c r="A18" i="98"/>
  <c r="C18" i="101" s="1"/>
  <c r="AH26" i="116"/>
  <c r="U26" i="119" s="1"/>
  <c r="J105" i="91"/>
  <c r="H105" i="97" s="1"/>
  <c r="I105" i="97"/>
  <c r="H51" i="67"/>
  <c r="H167" i="67" s="1"/>
  <c r="I167" i="67"/>
  <c r="B56" i="89"/>
  <c r="D61" i="89"/>
  <c r="C61" i="89" s="1"/>
  <c r="K280" i="103"/>
  <c r="K46" i="91"/>
  <c r="K273" i="88"/>
  <c r="I272" i="88"/>
  <c r="J185" i="91"/>
  <c r="H185" i="97" s="1"/>
  <c r="I185" i="97"/>
  <c r="T43" i="65"/>
  <c r="AG49" i="62"/>
  <c r="AF49" i="62" s="1"/>
  <c r="B65" i="107"/>
  <c r="A65" i="107" s="1"/>
  <c r="L11" i="55"/>
  <c r="M68" i="55" s="1"/>
  <c r="L68" i="55" s="1"/>
  <c r="O36" i="92"/>
  <c r="B31" i="98"/>
  <c r="H186" i="88"/>
  <c r="K186" i="88" s="1"/>
  <c r="J186" i="88" s="1"/>
  <c r="AI67" i="113"/>
  <c r="AH67" i="113" s="1"/>
  <c r="AB8" i="58" l="1"/>
  <c r="AH8" i="58"/>
  <c r="U8" i="62" s="1"/>
  <c r="AG8" i="58"/>
  <c r="T8" i="62" s="1"/>
  <c r="AI8" i="58"/>
  <c r="V8" i="62" s="1"/>
  <c r="AE8" i="62" s="1"/>
  <c r="AD8" i="62" s="1"/>
  <c r="AF8" i="58"/>
  <c r="S8" i="62" s="1"/>
  <c r="H145" i="67"/>
  <c r="I144" i="67"/>
  <c r="K145" i="67"/>
  <c r="J145" i="67" s="1"/>
  <c r="AB56" i="89"/>
  <c r="AF56" i="89" s="1"/>
  <c r="S56" i="92" s="1"/>
  <c r="AH56" i="89"/>
  <c r="U56" i="92" s="1"/>
  <c r="AG56" i="89"/>
  <c r="T56" i="92" s="1"/>
  <c r="AI56" i="89"/>
  <c r="V56" i="92" s="1"/>
  <c r="AE56" i="92" s="1"/>
  <c r="AD56" i="92" s="1"/>
  <c r="V26" i="119"/>
  <c r="AE28" i="92"/>
  <c r="AD28" i="92" s="1"/>
  <c r="H68" i="91"/>
  <c r="K68" i="91"/>
  <c r="J68" i="91" s="1"/>
  <c r="AB48" i="98"/>
  <c r="AG48" i="98" s="1"/>
  <c r="T48" i="101" s="1"/>
  <c r="H170" i="61"/>
  <c r="K170" i="61"/>
  <c r="J170" i="61" s="1"/>
  <c r="H296" i="67"/>
  <c r="K296" i="67"/>
  <c r="J296" i="67" s="1"/>
  <c r="AH7" i="62"/>
  <c r="U7" i="65" s="1"/>
  <c r="AB7" i="62"/>
  <c r="AI7" i="62" s="1"/>
  <c r="V7" i="65" s="1"/>
  <c r="AE7" i="65" s="1"/>
  <c r="AD7" i="65" s="1"/>
  <c r="AF7" i="62"/>
  <c r="S7" i="65" s="1"/>
  <c r="AG7" i="62"/>
  <c r="T7" i="65" s="1"/>
  <c r="AC7" i="65" s="1"/>
  <c r="AD29" i="101"/>
  <c r="AF29" i="101"/>
  <c r="S29" i="104" s="1"/>
  <c r="AG29" i="101"/>
  <c r="T29" i="104" s="1"/>
  <c r="AC29" i="104" s="1"/>
  <c r="AH29" i="101"/>
  <c r="U29" i="104" s="1"/>
  <c r="AI29" i="101"/>
  <c r="V29" i="104" s="1"/>
  <c r="AD11" i="55"/>
  <c r="AE68" i="55"/>
  <c r="AD68" i="55" s="1"/>
  <c r="AH40" i="98"/>
  <c r="U40" i="101" s="1"/>
  <c r="AB65" i="116"/>
  <c r="AC67" i="116"/>
  <c r="AB67" i="116" s="1"/>
  <c r="N36" i="92"/>
  <c r="L36" i="98" s="1"/>
  <c r="M36" i="98"/>
  <c r="I85" i="100"/>
  <c r="J85" i="97"/>
  <c r="H85" i="100" s="1"/>
  <c r="AH39" i="89"/>
  <c r="U39" i="92" s="1"/>
  <c r="I157" i="103"/>
  <c r="J157" i="100"/>
  <c r="H157" i="103" s="1"/>
  <c r="D60" i="107"/>
  <c r="A60" i="104"/>
  <c r="C60" i="107" s="1"/>
  <c r="AB43" i="116"/>
  <c r="AC49" i="116"/>
  <c r="AB49" i="116" s="1"/>
  <c r="O49" i="65"/>
  <c r="N49" i="65" s="1"/>
  <c r="I144" i="64"/>
  <c r="AH28" i="89"/>
  <c r="U28" i="92" s="1"/>
  <c r="AF58" i="89"/>
  <c r="S58" i="92" s="1"/>
  <c r="I201" i="97"/>
  <c r="J201" i="91"/>
  <c r="H201" i="97" s="1"/>
  <c r="J218" i="103"/>
  <c r="H218" i="106" s="1"/>
  <c r="I218" i="106"/>
  <c r="K218" i="106" s="1"/>
  <c r="J218" i="106" s="1"/>
  <c r="D7" i="119"/>
  <c r="A7" i="116"/>
  <c r="C7" i="119" s="1"/>
  <c r="N11" i="110"/>
  <c r="O68" i="110"/>
  <c r="N68" i="110" s="1"/>
  <c r="AE48" i="98"/>
  <c r="AD48" i="98" s="1"/>
  <c r="T13" i="62"/>
  <c r="J152" i="103"/>
  <c r="H152" i="106" s="1"/>
  <c r="I152" i="106"/>
  <c r="K152" i="106" s="1"/>
  <c r="J152" i="106" s="1"/>
  <c r="I80" i="97"/>
  <c r="J80" i="91"/>
  <c r="H80" i="97" s="1"/>
  <c r="M57" i="104"/>
  <c r="O57" i="104" s="1"/>
  <c r="N57" i="101"/>
  <c r="L57" i="104" s="1"/>
  <c r="H23" i="100"/>
  <c r="K23" i="100"/>
  <c r="J23" i="100" s="1"/>
  <c r="K99" i="106"/>
  <c r="J99" i="106" s="1"/>
  <c r="J190" i="97"/>
  <c r="H190" i="100" s="1"/>
  <c r="I190" i="100"/>
  <c r="K190" i="100" s="1"/>
  <c r="H251" i="88"/>
  <c r="I250" i="88" s="1"/>
  <c r="K251" i="88"/>
  <c r="J251" i="88" s="1"/>
  <c r="H16" i="67"/>
  <c r="K16" i="67"/>
  <c r="J16" i="67" s="1"/>
  <c r="I63" i="103"/>
  <c r="K63" i="103" s="1"/>
  <c r="J63" i="100"/>
  <c r="H63" i="103" s="1"/>
  <c r="H131" i="106"/>
  <c r="K131" i="106" s="1"/>
  <c r="J131" i="106" s="1"/>
  <c r="I127" i="106"/>
  <c r="H310" i="88"/>
  <c r="K310" i="88" s="1"/>
  <c r="J310" i="88" s="1"/>
  <c r="K160" i="103"/>
  <c r="K73" i="97"/>
  <c r="I69" i="97"/>
  <c r="AE6" i="113"/>
  <c r="V11" i="113"/>
  <c r="I55" i="91"/>
  <c r="AF64" i="119"/>
  <c r="H255" i="91"/>
  <c r="K255" i="91" s="1"/>
  <c r="J255" i="91" s="1"/>
  <c r="K182" i="88"/>
  <c r="I181" i="88"/>
  <c r="D22" i="107"/>
  <c r="B22" i="107" s="1"/>
  <c r="A22" i="107" s="1"/>
  <c r="A22" i="104"/>
  <c r="C22" i="107" s="1"/>
  <c r="J172" i="118"/>
  <c r="K172" i="118"/>
  <c r="T14" i="119"/>
  <c r="H283" i="88"/>
  <c r="K283" i="88"/>
  <c r="J283" i="88" s="1"/>
  <c r="I282" i="88"/>
  <c r="H124" i="91"/>
  <c r="K124" i="91"/>
  <c r="J124" i="91" s="1"/>
  <c r="I121" i="91"/>
  <c r="K299" i="88"/>
  <c r="I297" i="88"/>
  <c r="AE21" i="89"/>
  <c r="AD21" i="89" s="1"/>
  <c r="D21" i="98"/>
  <c r="A21" i="92"/>
  <c r="C21" i="98" s="1"/>
  <c r="AE52" i="62"/>
  <c r="V61" i="62"/>
  <c r="U61" i="62" s="1"/>
  <c r="AF19" i="68"/>
  <c r="S19" i="89" s="1"/>
  <c r="AG10" i="116"/>
  <c r="T10" i="119" s="1"/>
  <c r="H67" i="64"/>
  <c r="H168" i="64" s="1"/>
  <c r="I168" i="64"/>
  <c r="K168" i="64" s="1"/>
  <c r="J168" i="64" s="1"/>
  <c r="K67" i="64"/>
  <c r="J67" i="64" s="1"/>
  <c r="A56" i="89"/>
  <c r="C56" i="92" s="1"/>
  <c r="D56" i="92"/>
  <c r="H272" i="88"/>
  <c r="K272" i="88" s="1"/>
  <c r="J272" i="88" s="1"/>
  <c r="J273" i="88"/>
  <c r="H273" i="91" s="1"/>
  <c r="I273" i="91"/>
  <c r="K105" i="97"/>
  <c r="O9" i="89"/>
  <c r="AG40" i="98"/>
  <c r="T40" i="101" s="1"/>
  <c r="AC40" i="101" s="1"/>
  <c r="O67" i="65"/>
  <c r="N67" i="65" s="1"/>
  <c r="I279" i="100"/>
  <c r="K279" i="100" s="1"/>
  <c r="J279" i="97"/>
  <c r="H279" i="100" s="1"/>
  <c r="O19" i="104"/>
  <c r="I167" i="88"/>
  <c r="H51" i="88"/>
  <c r="H167" i="88" s="1"/>
  <c r="AE30" i="116"/>
  <c r="V32" i="116"/>
  <c r="U32" i="116" s="1"/>
  <c r="AI46" i="104"/>
  <c r="V46" i="107" s="1"/>
  <c r="AE46" i="107" s="1"/>
  <c r="AD46" i="107" s="1"/>
  <c r="AB46" i="104"/>
  <c r="AH46" i="104"/>
  <c r="U46" i="107" s="1"/>
  <c r="AF46" i="104"/>
  <c r="S46" i="107" s="1"/>
  <c r="AG46" i="104"/>
  <c r="T46" i="107" s="1"/>
  <c r="AC46" i="107" s="1"/>
  <c r="K276" i="100"/>
  <c r="O26" i="101"/>
  <c r="M49" i="68"/>
  <c r="L49" i="68" s="1"/>
  <c r="O43" i="68"/>
  <c r="K151" i="88"/>
  <c r="I150" i="88"/>
  <c r="AF11" i="110"/>
  <c r="AG68" i="110" s="1"/>
  <c r="AF68" i="110" s="1"/>
  <c r="AG58" i="89"/>
  <c r="T58" i="92" s="1"/>
  <c r="AC58" i="92" s="1"/>
  <c r="AH7" i="113"/>
  <c r="U7" i="116" s="1"/>
  <c r="AE7" i="116" s="1"/>
  <c r="AD7" i="116" s="1"/>
  <c r="AC27" i="98"/>
  <c r="K155" i="97"/>
  <c r="K315" i="100"/>
  <c r="O21" i="107"/>
  <c r="N21" i="107" s="1"/>
  <c r="V13" i="62"/>
  <c r="K156" i="91"/>
  <c r="I154" i="91"/>
  <c r="B24" i="110"/>
  <c r="A24" i="110" s="1"/>
  <c r="K191" i="103"/>
  <c r="N18" i="104"/>
  <c r="L18" i="107" s="1"/>
  <c r="M18" i="107"/>
  <c r="O40" i="104"/>
  <c r="AF17" i="89"/>
  <c r="S17" i="92" s="1"/>
  <c r="AC17" i="92" s="1"/>
  <c r="H56" i="103"/>
  <c r="K56" i="103" s="1"/>
  <c r="J56" i="103" s="1"/>
  <c r="O6" i="62"/>
  <c r="AE26" i="65"/>
  <c r="AI10" i="68"/>
  <c r="V10" i="89" s="1"/>
  <c r="AH20" i="89"/>
  <c r="U20" i="92" s="1"/>
  <c r="I252" i="91"/>
  <c r="J252" i="88"/>
  <c r="H252" i="91" s="1"/>
  <c r="B8" i="62"/>
  <c r="D11" i="62"/>
  <c r="J136" i="100"/>
  <c r="H136" i="103" s="1"/>
  <c r="I136" i="103"/>
  <c r="I313" i="91"/>
  <c r="J313" i="88"/>
  <c r="H313" i="91" s="1"/>
  <c r="B34" i="107"/>
  <c r="AB59" i="89"/>
  <c r="AG59" i="89" s="1"/>
  <c r="T59" i="92" s="1"/>
  <c r="AH11" i="110"/>
  <c r="AI68" i="110" s="1"/>
  <c r="AH68" i="110" s="1"/>
  <c r="K192" i="100"/>
  <c r="I257" i="97"/>
  <c r="J257" i="91"/>
  <c r="H257" i="97" s="1"/>
  <c r="AF14" i="68"/>
  <c r="S14" i="89" s="1"/>
  <c r="I285" i="91"/>
  <c r="J285" i="88"/>
  <c r="H285" i="91" s="1"/>
  <c r="AF26" i="116"/>
  <c r="S26" i="119" s="1"/>
  <c r="I125" i="97"/>
  <c r="J125" i="91"/>
  <c r="H125" i="97" s="1"/>
  <c r="H4" i="64"/>
  <c r="H166" i="64" s="1"/>
  <c r="I166" i="64"/>
  <c r="AH8" i="113"/>
  <c r="U8" i="116" s="1"/>
  <c r="AI19" i="68"/>
  <c r="V19" i="89" s="1"/>
  <c r="AG26" i="116"/>
  <c r="I321" i="61"/>
  <c r="K319" i="61"/>
  <c r="J319" i="61" s="1"/>
  <c r="AI41" i="116"/>
  <c r="AH41" i="116" s="1"/>
  <c r="AG41" i="116"/>
  <c r="AF41" i="116" s="1"/>
  <c r="AB18" i="68"/>
  <c r="AH18" i="68" s="1"/>
  <c r="U18" i="89" s="1"/>
  <c r="AG18" i="68"/>
  <c r="T18" i="89" s="1"/>
  <c r="AF18" i="68"/>
  <c r="S18" i="89" s="1"/>
  <c r="AI18" i="68"/>
  <c r="V18" i="89" s="1"/>
  <c r="M59" i="89"/>
  <c r="N59" i="68"/>
  <c r="L59" i="89" s="1"/>
  <c r="O61" i="68"/>
  <c r="N61" i="68" s="1"/>
  <c r="O63" i="68"/>
  <c r="M67" i="68"/>
  <c r="L67" i="68" s="1"/>
  <c r="H34" i="67"/>
  <c r="I31" i="67" s="1"/>
  <c r="K34" i="67"/>
  <c r="J34" i="67" s="1"/>
  <c r="K311" i="97"/>
  <c r="AB6" i="55"/>
  <c r="AI6" i="55" s="1"/>
  <c r="AH6" i="55"/>
  <c r="U6" i="58" s="1"/>
  <c r="D26" i="98"/>
  <c r="A26" i="92"/>
  <c r="C26" i="98" s="1"/>
  <c r="K9" i="91"/>
  <c r="I6" i="91"/>
  <c r="AF57" i="89"/>
  <c r="S57" i="92" s="1"/>
  <c r="AI57" i="89"/>
  <c r="V57" i="92" s="1"/>
  <c r="AE57" i="92" s="1"/>
  <c r="AD57" i="92" s="1"/>
  <c r="AB57" i="89"/>
  <c r="AG57" i="89"/>
  <c r="T57" i="92" s="1"/>
  <c r="AH57" i="89"/>
  <c r="U57" i="92" s="1"/>
  <c r="H127" i="103"/>
  <c r="K127" i="103" s="1"/>
  <c r="J127" i="103" s="1"/>
  <c r="V51" i="65"/>
  <c r="D43" i="98"/>
  <c r="A43" i="92"/>
  <c r="C43" i="98" s="1"/>
  <c r="I10" i="103"/>
  <c r="J10" i="100"/>
  <c r="H10" i="103" s="1"/>
  <c r="AB22" i="89"/>
  <c r="AG22" i="89" s="1"/>
  <c r="T22" i="92" s="1"/>
  <c r="AC22" i="92" s="1"/>
  <c r="AF22" i="89"/>
  <c r="S22" i="92" s="1"/>
  <c r="AI22" i="89"/>
  <c r="V22" i="92" s="1"/>
  <c r="AC6" i="113"/>
  <c r="T11" i="113"/>
  <c r="AD30" i="58"/>
  <c r="AG30" i="58" s="1"/>
  <c r="AH9" i="119"/>
  <c r="AG9" i="119"/>
  <c r="AB9" i="119"/>
  <c r="AF9" i="119" s="1"/>
  <c r="D24" i="113"/>
  <c r="C24" i="113" s="1"/>
  <c r="AH38" i="68"/>
  <c r="U38" i="89" s="1"/>
  <c r="AB38" i="68"/>
  <c r="AI38" i="68"/>
  <c r="V38" i="89" s="1"/>
  <c r="AF38" i="68"/>
  <c r="S38" i="89" s="1"/>
  <c r="AG38" i="68"/>
  <c r="T38" i="89" s="1"/>
  <c r="AC38" i="89" s="1"/>
  <c r="I24" i="103"/>
  <c r="K25" i="103"/>
  <c r="I57" i="106"/>
  <c r="J57" i="103"/>
  <c r="H57" i="106" s="1"/>
  <c r="K275" i="91"/>
  <c r="AH10" i="68"/>
  <c r="U10" i="89" s="1"/>
  <c r="AB15" i="98"/>
  <c r="AG20" i="89"/>
  <c r="T20" i="92" s="1"/>
  <c r="AC20" i="92" s="1"/>
  <c r="AB23" i="110"/>
  <c r="AF23" i="110"/>
  <c r="S23" i="113" s="1"/>
  <c r="AH23" i="110"/>
  <c r="U23" i="113" s="1"/>
  <c r="AG23" i="110"/>
  <c r="AI23" i="110"/>
  <c r="AC24" i="110"/>
  <c r="AB24" i="110" s="1"/>
  <c r="K62" i="97"/>
  <c r="I60" i="97"/>
  <c r="K83" i="103"/>
  <c r="B30" i="89"/>
  <c r="D32" i="89"/>
  <c r="C32" i="89" s="1"/>
  <c r="K225" i="88"/>
  <c r="I219" i="88"/>
  <c r="N64" i="98"/>
  <c r="L64" i="101" s="1"/>
  <c r="M64" i="101"/>
  <c r="H20" i="88"/>
  <c r="K20" i="88" s="1"/>
  <c r="J20" i="88" s="1"/>
  <c r="O38" i="98"/>
  <c r="AG64" i="119"/>
  <c r="K189" i="91"/>
  <c r="I186" i="91"/>
  <c r="AG14" i="68"/>
  <c r="T14" i="89" s="1"/>
  <c r="AC14" i="89" s="1"/>
  <c r="H227" i="67"/>
  <c r="I205" i="67" s="1"/>
  <c r="K69" i="91"/>
  <c r="J69" i="91" s="1"/>
  <c r="K117" i="106"/>
  <c r="J117" i="106" s="1"/>
  <c r="AE31" i="68"/>
  <c r="AD31" i="68" s="1"/>
  <c r="AI8" i="113"/>
  <c r="V8" i="116" s="1"/>
  <c r="AE8" i="116" s="1"/>
  <c r="AD8" i="116" s="1"/>
  <c r="AG19" i="68"/>
  <c r="T19" i="89" s="1"/>
  <c r="AC19" i="89" s="1"/>
  <c r="AF16" i="89"/>
  <c r="S16" i="92" s="1"/>
  <c r="AC16" i="92" s="1"/>
  <c r="AG61" i="116"/>
  <c r="AF61" i="116" s="1"/>
  <c r="AE39" i="119"/>
  <c r="V41" i="119"/>
  <c r="U41" i="119" s="1"/>
  <c r="AC39" i="119"/>
  <c r="T41" i="119"/>
  <c r="S41" i="119" s="1"/>
  <c r="K187" i="97"/>
  <c r="J37" i="67"/>
  <c r="H37" i="88" s="1"/>
  <c r="I37" i="88"/>
  <c r="S11" i="55"/>
  <c r="T68" i="55"/>
  <c r="S68" i="55" s="1"/>
  <c r="AB34" i="65"/>
  <c r="H206" i="88"/>
  <c r="K206" i="88"/>
  <c r="J206" i="88" s="1"/>
  <c r="N48" i="101"/>
  <c r="L48" i="104" s="1"/>
  <c r="M48" i="104"/>
  <c r="I158" i="91"/>
  <c r="H159" i="91"/>
  <c r="K159" i="91"/>
  <c r="J159" i="91" s="1"/>
  <c r="J153" i="91"/>
  <c r="H153" i="97" s="1"/>
  <c r="I153" i="97"/>
  <c r="K153" i="97" s="1"/>
  <c r="H239" i="64"/>
  <c r="K239" i="64" s="1"/>
  <c r="J239" i="64" s="1"/>
  <c r="J259" i="100"/>
  <c r="H259" i="103" s="1"/>
  <c r="I259" i="103"/>
  <c r="H248" i="106"/>
  <c r="K248" i="106"/>
  <c r="J248" i="106" s="1"/>
  <c r="H270" i="67"/>
  <c r="K270" i="67"/>
  <c r="J270" i="67" s="1"/>
  <c r="AB9" i="92"/>
  <c r="AI9" i="92" s="1"/>
  <c r="V9" i="98" s="1"/>
  <c r="V49" i="116"/>
  <c r="U49" i="116" s="1"/>
  <c r="AE43" i="116"/>
  <c r="J113" i="91"/>
  <c r="H113" i="97" s="1"/>
  <c r="I113" i="97"/>
  <c r="AF7" i="113"/>
  <c r="S7" i="116" s="1"/>
  <c r="H240" i="67"/>
  <c r="K240" i="67" s="1"/>
  <c r="J240" i="67" s="1"/>
  <c r="D39" i="92"/>
  <c r="A39" i="89"/>
  <c r="C39" i="92" s="1"/>
  <c r="B41" i="89"/>
  <c r="A41" i="89" s="1"/>
  <c r="I306" i="100"/>
  <c r="J306" i="97"/>
  <c r="H306" i="100" s="1"/>
  <c r="B53" i="107"/>
  <c r="A53" i="107" s="1"/>
  <c r="K198" i="91"/>
  <c r="I197" i="91"/>
  <c r="D36" i="104"/>
  <c r="B36" i="104" s="1"/>
  <c r="A36" i="101"/>
  <c r="C36" i="104" s="1"/>
  <c r="H193" i="88"/>
  <c r="K193" i="88" s="1"/>
  <c r="J193" i="88" s="1"/>
  <c r="I96" i="97"/>
  <c r="K96" i="97" s="1"/>
  <c r="J96" i="91"/>
  <c r="H96" i="97" s="1"/>
  <c r="J246" i="103"/>
  <c r="H246" i="106" s="1"/>
  <c r="I246" i="106"/>
  <c r="A55" i="104"/>
  <c r="C55" i="107" s="1"/>
  <c r="D55" i="107"/>
  <c r="M56" i="104"/>
  <c r="O56" i="104" s="1"/>
  <c r="N56" i="101"/>
  <c r="L56" i="104" s="1"/>
  <c r="AG10" i="68"/>
  <c r="T10" i="89" s="1"/>
  <c r="AC10" i="89" s="1"/>
  <c r="I110" i="100"/>
  <c r="J110" i="97"/>
  <c r="H110" i="100" s="1"/>
  <c r="AI20" i="89"/>
  <c r="V20" i="92" s="1"/>
  <c r="AE20" i="92" s="1"/>
  <c r="AD20" i="92" s="1"/>
  <c r="AI65" i="101"/>
  <c r="V65" i="104" s="1"/>
  <c r="AE65" i="104" s="1"/>
  <c r="AD65" i="104" s="1"/>
  <c r="AB65" i="101"/>
  <c r="AH65" i="101"/>
  <c r="U65" i="104" s="1"/>
  <c r="AF65" i="101"/>
  <c r="S65" i="104" s="1"/>
  <c r="AG65" i="101"/>
  <c r="T65" i="104" s="1"/>
  <c r="AC65" i="104" s="1"/>
  <c r="J254" i="97"/>
  <c r="H254" i="100" s="1"/>
  <c r="I254" i="100"/>
  <c r="K254" i="100" s="1"/>
  <c r="K104" i="103"/>
  <c r="I22" i="91"/>
  <c r="J22" i="88"/>
  <c r="H22" i="91" s="1"/>
  <c r="K147" i="97"/>
  <c r="AG36" i="98"/>
  <c r="T36" i="101" s="1"/>
  <c r="AC36" i="101" s="1"/>
  <c r="AI14" i="68"/>
  <c r="V14" i="89" s="1"/>
  <c r="AE14" i="89" s="1"/>
  <c r="AD14" i="89" s="1"/>
  <c r="I265" i="91"/>
  <c r="K265" i="91" s="1"/>
  <c r="J265" i="88"/>
  <c r="H265" i="91" s="1"/>
  <c r="J228" i="67"/>
  <c r="H228" i="88" s="1"/>
  <c r="I228" i="88"/>
  <c r="AE34" i="65"/>
  <c r="M60" i="104"/>
  <c r="O60" i="104" s="1"/>
  <c r="N60" i="101"/>
  <c r="L60" i="104" s="1"/>
  <c r="AF8" i="113"/>
  <c r="S8" i="116" s="1"/>
  <c r="AC8" i="116" s="1"/>
  <c r="AH19" i="68"/>
  <c r="U19" i="89" s="1"/>
  <c r="T61" i="119"/>
  <c r="S61" i="119" s="1"/>
  <c r="AC51" i="119"/>
  <c r="I46" i="97"/>
  <c r="K46" i="97" s="1"/>
  <c r="J46" i="91"/>
  <c r="H46" i="97" s="1"/>
  <c r="I94" i="103"/>
  <c r="K94" i="103" s="1"/>
  <c r="J94" i="100"/>
  <c r="H94" i="103" s="1"/>
  <c r="D23" i="116"/>
  <c r="A23" i="113"/>
  <c r="C23" i="116" s="1"/>
  <c r="B24" i="113"/>
  <c r="A24" i="113" s="1"/>
  <c r="AC45" i="65"/>
  <c r="D24" i="58"/>
  <c r="C24" i="58" s="1"/>
  <c r="B23" i="58"/>
  <c r="AI39" i="89"/>
  <c r="V39" i="92" s="1"/>
  <c r="AE39" i="92" s="1"/>
  <c r="AD39" i="92" s="1"/>
  <c r="J207" i="88"/>
  <c r="H207" i="91" s="1"/>
  <c r="I207" i="91"/>
  <c r="I161" i="97"/>
  <c r="J161" i="91"/>
  <c r="H161" i="97" s="1"/>
  <c r="O54" i="98"/>
  <c r="I65" i="100"/>
  <c r="K65" i="100" s="1"/>
  <c r="J65" i="97"/>
  <c r="H65" i="100" s="1"/>
  <c r="N17" i="104"/>
  <c r="L17" i="107" s="1"/>
  <c r="M17" i="107"/>
  <c r="AE53" i="89"/>
  <c r="AD53" i="89" s="1"/>
  <c r="AC54" i="89"/>
  <c r="I5" i="88"/>
  <c r="B67" i="89"/>
  <c r="A67" i="89" s="1"/>
  <c r="AF28" i="89"/>
  <c r="S28" i="92" s="1"/>
  <c r="AC28" i="92" s="1"/>
  <c r="B7" i="65"/>
  <c r="O32" i="89"/>
  <c r="N32" i="89" s="1"/>
  <c r="AG7" i="113"/>
  <c r="T7" i="116" s="1"/>
  <c r="I243" i="88"/>
  <c r="J243" i="67"/>
  <c r="H243" i="88" s="1"/>
  <c r="I264" i="91"/>
  <c r="J264" i="88"/>
  <c r="H264" i="91" s="1"/>
  <c r="AG36" i="119"/>
  <c r="AE43" i="65"/>
  <c r="V49" i="65"/>
  <c r="U49" i="65" s="1"/>
  <c r="J15" i="91"/>
  <c r="H15" i="97" s="1"/>
  <c r="I15" i="97"/>
  <c r="K15" i="97" s="1"/>
  <c r="J112" i="97"/>
  <c r="H112" i="100" s="1"/>
  <c r="I112" i="100"/>
  <c r="K112" i="100" s="1"/>
  <c r="K84" i="88"/>
  <c r="I79" i="88"/>
  <c r="K116" i="97"/>
  <c r="K162" i="106"/>
  <c r="J162" i="106" s="1"/>
  <c r="K253" i="97"/>
  <c r="O34" i="92"/>
  <c r="M41" i="92"/>
  <c r="L41" i="92" s="1"/>
  <c r="I178" i="67"/>
  <c r="O46" i="104"/>
  <c r="K168" i="61"/>
  <c r="J168" i="61" s="1"/>
  <c r="M11" i="116"/>
  <c r="O6" i="116"/>
  <c r="H305" i="88"/>
  <c r="K305" i="88"/>
  <c r="J305" i="88" s="1"/>
  <c r="H194" i="100"/>
  <c r="K194" i="100" s="1"/>
  <c r="J194" i="100" s="1"/>
  <c r="I101" i="88"/>
  <c r="K102" i="88"/>
  <c r="AF36" i="98"/>
  <c r="S36" i="101" s="1"/>
  <c r="H75" i="67"/>
  <c r="I74" i="67" s="1"/>
  <c r="K75" i="67"/>
  <c r="J75" i="67" s="1"/>
  <c r="N11" i="55"/>
  <c r="O68" i="55" s="1"/>
  <c r="N68" i="55" s="1"/>
  <c r="H231" i="88"/>
  <c r="K231" i="88" s="1"/>
  <c r="J231" i="88" s="1"/>
  <c r="AG66" i="68"/>
  <c r="T66" i="89" s="1"/>
  <c r="AC31" i="68"/>
  <c r="AI16" i="89"/>
  <c r="V16" i="92" s="1"/>
  <c r="AI61" i="116"/>
  <c r="AH61" i="116" s="1"/>
  <c r="AE14" i="119"/>
  <c r="AH10" i="116"/>
  <c r="U10" i="119" s="1"/>
  <c r="K148" i="91"/>
  <c r="I146" i="91"/>
  <c r="D18" i="104"/>
  <c r="A18" i="101"/>
  <c r="C18" i="104" s="1"/>
  <c r="N55" i="101"/>
  <c r="L55" i="104" s="1"/>
  <c r="M55" i="104"/>
  <c r="O55" i="104" s="1"/>
  <c r="AE15" i="98"/>
  <c r="AD15" i="98" s="1"/>
  <c r="I286" i="91"/>
  <c r="K287" i="91"/>
  <c r="I7" i="100"/>
  <c r="J7" i="97"/>
  <c r="H7" i="100" s="1"/>
  <c r="AC53" i="89"/>
  <c r="O27" i="92"/>
  <c r="M32" i="92"/>
  <c r="L32" i="92" s="1"/>
  <c r="K263" i="88"/>
  <c r="J263" i="88" s="1"/>
  <c r="H263" i="88"/>
  <c r="I262" i="88"/>
  <c r="K215" i="97"/>
  <c r="I214" i="97"/>
  <c r="O51" i="92"/>
  <c r="B35" i="101"/>
  <c r="AI49" i="62"/>
  <c r="AH49" i="62" s="1"/>
  <c r="I120" i="100"/>
  <c r="K120" i="100" s="1"/>
  <c r="J120" i="97"/>
  <c r="H120" i="100" s="1"/>
  <c r="K41" i="97"/>
  <c r="M10" i="89"/>
  <c r="O10" i="89" s="1"/>
  <c r="N10" i="68"/>
  <c r="L10" i="89" s="1"/>
  <c r="AD63" i="58"/>
  <c r="D66" i="104"/>
  <c r="B66" i="104" s="1"/>
  <c r="A66" i="101"/>
  <c r="C66" i="104" s="1"/>
  <c r="J43" i="100"/>
  <c r="H43" i="103" s="1"/>
  <c r="I43" i="103"/>
  <c r="I236" i="100"/>
  <c r="J236" i="97"/>
  <c r="H236" i="100" s="1"/>
  <c r="I32" i="106"/>
  <c r="K33" i="106"/>
  <c r="J33" i="106" s="1"/>
  <c r="K245" i="91"/>
  <c r="I244" i="91"/>
  <c r="O13" i="68"/>
  <c r="M24" i="68"/>
  <c r="L24" i="68" s="1"/>
  <c r="O68" i="113"/>
  <c r="N68" i="113" s="1"/>
  <c r="N11" i="113"/>
  <c r="I307" i="91"/>
  <c r="J307" i="88"/>
  <c r="H307" i="91" s="1"/>
  <c r="J195" i="100"/>
  <c r="H195" i="103" s="1"/>
  <c r="I195" i="103"/>
  <c r="J77" i="67"/>
  <c r="H77" i="88" s="1"/>
  <c r="I77" i="88"/>
  <c r="O7" i="104"/>
  <c r="I233" i="91"/>
  <c r="J233" i="88"/>
  <c r="H233" i="91" s="1"/>
  <c r="AI66" i="68"/>
  <c r="V66" i="89" s="1"/>
  <c r="AE66" i="89" s="1"/>
  <c r="AD66" i="89" s="1"/>
  <c r="AC37" i="62"/>
  <c r="T41" i="62"/>
  <c r="S41" i="62" s="1"/>
  <c r="K212" i="91"/>
  <c r="I211" i="91"/>
  <c r="M8" i="119"/>
  <c r="O8" i="119" s="1"/>
  <c r="N8" i="119" s="1"/>
  <c r="N8" i="116"/>
  <c r="L8" i="119" s="1"/>
  <c r="AH16" i="89"/>
  <c r="U16" i="92" s="1"/>
  <c r="AE51" i="119"/>
  <c r="V61" i="119"/>
  <c r="U61" i="119" s="1"/>
  <c r="AF10" i="116"/>
  <c r="S10" i="119" s="1"/>
  <c r="AF44" i="101"/>
  <c r="S44" i="104" s="1"/>
  <c r="AH44" i="101"/>
  <c r="U44" i="104" s="1"/>
  <c r="AB44" i="101"/>
  <c r="AG44" i="101" s="1"/>
  <c r="T44" i="104" s="1"/>
  <c r="AC44" i="104" s="1"/>
  <c r="AI44" i="101"/>
  <c r="V44" i="104" s="1"/>
  <c r="AE44" i="104" s="1"/>
  <c r="AD44" i="104" s="1"/>
  <c r="AE40" i="101"/>
  <c r="AD40" i="101" s="1"/>
  <c r="AC43" i="65"/>
  <c r="T49" i="65"/>
  <c r="S49" i="65" s="1"/>
  <c r="K51" i="67"/>
  <c r="J51" i="67" s="1"/>
  <c r="J202" i="100"/>
  <c r="H202" i="103" s="1"/>
  <c r="I202" i="103"/>
  <c r="K202" i="103" s="1"/>
  <c r="AG39" i="89"/>
  <c r="T39" i="92" s="1"/>
  <c r="AC39" i="92" s="1"/>
  <c r="K18" i="97"/>
  <c r="I17" i="97"/>
  <c r="H258" i="88"/>
  <c r="K258" i="88" s="1"/>
  <c r="J258" i="88" s="1"/>
  <c r="K209" i="91"/>
  <c r="J209" i="91" s="1"/>
  <c r="H209" i="91"/>
  <c r="I204" i="64"/>
  <c r="B63" i="92"/>
  <c r="D67" i="92"/>
  <c r="C67" i="92" s="1"/>
  <c r="AH58" i="89"/>
  <c r="U58" i="92" s="1"/>
  <c r="AE58" i="92" s="1"/>
  <c r="AD58" i="92" s="1"/>
  <c r="O37" i="98"/>
  <c r="M66" i="101"/>
  <c r="N66" i="98"/>
  <c r="L66" i="101" s="1"/>
  <c r="A46" i="89"/>
  <c r="C46" i="92" s="1"/>
  <c r="D46" i="92"/>
  <c r="B49" i="89"/>
  <c r="A49" i="89" s="1"/>
  <c r="K199" i="106"/>
  <c r="J199" i="106" s="1"/>
  <c r="H321" i="57"/>
  <c r="K321" i="57"/>
  <c r="J321" i="57" s="1"/>
  <c r="AF30" i="58"/>
  <c r="S30" i="62" s="1"/>
  <c r="T26" i="65"/>
  <c r="J217" i="97"/>
  <c r="H217" i="100" s="1"/>
  <c r="I217" i="100"/>
  <c r="K217" i="100" s="1"/>
  <c r="T51" i="65"/>
  <c r="K95" i="106"/>
  <c r="J95" i="106" s="1"/>
  <c r="AE17" i="92"/>
  <c r="AD17" i="92" s="1"/>
  <c r="I81" i="100"/>
  <c r="J81" i="97"/>
  <c r="H81" i="100" s="1"/>
  <c r="A14" i="104"/>
  <c r="C14" i="107" s="1"/>
  <c r="D14" i="107"/>
  <c r="B14" i="107" s="1"/>
  <c r="A14" i="107" s="1"/>
  <c r="C8" i="116"/>
  <c r="D11" i="116" s="1"/>
  <c r="B11" i="113"/>
  <c r="AG64" i="68"/>
  <c r="T64" i="89" s="1"/>
  <c r="AH64" i="68"/>
  <c r="U64" i="89" s="1"/>
  <c r="AB64" i="68"/>
  <c r="AF64" i="68"/>
  <c r="S64" i="89" s="1"/>
  <c r="AI64" i="68"/>
  <c r="V64" i="89" s="1"/>
  <c r="H135" i="97"/>
  <c r="I134" i="97" s="1"/>
  <c r="H301" i="97"/>
  <c r="K301" i="97"/>
  <c r="J301" i="97" s="1"/>
  <c r="I115" i="100"/>
  <c r="J115" i="97"/>
  <c r="H115" i="100" s="1"/>
  <c r="N52" i="98"/>
  <c r="L52" i="101" s="1"/>
  <c r="M52" i="101"/>
  <c r="O52" i="101" s="1"/>
  <c r="A16" i="104"/>
  <c r="C16" i="107" s="1"/>
  <c r="D16" i="107"/>
  <c r="B16" i="107" s="1"/>
  <c r="A16" i="107" s="1"/>
  <c r="J242" i="91"/>
  <c r="H242" i="97" s="1"/>
  <c r="I242" i="97"/>
  <c r="AB35" i="89"/>
  <c r="AG35" i="89" s="1"/>
  <c r="T35" i="92" s="1"/>
  <c r="AC35" i="92" s="1"/>
  <c r="AF35" i="89"/>
  <c r="S35" i="92" s="1"/>
  <c r="D40" i="98"/>
  <c r="B40" i="98" s="1"/>
  <c r="A40" i="92"/>
  <c r="C40" i="98" s="1"/>
  <c r="A13" i="89"/>
  <c r="C13" i="92" s="1"/>
  <c r="D13" i="92"/>
  <c r="AI64" i="119"/>
  <c r="AH36" i="98"/>
  <c r="U36" i="101" s="1"/>
  <c r="AE36" i="101" s="1"/>
  <c r="AD36" i="101" s="1"/>
  <c r="AD65" i="116"/>
  <c r="AF65" i="116" s="1"/>
  <c r="S65" i="119" s="1"/>
  <c r="AE67" i="116"/>
  <c r="AD67" i="116" s="1"/>
  <c r="O8" i="58"/>
  <c r="M11" i="58"/>
  <c r="J11" i="113"/>
  <c r="K68" i="113"/>
  <c r="J68" i="113" s="1"/>
  <c r="AF66" i="68"/>
  <c r="S66" i="89" s="1"/>
  <c r="K103" i="97"/>
  <c r="B47" i="101"/>
  <c r="AI10" i="116"/>
  <c r="V10" i="119" s="1"/>
  <c r="AE10" i="119" s="1"/>
  <c r="AD10" i="119" s="1"/>
  <c r="J280" i="103"/>
  <c r="H280" i="106" s="1"/>
  <c r="I280" i="106"/>
  <c r="K280" i="106" s="1"/>
  <c r="J280" i="106" s="1"/>
  <c r="AB21" i="89"/>
  <c r="AF21" i="89" s="1"/>
  <c r="S21" i="92" s="1"/>
  <c r="AG21" i="89"/>
  <c r="T21" i="92" s="1"/>
  <c r="AH21" i="89"/>
  <c r="U21" i="92" s="1"/>
  <c r="K185" i="97"/>
  <c r="I183" i="97"/>
  <c r="K235" i="91"/>
  <c r="J235" i="91" s="1"/>
  <c r="H235" i="91"/>
  <c r="K297" i="67"/>
  <c r="J297" i="67" s="1"/>
  <c r="AE45" i="65"/>
  <c r="AD45" i="65" s="1"/>
  <c r="K27" i="97"/>
  <c r="J27" i="97" s="1"/>
  <c r="H27" i="97"/>
  <c r="I26" i="97" s="1"/>
  <c r="AB30" i="116"/>
  <c r="AC32" i="116"/>
  <c r="AB32" i="116" s="1"/>
  <c r="I230" i="100"/>
  <c r="J230" i="97"/>
  <c r="H230" i="100" s="1"/>
  <c r="D15" i="107"/>
  <c r="A15" i="104"/>
  <c r="C15" i="107" s="1"/>
  <c r="K278" i="91"/>
  <c r="I277" i="91"/>
  <c r="D31" i="101"/>
  <c r="A31" i="98"/>
  <c r="C31" i="101" s="1"/>
  <c r="K167" i="67"/>
  <c r="J167" i="67" s="1"/>
  <c r="J238" i="91"/>
  <c r="H238" i="97" s="1"/>
  <c r="I238" i="97"/>
  <c r="K88" i="106"/>
  <c r="J88" i="106" s="1"/>
  <c r="M45" i="104"/>
  <c r="N45" i="101"/>
  <c r="L45" i="104" s="1"/>
  <c r="I316" i="91"/>
  <c r="K317" i="91"/>
  <c r="K226" i="100"/>
  <c r="J29" i="97"/>
  <c r="H29" i="100" s="1"/>
  <c r="I29" i="100"/>
  <c r="H309" i="67"/>
  <c r="I295" i="67" s="1"/>
  <c r="J303" i="100"/>
  <c r="H303" i="103" s="1"/>
  <c r="I303" i="103"/>
  <c r="K303" i="103" s="1"/>
  <c r="K213" i="103"/>
  <c r="K274" i="103"/>
  <c r="J260" i="88"/>
  <c r="H260" i="91" s="1"/>
  <c r="I260" i="91"/>
  <c r="I210" i="97"/>
  <c r="J210" i="91"/>
  <c r="H210" i="97" s="1"/>
  <c r="AC23" i="55"/>
  <c r="T24" i="55"/>
  <c r="S24" i="55" s="1"/>
  <c r="O9" i="119"/>
  <c r="N9" i="119" s="1"/>
  <c r="B48" i="101"/>
  <c r="H200" i="91"/>
  <c r="K200" i="91" s="1"/>
  <c r="J200" i="91" s="1"/>
  <c r="K100" i="97"/>
  <c r="H26" i="91"/>
  <c r="K26" i="91" s="1"/>
  <c r="J26" i="91" s="1"/>
  <c r="K64" i="106"/>
  <c r="J64" i="106" s="1"/>
  <c r="AH47" i="92"/>
  <c r="U47" i="98" s="1"/>
  <c r="AG47" i="92"/>
  <c r="T47" i="98" s="1"/>
  <c r="AB47" i="92"/>
  <c r="AF47" i="92" s="1"/>
  <c r="S47" i="98" s="1"/>
  <c r="AI47" i="92"/>
  <c r="V47" i="98" s="1"/>
  <c r="B19" i="104"/>
  <c r="O53" i="101"/>
  <c r="K97" i="106"/>
  <c r="J97" i="106" s="1"/>
  <c r="AD37" i="62"/>
  <c r="AE41" i="62" s="1"/>
  <c r="AD41" i="62" s="1"/>
  <c r="J149" i="100"/>
  <c r="H149" i="103" s="1"/>
  <c r="I149" i="103"/>
  <c r="B8" i="116"/>
  <c r="I137" i="100"/>
  <c r="J137" i="97"/>
  <c r="H137" i="100" s="1"/>
  <c r="I302" i="100"/>
  <c r="J302" i="97"/>
  <c r="H302" i="100" s="1"/>
  <c r="B11" i="58"/>
  <c r="B29" i="104"/>
  <c r="K284" i="97"/>
  <c r="B54" i="107"/>
  <c r="A54" i="107" s="1"/>
  <c r="J70" i="100"/>
  <c r="H70" i="103" s="1"/>
  <c r="I70" i="103"/>
  <c r="M65" i="107"/>
  <c r="O65" i="107" s="1"/>
  <c r="N65" i="107" s="1"/>
  <c r="N65" i="104"/>
  <c r="L65" i="107" s="1"/>
  <c r="M23" i="98"/>
  <c r="O23" i="98" s="1"/>
  <c r="N23" i="92"/>
  <c r="L23" i="98" s="1"/>
  <c r="K36" i="103"/>
  <c r="B51" i="101"/>
  <c r="H262" i="67"/>
  <c r="K262" i="67" s="1"/>
  <c r="J262" i="67" s="1"/>
  <c r="I224" i="100"/>
  <c r="J224" i="97"/>
  <c r="H224" i="100" s="1"/>
  <c r="AB55" i="65"/>
  <c r="AI55" i="65" s="1"/>
  <c r="V55" i="68" s="1"/>
  <c r="AE55" i="68" s="1"/>
  <c r="AD55" i="68" s="1"/>
  <c r="AH55" i="65"/>
  <c r="U55" i="68" s="1"/>
  <c r="AC52" i="62"/>
  <c r="T61" i="62"/>
  <c r="S61" i="62" s="1"/>
  <c r="K163" i="100"/>
  <c r="AC60" i="92"/>
  <c r="AE23" i="55"/>
  <c r="V24" i="55"/>
  <c r="U24" i="55" s="1"/>
  <c r="K290" i="61"/>
  <c r="J290" i="61" s="1"/>
  <c r="K320" i="64"/>
  <c r="J320" i="64" s="1"/>
  <c r="H134" i="97" l="1"/>
  <c r="K134" i="97" s="1"/>
  <c r="J134" i="97" s="1"/>
  <c r="AB28" i="92"/>
  <c r="AG28" i="92" s="1"/>
  <c r="T28" i="98" s="1"/>
  <c r="AC28" i="98" s="1"/>
  <c r="AF28" i="92"/>
  <c r="S28" i="98" s="1"/>
  <c r="AH28" i="92"/>
  <c r="U28" i="98" s="1"/>
  <c r="AI28" i="92"/>
  <c r="V28" i="98" s="1"/>
  <c r="AE28" i="98" s="1"/>
  <c r="AD28" i="98" s="1"/>
  <c r="H31" i="67"/>
  <c r="K31" i="67" s="1"/>
  <c r="J31" i="67" s="1"/>
  <c r="H250" i="88"/>
  <c r="K250" i="88" s="1"/>
  <c r="J250" i="88" s="1"/>
  <c r="H295" i="67"/>
  <c r="H320" i="67" s="1"/>
  <c r="I320" i="67"/>
  <c r="K295" i="67"/>
  <c r="J295" i="67" s="1"/>
  <c r="AB16" i="92"/>
  <c r="AB8" i="116"/>
  <c r="AH8" i="116" s="1"/>
  <c r="U8" i="119" s="1"/>
  <c r="AF8" i="116"/>
  <c r="S8" i="119" s="1"/>
  <c r="AG8" i="116"/>
  <c r="T8" i="119" s="1"/>
  <c r="AB22" i="92"/>
  <c r="AB17" i="92"/>
  <c r="AH17" i="92" s="1"/>
  <c r="U17" i="98" s="1"/>
  <c r="V6" i="58"/>
  <c r="AI11" i="55"/>
  <c r="AB35" i="92"/>
  <c r="AF44" i="104"/>
  <c r="S44" i="107" s="1"/>
  <c r="AH44" i="104"/>
  <c r="U44" i="107" s="1"/>
  <c r="AB44" i="104"/>
  <c r="AI44" i="104"/>
  <c r="V44" i="107" s="1"/>
  <c r="AG44" i="104"/>
  <c r="T44" i="107" s="1"/>
  <c r="H26" i="97"/>
  <c r="K26" i="97"/>
  <c r="J26" i="97" s="1"/>
  <c r="H74" i="67"/>
  <c r="K74" i="67"/>
  <c r="J74" i="67" s="1"/>
  <c r="I67" i="67"/>
  <c r="T30" i="62"/>
  <c r="AG32" i="58"/>
  <c r="AF32" i="58" s="1"/>
  <c r="K307" i="91"/>
  <c r="I305" i="91"/>
  <c r="H32" i="106"/>
  <c r="K32" i="106" s="1"/>
  <c r="J32" i="106" s="1"/>
  <c r="AI63" i="58"/>
  <c r="AG63" i="58"/>
  <c r="AF63" i="58"/>
  <c r="S63" i="62" s="1"/>
  <c r="H286" i="91"/>
  <c r="K286" i="91"/>
  <c r="J286" i="91" s="1"/>
  <c r="H101" i="88"/>
  <c r="K101" i="88" s="1"/>
  <c r="J101" i="88" s="1"/>
  <c r="H79" i="88"/>
  <c r="K79" i="88"/>
  <c r="J79" i="88" s="1"/>
  <c r="AD43" i="65"/>
  <c r="AE49" i="65"/>
  <c r="AD49" i="65" s="1"/>
  <c r="I94" i="106"/>
  <c r="J94" i="103"/>
  <c r="H94" i="106" s="1"/>
  <c r="M60" i="107"/>
  <c r="O60" i="107" s="1"/>
  <c r="N60" i="107" s="1"/>
  <c r="N60" i="104"/>
  <c r="L60" i="107" s="1"/>
  <c r="AB36" i="101"/>
  <c r="AF36" i="101" s="1"/>
  <c r="S36" i="104" s="1"/>
  <c r="AG36" i="101"/>
  <c r="T36" i="104" s="1"/>
  <c r="AH36" i="101"/>
  <c r="U36" i="104" s="1"/>
  <c r="AB65" i="104"/>
  <c r="AG65" i="104" s="1"/>
  <c r="T65" i="107" s="1"/>
  <c r="AH10" i="89"/>
  <c r="U10" i="92" s="1"/>
  <c r="AB10" i="89"/>
  <c r="AF10" i="89" s="1"/>
  <c r="S10" i="92" s="1"/>
  <c r="AG10" i="89"/>
  <c r="T10" i="92" s="1"/>
  <c r="AI10" i="89"/>
  <c r="V10" i="92" s="1"/>
  <c r="AE10" i="92" s="1"/>
  <c r="AD10" i="92" s="1"/>
  <c r="J96" i="97"/>
  <c r="H96" i="100" s="1"/>
  <c r="I96" i="100"/>
  <c r="K96" i="100" s="1"/>
  <c r="I225" i="91"/>
  <c r="J225" i="88"/>
  <c r="H225" i="91" s="1"/>
  <c r="T23" i="113"/>
  <c r="AG24" i="110"/>
  <c r="AF24" i="110" s="1"/>
  <c r="AH15" i="98"/>
  <c r="U15" i="101" s="1"/>
  <c r="AB38" i="89"/>
  <c r="B43" i="98"/>
  <c r="AE18" i="89"/>
  <c r="AD18" i="89" s="1"/>
  <c r="T26" i="119"/>
  <c r="H154" i="91"/>
  <c r="K154" i="91"/>
  <c r="J154" i="91" s="1"/>
  <c r="AB27" i="98"/>
  <c r="AG27" i="98" s="1"/>
  <c r="T27" i="101" s="1"/>
  <c r="AH27" i="98"/>
  <c r="U27" i="101" s="1"/>
  <c r="J279" i="100"/>
  <c r="H279" i="103" s="1"/>
  <c r="I279" i="103"/>
  <c r="K279" i="103" s="1"/>
  <c r="AC10" i="119"/>
  <c r="J299" i="88"/>
  <c r="H299" i="91" s="1"/>
  <c r="I299" i="91"/>
  <c r="AC14" i="119"/>
  <c r="J160" i="103"/>
  <c r="H160" i="106" s="1"/>
  <c r="I160" i="106"/>
  <c r="J63" i="103"/>
  <c r="H63" i="106" s="1"/>
  <c r="I63" i="106"/>
  <c r="K63" i="106" s="1"/>
  <c r="J63" i="106" s="1"/>
  <c r="H144" i="64"/>
  <c r="H169" i="64" s="1"/>
  <c r="I169" i="64"/>
  <c r="K169" i="64" s="1"/>
  <c r="J169" i="64" s="1"/>
  <c r="K144" i="64"/>
  <c r="J144" i="64" s="1"/>
  <c r="AB7" i="65"/>
  <c r="AH7" i="65" s="1"/>
  <c r="U7" i="68" s="1"/>
  <c r="AF7" i="65"/>
  <c r="S7" i="68" s="1"/>
  <c r="AG7" i="65"/>
  <c r="T7" i="68" s="1"/>
  <c r="AC7" i="68" s="1"/>
  <c r="AI7" i="65"/>
  <c r="V7" i="68" s="1"/>
  <c r="J213" i="103"/>
  <c r="H213" i="106" s="1"/>
  <c r="I213" i="106"/>
  <c r="K213" i="106" s="1"/>
  <c r="J213" i="106" s="1"/>
  <c r="J303" i="103"/>
  <c r="H303" i="106" s="1"/>
  <c r="I303" i="106"/>
  <c r="H316" i="91"/>
  <c r="K316" i="91" s="1"/>
  <c r="J316" i="91" s="1"/>
  <c r="B31" i="101"/>
  <c r="AC21" i="92"/>
  <c r="AH35" i="89"/>
  <c r="U35" i="92" s="1"/>
  <c r="AE64" i="89"/>
  <c r="AD64" i="89" s="1"/>
  <c r="A63" i="92"/>
  <c r="C63" i="98" s="1"/>
  <c r="D63" i="98"/>
  <c r="B67" i="92"/>
  <c r="A67" i="92" s="1"/>
  <c r="AB39" i="92"/>
  <c r="AH39" i="92" s="1"/>
  <c r="U39" i="98" s="1"/>
  <c r="AF39" i="92"/>
  <c r="S39" i="98" s="1"/>
  <c r="AG39" i="92"/>
  <c r="T39" i="98" s="1"/>
  <c r="AC39" i="98" s="1"/>
  <c r="K233" i="91"/>
  <c r="I231" i="91"/>
  <c r="A35" i="101"/>
  <c r="C35" i="104" s="1"/>
  <c r="D35" i="104"/>
  <c r="N46" i="104"/>
  <c r="L46" i="107" s="1"/>
  <c r="M46" i="107"/>
  <c r="O46" i="107" s="1"/>
  <c r="N46" i="107" s="1"/>
  <c r="I84" i="91"/>
  <c r="J84" i="88"/>
  <c r="H84" i="91" s="1"/>
  <c r="A7" i="65"/>
  <c r="C7" i="68" s="1"/>
  <c r="D7" i="68"/>
  <c r="D23" i="62"/>
  <c r="A23" i="58"/>
  <c r="C23" i="62" s="1"/>
  <c r="B24" i="58"/>
  <c r="A24" i="58" s="1"/>
  <c r="K306" i="100"/>
  <c r="K113" i="97"/>
  <c r="AG9" i="92"/>
  <c r="T9" i="98" s="1"/>
  <c r="AB39" i="119"/>
  <c r="AF39" i="119" s="1"/>
  <c r="AG39" i="119"/>
  <c r="AH39" i="119"/>
  <c r="M38" i="101"/>
  <c r="N38" i="98"/>
  <c r="L38" i="101" s="1"/>
  <c r="AF15" i="98"/>
  <c r="S15" i="101" s="1"/>
  <c r="AF6" i="55"/>
  <c r="S6" i="58" s="1"/>
  <c r="AE19" i="89"/>
  <c r="AD19" i="89" s="1"/>
  <c r="K313" i="91"/>
  <c r="I310" i="91"/>
  <c r="AE10" i="89"/>
  <c r="AD10" i="89" s="1"/>
  <c r="J156" i="91"/>
  <c r="H156" i="97" s="1"/>
  <c r="I156" i="97"/>
  <c r="I271" i="88"/>
  <c r="H121" i="91"/>
  <c r="K121" i="91"/>
  <c r="J121" i="91" s="1"/>
  <c r="B7" i="119"/>
  <c r="A7" i="119" s="1"/>
  <c r="B60" i="107"/>
  <c r="A60" i="107" s="1"/>
  <c r="I169" i="67"/>
  <c r="H144" i="67"/>
  <c r="H169" i="67" s="1"/>
  <c r="K144" i="67"/>
  <c r="J144" i="67" s="1"/>
  <c r="I103" i="100"/>
  <c r="J103" i="97"/>
  <c r="H103" i="100" s="1"/>
  <c r="I217" i="103"/>
  <c r="K217" i="103" s="1"/>
  <c r="J217" i="100"/>
  <c r="H217" i="103" s="1"/>
  <c r="K70" i="103"/>
  <c r="AG55" i="65"/>
  <c r="T55" i="68" s="1"/>
  <c r="N53" i="101"/>
  <c r="L53" i="104" s="1"/>
  <c r="M53" i="104"/>
  <c r="H277" i="91"/>
  <c r="K277" i="91" s="1"/>
  <c r="J277" i="91" s="1"/>
  <c r="B46" i="92"/>
  <c r="D49" i="92"/>
  <c r="C49" i="92" s="1"/>
  <c r="I202" i="106"/>
  <c r="J202" i="103"/>
  <c r="H202" i="106" s="1"/>
  <c r="M7" i="107"/>
  <c r="N7" i="104"/>
  <c r="L7" i="107" s="1"/>
  <c r="K236" i="100"/>
  <c r="M10" i="92"/>
  <c r="N10" i="89"/>
  <c r="L10" i="92" s="1"/>
  <c r="M51" i="98"/>
  <c r="N51" i="92"/>
  <c r="L51" i="98" s="1"/>
  <c r="M27" i="98"/>
  <c r="N27" i="92"/>
  <c r="L27" i="98" s="1"/>
  <c r="M55" i="107"/>
  <c r="N55" i="104"/>
  <c r="L55" i="107" s="1"/>
  <c r="AD14" i="119"/>
  <c r="H178" i="67"/>
  <c r="K178" i="67" s="1"/>
  <c r="J178" i="67" s="1"/>
  <c r="I177" i="67"/>
  <c r="I112" i="103"/>
  <c r="K112" i="103" s="1"/>
  <c r="J112" i="100"/>
  <c r="H112" i="103" s="1"/>
  <c r="J65" i="100"/>
  <c r="H65" i="103" s="1"/>
  <c r="I65" i="103"/>
  <c r="K65" i="103" s="1"/>
  <c r="I46" i="100"/>
  <c r="J46" i="97"/>
  <c r="H46" i="100" s="1"/>
  <c r="AD34" i="65"/>
  <c r="AF34" i="65" s="1"/>
  <c r="S34" i="68" s="1"/>
  <c r="I147" i="100"/>
  <c r="J147" i="97"/>
  <c r="H147" i="100" s="1"/>
  <c r="N56" i="104"/>
  <c r="L56" i="107" s="1"/>
  <c r="M56" i="107"/>
  <c r="O56" i="107" s="1"/>
  <c r="N56" i="107" s="1"/>
  <c r="I153" i="100"/>
  <c r="J153" i="97"/>
  <c r="H153" i="100" s="1"/>
  <c r="I16" i="88"/>
  <c r="D30" i="92"/>
  <c r="A30" i="89"/>
  <c r="C30" i="92" s="1"/>
  <c r="AE38" i="89"/>
  <c r="AD38" i="89" s="1"/>
  <c r="AI9" i="119"/>
  <c r="AE51" i="65"/>
  <c r="H6" i="91"/>
  <c r="I5" i="91" s="1"/>
  <c r="AG6" i="55"/>
  <c r="AC18" i="89"/>
  <c r="K285" i="91"/>
  <c r="I283" i="91"/>
  <c r="AH59" i="89"/>
  <c r="U59" i="92" s="1"/>
  <c r="K136" i="103"/>
  <c r="M40" i="107"/>
  <c r="O40" i="107" s="1"/>
  <c r="N40" i="107" s="1"/>
  <c r="N40" i="104"/>
  <c r="L40" i="107" s="1"/>
  <c r="AB58" i="92"/>
  <c r="AH58" i="92" s="1"/>
  <c r="U58" i="98" s="1"/>
  <c r="AI58" i="92"/>
  <c r="V58" i="98" s="1"/>
  <c r="AF58" i="92"/>
  <c r="S58" i="98" s="1"/>
  <c r="M26" i="104"/>
  <c r="N26" i="101"/>
  <c r="L26" i="104" s="1"/>
  <c r="AD30" i="116"/>
  <c r="AG30" i="116" s="1"/>
  <c r="AE32" i="116"/>
  <c r="AD32" i="116" s="1"/>
  <c r="AB40" i="101"/>
  <c r="AG40" i="101" s="1"/>
  <c r="T40" i="104" s="1"/>
  <c r="B61" i="89"/>
  <c r="A61" i="89" s="1"/>
  <c r="I51" i="91"/>
  <c r="H55" i="91"/>
  <c r="K55" i="91" s="1"/>
  <c r="J55" i="91" s="1"/>
  <c r="I309" i="88"/>
  <c r="AH65" i="116"/>
  <c r="U65" i="119" s="1"/>
  <c r="AH48" i="98"/>
  <c r="U48" i="101" s="1"/>
  <c r="I317" i="97"/>
  <c r="J317" i="91"/>
  <c r="H317" i="97" s="1"/>
  <c r="M52" i="104"/>
  <c r="N52" i="101"/>
  <c r="L52" i="104" s="1"/>
  <c r="I18" i="100"/>
  <c r="J18" i="97"/>
  <c r="H18" i="100" s="1"/>
  <c r="AF55" i="65"/>
  <c r="S55" i="68" s="1"/>
  <c r="K302" i="100"/>
  <c r="I301" i="100"/>
  <c r="A51" i="101"/>
  <c r="C51" i="104" s="1"/>
  <c r="D51" i="104"/>
  <c r="AB23" i="55"/>
  <c r="AC24" i="55" s="1"/>
  <c r="AB24" i="55" s="1"/>
  <c r="AF23" i="55"/>
  <c r="S23" i="58" s="1"/>
  <c r="AG23" i="55"/>
  <c r="H204" i="64"/>
  <c r="K204" i="64"/>
  <c r="J204" i="64" s="1"/>
  <c r="I290" i="64"/>
  <c r="AD23" i="55"/>
  <c r="AE24" i="55" s="1"/>
  <c r="AD24" i="55" s="1"/>
  <c r="K137" i="100"/>
  <c r="I135" i="100"/>
  <c r="A19" i="104"/>
  <c r="C19" i="107" s="1"/>
  <c r="D19" i="107"/>
  <c r="K309" i="67"/>
  <c r="J309" i="67" s="1"/>
  <c r="O45" i="104"/>
  <c r="I278" i="97"/>
  <c r="J278" i="91"/>
  <c r="H278" i="97" s="1"/>
  <c r="AI21" i="89"/>
  <c r="V21" i="92" s="1"/>
  <c r="AE21" i="92" s="1"/>
  <c r="AD21" i="92" s="1"/>
  <c r="B13" i="92"/>
  <c r="AI35" i="89"/>
  <c r="V35" i="92" s="1"/>
  <c r="K115" i="100"/>
  <c r="K81" i="100"/>
  <c r="AC26" i="65"/>
  <c r="H211" i="91"/>
  <c r="K211" i="91" s="1"/>
  <c r="J211" i="91" s="1"/>
  <c r="K77" i="88"/>
  <c r="I75" i="88"/>
  <c r="K43" i="103"/>
  <c r="I38" i="97"/>
  <c r="K264" i="91"/>
  <c r="I263" i="91"/>
  <c r="N54" i="98"/>
  <c r="L54" i="101" s="1"/>
  <c r="M54" i="101"/>
  <c r="AB45" i="65"/>
  <c r="AF45" i="65" s="1"/>
  <c r="S45" i="68" s="1"/>
  <c r="AG45" i="65"/>
  <c r="T45" i="68" s="1"/>
  <c r="AH45" i="65"/>
  <c r="U45" i="68" s="1"/>
  <c r="AI45" i="65"/>
  <c r="V45" i="68" s="1"/>
  <c r="AE45" i="68" s="1"/>
  <c r="AD45" i="68" s="1"/>
  <c r="AB51" i="119"/>
  <c r="AH51" i="119" s="1"/>
  <c r="AC61" i="119"/>
  <c r="AB61" i="119" s="1"/>
  <c r="K228" i="88"/>
  <c r="I227" i="88"/>
  <c r="B55" i="107"/>
  <c r="A55" i="107" s="1"/>
  <c r="AD43" i="116"/>
  <c r="AF43" i="116" s="1"/>
  <c r="S43" i="119" s="1"/>
  <c r="AD39" i="119"/>
  <c r="AE41" i="119" s="1"/>
  <c r="AD41" i="119" s="1"/>
  <c r="K227" i="67"/>
  <c r="J227" i="67" s="1"/>
  <c r="I83" i="106"/>
  <c r="J83" i="103"/>
  <c r="H83" i="106" s="1"/>
  <c r="J275" i="91"/>
  <c r="H275" i="97" s="1"/>
  <c r="I275" i="97"/>
  <c r="K275" i="97" s="1"/>
  <c r="AE32" i="58"/>
  <c r="AD32" i="58" s="1"/>
  <c r="AH22" i="89"/>
  <c r="U22" i="92" s="1"/>
  <c r="AE22" i="92" s="1"/>
  <c r="I9" i="97"/>
  <c r="J9" i="91"/>
  <c r="H9" i="97" s="1"/>
  <c r="AC11" i="55"/>
  <c r="M63" i="89"/>
  <c r="N63" i="68"/>
  <c r="L63" i="89" s="1"/>
  <c r="O67" i="68"/>
  <c r="N67" i="68" s="1"/>
  <c r="I170" i="64"/>
  <c r="K166" i="64"/>
  <c r="J166" i="64" s="1"/>
  <c r="AF59" i="89"/>
  <c r="S59" i="92" s="1"/>
  <c r="AC59" i="92" s="1"/>
  <c r="AD26" i="65"/>
  <c r="O18" i="107"/>
  <c r="N18" i="107" s="1"/>
  <c r="AE13" i="62"/>
  <c r="I276" i="103"/>
  <c r="K276" i="103" s="1"/>
  <c r="J276" i="100"/>
  <c r="H276" i="103" s="1"/>
  <c r="K51" i="88"/>
  <c r="J51" i="88" s="1"/>
  <c r="M9" i="92"/>
  <c r="O9" i="92" s="1"/>
  <c r="N9" i="89"/>
  <c r="L9" i="92" s="1"/>
  <c r="B56" i="92"/>
  <c r="D61" i="92"/>
  <c r="C61" i="92" s="1"/>
  <c r="AD52" i="62"/>
  <c r="AE61" i="62"/>
  <c r="AD61" i="62" s="1"/>
  <c r="U11" i="113"/>
  <c r="V68" i="113" s="1"/>
  <c r="U68" i="113" s="1"/>
  <c r="AC13" i="62"/>
  <c r="K157" i="103"/>
  <c r="AI65" i="116"/>
  <c r="AE29" i="104"/>
  <c r="AD29" i="104" s="1"/>
  <c r="AI48" i="98"/>
  <c r="V48" i="101" s="1"/>
  <c r="J212" i="91"/>
  <c r="H212" i="97" s="1"/>
  <c r="I212" i="97"/>
  <c r="M13" i="89"/>
  <c r="N13" i="68"/>
  <c r="L13" i="89" s="1"/>
  <c r="I41" i="100"/>
  <c r="J41" i="97"/>
  <c r="H41" i="100" s="1"/>
  <c r="H214" i="97"/>
  <c r="K214" i="97" s="1"/>
  <c r="J214" i="97" s="1"/>
  <c r="AB53" i="89"/>
  <c r="AF53" i="89" s="1"/>
  <c r="S53" i="92" s="1"/>
  <c r="AH53" i="89"/>
  <c r="U53" i="92" s="1"/>
  <c r="AI53" i="89"/>
  <c r="V53" i="92" s="1"/>
  <c r="AE53" i="92" s="1"/>
  <c r="AD53" i="92" s="1"/>
  <c r="AG53" i="89"/>
  <c r="T53" i="92" s="1"/>
  <c r="AE16" i="92"/>
  <c r="AD16" i="92" s="1"/>
  <c r="M34" i="98"/>
  <c r="N34" i="92"/>
  <c r="L34" i="98" s="1"/>
  <c r="O41" i="92"/>
  <c r="N41" i="92" s="1"/>
  <c r="J15" i="97"/>
  <c r="H15" i="100" s="1"/>
  <c r="I15" i="100"/>
  <c r="K15" i="100" s="1"/>
  <c r="H5" i="88"/>
  <c r="K5" i="88"/>
  <c r="J5" i="88" s="1"/>
  <c r="K22" i="91"/>
  <c r="I20" i="91"/>
  <c r="D36" i="107"/>
  <c r="B36" i="107" s="1"/>
  <c r="A36" i="107" s="1"/>
  <c r="A36" i="104"/>
  <c r="C36" i="107" s="1"/>
  <c r="B39" i="92"/>
  <c r="D41" i="92"/>
  <c r="C41" i="92" s="1"/>
  <c r="K37" i="88"/>
  <c r="I34" i="88"/>
  <c r="H205" i="67"/>
  <c r="K205" i="67"/>
  <c r="J205" i="67" s="1"/>
  <c r="H60" i="97"/>
  <c r="K60" i="97"/>
  <c r="J60" i="97" s="1"/>
  <c r="I55" i="97"/>
  <c r="AB20" i="92"/>
  <c r="AH20" i="92" s="1"/>
  <c r="U20" i="98" s="1"/>
  <c r="AF20" i="92"/>
  <c r="S20" i="98" s="1"/>
  <c r="AI59" i="89"/>
  <c r="V59" i="92" s="1"/>
  <c r="AE59" i="92" s="1"/>
  <c r="AD59" i="92" s="1"/>
  <c r="C11" i="62"/>
  <c r="D68" i="62"/>
  <c r="C68" i="62" s="1"/>
  <c r="N6" i="62"/>
  <c r="L6" i="65" s="1"/>
  <c r="M6" i="65"/>
  <c r="AB46" i="107"/>
  <c r="AF46" i="107" s="1"/>
  <c r="AI46" i="107"/>
  <c r="AH46" i="107"/>
  <c r="J105" i="97"/>
  <c r="H105" i="100" s="1"/>
  <c r="I105" i="100"/>
  <c r="K105" i="100" s="1"/>
  <c r="H282" i="88"/>
  <c r="K282" i="88" s="1"/>
  <c r="J282" i="88" s="1"/>
  <c r="AD6" i="113"/>
  <c r="AE11" i="113" s="1"/>
  <c r="H127" i="106"/>
  <c r="K127" i="106"/>
  <c r="J127" i="106" s="1"/>
  <c r="M57" i="107"/>
  <c r="N57" i="104"/>
  <c r="L57" i="107" s="1"/>
  <c r="AG65" i="116"/>
  <c r="AF48" i="98"/>
  <c r="S48" i="101" s="1"/>
  <c r="AC48" i="101" s="1"/>
  <c r="AH30" i="58"/>
  <c r="U30" i="62" s="1"/>
  <c r="AC56" i="92"/>
  <c r="I36" i="106"/>
  <c r="J36" i="103"/>
  <c r="H36" i="106" s="1"/>
  <c r="J100" i="97"/>
  <c r="H100" i="100" s="1"/>
  <c r="I100" i="100"/>
  <c r="L11" i="58"/>
  <c r="M68" i="58"/>
  <c r="L68" i="58" s="1"/>
  <c r="K242" i="97"/>
  <c r="I163" i="103"/>
  <c r="J163" i="100"/>
  <c r="H163" i="103" s="1"/>
  <c r="J284" i="97"/>
  <c r="H284" i="100" s="1"/>
  <c r="I284" i="100"/>
  <c r="K149" i="103"/>
  <c r="K260" i="91"/>
  <c r="I258" i="91"/>
  <c r="K29" i="100"/>
  <c r="I27" i="100"/>
  <c r="K238" i="97"/>
  <c r="I235" i="97"/>
  <c r="B15" i="107"/>
  <c r="A15" i="107" s="1"/>
  <c r="H183" i="97"/>
  <c r="K183" i="97"/>
  <c r="J183" i="97" s="1"/>
  <c r="M8" i="62"/>
  <c r="N8" i="58"/>
  <c r="L8" i="62" s="1"/>
  <c r="O11" i="58"/>
  <c r="AC64" i="89"/>
  <c r="O66" i="101"/>
  <c r="K195" i="103"/>
  <c r="I194" i="103"/>
  <c r="K244" i="91"/>
  <c r="J244" i="91" s="1"/>
  <c r="H244" i="91"/>
  <c r="J215" i="97"/>
  <c r="H215" i="100" s="1"/>
  <c r="I215" i="100"/>
  <c r="B18" i="104"/>
  <c r="AB31" i="68"/>
  <c r="AI31" i="68" s="1"/>
  <c r="V31" i="89" s="1"/>
  <c r="J253" i="97"/>
  <c r="H253" i="100" s="1"/>
  <c r="I253" i="100"/>
  <c r="K253" i="100" s="1"/>
  <c r="K243" i="88"/>
  <c r="I240" i="88"/>
  <c r="AB54" i="89"/>
  <c r="AG54" i="89" s="1"/>
  <c r="T54" i="92" s="1"/>
  <c r="K161" i="97"/>
  <c r="I159" i="97"/>
  <c r="J104" i="103"/>
  <c r="H104" i="106" s="1"/>
  <c r="I104" i="106"/>
  <c r="K246" i="106"/>
  <c r="J246" i="106" s="1"/>
  <c r="H197" i="91"/>
  <c r="K197" i="91" s="1"/>
  <c r="J197" i="91" s="1"/>
  <c r="I193" i="91"/>
  <c r="I239" i="67"/>
  <c r="AH9" i="92"/>
  <c r="U9" i="98" s="1"/>
  <c r="AE9" i="98" s="1"/>
  <c r="AD9" i="98" s="1"/>
  <c r="AI14" i="89"/>
  <c r="V14" i="92" s="1"/>
  <c r="AB14" i="89"/>
  <c r="AG14" i="89" s="1"/>
  <c r="T14" i="92" s="1"/>
  <c r="O64" i="101"/>
  <c r="J62" i="97"/>
  <c r="H62" i="100" s="1"/>
  <c r="I62" i="100"/>
  <c r="AG15" i="98"/>
  <c r="T15" i="101" s="1"/>
  <c r="AC15" i="101" s="1"/>
  <c r="K57" i="106"/>
  <c r="J57" i="106" s="1"/>
  <c r="I56" i="106"/>
  <c r="T68" i="113"/>
  <c r="S68" i="113" s="1"/>
  <c r="S11" i="113"/>
  <c r="K10" i="103"/>
  <c r="K4" i="64"/>
  <c r="J4" i="64" s="1"/>
  <c r="K257" i="97"/>
  <c r="I255" i="97"/>
  <c r="D8" i="65"/>
  <c r="A8" i="62"/>
  <c r="C8" i="65" s="1"/>
  <c r="B11" i="62"/>
  <c r="I191" i="106"/>
  <c r="J191" i="103"/>
  <c r="H191" i="106" s="1"/>
  <c r="J315" i="100"/>
  <c r="H315" i="103" s="1"/>
  <c r="I315" i="103"/>
  <c r="K315" i="103" s="1"/>
  <c r="K150" i="88"/>
  <c r="J150" i="88" s="1"/>
  <c r="H150" i="88"/>
  <c r="I145" i="88" s="1"/>
  <c r="K167" i="88"/>
  <c r="J167" i="88" s="1"/>
  <c r="K273" i="91"/>
  <c r="I272" i="91"/>
  <c r="B21" i="98"/>
  <c r="H181" i="88"/>
  <c r="I178" i="88" s="1"/>
  <c r="K181" i="88"/>
  <c r="J181" i="88" s="1"/>
  <c r="H69" i="97"/>
  <c r="I68" i="97"/>
  <c r="K69" i="97"/>
  <c r="J69" i="97" s="1"/>
  <c r="K201" i="97"/>
  <c r="I200" i="97"/>
  <c r="AI43" i="116"/>
  <c r="AB29" i="104"/>
  <c r="AG29" i="104" s="1"/>
  <c r="T29" i="107" s="1"/>
  <c r="AC8" i="62"/>
  <c r="A8" i="116"/>
  <c r="C8" i="119" s="1"/>
  <c r="D8" i="119"/>
  <c r="B8" i="119" s="1"/>
  <c r="A8" i="119" s="1"/>
  <c r="M23" i="101"/>
  <c r="O23" i="101" s="1"/>
  <c r="N23" i="98"/>
  <c r="L23" i="101" s="1"/>
  <c r="AC47" i="98"/>
  <c r="D40" i="101"/>
  <c r="B40" i="101" s="1"/>
  <c r="A40" i="98"/>
  <c r="C40" i="101" s="1"/>
  <c r="K135" i="97"/>
  <c r="J135" i="97" s="1"/>
  <c r="A11" i="113"/>
  <c r="B68" i="113"/>
  <c r="A68" i="113" s="1"/>
  <c r="M37" i="101"/>
  <c r="O37" i="101" s="1"/>
  <c r="N37" i="98"/>
  <c r="L37" i="101" s="1"/>
  <c r="AB43" i="65"/>
  <c r="AG43" i="65"/>
  <c r="AC49" i="65"/>
  <c r="AB49" i="65" s="1"/>
  <c r="AI43" i="65"/>
  <c r="AF43" i="65"/>
  <c r="S43" i="68" s="1"/>
  <c r="AH43" i="65"/>
  <c r="U43" i="68" s="1"/>
  <c r="AB37" i="62"/>
  <c r="AI37" i="62" s="1"/>
  <c r="I245" i="97"/>
  <c r="J245" i="91"/>
  <c r="H245" i="97" s="1"/>
  <c r="D66" i="107"/>
  <c r="B66" i="107" s="1"/>
  <c r="A66" i="107" s="1"/>
  <c r="A66" i="104"/>
  <c r="C66" i="107" s="1"/>
  <c r="J120" i="100"/>
  <c r="H120" i="103" s="1"/>
  <c r="I120" i="103"/>
  <c r="K120" i="103" s="1"/>
  <c r="H262" i="88"/>
  <c r="K262" i="88"/>
  <c r="J262" i="88" s="1"/>
  <c r="K7" i="100"/>
  <c r="K146" i="91"/>
  <c r="J146" i="91" s="1"/>
  <c r="H146" i="91"/>
  <c r="AC66" i="89"/>
  <c r="N6" i="116"/>
  <c r="L6" i="119" s="1"/>
  <c r="M6" i="119"/>
  <c r="O11" i="116"/>
  <c r="AH63" i="58"/>
  <c r="U63" i="62" s="1"/>
  <c r="AC7" i="116"/>
  <c r="I206" i="91"/>
  <c r="K207" i="91"/>
  <c r="D24" i="116"/>
  <c r="C24" i="116" s="1"/>
  <c r="B23" i="116"/>
  <c r="J265" i="91"/>
  <c r="H265" i="97" s="1"/>
  <c r="I265" i="97"/>
  <c r="K265" i="97" s="1"/>
  <c r="J254" i="100"/>
  <c r="H254" i="103" s="1"/>
  <c r="I254" i="103"/>
  <c r="K254" i="103" s="1"/>
  <c r="I198" i="97"/>
  <c r="J198" i="91"/>
  <c r="H198" i="97" s="1"/>
  <c r="AF9" i="92"/>
  <c r="S9" i="98" s="1"/>
  <c r="K259" i="103"/>
  <c r="H158" i="91"/>
  <c r="K158" i="91"/>
  <c r="J158" i="91" s="1"/>
  <c r="AI34" i="65"/>
  <c r="AF19" i="89"/>
  <c r="S19" i="92" s="1"/>
  <c r="AB19" i="89"/>
  <c r="AI19" i="89" s="1"/>
  <c r="V19" i="92" s="1"/>
  <c r="AE19" i="92" s="1"/>
  <c r="AD19" i="92" s="1"/>
  <c r="AH19" i="89"/>
  <c r="U19" i="92" s="1"/>
  <c r="H186" i="91"/>
  <c r="K186" i="91"/>
  <c r="J186" i="91" s="1"/>
  <c r="AI15" i="98"/>
  <c r="V15" i="101" s="1"/>
  <c r="AE15" i="101" s="1"/>
  <c r="AD15" i="101" s="1"/>
  <c r="I25" i="106"/>
  <c r="J25" i="103"/>
  <c r="H25" i="106" s="1"/>
  <c r="AH6" i="113"/>
  <c r="U6" i="116" s="1"/>
  <c r="AB6" i="113"/>
  <c r="AI6" i="113"/>
  <c r="AF6" i="113"/>
  <c r="S6" i="116" s="1"/>
  <c r="AC11" i="113"/>
  <c r="AG6" i="113"/>
  <c r="AC57" i="92"/>
  <c r="B26" i="98"/>
  <c r="J311" i="97"/>
  <c r="H311" i="100" s="1"/>
  <c r="I311" i="100"/>
  <c r="O59" i="89"/>
  <c r="M61" i="89"/>
  <c r="L61" i="89" s="1"/>
  <c r="I192" i="103"/>
  <c r="K192" i="103" s="1"/>
  <c r="J192" i="100"/>
  <c r="H192" i="103" s="1"/>
  <c r="I151" i="91"/>
  <c r="J151" i="88"/>
  <c r="H151" i="91" s="1"/>
  <c r="N19" i="104"/>
  <c r="L19" i="107" s="1"/>
  <c r="M19" i="107"/>
  <c r="O19" i="107" s="1"/>
  <c r="N19" i="107" s="1"/>
  <c r="I182" i="91"/>
  <c r="J182" i="88"/>
  <c r="H182" i="91" s="1"/>
  <c r="I73" i="100"/>
  <c r="J73" i="97"/>
  <c r="H73" i="100" s="1"/>
  <c r="J190" i="100"/>
  <c r="H190" i="103" s="1"/>
  <c r="I190" i="103"/>
  <c r="K190" i="103" s="1"/>
  <c r="K80" i="97"/>
  <c r="AH43" i="116"/>
  <c r="U43" i="119" s="1"/>
  <c r="K85" i="100"/>
  <c r="AI60" i="92"/>
  <c r="V60" i="98" s="1"/>
  <c r="AG60" i="92"/>
  <c r="T60" i="98" s="1"/>
  <c r="AB60" i="92"/>
  <c r="AF60" i="92" s="1"/>
  <c r="S60" i="98" s="1"/>
  <c r="AE47" i="98"/>
  <c r="AD47" i="98" s="1"/>
  <c r="K210" i="97"/>
  <c r="I209" i="97"/>
  <c r="K224" i="100"/>
  <c r="D29" i="107"/>
  <c r="A29" i="104"/>
  <c r="C29" i="107" s="1"/>
  <c r="I185" i="100"/>
  <c r="J185" i="97"/>
  <c r="H185" i="100" s="1"/>
  <c r="AB52" i="62"/>
  <c r="AI52" i="62" s="1"/>
  <c r="AH52" i="62"/>
  <c r="U52" i="65" s="1"/>
  <c r="AF52" i="62"/>
  <c r="S52" i="65" s="1"/>
  <c r="A11" i="58"/>
  <c r="B68" i="58"/>
  <c r="A68" i="58" s="1"/>
  <c r="D48" i="104"/>
  <c r="A48" i="101"/>
  <c r="C48" i="104" s="1"/>
  <c r="I274" i="106"/>
  <c r="K274" i="106" s="1"/>
  <c r="J274" i="106" s="1"/>
  <c r="J274" i="103"/>
  <c r="H274" i="106" s="1"/>
  <c r="I226" i="103"/>
  <c r="J226" i="100"/>
  <c r="H226" i="103" s="1"/>
  <c r="K230" i="100"/>
  <c r="D47" i="104"/>
  <c r="A47" i="101"/>
  <c r="C47" i="104" s="1"/>
  <c r="C11" i="116"/>
  <c r="D68" i="116"/>
  <c r="C68" i="116" s="1"/>
  <c r="AC51" i="65"/>
  <c r="H17" i="97"/>
  <c r="K17" i="97" s="1"/>
  <c r="J17" i="97" s="1"/>
  <c r="AD51" i="119"/>
  <c r="AG51" i="119" s="1"/>
  <c r="AE61" i="119"/>
  <c r="AD61" i="119" s="1"/>
  <c r="AE67" i="58"/>
  <c r="AD67" i="58" s="1"/>
  <c r="I287" i="97"/>
  <c r="J287" i="91"/>
  <c r="H287" i="97" s="1"/>
  <c r="I148" i="97"/>
  <c r="J148" i="91"/>
  <c r="H148" i="97" s="1"/>
  <c r="J102" i="88"/>
  <c r="H102" i="91" s="1"/>
  <c r="I102" i="91"/>
  <c r="L11" i="116"/>
  <c r="M68" i="116"/>
  <c r="L68" i="116" s="1"/>
  <c r="I116" i="100"/>
  <c r="J116" i="97"/>
  <c r="H116" i="100" s="1"/>
  <c r="O17" i="107"/>
  <c r="N17" i="107" s="1"/>
  <c r="K110" i="100"/>
  <c r="O48" i="104"/>
  <c r="I187" i="100"/>
  <c r="J187" i="97"/>
  <c r="H187" i="100" s="1"/>
  <c r="J189" i="91"/>
  <c r="H189" i="97" s="1"/>
  <c r="I189" i="97"/>
  <c r="H219" i="88"/>
  <c r="K219" i="88"/>
  <c r="J219" i="88" s="1"/>
  <c r="V23" i="113"/>
  <c r="AI24" i="110"/>
  <c r="AH24" i="110" s="1"/>
  <c r="H24" i="103"/>
  <c r="K24" i="103" s="1"/>
  <c r="J24" i="103" s="1"/>
  <c r="H321" i="61"/>
  <c r="K321" i="61"/>
  <c r="J321" i="61" s="1"/>
  <c r="K125" i="97"/>
  <c r="I124" i="97"/>
  <c r="A34" i="107"/>
  <c r="K252" i="91"/>
  <c r="I251" i="91"/>
  <c r="AI30" i="58"/>
  <c r="J155" i="97"/>
  <c r="H155" i="100" s="1"/>
  <c r="I155" i="100"/>
  <c r="M43" i="89"/>
  <c r="N43" i="68"/>
  <c r="L43" i="89" s="1"/>
  <c r="O49" i="68"/>
  <c r="N49" i="68" s="1"/>
  <c r="H297" i="88"/>
  <c r="I296" i="88" s="1"/>
  <c r="K297" i="88"/>
  <c r="J297" i="88" s="1"/>
  <c r="O36" i="98"/>
  <c r="AE26" i="119"/>
  <c r="AD11" i="113" l="1"/>
  <c r="AE68" i="113" s="1"/>
  <c r="AD68" i="113" s="1"/>
  <c r="AB59" i="92"/>
  <c r="AI59" i="92" s="1"/>
  <c r="V59" i="98" s="1"/>
  <c r="V52" i="65"/>
  <c r="AI61" i="62"/>
  <c r="AH61" i="62" s="1"/>
  <c r="H145" i="88"/>
  <c r="I144" i="88" s="1"/>
  <c r="AD22" i="92"/>
  <c r="AF22" i="92" s="1"/>
  <c r="S22" i="98" s="1"/>
  <c r="AH22" i="92"/>
  <c r="U22" i="98" s="1"/>
  <c r="AG22" i="92"/>
  <c r="T22" i="98" s="1"/>
  <c r="AI22" i="92"/>
  <c r="V22" i="98" s="1"/>
  <c r="AE22" i="98" s="1"/>
  <c r="AD22" i="98" s="1"/>
  <c r="V37" i="65"/>
  <c r="H296" i="88"/>
  <c r="K296" i="88" s="1"/>
  <c r="J296" i="88" s="1"/>
  <c r="AB48" i="101"/>
  <c r="AH48" i="101" s="1"/>
  <c r="U48" i="104" s="1"/>
  <c r="H5" i="91"/>
  <c r="K5" i="91"/>
  <c r="J5" i="91" s="1"/>
  <c r="AB28" i="98"/>
  <c r="AG28" i="98" s="1"/>
  <c r="T28" i="101" s="1"/>
  <c r="H178" i="88"/>
  <c r="I177" i="88"/>
  <c r="K178" i="88"/>
  <c r="J178" i="88" s="1"/>
  <c r="T30" i="119"/>
  <c r="AG41" i="119"/>
  <c r="AF41" i="119" s="1"/>
  <c r="H251" i="91"/>
  <c r="K251" i="91" s="1"/>
  <c r="J251" i="91" s="1"/>
  <c r="M37" i="104"/>
  <c r="N37" i="101"/>
  <c r="L37" i="104" s="1"/>
  <c r="M23" i="104"/>
  <c r="O23" i="104" s="1"/>
  <c r="N23" i="101"/>
  <c r="L23" i="104" s="1"/>
  <c r="H255" i="97"/>
  <c r="K255" i="97" s="1"/>
  <c r="J255" i="97" s="1"/>
  <c r="AB15" i="101"/>
  <c r="AI15" i="101" s="1"/>
  <c r="V15" i="104" s="1"/>
  <c r="AE15" i="104" s="1"/>
  <c r="AD15" i="104" s="1"/>
  <c r="AF15" i="101"/>
  <c r="S15" i="104" s="1"/>
  <c r="AG15" i="101"/>
  <c r="T15" i="104" s="1"/>
  <c r="AC15" i="104" s="1"/>
  <c r="AH15" i="101"/>
  <c r="U15" i="104" s="1"/>
  <c r="H240" i="88"/>
  <c r="K240" i="88" s="1"/>
  <c r="J240" i="88" s="1"/>
  <c r="I239" i="88"/>
  <c r="M66" i="104"/>
  <c r="N66" i="101"/>
  <c r="L66" i="104" s="1"/>
  <c r="H235" i="97"/>
  <c r="K235" i="97" s="1"/>
  <c r="J235" i="97" s="1"/>
  <c r="I105" i="103"/>
  <c r="K105" i="103" s="1"/>
  <c r="J105" i="100"/>
  <c r="H105" i="103" s="1"/>
  <c r="O6" i="65"/>
  <c r="H34" i="88"/>
  <c r="K34" i="88"/>
  <c r="J34" i="88" s="1"/>
  <c r="I31" i="88"/>
  <c r="J276" i="103"/>
  <c r="H276" i="106" s="1"/>
  <c r="I276" i="106"/>
  <c r="H170" i="64"/>
  <c r="K170" i="64" s="1"/>
  <c r="J170" i="64" s="1"/>
  <c r="O54" i="101"/>
  <c r="A13" i="92"/>
  <c r="C13" i="98" s="1"/>
  <c r="D13" i="98"/>
  <c r="H135" i="100"/>
  <c r="I134" i="100" s="1"/>
  <c r="T23" i="58"/>
  <c r="AG24" i="55"/>
  <c r="AF24" i="55" s="1"/>
  <c r="H301" i="100"/>
  <c r="K301" i="100"/>
  <c r="J301" i="100" s="1"/>
  <c r="I316" i="97"/>
  <c r="K317" i="97"/>
  <c r="K6" i="91"/>
  <c r="J6" i="91" s="1"/>
  <c r="K147" i="100"/>
  <c r="I112" i="106"/>
  <c r="J112" i="103"/>
  <c r="H112" i="106" s="1"/>
  <c r="O32" i="92"/>
  <c r="N32" i="92" s="1"/>
  <c r="J217" i="103"/>
  <c r="H217" i="106" s="1"/>
  <c r="I217" i="106"/>
  <c r="D11" i="119"/>
  <c r="J313" i="91"/>
  <c r="H313" i="97" s="1"/>
  <c r="I313" i="97"/>
  <c r="K84" i="91"/>
  <c r="I79" i="91"/>
  <c r="AB39" i="98"/>
  <c r="AG39" i="98" s="1"/>
  <c r="T39" i="101" s="1"/>
  <c r="AB14" i="119"/>
  <c r="AI14" i="119" s="1"/>
  <c r="AH14" i="119"/>
  <c r="AG14" i="119"/>
  <c r="AF14" i="119"/>
  <c r="AI65" i="104"/>
  <c r="V65" i="107" s="1"/>
  <c r="K67" i="67"/>
  <c r="J67" i="67" s="1"/>
  <c r="H67" i="67"/>
  <c r="H168" i="67" s="1"/>
  <c r="I168" i="67"/>
  <c r="K168" i="67" s="1"/>
  <c r="J168" i="67" s="1"/>
  <c r="AC8" i="119"/>
  <c r="AI16" i="92"/>
  <c r="V16" i="98" s="1"/>
  <c r="K73" i="100"/>
  <c r="I69" i="100"/>
  <c r="I23" i="103"/>
  <c r="V43" i="119"/>
  <c r="AI49" i="116"/>
  <c r="AH49" i="116" s="1"/>
  <c r="I315" i="106"/>
  <c r="K315" i="106" s="1"/>
  <c r="J315" i="106" s="1"/>
  <c r="J315" i="103"/>
  <c r="H315" i="106" s="1"/>
  <c r="J257" i="97"/>
  <c r="H257" i="100" s="1"/>
  <c r="I257" i="100"/>
  <c r="K62" i="100"/>
  <c r="I60" i="100"/>
  <c r="I158" i="97"/>
  <c r="H159" i="97"/>
  <c r="K159" i="97"/>
  <c r="J159" i="97" s="1"/>
  <c r="I243" i="91"/>
  <c r="J243" i="88"/>
  <c r="H243" i="91" s="1"/>
  <c r="A18" i="104"/>
  <c r="C18" i="107" s="1"/>
  <c r="D18" i="107"/>
  <c r="AG64" i="89"/>
  <c r="T64" i="92" s="1"/>
  <c r="AC64" i="92" s="1"/>
  <c r="AB64" i="89"/>
  <c r="AH64" i="89" s="1"/>
  <c r="U64" i="92" s="1"/>
  <c r="AF64" i="89"/>
  <c r="S64" i="92" s="1"/>
  <c r="AI64" i="89"/>
  <c r="V64" i="92" s="1"/>
  <c r="I238" i="100"/>
  <c r="J238" i="97"/>
  <c r="H238" i="100" s="1"/>
  <c r="O57" i="107"/>
  <c r="N57" i="107" s="1"/>
  <c r="I37" i="91"/>
  <c r="J37" i="88"/>
  <c r="H37" i="91" s="1"/>
  <c r="AC53" i="92"/>
  <c r="K41" i="100"/>
  <c r="I38" i="100"/>
  <c r="V65" i="119"/>
  <c r="AI67" i="116"/>
  <c r="AH67" i="116" s="1"/>
  <c r="J275" i="97"/>
  <c r="H275" i="100" s="1"/>
  <c r="I275" i="100"/>
  <c r="AE49" i="116"/>
  <c r="AD49" i="116" s="1"/>
  <c r="J137" i="100"/>
  <c r="H137" i="103" s="1"/>
  <c r="I137" i="103"/>
  <c r="J302" i="100"/>
  <c r="H302" i="103" s="1"/>
  <c r="I302" i="103"/>
  <c r="AI40" i="101"/>
  <c r="V40" i="104" s="1"/>
  <c r="O26" i="104"/>
  <c r="B30" i="92"/>
  <c r="D32" i="92"/>
  <c r="C32" i="92" s="1"/>
  <c r="H177" i="67"/>
  <c r="K177" i="67" s="1"/>
  <c r="J177" i="67" s="1"/>
  <c r="J236" i="100"/>
  <c r="H236" i="103" s="1"/>
  <c r="I236" i="103"/>
  <c r="K299" i="91"/>
  <c r="I297" i="91"/>
  <c r="D43" i="101"/>
  <c r="A43" i="98"/>
  <c r="C43" i="101" s="1"/>
  <c r="AC10" i="92"/>
  <c r="K305" i="91"/>
  <c r="J305" i="91" s="1"/>
  <c r="H305" i="91"/>
  <c r="B11" i="116"/>
  <c r="AI17" i="92"/>
  <c r="V17" i="98" s="1"/>
  <c r="AE17" i="98" s="1"/>
  <c r="AD17" i="98" s="1"/>
  <c r="K187" i="100"/>
  <c r="I181" i="91"/>
  <c r="K182" i="91"/>
  <c r="N59" i="89"/>
  <c r="L59" i="92" s="1"/>
  <c r="M59" i="92"/>
  <c r="I265" i="100"/>
  <c r="K265" i="100" s="1"/>
  <c r="J265" i="97"/>
  <c r="H265" i="100" s="1"/>
  <c r="N11" i="116"/>
  <c r="O68" i="116" s="1"/>
  <c r="N68" i="116" s="1"/>
  <c r="J7" i="100"/>
  <c r="H7" i="103" s="1"/>
  <c r="I7" i="103"/>
  <c r="I244" i="97"/>
  <c r="K245" i="97"/>
  <c r="H200" i="97"/>
  <c r="K200" i="97" s="1"/>
  <c r="J200" i="97" s="1"/>
  <c r="A21" i="98"/>
  <c r="C21" i="101" s="1"/>
  <c r="D21" i="101"/>
  <c r="H239" i="67"/>
  <c r="K239" i="67"/>
  <c r="J239" i="67" s="1"/>
  <c r="J161" i="97"/>
  <c r="H161" i="100" s="1"/>
  <c r="I161" i="100"/>
  <c r="I253" i="103"/>
  <c r="K253" i="103" s="1"/>
  <c r="J253" i="100"/>
  <c r="H253" i="103" s="1"/>
  <c r="K215" i="100"/>
  <c r="I214" i="100"/>
  <c r="N11" i="58"/>
  <c r="O68" i="58"/>
  <c r="N68" i="58" s="1"/>
  <c r="H27" i="100"/>
  <c r="K27" i="100" s="1"/>
  <c r="J27" i="100" s="1"/>
  <c r="K163" i="103"/>
  <c r="K36" i="106"/>
  <c r="J36" i="106" s="1"/>
  <c r="H55" i="97"/>
  <c r="I51" i="97" s="1"/>
  <c r="J157" i="103"/>
  <c r="H157" i="106" s="1"/>
  <c r="I157" i="106"/>
  <c r="AD13" i="62"/>
  <c r="H263" i="91"/>
  <c r="K263" i="91" s="1"/>
  <c r="J263" i="91" s="1"/>
  <c r="AH23" i="55"/>
  <c r="U23" i="58" s="1"/>
  <c r="AF40" i="101"/>
  <c r="S40" i="104" s="1"/>
  <c r="AC40" i="104" s="1"/>
  <c r="I136" i="106"/>
  <c r="J136" i="103"/>
  <c r="H136" i="106" s="1"/>
  <c r="K16" i="88"/>
  <c r="J16" i="88" s="1"/>
  <c r="H16" i="88"/>
  <c r="O27" i="98"/>
  <c r="M32" i="98"/>
  <c r="L32" i="98" s="1"/>
  <c r="O53" i="104"/>
  <c r="K103" i="100"/>
  <c r="AI39" i="119"/>
  <c r="AI41" i="119" s="1"/>
  <c r="AH41" i="119" s="1"/>
  <c r="D24" i="62"/>
  <c r="C24" i="62" s="1"/>
  <c r="B23" i="62"/>
  <c r="AI39" i="92"/>
  <c r="V39" i="98" s="1"/>
  <c r="AE39" i="98" s="1"/>
  <c r="AD39" i="98" s="1"/>
  <c r="AF27" i="98"/>
  <c r="S27" i="101" s="1"/>
  <c r="AC27" i="101" s="1"/>
  <c r="AC23" i="113"/>
  <c r="T24" i="113"/>
  <c r="S24" i="113" s="1"/>
  <c r="K94" i="106"/>
  <c r="J94" i="106" s="1"/>
  <c r="J307" i="91"/>
  <c r="H307" i="97" s="1"/>
  <c r="I307" i="97"/>
  <c r="AI8" i="116"/>
  <c r="V8" i="119" s="1"/>
  <c r="AE8" i="119" s="1"/>
  <c r="AD8" i="119" s="1"/>
  <c r="K320" i="67"/>
  <c r="J320" i="67" s="1"/>
  <c r="I224" i="103"/>
  <c r="J224" i="100"/>
  <c r="H224" i="103" s="1"/>
  <c r="T6" i="116"/>
  <c r="AG11" i="113"/>
  <c r="I252" i="97"/>
  <c r="J252" i="91"/>
  <c r="H252" i="97" s="1"/>
  <c r="M11" i="119"/>
  <c r="O6" i="119"/>
  <c r="AC41" i="62"/>
  <c r="AB41" i="62" s="1"/>
  <c r="AI49" i="65"/>
  <c r="AH49" i="65" s="1"/>
  <c r="V43" i="68"/>
  <c r="AB8" i="62"/>
  <c r="AH8" i="62" s="1"/>
  <c r="U8" i="65" s="1"/>
  <c r="I201" i="100"/>
  <c r="J201" i="97"/>
  <c r="H201" i="100" s="1"/>
  <c r="H272" i="91"/>
  <c r="K272" i="91" s="1"/>
  <c r="J272" i="91" s="1"/>
  <c r="I10" i="106"/>
  <c r="J10" i="103"/>
  <c r="H10" i="106" s="1"/>
  <c r="M64" i="104"/>
  <c r="N64" i="101"/>
  <c r="L64" i="104" s="1"/>
  <c r="H193" i="91"/>
  <c r="K193" i="91" s="1"/>
  <c r="J193" i="91" s="1"/>
  <c r="I29" i="103"/>
  <c r="J29" i="100"/>
  <c r="H29" i="103" s="1"/>
  <c r="AB56" i="92"/>
  <c r="AH56" i="92" s="1"/>
  <c r="U56" i="98" s="1"/>
  <c r="AI56" i="92"/>
  <c r="V56" i="98" s="1"/>
  <c r="AG56" i="92"/>
  <c r="T56" i="98" s="1"/>
  <c r="D39" i="98"/>
  <c r="A39" i="92"/>
  <c r="C39" i="98" s="1"/>
  <c r="I15" i="103"/>
  <c r="J15" i="100"/>
  <c r="H15" i="103" s="1"/>
  <c r="M24" i="89"/>
  <c r="L24" i="89" s="1"/>
  <c r="O13" i="89"/>
  <c r="AG43" i="116"/>
  <c r="A56" i="92"/>
  <c r="C56" i="98" s="1"/>
  <c r="D56" i="98"/>
  <c r="O63" i="89"/>
  <c r="M67" i="89"/>
  <c r="L67" i="89" s="1"/>
  <c r="H227" i="88"/>
  <c r="K227" i="88"/>
  <c r="J227" i="88" s="1"/>
  <c r="I205" i="88"/>
  <c r="I264" i="97"/>
  <c r="J264" i="91"/>
  <c r="H264" i="97" s="1"/>
  <c r="AB26" i="65"/>
  <c r="AG26" i="65" s="1"/>
  <c r="AH26" i="65"/>
  <c r="U26" i="68" s="1"/>
  <c r="AI26" i="65"/>
  <c r="AF26" i="65"/>
  <c r="S26" i="68" s="1"/>
  <c r="K278" i="97"/>
  <c r="I277" i="97"/>
  <c r="H309" i="88"/>
  <c r="K309" i="88" s="1"/>
  <c r="J309" i="88" s="1"/>
  <c r="AH40" i="101"/>
  <c r="U40" i="104" s="1"/>
  <c r="AE58" i="98"/>
  <c r="AD58" i="98" s="1"/>
  <c r="H271" i="88"/>
  <c r="I270" i="88"/>
  <c r="K271" i="88"/>
  <c r="J271" i="88" s="1"/>
  <c r="AI21" i="92"/>
  <c r="V21" i="98" s="1"/>
  <c r="AB21" i="92"/>
  <c r="AF21" i="92" s="1"/>
  <c r="S21" i="98" s="1"/>
  <c r="AH21" i="92"/>
  <c r="U21" i="98" s="1"/>
  <c r="AG21" i="92"/>
  <c r="T21" i="98" s="1"/>
  <c r="AE7" i="68"/>
  <c r="AD7" i="68" s="1"/>
  <c r="AI10" i="119"/>
  <c r="AB10" i="119"/>
  <c r="AH10" i="119" s="1"/>
  <c r="AH38" i="89"/>
  <c r="U38" i="92" s="1"/>
  <c r="AC36" i="104"/>
  <c r="AH11" i="55"/>
  <c r="AI68" i="55" s="1"/>
  <c r="AH68" i="55" s="1"/>
  <c r="J254" i="103"/>
  <c r="H254" i="106" s="1"/>
  <c r="I254" i="106"/>
  <c r="H209" i="97"/>
  <c r="K209" i="97" s="1"/>
  <c r="J209" i="97" s="1"/>
  <c r="K102" i="91"/>
  <c r="I101" i="91"/>
  <c r="J210" i="97"/>
  <c r="H210" i="100" s="1"/>
  <c r="I210" i="100"/>
  <c r="M48" i="107"/>
  <c r="O48" i="107" s="1"/>
  <c r="N48" i="107" s="1"/>
  <c r="N48" i="104"/>
  <c r="L48" i="107" s="1"/>
  <c r="H124" i="97"/>
  <c r="K124" i="97" s="1"/>
  <c r="J124" i="97" s="1"/>
  <c r="I121" i="97"/>
  <c r="AE23" i="113"/>
  <c r="V24" i="113"/>
  <c r="U24" i="113" s="1"/>
  <c r="J110" i="100"/>
  <c r="H110" i="103" s="1"/>
  <c r="I110" i="103"/>
  <c r="I230" i="103"/>
  <c r="K230" i="103" s="1"/>
  <c r="J230" i="100"/>
  <c r="H230" i="103" s="1"/>
  <c r="K185" i="100"/>
  <c r="I183" i="100"/>
  <c r="J80" i="97"/>
  <c r="H80" i="100" s="1"/>
  <c r="I80" i="100"/>
  <c r="I259" i="106"/>
  <c r="J259" i="103"/>
  <c r="H259" i="106" s="1"/>
  <c r="A23" i="116"/>
  <c r="C23" i="119" s="1"/>
  <c r="D23" i="119"/>
  <c r="AF37" i="62"/>
  <c r="S37" i="65" s="1"/>
  <c r="AI29" i="104"/>
  <c r="V29" i="107" s="1"/>
  <c r="AE29" i="107" s="1"/>
  <c r="AD29" i="107" s="1"/>
  <c r="J273" i="91"/>
  <c r="H273" i="97" s="1"/>
  <c r="I273" i="97"/>
  <c r="K191" i="106"/>
  <c r="J191" i="106" s="1"/>
  <c r="AF14" i="89"/>
  <c r="S14" i="92" s="1"/>
  <c r="AC14" i="92" s="1"/>
  <c r="AF54" i="89"/>
  <c r="S54" i="92" s="1"/>
  <c r="AC54" i="92" s="1"/>
  <c r="AH31" i="68"/>
  <c r="U31" i="89" s="1"/>
  <c r="AE31" i="89" s="1"/>
  <c r="AD31" i="89" s="1"/>
  <c r="O8" i="62"/>
  <c r="M11" i="62"/>
  <c r="H258" i="91"/>
  <c r="I250" i="91" s="1"/>
  <c r="K258" i="91"/>
  <c r="J258" i="91" s="1"/>
  <c r="I242" i="100"/>
  <c r="J242" i="97"/>
  <c r="H242" i="100" s="1"/>
  <c r="AG46" i="107"/>
  <c r="O24" i="68"/>
  <c r="N24" i="68" s="1"/>
  <c r="AB11" i="55"/>
  <c r="AC68" i="55" s="1"/>
  <c r="AB68" i="55" s="1"/>
  <c r="K83" i="106"/>
  <c r="J83" i="106" s="1"/>
  <c r="J228" i="88"/>
  <c r="H228" i="91" s="1"/>
  <c r="I228" i="91"/>
  <c r="H38" i="97"/>
  <c r="K38" i="97" s="1"/>
  <c r="J38" i="97" s="1"/>
  <c r="I81" i="103"/>
  <c r="J81" i="100"/>
  <c r="H81" i="103" s="1"/>
  <c r="M45" i="107"/>
  <c r="O45" i="107" s="1"/>
  <c r="N45" i="107" s="1"/>
  <c r="N45" i="104"/>
  <c r="L45" i="107" s="1"/>
  <c r="I319" i="64"/>
  <c r="H290" i="64"/>
  <c r="H319" i="64" s="1"/>
  <c r="AI23" i="55"/>
  <c r="K18" i="100"/>
  <c r="I17" i="100"/>
  <c r="AG58" i="92"/>
  <c r="T58" i="98" s="1"/>
  <c r="AC58" i="98" s="1"/>
  <c r="H283" i="91"/>
  <c r="I282" i="91"/>
  <c r="K283" i="91"/>
  <c r="J283" i="91" s="1"/>
  <c r="AD51" i="65"/>
  <c r="K153" i="100"/>
  <c r="K46" i="100"/>
  <c r="AC55" i="68"/>
  <c r="K156" i="97"/>
  <c r="I154" i="97"/>
  <c r="AC9" i="98"/>
  <c r="B7" i="68"/>
  <c r="B35" i="104"/>
  <c r="D31" i="104"/>
  <c r="B31" i="104" s="1"/>
  <c r="A31" i="101"/>
  <c r="C31" i="104" s="1"/>
  <c r="AH7" i="68"/>
  <c r="U7" i="89" s="1"/>
  <c r="AF7" i="68"/>
  <c r="S7" i="89" s="1"/>
  <c r="AG7" i="68"/>
  <c r="T7" i="89" s="1"/>
  <c r="AB7" i="68"/>
  <c r="I279" i="106"/>
  <c r="J279" i="103"/>
  <c r="H279" i="106" s="1"/>
  <c r="AI38" i="89"/>
  <c r="V38" i="92" s="1"/>
  <c r="AE38" i="92" s="1"/>
  <c r="AD38" i="92" s="1"/>
  <c r="K225" i="91"/>
  <c r="I219" i="91"/>
  <c r="AG67" i="58"/>
  <c r="AF67" i="58" s="1"/>
  <c r="T63" i="62"/>
  <c r="AE6" i="58"/>
  <c r="V11" i="58"/>
  <c r="AF16" i="92"/>
  <c r="S16" i="98" s="1"/>
  <c r="J192" i="103"/>
  <c r="H192" i="106" s="1"/>
  <c r="I192" i="106"/>
  <c r="K192" i="106" s="1"/>
  <c r="J192" i="106" s="1"/>
  <c r="J85" i="100"/>
  <c r="H85" i="103" s="1"/>
  <c r="I85" i="103"/>
  <c r="AB11" i="113"/>
  <c r="AC68" i="113"/>
  <c r="AB68" i="113" s="1"/>
  <c r="K311" i="100"/>
  <c r="K148" i="97"/>
  <c r="I146" i="97"/>
  <c r="AC61" i="62"/>
  <c r="AB61" i="62" s="1"/>
  <c r="I190" i="106"/>
  <c r="K190" i="106" s="1"/>
  <c r="J190" i="106" s="1"/>
  <c r="J190" i="103"/>
  <c r="H190" i="106" s="1"/>
  <c r="AH29" i="104"/>
  <c r="U29" i="107" s="1"/>
  <c r="H68" i="97"/>
  <c r="K68" i="97" s="1"/>
  <c r="J68" i="97" s="1"/>
  <c r="A11" i="62"/>
  <c r="B68" i="62" s="1"/>
  <c r="A68" i="62" s="1"/>
  <c r="AI54" i="89"/>
  <c r="V54" i="92" s="1"/>
  <c r="AF31" i="68"/>
  <c r="S31" i="89" s="1"/>
  <c r="J260" i="91"/>
  <c r="H260" i="97" s="1"/>
  <c r="I260" i="97"/>
  <c r="AG20" i="92"/>
  <c r="T20" i="98" s="1"/>
  <c r="AC20" i="98" s="1"/>
  <c r="K212" i="97"/>
  <c r="I211" i="97"/>
  <c r="AB13" i="62"/>
  <c r="AI13" i="62" s="1"/>
  <c r="M9" i="98"/>
  <c r="N9" i="92"/>
  <c r="L9" i="98" s="1"/>
  <c r="AI51" i="119"/>
  <c r="AI61" i="119" s="1"/>
  <c r="AH61" i="119" s="1"/>
  <c r="AC45" i="68"/>
  <c r="J43" i="103"/>
  <c r="H43" i="106" s="1"/>
  <c r="I43" i="106"/>
  <c r="K43" i="106" s="1"/>
  <c r="J43" i="106" s="1"/>
  <c r="J115" i="100"/>
  <c r="H115" i="103" s="1"/>
  <c r="I115" i="103"/>
  <c r="K115" i="103" s="1"/>
  <c r="I167" i="91"/>
  <c r="H51" i="91"/>
  <c r="H167" i="91" s="1"/>
  <c r="I285" i="97"/>
  <c r="J285" i="91"/>
  <c r="H285" i="97" s="1"/>
  <c r="I65" i="106"/>
  <c r="J65" i="103"/>
  <c r="H65" i="106" s="1"/>
  <c r="O51" i="98"/>
  <c r="K202" i="106"/>
  <c r="J202" i="106" s="1"/>
  <c r="K169" i="67"/>
  <c r="J169" i="67" s="1"/>
  <c r="O38" i="101"/>
  <c r="J113" i="97"/>
  <c r="H113" i="100" s="1"/>
  <c r="I113" i="100"/>
  <c r="K113" i="100" s="1"/>
  <c r="K160" i="106"/>
  <c r="J160" i="106" s="1"/>
  <c r="AF38" i="89"/>
  <c r="S38" i="92" s="1"/>
  <c r="AH65" i="104"/>
  <c r="U65" i="107" s="1"/>
  <c r="AI36" i="101"/>
  <c r="V36" i="104" s="1"/>
  <c r="AE36" i="104" s="1"/>
  <c r="AD36" i="104" s="1"/>
  <c r="AI67" i="58"/>
  <c r="AH67" i="58" s="1"/>
  <c r="V63" i="62"/>
  <c r="AC30" i="62"/>
  <c r="T32" i="62"/>
  <c r="S32" i="62" s="1"/>
  <c r="AC44" i="107"/>
  <c r="AG17" i="92"/>
  <c r="T17" i="98" s="1"/>
  <c r="AH16" i="92"/>
  <c r="U16" i="98" s="1"/>
  <c r="AB7" i="116"/>
  <c r="AG7" i="116" s="1"/>
  <c r="T7" i="119" s="1"/>
  <c r="O43" i="89"/>
  <c r="M49" i="89"/>
  <c r="L49" i="89" s="1"/>
  <c r="AC60" i="98"/>
  <c r="AG66" i="89"/>
  <c r="T66" i="92" s="1"/>
  <c r="AB66" i="89"/>
  <c r="AH66" i="89" s="1"/>
  <c r="U66" i="92" s="1"/>
  <c r="AI66" i="89"/>
  <c r="V66" i="92" s="1"/>
  <c r="D40" i="104"/>
  <c r="B40" i="104" s="1"/>
  <c r="A40" i="101"/>
  <c r="C40" i="104" s="1"/>
  <c r="K226" i="103"/>
  <c r="AG52" i="62"/>
  <c r="B29" i="107"/>
  <c r="A29" i="107" s="1"/>
  <c r="AH60" i="92"/>
  <c r="U60" i="98" s="1"/>
  <c r="K151" i="91"/>
  <c r="I150" i="91"/>
  <c r="D26" i="101"/>
  <c r="A26" i="98"/>
  <c r="C26" i="101" s="1"/>
  <c r="AG19" i="89"/>
  <c r="T19" i="92" s="1"/>
  <c r="AC19" i="92" s="1"/>
  <c r="J207" i="91"/>
  <c r="H207" i="97" s="1"/>
  <c r="I207" i="97"/>
  <c r="AG37" i="62"/>
  <c r="AB47" i="98"/>
  <c r="AG47" i="98" s="1"/>
  <c r="T47" i="101" s="1"/>
  <c r="AC47" i="101" s="1"/>
  <c r="AF47" i="98"/>
  <c r="S47" i="101" s="1"/>
  <c r="AF29" i="104"/>
  <c r="S29" i="107" s="1"/>
  <c r="AC29" i="107" s="1"/>
  <c r="H56" i="106"/>
  <c r="K56" i="106"/>
  <c r="J56" i="106" s="1"/>
  <c r="AH14" i="89"/>
  <c r="U14" i="92" s="1"/>
  <c r="AE14" i="92" s="1"/>
  <c r="AD14" i="92" s="1"/>
  <c r="AH54" i="89"/>
  <c r="U54" i="92" s="1"/>
  <c r="AG31" i="68"/>
  <c r="T31" i="89" s="1"/>
  <c r="AC31" i="89" s="1"/>
  <c r="H194" i="103"/>
  <c r="K194" i="103" s="1"/>
  <c r="J194" i="103" s="1"/>
  <c r="I149" i="106"/>
  <c r="J149" i="103"/>
  <c r="H149" i="106" s="1"/>
  <c r="T65" i="119"/>
  <c r="AG67" i="116"/>
  <c r="AF67" i="116" s="1"/>
  <c r="AI20" i="92"/>
  <c r="V20" i="98" s="1"/>
  <c r="AE20" i="98" s="1"/>
  <c r="AD20" i="98" s="1"/>
  <c r="I204" i="67"/>
  <c r="K20" i="91"/>
  <c r="J20" i="91" s="1"/>
  <c r="H20" i="91"/>
  <c r="I16" i="91"/>
  <c r="K9" i="97"/>
  <c r="I6" i="97"/>
  <c r="AF51" i="119"/>
  <c r="AG61" i="119" s="1"/>
  <c r="AF61" i="119" s="1"/>
  <c r="H75" i="88"/>
  <c r="K75" i="88" s="1"/>
  <c r="J75" i="88" s="1"/>
  <c r="AE35" i="92"/>
  <c r="B19" i="107"/>
  <c r="A19" i="107" s="1"/>
  <c r="B51" i="104"/>
  <c r="O52" i="104"/>
  <c r="AF30" i="116"/>
  <c r="S30" i="119" s="1"/>
  <c r="AI30" i="116"/>
  <c r="AH30" i="116"/>
  <c r="U30" i="119" s="1"/>
  <c r="AB18" i="89"/>
  <c r="AG18" i="89" s="1"/>
  <c r="T18" i="92" s="1"/>
  <c r="I70" i="106"/>
  <c r="J70" i="103"/>
  <c r="H70" i="106" s="1"/>
  <c r="AC41" i="119"/>
  <c r="AB41" i="119" s="1"/>
  <c r="H231" i="91"/>
  <c r="K231" i="91"/>
  <c r="J231" i="91" s="1"/>
  <c r="B63" i="98"/>
  <c r="D67" i="98"/>
  <c r="C67" i="98" s="1"/>
  <c r="AI27" i="98"/>
  <c r="V27" i="101" s="1"/>
  <c r="AE27" i="101" s="1"/>
  <c r="AD27" i="101" s="1"/>
  <c r="AC26" i="119"/>
  <c r="T32" i="119"/>
  <c r="S32" i="119" s="1"/>
  <c r="AG38" i="89"/>
  <c r="T38" i="92" s="1"/>
  <c r="AC38" i="92" s="1"/>
  <c r="J96" i="100"/>
  <c r="H96" i="103" s="1"/>
  <c r="I96" i="103"/>
  <c r="K96" i="103" s="1"/>
  <c r="AF65" i="104"/>
  <c r="S65" i="107" s="1"/>
  <c r="AC65" i="107" s="1"/>
  <c r="AH34" i="65"/>
  <c r="U34" i="68" s="1"/>
  <c r="AE44" i="107"/>
  <c r="AD44" i="107" s="1"/>
  <c r="AF17" i="92"/>
  <c r="S17" i="98" s="1"/>
  <c r="AG16" i="92"/>
  <c r="T16" i="98" s="1"/>
  <c r="AC16" i="98" s="1"/>
  <c r="I4" i="67"/>
  <c r="AE60" i="98"/>
  <c r="AD60" i="98" s="1"/>
  <c r="V34" i="68"/>
  <c r="B48" i="104"/>
  <c r="B47" i="104"/>
  <c r="V6" i="116"/>
  <c r="AI11" i="113"/>
  <c r="AD26" i="119"/>
  <c r="K155" i="100"/>
  <c r="J125" i="97"/>
  <c r="H125" i="100" s="1"/>
  <c r="I125" i="100"/>
  <c r="I120" i="106"/>
  <c r="J120" i="103"/>
  <c r="H120" i="106" s="1"/>
  <c r="AH37" i="62"/>
  <c r="U37" i="65" s="1"/>
  <c r="T43" i="68"/>
  <c r="AG49" i="65"/>
  <c r="AF49" i="65" s="1"/>
  <c r="M36" i="101"/>
  <c r="N36" i="98"/>
  <c r="L36" i="101" s="1"/>
  <c r="V30" i="62"/>
  <c r="AI32" i="58"/>
  <c r="AH32" i="58" s="1"/>
  <c r="K189" i="97"/>
  <c r="I186" i="97"/>
  <c r="K116" i="100"/>
  <c r="I286" i="97"/>
  <c r="K287" i="97"/>
  <c r="AB51" i="65"/>
  <c r="AG51" i="65" s="1"/>
  <c r="AF51" i="65"/>
  <c r="S51" i="68" s="1"/>
  <c r="AI51" i="65"/>
  <c r="AH51" i="65"/>
  <c r="U51" i="68" s="1"/>
  <c r="AB57" i="92"/>
  <c r="AF57" i="92" s="1"/>
  <c r="S57" i="98" s="1"/>
  <c r="I24" i="106"/>
  <c r="K25" i="106"/>
  <c r="J25" i="106" s="1"/>
  <c r="K198" i="97"/>
  <c r="I197" i="97"/>
  <c r="H206" i="91"/>
  <c r="K206" i="91"/>
  <c r="J206" i="91" s="1"/>
  <c r="B8" i="65"/>
  <c r="D11" i="65"/>
  <c r="K104" i="106"/>
  <c r="J104" i="106" s="1"/>
  <c r="J195" i="103"/>
  <c r="H195" i="106" s="1"/>
  <c r="I195" i="106"/>
  <c r="K284" i="100"/>
  <c r="K100" i="100"/>
  <c r="J22" i="91"/>
  <c r="H22" i="97" s="1"/>
  <c r="I22" i="97"/>
  <c r="O34" i="98"/>
  <c r="M41" i="98"/>
  <c r="L41" i="98" s="1"/>
  <c r="AE48" i="101"/>
  <c r="AD48" i="101" s="1"/>
  <c r="I77" i="91"/>
  <c r="J77" i="88"/>
  <c r="H77" i="91" s="1"/>
  <c r="T6" i="58"/>
  <c r="AG11" i="55"/>
  <c r="B32" i="89"/>
  <c r="A32" i="89" s="1"/>
  <c r="O55" i="107"/>
  <c r="N55" i="107" s="1"/>
  <c r="O10" i="92"/>
  <c r="A46" i="92"/>
  <c r="C46" i="98" s="1"/>
  <c r="D46" i="98"/>
  <c r="B49" i="92"/>
  <c r="A49" i="92" s="1"/>
  <c r="H310" i="91"/>
  <c r="K310" i="91" s="1"/>
  <c r="J310" i="91" s="1"/>
  <c r="I309" i="91"/>
  <c r="J306" i="100"/>
  <c r="H306" i="103" s="1"/>
  <c r="I306" i="103"/>
  <c r="J233" i="91"/>
  <c r="H233" i="97" s="1"/>
  <c r="I233" i="97"/>
  <c r="K303" i="106"/>
  <c r="J303" i="106" s="1"/>
  <c r="AG34" i="65"/>
  <c r="H134" i="100" l="1"/>
  <c r="K134" i="100"/>
  <c r="J134" i="100" s="1"/>
  <c r="AB40" i="104"/>
  <c r="AG40" i="104" s="1"/>
  <c r="T40" i="107" s="1"/>
  <c r="AB29" i="107"/>
  <c r="AH29" i="107"/>
  <c r="AF29" i="107"/>
  <c r="AG29" i="107"/>
  <c r="AI29" i="107"/>
  <c r="H250" i="91"/>
  <c r="K250" i="91"/>
  <c r="J250" i="91" s="1"/>
  <c r="AB65" i="107"/>
  <c r="AH65" i="107" s="1"/>
  <c r="V13" i="65"/>
  <c r="T26" i="68"/>
  <c r="I169" i="88"/>
  <c r="H144" i="88"/>
  <c r="H169" i="88" s="1"/>
  <c r="K144" i="88"/>
  <c r="J144" i="88" s="1"/>
  <c r="AB27" i="101"/>
  <c r="AF27" i="101" s="1"/>
  <c r="S27" i="104" s="1"/>
  <c r="T51" i="68"/>
  <c r="AB47" i="101"/>
  <c r="AB54" i="92"/>
  <c r="AI54" i="92" s="1"/>
  <c r="V54" i="98" s="1"/>
  <c r="AB14" i="92"/>
  <c r="AH14" i="92" s="1"/>
  <c r="U14" i="98" s="1"/>
  <c r="AG14" i="92"/>
  <c r="T14" i="98" s="1"/>
  <c r="H51" i="97"/>
  <c r="H167" i="97" s="1"/>
  <c r="I167" i="97"/>
  <c r="D8" i="68"/>
  <c r="A8" i="65"/>
  <c r="C8" i="68" s="1"/>
  <c r="B11" i="65"/>
  <c r="AB26" i="119"/>
  <c r="AH26" i="119" s="1"/>
  <c r="AF26" i="119"/>
  <c r="M34" i="101"/>
  <c r="N34" i="98"/>
  <c r="L34" i="101" s="1"/>
  <c r="H186" i="97"/>
  <c r="K186" i="97"/>
  <c r="J186" i="97" s="1"/>
  <c r="H4" i="67"/>
  <c r="H166" i="67" s="1"/>
  <c r="I166" i="67"/>
  <c r="K4" i="67"/>
  <c r="J4" i="67" s="1"/>
  <c r="AB38" i="92"/>
  <c r="AH38" i="92" s="1"/>
  <c r="U38" i="98" s="1"/>
  <c r="AI38" i="92"/>
  <c r="V38" i="98" s="1"/>
  <c r="AG38" i="92"/>
  <c r="T38" i="98" s="1"/>
  <c r="I74" i="88"/>
  <c r="AH7" i="116"/>
  <c r="U7" i="119" s="1"/>
  <c r="M38" i="104"/>
  <c r="O38" i="104" s="1"/>
  <c r="N38" i="101"/>
  <c r="L38" i="104" s="1"/>
  <c r="K285" i="97"/>
  <c r="I283" i="97"/>
  <c r="AF45" i="68"/>
  <c r="S45" i="89" s="1"/>
  <c r="AG45" i="68"/>
  <c r="T45" i="89" s="1"/>
  <c r="AC45" i="89" s="1"/>
  <c r="AB45" i="68"/>
  <c r="AI45" i="68"/>
  <c r="V45" i="89" s="1"/>
  <c r="AH45" i="68"/>
  <c r="U45" i="89" s="1"/>
  <c r="AH13" i="62"/>
  <c r="U13" i="65" s="1"/>
  <c r="AE54" i="92"/>
  <c r="AD54" i="92" s="1"/>
  <c r="K85" i="103"/>
  <c r="AC7" i="89"/>
  <c r="K290" i="64"/>
  <c r="J290" i="64" s="1"/>
  <c r="J230" i="103"/>
  <c r="H230" i="106" s="1"/>
  <c r="I230" i="106"/>
  <c r="K230" i="106" s="1"/>
  <c r="J230" i="106" s="1"/>
  <c r="K254" i="106"/>
  <c r="J254" i="106" s="1"/>
  <c r="AF10" i="119"/>
  <c r="AE21" i="98"/>
  <c r="AD21" i="98" s="1"/>
  <c r="H277" i="97"/>
  <c r="K277" i="97" s="1"/>
  <c r="J277" i="97" s="1"/>
  <c r="B56" i="98"/>
  <c r="D61" i="98"/>
  <c r="C61" i="98" s="1"/>
  <c r="K29" i="103"/>
  <c r="I27" i="103"/>
  <c r="I271" i="91"/>
  <c r="AF11" i="113"/>
  <c r="AG68" i="113" s="1"/>
  <c r="AF68" i="113" s="1"/>
  <c r="I103" i="103"/>
  <c r="J103" i="100"/>
  <c r="H103" i="103" s="1"/>
  <c r="I26" i="100"/>
  <c r="K161" i="100"/>
  <c r="I159" i="100"/>
  <c r="I245" i="100"/>
  <c r="J245" i="97"/>
  <c r="H245" i="100" s="1"/>
  <c r="O61" i="89"/>
  <c r="N61" i="89" s="1"/>
  <c r="A11" i="116"/>
  <c r="B68" i="116"/>
  <c r="A68" i="116" s="1"/>
  <c r="J299" i="91"/>
  <c r="H299" i="97" s="1"/>
  <c r="I299" i="97"/>
  <c r="K275" i="100"/>
  <c r="K37" i="91"/>
  <c r="I34" i="91"/>
  <c r="AB64" i="92"/>
  <c r="H60" i="100"/>
  <c r="K60" i="100" s="1"/>
  <c r="J60" i="100" s="1"/>
  <c r="I55" i="100"/>
  <c r="H23" i="103"/>
  <c r="K23" i="103" s="1"/>
  <c r="J23" i="103" s="1"/>
  <c r="AE65" i="107"/>
  <c r="AD65" i="107" s="1"/>
  <c r="AI39" i="98"/>
  <c r="V39" i="101" s="1"/>
  <c r="C11" i="119"/>
  <c r="D68" i="119"/>
  <c r="C68" i="119" s="1"/>
  <c r="K135" i="100"/>
  <c r="J135" i="100" s="1"/>
  <c r="K276" i="106"/>
  <c r="J276" i="106" s="1"/>
  <c r="I105" i="106"/>
  <c r="K105" i="106" s="1"/>
  <c r="J105" i="106" s="1"/>
  <c r="J105" i="103"/>
  <c r="H105" i="106" s="1"/>
  <c r="AG32" i="116"/>
  <c r="AF32" i="116" s="1"/>
  <c r="AF28" i="98"/>
  <c r="S28" i="101" s="1"/>
  <c r="AC28" i="101" s="1"/>
  <c r="AI48" i="101"/>
  <c r="V48" i="104" s="1"/>
  <c r="AE48" i="104" s="1"/>
  <c r="AD48" i="104" s="1"/>
  <c r="K145" i="88"/>
  <c r="J145" i="88" s="1"/>
  <c r="C11" i="65"/>
  <c r="D68" i="65"/>
  <c r="C68" i="65" s="1"/>
  <c r="V30" i="119"/>
  <c r="AI32" i="116"/>
  <c r="AH32" i="116" s="1"/>
  <c r="H204" i="67"/>
  <c r="K204" i="67" s="1"/>
  <c r="J204" i="67" s="1"/>
  <c r="AB19" i="92"/>
  <c r="AH19" i="92"/>
  <c r="U19" i="98" s="1"/>
  <c r="AI19" i="92"/>
  <c r="V19" i="98" s="1"/>
  <c r="AF19" i="92"/>
  <c r="S19" i="98" s="1"/>
  <c r="AG19" i="92"/>
  <c r="T19" i="98" s="1"/>
  <c r="T52" i="65"/>
  <c r="AG61" i="62"/>
  <c r="AF61" i="62" s="1"/>
  <c r="K51" i="91"/>
  <c r="J51" i="91" s="1"/>
  <c r="H219" i="91"/>
  <c r="K219" i="91" s="1"/>
  <c r="J219" i="91" s="1"/>
  <c r="AB9" i="98"/>
  <c r="AI9" i="98" s="1"/>
  <c r="V9" i="101" s="1"/>
  <c r="K228" i="91"/>
  <c r="I227" i="91"/>
  <c r="K242" i="100"/>
  <c r="K110" i="103"/>
  <c r="I278" i="100"/>
  <c r="J278" i="97"/>
  <c r="H278" i="100" s="1"/>
  <c r="K264" i="97"/>
  <c r="I263" i="97"/>
  <c r="B39" i="98"/>
  <c r="D41" i="98"/>
  <c r="C41" i="98" s="1"/>
  <c r="AE43" i="68"/>
  <c r="V49" i="68"/>
  <c r="U49" i="68" s="1"/>
  <c r="AC6" i="116"/>
  <c r="T11" i="116"/>
  <c r="M53" i="107"/>
  <c r="N53" i="104"/>
  <c r="L53" i="107" s="1"/>
  <c r="K55" i="97"/>
  <c r="J55" i="97" s="1"/>
  <c r="H244" i="97"/>
  <c r="K244" i="97"/>
  <c r="J244" i="97" s="1"/>
  <c r="O59" i="92"/>
  <c r="M61" i="92"/>
  <c r="L61" i="92" s="1"/>
  <c r="K236" i="103"/>
  <c r="M26" i="107"/>
  <c r="N26" i="104"/>
  <c r="L26" i="107" s="1"/>
  <c r="B18" i="107"/>
  <c r="A18" i="107" s="1"/>
  <c r="I62" i="103"/>
  <c r="J62" i="100"/>
  <c r="H62" i="103" s="1"/>
  <c r="H69" i="100"/>
  <c r="I68" i="100" s="1"/>
  <c r="K217" i="106"/>
  <c r="J217" i="106" s="1"/>
  <c r="J317" i="97"/>
  <c r="H317" i="100" s="1"/>
  <c r="I317" i="100"/>
  <c r="M23" i="107"/>
  <c r="N23" i="104"/>
  <c r="L23" i="107" s="1"/>
  <c r="AC30" i="119"/>
  <c r="AG48" i="101"/>
  <c r="T48" i="104" s="1"/>
  <c r="V51" i="68"/>
  <c r="AB31" i="89"/>
  <c r="AF31" i="89" s="1"/>
  <c r="S31" i="92" s="1"/>
  <c r="AI31" i="89"/>
  <c r="V31" i="92" s="1"/>
  <c r="AH31" i="89"/>
  <c r="U31" i="92" s="1"/>
  <c r="J226" i="103"/>
  <c r="H226" i="106" s="1"/>
  <c r="I226" i="106"/>
  <c r="K226" i="106" s="1"/>
  <c r="J226" i="106" s="1"/>
  <c r="AB60" i="98"/>
  <c r="AI60" i="98" s="1"/>
  <c r="V60" i="101" s="1"/>
  <c r="AG60" i="98"/>
  <c r="T60" i="101" s="1"/>
  <c r="H211" i="97"/>
  <c r="K211" i="97" s="1"/>
  <c r="J211" i="97" s="1"/>
  <c r="H146" i="97"/>
  <c r="K146" i="97"/>
  <c r="J146" i="97" s="1"/>
  <c r="J225" i="91"/>
  <c r="H225" i="97" s="1"/>
  <c r="I225" i="97"/>
  <c r="H154" i="97"/>
  <c r="K154" i="97"/>
  <c r="J154" i="97" s="1"/>
  <c r="H282" i="91"/>
  <c r="K282" i="91"/>
  <c r="J282" i="91" s="1"/>
  <c r="I321" i="64"/>
  <c r="K319" i="64"/>
  <c r="J319" i="64" s="1"/>
  <c r="K273" i="97"/>
  <c r="I272" i="97"/>
  <c r="K259" i="106"/>
  <c r="J259" i="106" s="1"/>
  <c r="I209" i="100"/>
  <c r="K210" i="100"/>
  <c r="H270" i="88"/>
  <c r="K270" i="88" s="1"/>
  <c r="J270" i="88" s="1"/>
  <c r="H205" i="88"/>
  <c r="K205" i="88" s="1"/>
  <c r="J205" i="88" s="1"/>
  <c r="T43" i="119"/>
  <c r="AG49" i="116"/>
  <c r="AF49" i="116" s="1"/>
  <c r="AB23" i="113"/>
  <c r="AG23" i="113" s="1"/>
  <c r="AI23" i="113"/>
  <c r="AC24" i="113"/>
  <c r="AB24" i="113" s="1"/>
  <c r="K7" i="103"/>
  <c r="AE40" i="104"/>
  <c r="AD40" i="104" s="1"/>
  <c r="K257" i="100"/>
  <c r="I255" i="100"/>
  <c r="J73" i="100"/>
  <c r="H73" i="103" s="1"/>
  <c r="I73" i="103"/>
  <c r="AH39" i="98"/>
  <c r="U39" i="101" s="1"/>
  <c r="H316" i="97"/>
  <c r="K316" i="97"/>
  <c r="J316" i="97" s="1"/>
  <c r="H31" i="88"/>
  <c r="K31" i="88" s="1"/>
  <c r="J31" i="88" s="1"/>
  <c r="I4" i="88"/>
  <c r="AB15" i="104"/>
  <c r="AI15" i="104" s="1"/>
  <c r="V15" i="107" s="1"/>
  <c r="AC22" i="98"/>
  <c r="AB16" i="98"/>
  <c r="AH16" i="98" s="1"/>
  <c r="U16" i="101" s="1"/>
  <c r="AI16" i="98"/>
  <c r="V16" i="101" s="1"/>
  <c r="AG16" i="98"/>
  <c r="T16" i="101" s="1"/>
  <c r="AE6" i="116"/>
  <c r="V11" i="116"/>
  <c r="AI47" i="98"/>
  <c r="V47" i="101" s="1"/>
  <c r="AC17" i="98"/>
  <c r="K167" i="91"/>
  <c r="J167" i="91" s="1"/>
  <c r="O9" i="98"/>
  <c r="I212" i="100"/>
  <c r="J212" i="97"/>
  <c r="H212" i="100" s="1"/>
  <c r="I148" i="100"/>
  <c r="J148" i="97"/>
  <c r="H148" i="100" s="1"/>
  <c r="I156" i="100"/>
  <c r="J156" i="97"/>
  <c r="H156" i="100" s="1"/>
  <c r="K80" i="100"/>
  <c r="N13" i="89"/>
  <c r="L13" i="92" s="1"/>
  <c r="O24" i="89"/>
  <c r="N24" i="89" s="1"/>
  <c r="M13" i="92"/>
  <c r="AE56" i="98"/>
  <c r="AD56" i="98" s="1"/>
  <c r="K201" i="100"/>
  <c r="I200" i="100"/>
  <c r="K224" i="103"/>
  <c r="M27" i="101"/>
  <c r="N27" i="98"/>
  <c r="L27" i="101" s="1"/>
  <c r="I262" i="91"/>
  <c r="I182" i="97"/>
  <c r="J182" i="91"/>
  <c r="H182" i="97" s="1"/>
  <c r="AG10" i="92"/>
  <c r="T10" i="98" s="1"/>
  <c r="AB10" i="92"/>
  <c r="AI10" i="92" s="1"/>
  <c r="V10" i="98" s="1"/>
  <c r="AF10" i="92"/>
  <c r="S10" i="98" s="1"/>
  <c r="I290" i="67"/>
  <c r="K302" i="103"/>
  <c r="I301" i="103"/>
  <c r="AE65" i="119"/>
  <c r="V67" i="119"/>
  <c r="U67" i="119" s="1"/>
  <c r="K238" i="100"/>
  <c r="I235" i="100"/>
  <c r="AE16" i="98"/>
  <c r="AD16" i="98" s="1"/>
  <c r="AF39" i="98"/>
  <c r="S39" i="101" s="1"/>
  <c r="AC39" i="101" s="1"/>
  <c r="B13" i="98"/>
  <c r="O37" i="104"/>
  <c r="H177" i="88"/>
  <c r="K177" i="88" s="1"/>
  <c r="J177" i="88" s="1"/>
  <c r="I295" i="88"/>
  <c r="AE52" i="65"/>
  <c r="V61" i="65"/>
  <c r="U61" i="65" s="1"/>
  <c r="L11" i="62"/>
  <c r="M68" i="62" s="1"/>
  <c r="L68" i="62" s="1"/>
  <c r="AD23" i="113"/>
  <c r="AE24" i="113"/>
  <c r="AD24" i="113" s="1"/>
  <c r="H101" i="91"/>
  <c r="K101" i="91"/>
  <c r="J101" i="91" s="1"/>
  <c r="AB36" i="104"/>
  <c r="AI36" i="104" s="1"/>
  <c r="V36" i="107" s="1"/>
  <c r="AG36" i="104"/>
  <c r="T36" i="107" s="1"/>
  <c r="AC21" i="98"/>
  <c r="V26" i="68"/>
  <c r="AF56" i="92"/>
  <c r="S56" i="98" s="1"/>
  <c r="AC56" i="98" s="1"/>
  <c r="O64" i="104"/>
  <c r="AG8" i="62"/>
  <c r="T8" i="65" s="1"/>
  <c r="N6" i="119"/>
  <c r="H214" i="100"/>
  <c r="K214" i="100" s="1"/>
  <c r="J214" i="100" s="1"/>
  <c r="B21" i="101"/>
  <c r="K181" i="91"/>
  <c r="J181" i="91" s="1"/>
  <c r="H181" i="91"/>
  <c r="I178" i="91"/>
  <c r="K38" i="100"/>
  <c r="J38" i="100" s="1"/>
  <c r="H38" i="100"/>
  <c r="AE64" i="92"/>
  <c r="AD64" i="92" s="1"/>
  <c r="K243" i="91"/>
  <c r="I240" i="91"/>
  <c r="AB8" i="119"/>
  <c r="AI8" i="119" s="1"/>
  <c r="K79" i="91"/>
  <c r="J79" i="91" s="1"/>
  <c r="H79" i="91"/>
  <c r="O66" i="104"/>
  <c r="AF59" i="92"/>
  <c r="S59" i="98" s="1"/>
  <c r="I189" i="100"/>
  <c r="J189" i="97"/>
  <c r="H189" i="100" s="1"/>
  <c r="AF11" i="55"/>
  <c r="AG68" i="55" s="1"/>
  <c r="AF68" i="55" s="1"/>
  <c r="AG57" i="92"/>
  <c r="T57" i="98" s="1"/>
  <c r="AC57" i="98" s="1"/>
  <c r="D48" i="107"/>
  <c r="A48" i="104"/>
  <c r="C48" i="107" s="1"/>
  <c r="I5" i="97"/>
  <c r="H6" i="97"/>
  <c r="K6" i="97"/>
  <c r="J6" i="97" s="1"/>
  <c r="B26" i="101"/>
  <c r="AH44" i="107"/>
  <c r="AB44" i="107"/>
  <c r="AG44" i="107"/>
  <c r="AI44" i="107"/>
  <c r="AF44" i="107"/>
  <c r="AB20" i="98"/>
  <c r="AH20" i="98" s="1"/>
  <c r="U20" i="101" s="1"/>
  <c r="AI20" i="98"/>
  <c r="V20" i="101" s="1"/>
  <c r="D31" i="107"/>
  <c r="A31" i="104"/>
  <c r="C31" i="107" s="1"/>
  <c r="K77" i="91"/>
  <c r="I75" i="91"/>
  <c r="AI57" i="92"/>
  <c r="V57" i="98" s="1"/>
  <c r="AH18" i="89"/>
  <c r="U18" i="92" s="1"/>
  <c r="AH47" i="98"/>
  <c r="U47" i="101" s="1"/>
  <c r="AF7" i="116"/>
  <c r="S7" i="119" s="1"/>
  <c r="AC7" i="119" s="1"/>
  <c r="AG13" i="62"/>
  <c r="K260" i="97"/>
  <c r="I258" i="97"/>
  <c r="I311" i="103"/>
  <c r="J311" i="100"/>
  <c r="H311" i="103" s="1"/>
  <c r="U11" i="58"/>
  <c r="V68" i="58" s="1"/>
  <c r="U68" i="58" s="1"/>
  <c r="K279" i="106"/>
  <c r="J279" i="106" s="1"/>
  <c r="I46" i="103"/>
  <c r="J46" i="100"/>
  <c r="H46" i="103" s="1"/>
  <c r="H17" i="100"/>
  <c r="K17" i="100"/>
  <c r="J17" i="100" s="1"/>
  <c r="M8" i="65"/>
  <c r="N8" i="62"/>
  <c r="L8" i="65" s="1"/>
  <c r="H183" i="100"/>
  <c r="K183" i="100"/>
  <c r="J183" i="100" s="1"/>
  <c r="H121" i="97"/>
  <c r="K121" i="97"/>
  <c r="J121" i="97" s="1"/>
  <c r="I102" i="97"/>
  <c r="J102" i="91"/>
  <c r="H102" i="97" s="1"/>
  <c r="AF8" i="62"/>
  <c r="S8" i="65" s="1"/>
  <c r="L11" i="119"/>
  <c r="M68" i="119" s="1"/>
  <c r="L68" i="119" s="1"/>
  <c r="D23" i="65"/>
  <c r="A23" i="62"/>
  <c r="C23" i="65" s="1"/>
  <c r="B24" i="62"/>
  <c r="A24" i="62" s="1"/>
  <c r="I215" i="103"/>
  <c r="J215" i="100"/>
  <c r="H215" i="103" s="1"/>
  <c r="K137" i="103"/>
  <c r="I135" i="103"/>
  <c r="I41" i="103"/>
  <c r="J41" i="100"/>
  <c r="H41" i="103" s="1"/>
  <c r="J84" i="91"/>
  <c r="H84" i="97" s="1"/>
  <c r="I84" i="97"/>
  <c r="K112" i="106"/>
  <c r="J112" i="106" s="1"/>
  <c r="N54" i="101"/>
  <c r="L54" i="104" s="1"/>
  <c r="M54" i="104"/>
  <c r="O54" i="104" s="1"/>
  <c r="M6" i="68"/>
  <c r="N6" i="65"/>
  <c r="L6" i="68" s="1"/>
  <c r="H239" i="88"/>
  <c r="I204" i="88" s="1"/>
  <c r="K239" i="88"/>
  <c r="J239" i="88" s="1"/>
  <c r="AI28" i="98"/>
  <c r="V28" i="101" s="1"/>
  <c r="AG59" i="92"/>
  <c r="T59" i="98" s="1"/>
  <c r="K22" i="97"/>
  <c r="I20" i="97"/>
  <c r="AH11" i="113"/>
  <c r="AI68" i="113" s="1"/>
  <c r="AH68" i="113" s="1"/>
  <c r="T34" i="68"/>
  <c r="J100" i="100"/>
  <c r="H100" i="103" s="1"/>
  <c r="I100" i="103"/>
  <c r="AH57" i="92"/>
  <c r="U57" i="98" s="1"/>
  <c r="AE30" i="62"/>
  <c r="V32" i="62"/>
  <c r="U32" i="62" s="1"/>
  <c r="K125" i="100"/>
  <c r="I124" i="100"/>
  <c r="AI18" i="89"/>
  <c r="V18" i="92" s="1"/>
  <c r="AE18" i="92" s="1"/>
  <c r="AD18" i="92" s="1"/>
  <c r="D40" i="107"/>
  <c r="B40" i="107" s="1"/>
  <c r="A40" i="107" s="1"/>
  <c r="A40" i="104"/>
  <c r="C40" i="107" s="1"/>
  <c r="M51" i="101"/>
  <c r="N51" i="98"/>
  <c r="L51" i="101" s="1"/>
  <c r="AB58" i="98"/>
  <c r="AH58" i="98" s="1"/>
  <c r="U58" i="101" s="1"/>
  <c r="B46" i="98"/>
  <c r="D49" i="98"/>
  <c r="C49" i="98" s="1"/>
  <c r="O36" i="101"/>
  <c r="D63" i="101"/>
  <c r="A63" i="98"/>
  <c r="C63" i="101" s="1"/>
  <c r="B67" i="98"/>
  <c r="A67" i="98" s="1"/>
  <c r="J9" i="97"/>
  <c r="H9" i="100" s="1"/>
  <c r="I9" i="100"/>
  <c r="K150" i="91"/>
  <c r="J150" i="91" s="1"/>
  <c r="H150" i="91"/>
  <c r="I145" i="91" s="1"/>
  <c r="K195" i="106"/>
  <c r="J195" i="106" s="1"/>
  <c r="I194" i="106"/>
  <c r="H197" i="97"/>
  <c r="K197" i="97" s="1"/>
  <c r="J197" i="97" s="1"/>
  <c r="H286" i="97"/>
  <c r="K286" i="97" s="1"/>
  <c r="J286" i="97" s="1"/>
  <c r="J155" i="100"/>
  <c r="H155" i="103" s="1"/>
  <c r="I155" i="103"/>
  <c r="AE34" i="68"/>
  <c r="J96" i="103"/>
  <c r="H96" i="106" s="1"/>
  <c r="I96" i="106"/>
  <c r="AF18" i="89"/>
  <c r="S18" i="92" s="1"/>
  <c r="AC18" i="92" s="1"/>
  <c r="H16" i="91"/>
  <c r="K16" i="91" s="1"/>
  <c r="J16" i="91" s="1"/>
  <c r="K149" i="106"/>
  <c r="J149" i="106" s="1"/>
  <c r="T37" i="65"/>
  <c r="AG41" i="62"/>
  <c r="AF41" i="62" s="1"/>
  <c r="I151" i="97"/>
  <c r="J151" i="91"/>
  <c r="H151" i="97" s="1"/>
  <c r="AF66" i="89"/>
  <c r="S66" i="92" s="1"/>
  <c r="AC66" i="92" s="1"/>
  <c r="AI7" i="116"/>
  <c r="V7" i="119" s="1"/>
  <c r="AB30" i="62"/>
  <c r="AC32" i="62" s="1"/>
  <c r="AB32" i="62" s="1"/>
  <c r="I113" i="103"/>
  <c r="K113" i="103" s="1"/>
  <c r="J113" i="100"/>
  <c r="H113" i="103" s="1"/>
  <c r="K65" i="106"/>
  <c r="J65" i="106" s="1"/>
  <c r="AF13" i="62"/>
  <c r="S13" i="65" s="1"/>
  <c r="AD6" i="58"/>
  <c r="AE11" i="58"/>
  <c r="AI7" i="68"/>
  <c r="V7" i="89" s="1"/>
  <c r="AE7" i="89" s="1"/>
  <c r="AD7" i="89" s="1"/>
  <c r="D35" i="107"/>
  <c r="A35" i="104"/>
  <c r="C35" i="107" s="1"/>
  <c r="I153" i="103"/>
  <c r="J153" i="100"/>
  <c r="H153" i="103" s="1"/>
  <c r="I18" i="103"/>
  <c r="J18" i="100"/>
  <c r="H18" i="103" s="1"/>
  <c r="K81" i="103"/>
  <c r="B24" i="116"/>
  <c r="A24" i="116" s="1"/>
  <c r="J185" i="100"/>
  <c r="H185" i="103" s="1"/>
  <c r="I185" i="103"/>
  <c r="AG10" i="119"/>
  <c r="M63" i="92"/>
  <c r="N63" i="89"/>
  <c r="L63" i="92" s="1"/>
  <c r="K15" i="103"/>
  <c r="K10" i="106"/>
  <c r="J10" i="106" s="1"/>
  <c r="AI8" i="62"/>
  <c r="V8" i="65" s="1"/>
  <c r="AE8" i="65" s="1"/>
  <c r="AD8" i="65" s="1"/>
  <c r="K307" i="97"/>
  <c r="I305" i="97"/>
  <c r="I163" i="106"/>
  <c r="K163" i="106" s="1"/>
  <c r="J163" i="106" s="1"/>
  <c r="J163" i="103"/>
  <c r="H163" i="106" s="1"/>
  <c r="I187" i="103"/>
  <c r="J187" i="100"/>
  <c r="H187" i="103" s="1"/>
  <c r="B43" i="101"/>
  <c r="AG53" i="92"/>
  <c r="T53" i="98" s="1"/>
  <c r="AB53" i="92"/>
  <c r="AI53" i="92" s="1"/>
  <c r="V53" i="98" s="1"/>
  <c r="AE53" i="98" s="1"/>
  <c r="AD53" i="98" s="1"/>
  <c r="AH53" i="92"/>
  <c r="U53" i="98" s="1"/>
  <c r="K313" i="97"/>
  <c r="I310" i="97"/>
  <c r="AC23" i="58"/>
  <c r="T24" i="58"/>
  <c r="S24" i="58" s="1"/>
  <c r="AH28" i="98"/>
  <c r="U28" i="101" s="1"/>
  <c r="AF48" i="101"/>
  <c r="S48" i="104" s="1"/>
  <c r="AI41" i="62"/>
  <c r="AH41" i="62" s="1"/>
  <c r="AH59" i="92"/>
  <c r="U59" i="98" s="1"/>
  <c r="AE59" i="98" s="1"/>
  <c r="AD59" i="98" s="1"/>
  <c r="H309" i="91"/>
  <c r="K309" i="91" s="1"/>
  <c r="J309" i="91" s="1"/>
  <c r="K24" i="106"/>
  <c r="J24" i="106" s="1"/>
  <c r="H24" i="106"/>
  <c r="I23" i="106" s="1"/>
  <c r="K120" i="106"/>
  <c r="J120" i="106" s="1"/>
  <c r="K70" i="106"/>
  <c r="J70" i="106" s="1"/>
  <c r="T11" i="58"/>
  <c r="AC6" i="58"/>
  <c r="A47" i="104"/>
  <c r="C47" i="107" s="1"/>
  <c r="D47" i="107"/>
  <c r="M52" i="107"/>
  <c r="N52" i="104"/>
  <c r="L52" i="107" s="1"/>
  <c r="AC65" i="119"/>
  <c r="T67" i="119"/>
  <c r="S67" i="119" s="1"/>
  <c r="M43" i="92"/>
  <c r="N43" i="89"/>
  <c r="L43" i="92" s="1"/>
  <c r="O49" i="89"/>
  <c r="N49" i="89" s="1"/>
  <c r="J115" i="103"/>
  <c r="H115" i="106" s="1"/>
  <c r="I115" i="106"/>
  <c r="AB55" i="68"/>
  <c r="AF55" i="68" s="1"/>
  <c r="S55" i="89" s="1"/>
  <c r="AH55" i="68"/>
  <c r="U55" i="89" s="1"/>
  <c r="K233" i="97"/>
  <c r="I231" i="97"/>
  <c r="J284" i="100"/>
  <c r="H284" i="103" s="1"/>
  <c r="I284" i="103"/>
  <c r="I287" i="100"/>
  <c r="J287" i="97"/>
  <c r="H287" i="100" s="1"/>
  <c r="A51" i="104"/>
  <c r="C51" i="107" s="1"/>
  <c r="D51" i="107"/>
  <c r="AE66" i="92"/>
  <c r="AD66" i="92" s="1"/>
  <c r="K306" i="103"/>
  <c r="N10" i="92"/>
  <c r="L10" i="98" s="1"/>
  <c r="M10" i="98"/>
  <c r="O10" i="98" s="1"/>
  <c r="I198" i="100"/>
  <c r="J198" i="97"/>
  <c r="H198" i="100" s="1"/>
  <c r="I116" i="103"/>
  <c r="K116" i="103" s="1"/>
  <c r="J116" i="100"/>
  <c r="H116" i="103" s="1"/>
  <c r="AC43" i="68"/>
  <c r="T49" i="68"/>
  <c r="S49" i="68" s="1"/>
  <c r="AD35" i="92"/>
  <c r="AH35" i="92" s="1"/>
  <c r="U35" i="98" s="1"/>
  <c r="AG35" i="92"/>
  <c r="T35" i="98" s="1"/>
  <c r="AC35" i="98" s="1"/>
  <c r="AI35" i="92"/>
  <c r="V35" i="98" s="1"/>
  <c r="AF35" i="92"/>
  <c r="S35" i="98" s="1"/>
  <c r="K207" i="97"/>
  <c r="I206" i="97"/>
  <c r="V67" i="62"/>
  <c r="U67" i="62" s="1"/>
  <c r="AE63" i="62"/>
  <c r="T67" i="62"/>
  <c r="S67" i="62" s="1"/>
  <c r="AC63" i="62"/>
  <c r="D7" i="89"/>
  <c r="A7" i="68"/>
  <c r="C7" i="89" s="1"/>
  <c r="V23" i="58"/>
  <c r="AI24" i="55"/>
  <c r="AH24" i="55" s="1"/>
  <c r="D24" i="119"/>
  <c r="C24" i="119" s="1"/>
  <c r="B23" i="119"/>
  <c r="B61" i="92"/>
  <c r="A61" i="92" s="1"/>
  <c r="B41" i="92"/>
  <c r="A41" i="92" s="1"/>
  <c r="K252" i="97"/>
  <c r="I251" i="97"/>
  <c r="K136" i="106"/>
  <c r="J136" i="106" s="1"/>
  <c r="K157" i="106"/>
  <c r="J157" i="106" s="1"/>
  <c r="I253" i="106"/>
  <c r="K253" i="106" s="1"/>
  <c r="J253" i="106" s="1"/>
  <c r="J253" i="103"/>
  <c r="H253" i="106" s="1"/>
  <c r="I265" i="103"/>
  <c r="J265" i="100"/>
  <c r="H265" i="103" s="1"/>
  <c r="K297" i="91"/>
  <c r="J297" i="91" s="1"/>
  <c r="H297" i="91"/>
  <c r="I296" i="91"/>
  <c r="A30" i="92"/>
  <c r="C30" i="98" s="1"/>
  <c r="D30" i="98"/>
  <c r="B32" i="92"/>
  <c r="A32" i="92" s="1"/>
  <c r="H158" i="97"/>
  <c r="K158" i="97"/>
  <c r="J158" i="97" s="1"/>
  <c r="AE43" i="119"/>
  <c r="V49" i="119"/>
  <c r="U49" i="119" s="1"/>
  <c r="I147" i="103"/>
  <c r="J147" i="100"/>
  <c r="H147" i="103" s="1"/>
  <c r="AE37" i="65"/>
  <c r="V41" i="65"/>
  <c r="U41" i="65" s="1"/>
  <c r="AB66" i="92" l="1"/>
  <c r="AF66" i="92" s="1"/>
  <c r="S66" i="98" s="1"/>
  <c r="AI66" i="92"/>
  <c r="V66" i="98" s="1"/>
  <c r="AG66" i="92"/>
  <c r="T66" i="98" s="1"/>
  <c r="AI56" i="98"/>
  <c r="V56" i="101" s="1"/>
  <c r="AE56" i="101" s="1"/>
  <c r="AD56" i="101" s="1"/>
  <c r="AH56" i="98"/>
  <c r="U56" i="101" s="1"/>
  <c r="AG56" i="98"/>
  <c r="T56" i="101" s="1"/>
  <c r="AC56" i="101" s="1"/>
  <c r="AB56" i="98"/>
  <c r="AF56" i="98"/>
  <c r="S56" i="101" s="1"/>
  <c r="AB39" i="101"/>
  <c r="AG39" i="101" s="1"/>
  <c r="T39" i="104" s="1"/>
  <c r="AB28" i="101"/>
  <c r="AF28" i="101" s="1"/>
  <c r="S28" i="104" s="1"/>
  <c r="H145" i="91"/>
  <c r="K145" i="91" s="1"/>
  <c r="J145" i="91" s="1"/>
  <c r="H23" i="106"/>
  <c r="K23" i="106"/>
  <c r="J23" i="106" s="1"/>
  <c r="H68" i="100"/>
  <c r="K68" i="100"/>
  <c r="J68" i="100" s="1"/>
  <c r="AB7" i="119"/>
  <c r="AB18" i="92"/>
  <c r="AI18" i="92" s="1"/>
  <c r="V18" i="98" s="1"/>
  <c r="AE18" i="98" s="1"/>
  <c r="AD18" i="98" s="1"/>
  <c r="AH18" i="92"/>
  <c r="U18" i="98" s="1"/>
  <c r="AF18" i="92"/>
  <c r="S18" i="98" s="1"/>
  <c r="H204" i="88"/>
  <c r="K204" i="88" s="1"/>
  <c r="J204" i="88" s="1"/>
  <c r="T23" i="116"/>
  <c r="I252" i="100"/>
  <c r="J252" i="97"/>
  <c r="H252" i="100" s="1"/>
  <c r="J116" i="103"/>
  <c r="H116" i="106" s="1"/>
  <c r="I116" i="106"/>
  <c r="K116" i="106" s="1"/>
  <c r="J116" i="106" s="1"/>
  <c r="I233" i="100"/>
  <c r="J233" i="97"/>
  <c r="H233" i="100" s="1"/>
  <c r="AB23" i="58"/>
  <c r="AC24" i="58"/>
  <c r="AB24" i="58" s="1"/>
  <c r="J113" i="103"/>
  <c r="H113" i="106" s="1"/>
  <c r="I113" i="106"/>
  <c r="A46" i="98"/>
  <c r="C46" i="101" s="1"/>
  <c r="D46" i="101"/>
  <c r="B49" i="98"/>
  <c r="A49" i="98" s="1"/>
  <c r="O51" i="101"/>
  <c r="I22" i="100"/>
  <c r="J22" i="97"/>
  <c r="H22" i="100" s="1"/>
  <c r="I137" i="106"/>
  <c r="J137" i="103"/>
  <c r="H137" i="106" s="1"/>
  <c r="AE20" i="101"/>
  <c r="AD20" i="101" s="1"/>
  <c r="AB57" i="98"/>
  <c r="AI57" i="98" s="1"/>
  <c r="V57" i="101" s="1"/>
  <c r="AB21" i="98"/>
  <c r="AG21" i="98" s="1"/>
  <c r="T21" i="101" s="1"/>
  <c r="AH21" i="98"/>
  <c r="U21" i="101" s="1"/>
  <c r="AI21" i="98"/>
  <c r="V21" i="101" s="1"/>
  <c r="AE21" i="101" s="1"/>
  <c r="AD21" i="101" s="1"/>
  <c r="H235" i="100"/>
  <c r="K235" i="100" s="1"/>
  <c r="J235" i="100" s="1"/>
  <c r="AC16" i="101"/>
  <c r="AC43" i="119"/>
  <c r="T49" i="119"/>
  <c r="S49" i="119" s="1"/>
  <c r="AB30" i="119"/>
  <c r="I236" i="106"/>
  <c r="J236" i="103"/>
  <c r="H236" i="106" s="1"/>
  <c r="S11" i="116"/>
  <c r="T68" i="116" s="1"/>
  <c r="S68" i="116" s="1"/>
  <c r="AH64" i="92"/>
  <c r="U64" i="98" s="1"/>
  <c r="D56" i="101"/>
  <c r="A56" i="98"/>
  <c r="C56" i="101" s="1"/>
  <c r="B61" i="98"/>
  <c r="A61" i="98" s="1"/>
  <c r="AB45" i="89"/>
  <c r="AH45" i="89" s="1"/>
  <c r="U45" i="92" s="1"/>
  <c r="AC38" i="98"/>
  <c r="AF54" i="92"/>
  <c r="S54" i="98" s="1"/>
  <c r="AI40" i="104"/>
  <c r="V40" i="107" s="1"/>
  <c r="N54" i="104"/>
  <c r="L54" i="107" s="1"/>
  <c r="M54" i="107"/>
  <c r="K265" i="103"/>
  <c r="B7" i="89"/>
  <c r="B51" i="107"/>
  <c r="AG55" i="68"/>
  <c r="T55" i="89" s="1"/>
  <c r="AC55" i="89" s="1"/>
  <c r="AB6" i="58"/>
  <c r="AC11" i="58" s="1"/>
  <c r="AI6" i="58"/>
  <c r="K310" i="97"/>
  <c r="J310" i="97" s="1"/>
  <c r="H310" i="97"/>
  <c r="I309" i="97" s="1"/>
  <c r="A43" i="101"/>
  <c r="C43" i="104" s="1"/>
  <c r="D43" i="104"/>
  <c r="B35" i="107"/>
  <c r="K96" i="106"/>
  <c r="J96" i="106" s="1"/>
  <c r="I193" i="97"/>
  <c r="K9" i="100"/>
  <c r="I6" i="100"/>
  <c r="AG58" i="98"/>
  <c r="T58" i="101" s="1"/>
  <c r="K100" i="103"/>
  <c r="AC59" i="98"/>
  <c r="O8" i="65"/>
  <c r="M11" i="65"/>
  <c r="AG20" i="98"/>
  <c r="T20" i="101" s="1"/>
  <c r="AG8" i="119"/>
  <c r="AH36" i="104"/>
  <c r="U36" i="107" s="1"/>
  <c r="AE36" i="107" s="1"/>
  <c r="AD36" i="107" s="1"/>
  <c r="I238" i="103"/>
  <c r="J238" i="100"/>
  <c r="H238" i="103" s="1"/>
  <c r="AH10" i="92"/>
  <c r="U10" i="98" s="1"/>
  <c r="AE10" i="98" s="1"/>
  <c r="AD10" i="98" s="1"/>
  <c r="O27" i="101"/>
  <c r="M32" i="101"/>
  <c r="L32" i="101" s="1"/>
  <c r="K212" i="100"/>
  <c r="I211" i="100"/>
  <c r="AF16" i="98"/>
  <c r="S16" i="101" s="1"/>
  <c r="AG15" i="104"/>
  <c r="T15" i="107" s="1"/>
  <c r="AC15" i="107" s="1"/>
  <c r="K73" i="103"/>
  <c r="I69" i="103"/>
  <c r="AF23" i="113"/>
  <c r="S23" i="116" s="1"/>
  <c r="AH60" i="98"/>
  <c r="U60" i="101" s="1"/>
  <c r="AE60" i="101" s="1"/>
  <c r="AD60" i="101" s="1"/>
  <c r="AG31" i="89"/>
  <c r="T31" i="92" s="1"/>
  <c r="AC31" i="92" s="1"/>
  <c r="AB6" i="116"/>
  <c r="AG6" i="116" s="1"/>
  <c r="K278" i="100"/>
  <c r="I277" i="100"/>
  <c r="AH9" i="98"/>
  <c r="U9" i="101" s="1"/>
  <c r="AE9" i="101" s="1"/>
  <c r="AD9" i="101" s="1"/>
  <c r="AC52" i="65"/>
  <c r="T61" i="65"/>
  <c r="S61" i="65" s="1"/>
  <c r="AG64" i="92"/>
  <c r="T64" i="98" s="1"/>
  <c r="K103" i="103"/>
  <c r="AB7" i="89"/>
  <c r="AF7" i="89" s="1"/>
  <c r="S7" i="92" s="1"/>
  <c r="AF38" i="92"/>
  <c r="S38" i="98" s="1"/>
  <c r="AI26" i="119"/>
  <c r="AF14" i="92"/>
  <c r="S14" i="98" s="1"/>
  <c r="AH54" i="92"/>
  <c r="U54" i="98" s="1"/>
  <c r="AE54" i="98" s="1"/>
  <c r="AD54" i="98" s="1"/>
  <c r="AG27" i="101"/>
  <c r="T27" i="104" s="1"/>
  <c r="AC27" i="104" s="1"/>
  <c r="AE13" i="65"/>
  <c r="AF40" i="104"/>
  <c r="S40" i="107" s="1"/>
  <c r="AC40" i="107" s="1"/>
  <c r="AB63" i="62"/>
  <c r="AH63" i="62" s="1"/>
  <c r="U63" i="65" s="1"/>
  <c r="AI63" i="62"/>
  <c r="AE35" i="98"/>
  <c r="AD35" i="98" s="1"/>
  <c r="K198" i="100"/>
  <c r="I197" i="100"/>
  <c r="AI55" i="68"/>
  <c r="V55" i="89" s="1"/>
  <c r="AE55" i="89" s="1"/>
  <c r="AD55" i="89" s="1"/>
  <c r="O43" i="92"/>
  <c r="M49" i="92"/>
  <c r="L49" i="92" s="1"/>
  <c r="S11" i="58"/>
  <c r="T68" i="58"/>
  <c r="S68" i="58" s="1"/>
  <c r="J313" i="97"/>
  <c r="H313" i="100" s="1"/>
  <c r="I313" i="100"/>
  <c r="J15" i="103"/>
  <c r="H15" i="106" s="1"/>
  <c r="I15" i="106"/>
  <c r="I81" i="106"/>
  <c r="J81" i="103"/>
  <c r="H81" i="106" s="1"/>
  <c r="K151" i="97"/>
  <c r="I150" i="97"/>
  <c r="AI58" i="98"/>
  <c r="V58" i="101" s="1"/>
  <c r="AE58" i="101" s="1"/>
  <c r="AD58" i="101" s="1"/>
  <c r="AE28" i="101"/>
  <c r="AD28" i="101" s="1"/>
  <c r="K215" i="103"/>
  <c r="I214" i="103"/>
  <c r="K102" i="97"/>
  <c r="I101" i="97"/>
  <c r="AE57" i="98"/>
  <c r="AD57" i="98" s="1"/>
  <c r="AF20" i="98"/>
  <c r="S20" i="101" s="1"/>
  <c r="A26" i="101"/>
  <c r="C26" i="104" s="1"/>
  <c r="D26" i="104"/>
  <c r="AF8" i="119"/>
  <c r="AF36" i="104"/>
  <c r="S36" i="107" s="1"/>
  <c r="N37" i="104"/>
  <c r="L37" i="107" s="1"/>
  <c r="M37" i="107"/>
  <c r="M9" i="101"/>
  <c r="O9" i="101" s="1"/>
  <c r="N9" i="98"/>
  <c r="L9" i="101" s="1"/>
  <c r="AF15" i="104"/>
  <c r="S15" i="107" s="1"/>
  <c r="AH23" i="113"/>
  <c r="U23" i="116" s="1"/>
  <c r="H272" i="97"/>
  <c r="I271" i="97" s="1"/>
  <c r="K272" i="97"/>
  <c r="J272" i="97" s="1"/>
  <c r="K225" i="97"/>
  <c r="I219" i="97"/>
  <c r="AF60" i="98"/>
  <c r="S60" i="101" s="1"/>
  <c r="K62" i="103"/>
  <c r="I60" i="103"/>
  <c r="M59" i="98"/>
  <c r="N59" i="92"/>
  <c r="L59" i="98" s="1"/>
  <c r="O61" i="92"/>
  <c r="N61" i="92" s="1"/>
  <c r="I110" i="106"/>
  <c r="J110" i="103"/>
  <c r="H110" i="106" s="1"/>
  <c r="AG9" i="98"/>
  <c r="T9" i="101" s="1"/>
  <c r="AC19" i="98"/>
  <c r="AE30" i="119"/>
  <c r="V32" i="119"/>
  <c r="U32" i="119" s="1"/>
  <c r="AF64" i="92"/>
  <c r="S64" i="98" s="1"/>
  <c r="I85" i="106"/>
  <c r="K85" i="106" s="1"/>
  <c r="J85" i="106" s="1"/>
  <c r="J85" i="103"/>
  <c r="H85" i="106" s="1"/>
  <c r="H283" i="97"/>
  <c r="I282" i="97" s="1"/>
  <c r="O41" i="98"/>
  <c r="N41" i="98" s="1"/>
  <c r="AI14" i="92"/>
  <c r="V14" i="98" s="1"/>
  <c r="AE14" i="98" s="1"/>
  <c r="AD14" i="98" s="1"/>
  <c r="AG54" i="92"/>
  <c r="T54" i="98" s="1"/>
  <c r="AC54" i="98" s="1"/>
  <c r="AI27" i="101"/>
  <c r="V27" i="104" s="1"/>
  <c r="AH40" i="104"/>
  <c r="U40" i="107" s="1"/>
  <c r="AB35" i="98"/>
  <c r="AF35" i="98" s="1"/>
  <c r="S35" i="101" s="1"/>
  <c r="AD11" i="58"/>
  <c r="AE68" i="58" s="1"/>
  <c r="AD68" i="58" s="1"/>
  <c r="K84" i="97"/>
  <c r="I79" i="97"/>
  <c r="K311" i="103"/>
  <c r="H75" i="91"/>
  <c r="K75" i="91" s="1"/>
  <c r="J75" i="91" s="1"/>
  <c r="AH8" i="119"/>
  <c r="H178" i="91"/>
  <c r="K178" i="91"/>
  <c r="J178" i="91" s="1"/>
  <c r="I177" i="91"/>
  <c r="AC8" i="65"/>
  <c r="AC36" i="107"/>
  <c r="AD65" i="119"/>
  <c r="AE67" i="119"/>
  <c r="AD67" i="119" s="1"/>
  <c r="AC10" i="98"/>
  <c r="I224" i="106"/>
  <c r="J224" i="103"/>
  <c r="H224" i="106" s="1"/>
  <c r="J80" i="100"/>
  <c r="H80" i="103" s="1"/>
  <c r="I80" i="103"/>
  <c r="AE16" i="101"/>
  <c r="AD16" i="101" s="1"/>
  <c r="H4" i="88"/>
  <c r="H166" i="88" s="1"/>
  <c r="I166" i="88"/>
  <c r="K4" i="88"/>
  <c r="J4" i="88" s="1"/>
  <c r="H255" i="100"/>
  <c r="K255" i="100"/>
  <c r="J255" i="100" s="1"/>
  <c r="V23" i="116"/>
  <c r="J273" i="97"/>
  <c r="H273" i="100" s="1"/>
  <c r="I273" i="100"/>
  <c r="AC60" i="101"/>
  <c r="AE31" i="92"/>
  <c r="AD31" i="92" s="1"/>
  <c r="I316" i="100"/>
  <c r="K317" i="100"/>
  <c r="AD43" i="68"/>
  <c r="AE49" i="68" s="1"/>
  <c r="AD49" i="68" s="1"/>
  <c r="AF9" i="98"/>
  <c r="S9" i="101" s="1"/>
  <c r="H55" i="100"/>
  <c r="I51" i="100" s="1"/>
  <c r="K55" i="100"/>
  <c r="J55" i="100" s="1"/>
  <c r="H34" i="91"/>
  <c r="K34" i="91"/>
  <c r="J34" i="91" s="1"/>
  <c r="I31" i="91"/>
  <c r="I285" i="100"/>
  <c r="J285" i="97"/>
  <c r="H285" i="100" s="1"/>
  <c r="AE38" i="98"/>
  <c r="AD38" i="98" s="1"/>
  <c r="A11" i="65"/>
  <c r="B68" i="65"/>
  <c r="A68" i="65" s="1"/>
  <c r="AC14" i="98"/>
  <c r="AF65" i="107"/>
  <c r="N10" i="98"/>
  <c r="L10" i="101" s="1"/>
  <c r="M10" i="101"/>
  <c r="K187" i="103"/>
  <c r="AD63" i="62"/>
  <c r="AF63" i="62" s="1"/>
  <c r="S63" i="65" s="1"/>
  <c r="AE67" i="62"/>
  <c r="AD67" i="62" s="1"/>
  <c r="I286" i="100"/>
  <c r="K287" i="100"/>
  <c r="AB65" i="119"/>
  <c r="AH65" i="119" s="1"/>
  <c r="AC67" i="119"/>
  <c r="AB67" i="119" s="1"/>
  <c r="O67" i="89"/>
  <c r="N67" i="89" s="1"/>
  <c r="K18" i="103"/>
  <c r="I17" i="103"/>
  <c r="AC37" i="65"/>
  <c r="T41" i="65"/>
  <c r="S41" i="65" s="1"/>
  <c r="AD34" i="68"/>
  <c r="H194" i="106"/>
  <c r="K194" i="106"/>
  <c r="J194" i="106" s="1"/>
  <c r="AF58" i="98"/>
  <c r="S58" i="101" s="1"/>
  <c r="H124" i="100"/>
  <c r="K124" i="100"/>
  <c r="J124" i="100" s="1"/>
  <c r="I121" i="100"/>
  <c r="AC34" i="68"/>
  <c r="H258" i="97"/>
  <c r="K258" i="97"/>
  <c r="J258" i="97" s="1"/>
  <c r="J77" i="91"/>
  <c r="H77" i="97" s="1"/>
  <c r="I77" i="97"/>
  <c r="K189" i="100"/>
  <c r="I186" i="100"/>
  <c r="M64" i="107"/>
  <c r="N64" i="104"/>
  <c r="L64" i="107" s="1"/>
  <c r="A13" i="98"/>
  <c r="C13" i="101" s="1"/>
  <c r="D13" i="101"/>
  <c r="H301" i="103"/>
  <c r="K301" i="103"/>
  <c r="J301" i="103" s="1"/>
  <c r="H200" i="100"/>
  <c r="K200" i="100" s="1"/>
  <c r="J200" i="100" s="1"/>
  <c r="AF17" i="98"/>
  <c r="S17" i="101" s="1"/>
  <c r="AH17" i="98"/>
  <c r="U17" i="101" s="1"/>
  <c r="AG17" i="98"/>
  <c r="T17" i="101" s="1"/>
  <c r="AC17" i="101" s="1"/>
  <c r="AI17" i="98"/>
  <c r="V17" i="101" s="1"/>
  <c r="AE17" i="101" s="1"/>
  <c r="AD17" i="101" s="1"/>
  <c r="AB17" i="98"/>
  <c r="J257" i="100"/>
  <c r="H257" i="103" s="1"/>
  <c r="I257" i="103"/>
  <c r="J242" i="100"/>
  <c r="H242" i="103" s="1"/>
  <c r="I242" i="103"/>
  <c r="AE19" i="98"/>
  <c r="AD19" i="98" s="1"/>
  <c r="J37" i="91"/>
  <c r="H37" i="97" s="1"/>
  <c r="I37" i="97"/>
  <c r="I244" i="100"/>
  <c r="K245" i="100"/>
  <c r="H271" i="91"/>
  <c r="K271" i="91"/>
  <c r="J271" i="91" s="1"/>
  <c r="I270" i="91"/>
  <c r="O34" i="101"/>
  <c r="M41" i="101"/>
  <c r="L41" i="101" s="1"/>
  <c r="AC51" i="68"/>
  <c r="AG65" i="107"/>
  <c r="AD37" i="65"/>
  <c r="AE41" i="65"/>
  <c r="AD41" i="65" s="1"/>
  <c r="A23" i="119"/>
  <c r="B24" i="119"/>
  <c r="A24" i="119" s="1"/>
  <c r="K147" i="103"/>
  <c r="B63" i="101"/>
  <c r="D67" i="101"/>
  <c r="C67" i="101" s="1"/>
  <c r="D24" i="65"/>
  <c r="C24" i="65" s="1"/>
  <c r="B23" i="65"/>
  <c r="J260" i="97"/>
  <c r="H260" i="100" s="1"/>
  <c r="I260" i="100"/>
  <c r="H5" i="97"/>
  <c r="K5" i="97" s="1"/>
  <c r="J5" i="97" s="1"/>
  <c r="AD52" i="65"/>
  <c r="AE61" i="65"/>
  <c r="AD61" i="65" s="1"/>
  <c r="I302" i="106"/>
  <c r="J302" i="103"/>
  <c r="H302" i="106" s="1"/>
  <c r="K182" i="97"/>
  <c r="I181" i="97"/>
  <c r="I201" i="103"/>
  <c r="J201" i="100"/>
  <c r="H201" i="103" s="1"/>
  <c r="K156" i="100"/>
  <c r="I154" i="100"/>
  <c r="AE47" i="101"/>
  <c r="AD47" i="101" s="1"/>
  <c r="AB22" i="98"/>
  <c r="AG22" i="98" s="1"/>
  <c r="T22" i="101" s="1"/>
  <c r="AI22" i="98"/>
  <c r="V22" i="101" s="1"/>
  <c r="AE22" i="101" s="1"/>
  <c r="AD22" i="101" s="1"/>
  <c r="AH22" i="98"/>
  <c r="U22" i="101" s="1"/>
  <c r="H321" i="64"/>
  <c r="K321" i="64"/>
  <c r="J321" i="64" s="1"/>
  <c r="D39" i="101"/>
  <c r="A39" i="98"/>
  <c r="C39" i="101" s="1"/>
  <c r="B41" i="98"/>
  <c r="A41" i="98" s="1"/>
  <c r="K227" i="91"/>
  <c r="J227" i="91" s="1"/>
  <c r="H227" i="91"/>
  <c r="I205" i="91"/>
  <c r="J275" i="100"/>
  <c r="H275" i="103" s="1"/>
  <c r="I275" i="103"/>
  <c r="K275" i="103" s="1"/>
  <c r="H159" i="100"/>
  <c r="I158" i="100" s="1"/>
  <c r="K159" i="100"/>
  <c r="J159" i="100" s="1"/>
  <c r="H27" i="103"/>
  <c r="K27" i="103" s="1"/>
  <c r="J27" i="103" s="1"/>
  <c r="M38" i="107"/>
  <c r="N38" i="104"/>
  <c r="L38" i="107" s="1"/>
  <c r="AC32" i="119"/>
  <c r="AB32" i="119" s="1"/>
  <c r="B8" i="68"/>
  <c r="D11" i="68"/>
  <c r="K169" i="88"/>
  <c r="J169" i="88" s="1"/>
  <c r="B30" i="98"/>
  <c r="D32" i="98"/>
  <c r="C32" i="98" s="1"/>
  <c r="K284" i="103"/>
  <c r="K155" i="103"/>
  <c r="J125" i="100"/>
  <c r="H125" i="103" s="1"/>
  <c r="I125" i="103"/>
  <c r="AE23" i="58"/>
  <c r="V24" i="58"/>
  <c r="U24" i="58" s="1"/>
  <c r="H206" i="97"/>
  <c r="K206" i="97"/>
  <c r="J206" i="97" s="1"/>
  <c r="AF43" i="68"/>
  <c r="S43" i="89" s="1"/>
  <c r="AG43" i="68"/>
  <c r="AH43" i="68"/>
  <c r="U43" i="89" s="1"/>
  <c r="AB43" i="68"/>
  <c r="AI43" i="68" s="1"/>
  <c r="AC49" i="68"/>
  <c r="AB49" i="68" s="1"/>
  <c r="I306" i="106"/>
  <c r="J306" i="103"/>
  <c r="H306" i="106" s="1"/>
  <c r="K115" i="106"/>
  <c r="J115" i="106" s="1"/>
  <c r="O52" i="107"/>
  <c r="N52" i="107" s="1"/>
  <c r="AF53" i="92"/>
  <c r="S53" i="98" s="1"/>
  <c r="H305" i="97"/>
  <c r="K305" i="97" s="1"/>
  <c r="J305" i="97" s="1"/>
  <c r="K153" i="103"/>
  <c r="M36" i="104"/>
  <c r="O36" i="104" s="1"/>
  <c r="N36" i="101"/>
  <c r="L36" i="104" s="1"/>
  <c r="O6" i="68"/>
  <c r="K41" i="103"/>
  <c r="I38" i="103"/>
  <c r="K46" i="103"/>
  <c r="T13" i="65"/>
  <c r="M66" i="107"/>
  <c r="N66" i="104"/>
  <c r="L66" i="107" s="1"/>
  <c r="H240" i="91"/>
  <c r="K240" i="91" s="1"/>
  <c r="J240" i="91" s="1"/>
  <c r="D21" i="104"/>
  <c r="A21" i="101"/>
  <c r="C21" i="104" s="1"/>
  <c r="I320" i="88"/>
  <c r="H295" i="88"/>
  <c r="H320" i="88" s="1"/>
  <c r="I319" i="67"/>
  <c r="H290" i="67"/>
  <c r="H319" i="67" s="1"/>
  <c r="K290" i="67"/>
  <c r="J290" i="67" s="1"/>
  <c r="H262" i="91"/>
  <c r="K262" i="91"/>
  <c r="J262" i="91" s="1"/>
  <c r="U11" i="116"/>
  <c r="V68" i="116" s="1"/>
  <c r="U68" i="116" s="1"/>
  <c r="AH15" i="104"/>
  <c r="U15" i="107" s="1"/>
  <c r="AE15" i="107" s="1"/>
  <c r="AD15" i="107" s="1"/>
  <c r="J210" i="100"/>
  <c r="H210" i="103" s="1"/>
  <c r="I210" i="103"/>
  <c r="AE51" i="68"/>
  <c r="K69" i="100"/>
  <c r="J69" i="100" s="1"/>
  <c r="O26" i="107"/>
  <c r="H263" i="97"/>
  <c r="K263" i="97" s="1"/>
  <c r="J263" i="97" s="1"/>
  <c r="I228" i="97"/>
  <c r="J228" i="91"/>
  <c r="H228" i="97" s="1"/>
  <c r="AI64" i="92"/>
  <c r="V64" i="98" s="1"/>
  <c r="AE64" i="98" s="1"/>
  <c r="AD64" i="98" s="1"/>
  <c r="K299" i="97"/>
  <c r="I297" i="97"/>
  <c r="J161" i="100"/>
  <c r="H161" i="103" s="1"/>
  <c r="I161" i="103"/>
  <c r="J29" i="103"/>
  <c r="H29" i="106" s="1"/>
  <c r="I29" i="106"/>
  <c r="AE45" i="89"/>
  <c r="AD45" i="89" s="1"/>
  <c r="I170" i="67"/>
  <c r="K166" i="67"/>
  <c r="J166" i="67" s="1"/>
  <c r="AG26" i="119"/>
  <c r="K167" i="97"/>
  <c r="J167" i="97" s="1"/>
  <c r="AH27" i="101"/>
  <c r="U27" i="104" s="1"/>
  <c r="AI65" i="107"/>
  <c r="H296" i="91"/>
  <c r="I295" i="91"/>
  <c r="K296" i="91"/>
  <c r="J296" i="91" s="1"/>
  <c r="AC53" i="98"/>
  <c r="O63" i="92"/>
  <c r="M67" i="92"/>
  <c r="L67" i="92" s="1"/>
  <c r="AD43" i="119"/>
  <c r="AE49" i="119"/>
  <c r="AD49" i="119" s="1"/>
  <c r="H251" i="97"/>
  <c r="K251" i="97"/>
  <c r="J251" i="97" s="1"/>
  <c r="I250" i="97"/>
  <c r="I207" i="100"/>
  <c r="J207" i="97"/>
  <c r="H207" i="100" s="1"/>
  <c r="H231" i="97"/>
  <c r="K231" i="97" s="1"/>
  <c r="J231" i="97" s="1"/>
  <c r="B47" i="107"/>
  <c r="A47" i="107" s="1"/>
  <c r="I307" i="100"/>
  <c r="J307" i="97"/>
  <c r="H307" i="100" s="1"/>
  <c r="K185" i="103"/>
  <c r="I183" i="103"/>
  <c r="AD30" i="62"/>
  <c r="H20" i="97"/>
  <c r="K20" i="97"/>
  <c r="J20" i="97" s="1"/>
  <c r="I16" i="97"/>
  <c r="H135" i="103"/>
  <c r="K135" i="103" s="1"/>
  <c r="J135" i="103" s="1"/>
  <c r="I134" i="103"/>
  <c r="O11" i="62"/>
  <c r="B48" i="107"/>
  <c r="A48" i="107" s="1"/>
  <c r="J243" i="91"/>
  <c r="H243" i="97" s="1"/>
  <c r="I243" i="97"/>
  <c r="AE26" i="68"/>
  <c r="O32" i="98"/>
  <c r="N32" i="98" s="1"/>
  <c r="M24" i="92"/>
  <c r="L24" i="92" s="1"/>
  <c r="O13" i="92"/>
  <c r="K148" i="100"/>
  <c r="I146" i="100"/>
  <c r="AD6" i="116"/>
  <c r="AH6" i="116" s="1"/>
  <c r="U6" i="119" s="1"/>
  <c r="AE11" i="116"/>
  <c r="I7" i="106"/>
  <c r="J7" i="103"/>
  <c r="H7" i="106" s="1"/>
  <c r="H209" i="100"/>
  <c r="K209" i="100" s="1"/>
  <c r="J209" i="100" s="1"/>
  <c r="AC48" i="104"/>
  <c r="O53" i="107"/>
  <c r="N53" i="107" s="1"/>
  <c r="I264" i="100"/>
  <c r="J264" i="97"/>
  <c r="H264" i="100" s="1"/>
  <c r="AE39" i="101"/>
  <c r="AD39" i="101" s="1"/>
  <c r="H26" i="100"/>
  <c r="K26" i="100"/>
  <c r="J26" i="100" s="1"/>
  <c r="H74" i="88"/>
  <c r="K74" i="88" s="1"/>
  <c r="J74" i="88" s="1"/>
  <c r="K51" i="97"/>
  <c r="J51" i="97" s="1"/>
  <c r="AC26" i="68"/>
  <c r="H271" i="97" l="1"/>
  <c r="K271" i="97"/>
  <c r="J271" i="97" s="1"/>
  <c r="H309" i="97"/>
  <c r="K309" i="97" s="1"/>
  <c r="J309" i="97" s="1"/>
  <c r="T6" i="119"/>
  <c r="AB40" i="107"/>
  <c r="AG40" i="107" s="1"/>
  <c r="AH40" i="107"/>
  <c r="AB11" i="58"/>
  <c r="AC68" i="58" s="1"/>
  <c r="AB68" i="58" s="1"/>
  <c r="H158" i="100"/>
  <c r="K158" i="100"/>
  <c r="J158" i="100" s="1"/>
  <c r="H51" i="100"/>
  <c r="H167" i="100" s="1"/>
  <c r="I167" i="100"/>
  <c r="K51" i="100"/>
  <c r="J51" i="100" s="1"/>
  <c r="H282" i="97"/>
  <c r="I270" i="97" s="1"/>
  <c r="K282" i="97"/>
  <c r="J282" i="97" s="1"/>
  <c r="V43" i="89"/>
  <c r="AI49" i="68"/>
  <c r="AH49" i="68" s="1"/>
  <c r="AC39" i="104"/>
  <c r="C11" i="68"/>
  <c r="D68" i="68"/>
  <c r="C68" i="68" s="1"/>
  <c r="M13" i="98"/>
  <c r="N13" i="92"/>
  <c r="L13" i="98" s="1"/>
  <c r="N11" i="62"/>
  <c r="O68" i="62" s="1"/>
  <c r="N68" i="62" s="1"/>
  <c r="AG30" i="62"/>
  <c r="AH30" i="62"/>
  <c r="U30" i="65" s="1"/>
  <c r="AF30" i="62"/>
  <c r="S30" i="65" s="1"/>
  <c r="AI30" i="62"/>
  <c r="AG47" i="101"/>
  <c r="T47" i="104" s="1"/>
  <c r="K161" i="103"/>
  <c r="I159" i="103"/>
  <c r="I262" i="97"/>
  <c r="I321" i="67"/>
  <c r="K319" i="67"/>
  <c r="J319" i="67" s="1"/>
  <c r="N6" i="68"/>
  <c r="L6" i="89" s="1"/>
  <c r="M6" i="89"/>
  <c r="T43" i="89"/>
  <c r="AG49" i="68"/>
  <c r="AF49" i="68" s="1"/>
  <c r="AF47" i="101"/>
  <c r="S47" i="104" s="1"/>
  <c r="H181" i="97"/>
  <c r="K181" i="97" s="1"/>
  <c r="J181" i="97" s="1"/>
  <c r="I147" i="106"/>
  <c r="J147" i="103"/>
  <c r="H147" i="106" s="1"/>
  <c r="AH47" i="101"/>
  <c r="U47" i="104" s="1"/>
  <c r="K37" i="97"/>
  <c r="I34" i="97"/>
  <c r="H17" i="103"/>
  <c r="K17" i="103" s="1"/>
  <c r="J17" i="103" s="1"/>
  <c r="H31" i="91"/>
  <c r="K31" i="91"/>
  <c r="J31" i="91" s="1"/>
  <c r="I4" i="91"/>
  <c r="AE23" i="116"/>
  <c r="V24" i="116"/>
  <c r="U24" i="116" s="1"/>
  <c r="H177" i="91"/>
  <c r="K177" i="91" s="1"/>
  <c r="J177" i="91" s="1"/>
  <c r="J311" i="103"/>
  <c r="H311" i="106" s="1"/>
  <c r="I311" i="106"/>
  <c r="AH35" i="98"/>
  <c r="U35" i="101" s="1"/>
  <c r="K283" i="97"/>
  <c r="J283" i="97" s="1"/>
  <c r="AC9" i="101"/>
  <c r="AG7" i="89"/>
  <c r="T7" i="92" s="1"/>
  <c r="AC7" i="92" s="1"/>
  <c r="H211" i="100"/>
  <c r="K211" i="100" s="1"/>
  <c r="J211" i="100" s="1"/>
  <c r="J9" i="100"/>
  <c r="H9" i="103" s="1"/>
  <c r="I9" i="103"/>
  <c r="AI45" i="89"/>
  <c r="V45" i="92" s="1"/>
  <c r="AE45" i="92" s="1"/>
  <c r="AD45" i="92" s="1"/>
  <c r="K236" i="106"/>
  <c r="J236" i="106" s="1"/>
  <c r="AH16" i="101"/>
  <c r="U16" i="104" s="1"/>
  <c r="AB16" i="101"/>
  <c r="AG16" i="101" s="1"/>
  <c r="T16" i="104" s="1"/>
  <c r="AF57" i="98"/>
  <c r="S57" i="101" s="1"/>
  <c r="K233" i="100"/>
  <c r="I231" i="100"/>
  <c r="I290" i="88"/>
  <c r="AI47" i="101"/>
  <c r="V47" i="104" s="1"/>
  <c r="AE47" i="104" s="1"/>
  <c r="AD47" i="104" s="1"/>
  <c r="AF56" i="101"/>
  <c r="S56" i="104" s="1"/>
  <c r="AH56" i="101"/>
  <c r="U56" i="104" s="1"/>
  <c r="AB56" i="101"/>
  <c r="AI56" i="101" s="1"/>
  <c r="V56" i="104" s="1"/>
  <c r="AE56" i="104" s="1"/>
  <c r="AD56" i="104" s="1"/>
  <c r="I182" i="100"/>
  <c r="J182" i="97"/>
  <c r="H182" i="100" s="1"/>
  <c r="K260" i="100"/>
  <c r="I258" i="100"/>
  <c r="AB17" i="101"/>
  <c r="AF17" i="101"/>
  <c r="S17" i="104" s="1"/>
  <c r="AG17" i="101"/>
  <c r="T17" i="104" s="1"/>
  <c r="AC17" i="104" s="1"/>
  <c r="AH17" i="101"/>
  <c r="U17" i="104" s="1"/>
  <c r="AI17" i="101"/>
  <c r="V17" i="104" s="1"/>
  <c r="B13" i="101"/>
  <c r="I18" i="106"/>
  <c r="J18" i="103"/>
  <c r="H18" i="106" s="1"/>
  <c r="J287" i="100"/>
  <c r="H287" i="103" s="1"/>
  <c r="I287" i="103"/>
  <c r="J317" i="100"/>
  <c r="H317" i="103" s="1"/>
  <c r="I317" i="103"/>
  <c r="H79" i="97"/>
  <c r="K79" i="97" s="1"/>
  <c r="J79" i="97" s="1"/>
  <c r="K219" i="97"/>
  <c r="J219" i="97" s="1"/>
  <c r="H219" i="97"/>
  <c r="N9" i="101"/>
  <c r="L9" i="104" s="1"/>
  <c r="M9" i="104"/>
  <c r="O9" i="104" s="1"/>
  <c r="H150" i="97"/>
  <c r="K150" i="97" s="1"/>
  <c r="J150" i="97" s="1"/>
  <c r="I145" i="97"/>
  <c r="AI67" i="62"/>
  <c r="AH67" i="62" s="1"/>
  <c r="V63" i="65"/>
  <c r="AD13" i="65"/>
  <c r="K277" i="100"/>
  <c r="J277" i="100" s="1"/>
  <c r="H277" i="100"/>
  <c r="AB31" i="92"/>
  <c r="AH31" i="92" s="1"/>
  <c r="U31" i="98" s="1"/>
  <c r="I212" i="103"/>
  <c r="J212" i="100"/>
  <c r="H212" i="103" s="1"/>
  <c r="AC20" i="101"/>
  <c r="H193" i="97"/>
  <c r="K193" i="97" s="1"/>
  <c r="J193" i="97" s="1"/>
  <c r="AH55" i="89"/>
  <c r="U55" i="92" s="1"/>
  <c r="AB55" i="89"/>
  <c r="AG55" i="89" s="1"/>
  <c r="T55" i="92" s="1"/>
  <c r="AE40" i="107"/>
  <c r="AD40" i="107" s="1"/>
  <c r="AH57" i="98"/>
  <c r="U57" i="101" s="1"/>
  <c r="AE57" i="101" s="1"/>
  <c r="AD57" i="101" s="1"/>
  <c r="K22" i="100"/>
  <c r="I20" i="100"/>
  <c r="I144" i="91"/>
  <c r="H183" i="103"/>
  <c r="K183" i="103"/>
  <c r="J183" i="103" s="1"/>
  <c r="K207" i="100"/>
  <c r="I206" i="100"/>
  <c r="AG53" i="98"/>
  <c r="T53" i="101" s="1"/>
  <c r="AC53" i="101" s="1"/>
  <c r="AH53" i="98"/>
  <c r="U53" i="101" s="1"/>
  <c r="AI53" i="98"/>
  <c r="V53" i="101" s="1"/>
  <c r="AE53" i="101" s="1"/>
  <c r="AD53" i="101" s="1"/>
  <c r="AB53" i="98"/>
  <c r="AF53" i="98"/>
  <c r="S53" i="101" s="1"/>
  <c r="H297" i="97"/>
  <c r="K297" i="97" s="1"/>
  <c r="J297" i="97" s="1"/>
  <c r="I296" i="97"/>
  <c r="K295" i="88"/>
  <c r="J295" i="88" s="1"/>
  <c r="O66" i="107"/>
  <c r="N66" i="107" s="1"/>
  <c r="J155" i="103"/>
  <c r="H155" i="106" s="1"/>
  <c r="I155" i="106"/>
  <c r="D8" i="89"/>
  <c r="A8" i="68"/>
  <c r="C8" i="89" s="1"/>
  <c r="N34" i="101"/>
  <c r="L34" i="104" s="1"/>
  <c r="M34" i="104"/>
  <c r="H286" i="100"/>
  <c r="K286" i="100" s="1"/>
  <c r="J286" i="100" s="1"/>
  <c r="AG14" i="98"/>
  <c r="T14" i="101" s="1"/>
  <c r="AC14" i="101" s="1"/>
  <c r="AB14" i="98"/>
  <c r="AI14" i="98" s="1"/>
  <c r="V14" i="101" s="1"/>
  <c r="AE14" i="101" s="1"/>
  <c r="AD14" i="101" s="1"/>
  <c r="AH14" i="98"/>
  <c r="U14" i="101" s="1"/>
  <c r="AF14" i="98"/>
  <c r="S14" i="101" s="1"/>
  <c r="H316" i="100"/>
  <c r="K316" i="100" s="1"/>
  <c r="J316" i="100" s="1"/>
  <c r="K224" i="106"/>
  <c r="J224" i="106" s="1"/>
  <c r="I84" i="100"/>
  <c r="J84" i="97"/>
  <c r="H84" i="100" s="1"/>
  <c r="K110" i="106"/>
  <c r="J110" i="106" s="1"/>
  <c r="I225" i="100"/>
  <c r="J225" i="97"/>
  <c r="H225" i="100" s="1"/>
  <c r="O37" i="107"/>
  <c r="N37" i="107" s="1"/>
  <c r="I151" i="100"/>
  <c r="J151" i="97"/>
  <c r="H151" i="100" s="1"/>
  <c r="AG63" i="62"/>
  <c r="AB27" i="104"/>
  <c r="AI27" i="104" s="1"/>
  <c r="V27" i="107" s="1"/>
  <c r="AE27" i="107" s="1"/>
  <c r="AD27" i="107" s="1"/>
  <c r="AH27" i="104"/>
  <c r="U27" i="107" s="1"/>
  <c r="AF27" i="104"/>
  <c r="S27" i="107" s="1"/>
  <c r="AG27" i="104"/>
  <c r="T27" i="107" s="1"/>
  <c r="AC27" i="107" s="1"/>
  <c r="AH7" i="89"/>
  <c r="U7" i="92" s="1"/>
  <c r="I278" i="103"/>
  <c r="J278" i="100"/>
  <c r="H278" i="103" s="1"/>
  <c r="L11" i="65"/>
  <c r="M68" i="65"/>
  <c r="L68" i="65" s="1"/>
  <c r="M51" i="104"/>
  <c r="N51" i="101"/>
  <c r="L51" i="104" s="1"/>
  <c r="AI39" i="101"/>
  <c r="V39" i="104" s="1"/>
  <c r="K7" i="106"/>
  <c r="J7" i="106" s="1"/>
  <c r="H250" i="97"/>
  <c r="K250" i="97"/>
  <c r="J250" i="97" s="1"/>
  <c r="N26" i="107"/>
  <c r="N36" i="104"/>
  <c r="L36" i="107" s="1"/>
  <c r="M36" i="107"/>
  <c r="B39" i="101"/>
  <c r="D41" i="101"/>
  <c r="C41" i="101" s="1"/>
  <c r="K302" i="106"/>
  <c r="J302" i="106" s="1"/>
  <c r="I301" i="106"/>
  <c r="A23" i="65"/>
  <c r="C23" i="68" s="1"/>
  <c r="D23" i="68"/>
  <c r="B24" i="65"/>
  <c r="A24" i="65" s="1"/>
  <c r="H270" i="91"/>
  <c r="K270" i="91" s="1"/>
  <c r="J270" i="91" s="1"/>
  <c r="K242" i="103"/>
  <c r="AB10" i="98"/>
  <c r="AI10" i="98" s="1"/>
  <c r="V10" i="101" s="1"/>
  <c r="AE27" i="104"/>
  <c r="AD27" i="104" s="1"/>
  <c r="K101" i="97"/>
  <c r="J101" i="97" s="1"/>
  <c r="H101" i="97"/>
  <c r="AI7" i="89"/>
  <c r="V7" i="92" s="1"/>
  <c r="AE7" i="92" s="1"/>
  <c r="AD7" i="92" s="1"/>
  <c r="M27" i="104"/>
  <c r="N27" i="101"/>
  <c r="L27" i="104" s="1"/>
  <c r="O32" i="101"/>
  <c r="N32" i="101" s="1"/>
  <c r="M8" i="68"/>
  <c r="N8" i="65"/>
  <c r="L8" i="68" s="1"/>
  <c r="O11" i="65"/>
  <c r="AI11" i="58"/>
  <c r="V6" i="62"/>
  <c r="A51" i="107"/>
  <c r="AG38" i="98"/>
  <c r="T38" i="101" s="1"/>
  <c r="AB38" i="98"/>
  <c r="AI38" i="98" s="1"/>
  <c r="V38" i="101" s="1"/>
  <c r="AE38" i="101" s="1"/>
  <c r="AD38" i="101" s="1"/>
  <c r="AF38" i="98"/>
  <c r="S38" i="101" s="1"/>
  <c r="AH38" i="98"/>
  <c r="U38" i="101" s="1"/>
  <c r="B56" i="101"/>
  <c r="D61" i="101"/>
  <c r="C61" i="101" s="1"/>
  <c r="AG57" i="98"/>
  <c r="T57" i="101" s="1"/>
  <c r="AC57" i="101" s="1"/>
  <c r="AF39" i="101"/>
  <c r="S39" i="104" s="1"/>
  <c r="AC66" i="98"/>
  <c r="I185" i="106"/>
  <c r="J185" i="103"/>
  <c r="H185" i="106" s="1"/>
  <c r="K306" i="106"/>
  <c r="J306" i="106" s="1"/>
  <c r="AB26" i="68"/>
  <c r="H170" i="67"/>
  <c r="K170" i="67"/>
  <c r="J170" i="67" s="1"/>
  <c r="AC13" i="65"/>
  <c r="I153" i="106"/>
  <c r="K153" i="106" s="1"/>
  <c r="J153" i="106" s="1"/>
  <c r="J153" i="103"/>
  <c r="H153" i="106" s="1"/>
  <c r="I284" i="106"/>
  <c r="J284" i="103"/>
  <c r="H284" i="106" s="1"/>
  <c r="I275" i="106"/>
  <c r="J275" i="103"/>
  <c r="H275" i="106" s="1"/>
  <c r="H154" i="100"/>
  <c r="K154" i="100"/>
  <c r="J154" i="100" s="1"/>
  <c r="O64" i="107"/>
  <c r="N64" i="107" s="1"/>
  <c r="AB34" i="68"/>
  <c r="AI34" i="68" s="1"/>
  <c r="AF34" i="68"/>
  <c r="S34" i="89" s="1"/>
  <c r="AH34" i="68"/>
  <c r="U34" i="89" s="1"/>
  <c r="AG34" i="68"/>
  <c r="AF65" i="119"/>
  <c r="AB60" i="101"/>
  <c r="AG60" i="101" s="1"/>
  <c r="T60" i="104" s="1"/>
  <c r="AC60" i="104" s="1"/>
  <c r="AF60" i="101"/>
  <c r="S60" i="104" s="1"/>
  <c r="K166" i="88"/>
  <c r="J166" i="88" s="1"/>
  <c r="AB54" i="98"/>
  <c r="AF54" i="98" s="1"/>
  <c r="S54" i="101" s="1"/>
  <c r="AI54" i="98"/>
  <c r="V54" i="101" s="1"/>
  <c r="AG54" i="98"/>
  <c r="T54" i="101" s="1"/>
  <c r="AH54" i="98"/>
  <c r="U54" i="101" s="1"/>
  <c r="I102" i="100"/>
  <c r="J102" i="97"/>
  <c r="H102" i="100" s="1"/>
  <c r="K81" i="106"/>
  <c r="J81" i="106" s="1"/>
  <c r="N43" i="92"/>
  <c r="L43" i="98" s="1"/>
  <c r="M43" i="98"/>
  <c r="O49" i="92"/>
  <c r="N49" i="92" s="1"/>
  <c r="AC67" i="62"/>
  <c r="AB67" i="62" s="1"/>
  <c r="I103" i="106"/>
  <c r="K103" i="106" s="1"/>
  <c r="J103" i="106" s="1"/>
  <c r="J103" i="103"/>
  <c r="H103" i="106" s="1"/>
  <c r="AI6" i="116"/>
  <c r="H69" i="103"/>
  <c r="I68" i="103"/>
  <c r="K69" i="103"/>
  <c r="J69" i="103" s="1"/>
  <c r="AG59" i="98"/>
  <c r="T59" i="101" s="1"/>
  <c r="AB59" i="98"/>
  <c r="AH59" i="98" s="1"/>
  <c r="U59" i="101" s="1"/>
  <c r="A35" i="107"/>
  <c r="AF6" i="58"/>
  <c r="S6" i="62" s="1"/>
  <c r="AG45" i="89"/>
  <c r="T45" i="92" s="1"/>
  <c r="AC45" i="92" s="1"/>
  <c r="K252" i="100"/>
  <c r="I251" i="100"/>
  <c r="AG28" i="101"/>
  <c r="T28" i="104" s="1"/>
  <c r="AC28" i="104" s="1"/>
  <c r="AH39" i="101"/>
  <c r="U39" i="104" s="1"/>
  <c r="K320" i="88"/>
  <c r="J320" i="88" s="1"/>
  <c r="AD26" i="68"/>
  <c r="AH26" i="68" s="1"/>
  <c r="U26" i="89" s="1"/>
  <c r="H16" i="97"/>
  <c r="K16" i="97" s="1"/>
  <c r="J16" i="97" s="1"/>
  <c r="K307" i="100"/>
  <c r="I305" i="100"/>
  <c r="B21" i="104"/>
  <c r="I46" i="106"/>
  <c r="K46" i="106" s="1"/>
  <c r="J46" i="106" s="1"/>
  <c r="J46" i="103"/>
  <c r="H46" i="106" s="1"/>
  <c r="O38" i="107"/>
  <c r="N38" i="107" s="1"/>
  <c r="I156" i="103"/>
  <c r="J156" i="100"/>
  <c r="H156" i="103" s="1"/>
  <c r="K257" i="103"/>
  <c r="I255" i="103"/>
  <c r="H186" i="100"/>
  <c r="K186" i="100"/>
  <c r="J186" i="100" s="1"/>
  <c r="H121" i="100"/>
  <c r="K121" i="100" s="1"/>
  <c r="J121" i="100" s="1"/>
  <c r="AI65" i="119"/>
  <c r="AI67" i="119" s="1"/>
  <c r="AH67" i="119" s="1"/>
  <c r="I187" i="106"/>
  <c r="J187" i="103"/>
  <c r="H187" i="106" s="1"/>
  <c r="K273" i="100"/>
  <c r="I272" i="100"/>
  <c r="I74" i="91"/>
  <c r="AI35" i="98"/>
  <c r="V35" i="101" s="1"/>
  <c r="AE35" i="101" s="1"/>
  <c r="AD35" i="101" s="1"/>
  <c r="O59" i="98"/>
  <c r="M61" i="98"/>
  <c r="L61" i="98" s="1"/>
  <c r="H214" i="103"/>
  <c r="K214" i="103"/>
  <c r="J214" i="103" s="1"/>
  <c r="K15" i="106"/>
  <c r="J15" i="106" s="1"/>
  <c r="AC64" i="98"/>
  <c r="AF6" i="116"/>
  <c r="S6" i="119" s="1"/>
  <c r="I73" i="106"/>
  <c r="J73" i="103"/>
  <c r="H73" i="106" s="1"/>
  <c r="J100" i="103"/>
  <c r="H100" i="106" s="1"/>
  <c r="I100" i="106"/>
  <c r="K100" i="106" s="1"/>
  <c r="J100" i="106" s="1"/>
  <c r="AH6" i="58"/>
  <c r="U6" i="62" s="1"/>
  <c r="A7" i="89"/>
  <c r="C7" i="92" s="1"/>
  <c r="D7" i="92"/>
  <c r="AF45" i="89"/>
  <c r="S45" i="92" s="1"/>
  <c r="AF21" i="98"/>
  <c r="S21" i="101" s="1"/>
  <c r="AC21" i="101" s="1"/>
  <c r="B46" i="101"/>
  <c r="D49" i="101"/>
  <c r="C49" i="101" s="1"/>
  <c r="AG18" i="92"/>
  <c r="T18" i="98" s="1"/>
  <c r="AC18" i="98" s="1"/>
  <c r="AI28" i="101"/>
  <c r="V28" i="104" s="1"/>
  <c r="N63" i="92"/>
  <c r="L63" i="98" s="1"/>
  <c r="M63" i="98"/>
  <c r="K264" i="100"/>
  <c r="I263" i="100"/>
  <c r="I67" i="88"/>
  <c r="K29" i="106"/>
  <c r="J29" i="106" s="1"/>
  <c r="I27" i="106"/>
  <c r="AD51" i="68"/>
  <c r="I239" i="91"/>
  <c r="D30" i="101"/>
  <c r="A30" i="98"/>
  <c r="C30" i="101" s="1"/>
  <c r="H205" i="91"/>
  <c r="K205" i="91" s="1"/>
  <c r="J205" i="91" s="1"/>
  <c r="AF22" i="98"/>
  <c r="S22" i="101" s="1"/>
  <c r="AC22" i="101" s="1"/>
  <c r="A63" i="101"/>
  <c r="C63" i="104" s="1"/>
  <c r="D63" i="104"/>
  <c r="I245" i="103"/>
  <c r="J245" i="100"/>
  <c r="H245" i="103" s="1"/>
  <c r="I189" i="103"/>
  <c r="J189" i="100"/>
  <c r="H189" i="103" s="1"/>
  <c r="AG65" i="119"/>
  <c r="AG67" i="119" s="1"/>
  <c r="AF67" i="119" s="1"/>
  <c r="AB36" i="107"/>
  <c r="AI36" i="107" s="1"/>
  <c r="AF36" i="107"/>
  <c r="AG36" i="107"/>
  <c r="AG35" i="98"/>
  <c r="T35" i="101" s="1"/>
  <c r="AC35" i="101" s="1"/>
  <c r="AD30" i="119"/>
  <c r="AH30" i="119" s="1"/>
  <c r="AE32" i="119"/>
  <c r="AD32" i="119" s="1"/>
  <c r="H60" i="103"/>
  <c r="I55" i="103" s="1"/>
  <c r="I215" i="106"/>
  <c r="J215" i="103"/>
  <c r="H215" i="106" s="1"/>
  <c r="H197" i="100"/>
  <c r="K197" i="100" s="1"/>
  <c r="J197" i="100" s="1"/>
  <c r="I193" i="100"/>
  <c r="AC11" i="116"/>
  <c r="AB15" i="107"/>
  <c r="AH15" i="107" s="1"/>
  <c r="K238" i="103"/>
  <c r="I235" i="103"/>
  <c r="AC58" i="101"/>
  <c r="B43" i="104"/>
  <c r="AG6" i="58"/>
  <c r="J265" i="103"/>
  <c r="H265" i="106" s="1"/>
  <c r="I265" i="106"/>
  <c r="AG24" i="113"/>
  <c r="AF24" i="113" s="1"/>
  <c r="AH28" i="101"/>
  <c r="U28" i="104" s="1"/>
  <c r="AH66" i="92"/>
  <c r="U66" i="98" s="1"/>
  <c r="AE66" i="98" s="1"/>
  <c r="AD66" i="98" s="1"/>
  <c r="H134" i="103"/>
  <c r="K134" i="103" s="1"/>
  <c r="J134" i="103" s="1"/>
  <c r="J299" i="97"/>
  <c r="H299" i="100" s="1"/>
  <c r="I299" i="100"/>
  <c r="AD11" i="116"/>
  <c r="AE68" i="116" s="1"/>
  <c r="AD68" i="116" s="1"/>
  <c r="K295" i="91"/>
  <c r="J295" i="91" s="1"/>
  <c r="I320" i="91"/>
  <c r="H295" i="91"/>
  <c r="H320" i="91" s="1"/>
  <c r="K243" i="97"/>
  <c r="I240" i="97"/>
  <c r="H146" i="100"/>
  <c r="K146" i="100" s="1"/>
  <c r="J146" i="100" s="1"/>
  <c r="K228" i="97"/>
  <c r="I227" i="97"/>
  <c r="H38" i="103"/>
  <c r="K38" i="103" s="1"/>
  <c r="J38" i="103" s="1"/>
  <c r="AD23" i="58"/>
  <c r="AI23" i="58" s="1"/>
  <c r="AE24" i="58"/>
  <c r="AD24" i="58" s="1"/>
  <c r="I26" i="103"/>
  <c r="AF48" i="104"/>
  <c r="S48" i="107" s="1"/>
  <c r="AG48" i="104"/>
  <c r="T48" i="107" s="1"/>
  <c r="AC48" i="107" s="1"/>
  <c r="AH48" i="104"/>
  <c r="U48" i="107" s="1"/>
  <c r="AI48" i="104"/>
  <c r="V48" i="107" s="1"/>
  <c r="AE48" i="107" s="1"/>
  <c r="AD48" i="107" s="1"/>
  <c r="AB48" i="104"/>
  <c r="J148" i="100"/>
  <c r="H148" i="103" s="1"/>
  <c r="I148" i="103"/>
  <c r="AE32" i="62"/>
  <c r="AD32" i="62" s="1"/>
  <c r="K210" i="103"/>
  <c r="I209" i="103"/>
  <c r="I41" i="106"/>
  <c r="J41" i="103"/>
  <c r="H41" i="106" s="1"/>
  <c r="K125" i="103"/>
  <c r="I124" i="103"/>
  <c r="K201" i="103"/>
  <c r="I200" i="103"/>
  <c r="AB51" i="68"/>
  <c r="AI51" i="68" s="1"/>
  <c r="AF51" i="68"/>
  <c r="S51" i="89" s="1"/>
  <c r="AH51" i="68"/>
  <c r="U51" i="89" s="1"/>
  <c r="AG51" i="68"/>
  <c r="H244" i="100"/>
  <c r="K244" i="100" s="1"/>
  <c r="J244" i="100" s="1"/>
  <c r="K77" i="97"/>
  <c r="I75" i="97"/>
  <c r="AI37" i="65"/>
  <c r="AG37" i="65"/>
  <c r="AB37" i="65"/>
  <c r="AH37" i="65"/>
  <c r="U37" i="68" s="1"/>
  <c r="AF37" i="65"/>
  <c r="S37" i="68" s="1"/>
  <c r="AC41" i="65"/>
  <c r="AB41" i="65" s="1"/>
  <c r="O10" i="101"/>
  <c r="K285" i="100"/>
  <c r="I283" i="100"/>
  <c r="AI24" i="113"/>
  <c r="AH24" i="113" s="1"/>
  <c r="K80" i="103"/>
  <c r="AB8" i="65"/>
  <c r="AI8" i="65" s="1"/>
  <c r="V8" i="68" s="1"/>
  <c r="AH19" i="98"/>
  <c r="U19" i="101" s="1"/>
  <c r="AG19" i="98"/>
  <c r="T19" i="101" s="1"/>
  <c r="AB19" i="98"/>
  <c r="AF19" i="98" s="1"/>
  <c r="S19" i="101" s="1"/>
  <c r="I62" i="106"/>
  <c r="J62" i="103"/>
  <c r="H62" i="106" s="1"/>
  <c r="B26" i="104"/>
  <c r="K313" i="100"/>
  <c r="I310" i="100"/>
  <c r="J198" i="100"/>
  <c r="H198" i="103" s="1"/>
  <c r="I198" i="103"/>
  <c r="AH52" i="65"/>
  <c r="U52" i="68" s="1"/>
  <c r="AB52" i="65"/>
  <c r="AF52" i="65" s="1"/>
  <c r="S52" i="68" s="1"/>
  <c r="AI52" i="65"/>
  <c r="H6" i="100"/>
  <c r="K6" i="100" s="1"/>
  <c r="J6" i="100" s="1"/>
  <c r="O54" i="107"/>
  <c r="N54" i="107" s="1"/>
  <c r="AF43" i="119"/>
  <c r="AC49" i="119"/>
  <c r="AB49" i="119" s="1"/>
  <c r="AB43" i="119"/>
  <c r="AI43" i="119" s="1"/>
  <c r="AI49" i="119" s="1"/>
  <c r="AH49" i="119" s="1"/>
  <c r="AG43" i="119"/>
  <c r="AH43" i="119"/>
  <c r="K137" i="106"/>
  <c r="J137" i="106" s="1"/>
  <c r="I135" i="106"/>
  <c r="K113" i="106"/>
  <c r="J113" i="106" s="1"/>
  <c r="AC23" i="116"/>
  <c r="T24" i="116"/>
  <c r="S24" i="116" s="1"/>
  <c r="V23" i="62" l="1"/>
  <c r="AB22" i="101"/>
  <c r="AI22" i="101" s="1"/>
  <c r="V22" i="104" s="1"/>
  <c r="AE22" i="104" s="1"/>
  <c r="AD22" i="104" s="1"/>
  <c r="AF22" i="101"/>
  <c r="S22" i="104" s="1"/>
  <c r="AH22" i="101"/>
  <c r="U22" i="104" s="1"/>
  <c r="AG22" i="101"/>
  <c r="T22" i="104" s="1"/>
  <c r="AC22" i="104" s="1"/>
  <c r="AB21" i="101"/>
  <c r="AG21" i="101"/>
  <c r="T21" i="104" s="1"/>
  <c r="AI21" i="101"/>
  <c r="V21" i="104" s="1"/>
  <c r="AF21" i="101"/>
  <c r="S21" i="104" s="1"/>
  <c r="AH21" i="101"/>
  <c r="U21" i="104" s="1"/>
  <c r="V34" i="89"/>
  <c r="H270" i="97"/>
  <c r="K270" i="97"/>
  <c r="J270" i="97" s="1"/>
  <c r="H55" i="103"/>
  <c r="I51" i="103" s="1"/>
  <c r="K55" i="103"/>
  <c r="J55" i="103" s="1"/>
  <c r="V51" i="89"/>
  <c r="AB60" i="104"/>
  <c r="AG60" i="104" s="1"/>
  <c r="T60" i="107" s="1"/>
  <c r="K75" i="97"/>
  <c r="J75" i="97" s="1"/>
  <c r="I74" i="97"/>
  <c r="H75" i="97"/>
  <c r="A43" i="104"/>
  <c r="C43" i="107" s="1"/>
  <c r="D43" i="107"/>
  <c r="B63" i="104"/>
  <c r="D67" i="104"/>
  <c r="C67" i="104" s="1"/>
  <c r="I262" i="100"/>
  <c r="K263" i="100"/>
  <c r="J263" i="100" s="1"/>
  <c r="H263" i="100"/>
  <c r="I257" i="106"/>
  <c r="J257" i="103"/>
  <c r="H257" i="106" s="1"/>
  <c r="J307" i="100"/>
  <c r="H307" i="103" s="1"/>
  <c r="I307" i="103"/>
  <c r="AB28" i="104"/>
  <c r="AI28" i="104" s="1"/>
  <c r="V28" i="107" s="1"/>
  <c r="AI11" i="116"/>
  <c r="V6" i="119"/>
  <c r="T34" i="89"/>
  <c r="A56" i="101"/>
  <c r="C56" i="104" s="1"/>
  <c r="D56" i="104"/>
  <c r="AE6" i="62"/>
  <c r="V11" i="62"/>
  <c r="H301" i="106"/>
  <c r="K301" i="106" s="1"/>
  <c r="J301" i="106" s="1"/>
  <c r="O51" i="104"/>
  <c r="AF27" i="107"/>
  <c r="AB27" i="107"/>
  <c r="AI27" i="107"/>
  <c r="AH27" i="107"/>
  <c r="AG27" i="107"/>
  <c r="O41" i="101"/>
  <c r="N41" i="101" s="1"/>
  <c r="H20" i="100"/>
  <c r="K20" i="100" s="1"/>
  <c r="J20" i="100" s="1"/>
  <c r="I16" i="100"/>
  <c r="AI31" i="92"/>
  <c r="V31" i="98" s="1"/>
  <c r="AE31" i="98" s="1"/>
  <c r="AD31" i="98" s="1"/>
  <c r="AE63" i="65"/>
  <c r="V67" i="65"/>
  <c r="U67" i="65" s="1"/>
  <c r="K18" i="106"/>
  <c r="J18" i="106" s="1"/>
  <c r="I17" i="106"/>
  <c r="H258" i="100"/>
  <c r="K258" i="100" s="1"/>
  <c r="J258" i="100" s="1"/>
  <c r="I178" i="97"/>
  <c r="AG11" i="116"/>
  <c r="H209" i="103"/>
  <c r="K209" i="103" s="1"/>
  <c r="J209" i="103" s="1"/>
  <c r="K235" i="103"/>
  <c r="J235" i="103" s="1"/>
  <c r="H235" i="103"/>
  <c r="AB23" i="116"/>
  <c r="AF23" i="116" s="1"/>
  <c r="S23" i="119" s="1"/>
  <c r="V52" i="68"/>
  <c r="AI61" i="65"/>
  <c r="AH61" i="65" s="1"/>
  <c r="T37" i="68"/>
  <c r="AG41" i="65"/>
  <c r="AF41" i="65" s="1"/>
  <c r="T51" i="89"/>
  <c r="A26" i="104"/>
  <c r="C26" i="107" s="1"/>
  <c r="D26" i="107"/>
  <c r="AG8" i="65"/>
  <c r="T8" i="68" s="1"/>
  <c r="H283" i="100"/>
  <c r="K283" i="100" s="1"/>
  <c r="J283" i="100" s="1"/>
  <c r="I282" i="100"/>
  <c r="V37" i="68"/>
  <c r="AI41" i="65"/>
  <c r="AH41" i="65" s="1"/>
  <c r="K41" i="106"/>
  <c r="J41" i="106" s="1"/>
  <c r="I38" i="106"/>
  <c r="H227" i="97"/>
  <c r="K227" i="97"/>
  <c r="J227" i="97" s="1"/>
  <c r="I205" i="97"/>
  <c r="K320" i="91"/>
  <c r="J320" i="91" s="1"/>
  <c r="AB58" i="101"/>
  <c r="AH58" i="101" s="1"/>
  <c r="U58" i="104" s="1"/>
  <c r="AI58" i="101"/>
  <c r="V58" i="104" s="1"/>
  <c r="AF58" i="101"/>
  <c r="S58" i="104" s="1"/>
  <c r="AB11" i="116"/>
  <c r="AC68" i="116" s="1"/>
  <c r="AB68" i="116" s="1"/>
  <c r="K60" i="103"/>
  <c r="J60" i="103" s="1"/>
  <c r="B30" i="101"/>
  <c r="D32" i="101"/>
  <c r="C32" i="101" s="1"/>
  <c r="J264" i="100"/>
  <c r="H264" i="103" s="1"/>
  <c r="I264" i="103"/>
  <c r="A46" i="101"/>
  <c r="C46" i="104" s="1"/>
  <c r="D46" i="104"/>
  <c r="B49" i="101"/>
  <c r="A49" i="101" s="1"/>
  <c r="K187" i="106"/>
  <c r="J187" i="106" s="1"/>
  <c r="H251" i="100"/>
  <c r="K251" i="100"/>
  <c r="J251" i="100" s="1"/>
  <c r="I250" i="100"/>
  <c r="AI59" i="98"/>
  <c r="V59" i="101" s="1"/>
  <c r="AE59" i="101" s="1"/>
  <c r="AD59" i="101" s="1"/>
  <c r="K102" i="100"/>
  <c r="I101" i="100"/>
  <c r="AI60" i="101"/>
  <c r="V60" i="104" s="1"/>
  <c r="AE60" i="104" s="1"/>
  <c r="AD60" i="104" s="1"/>
  <c r="K275" i="106"/>
  <c r="J275" i="106" s="1"/>
  <c r="AH11" i="58"/>
  <c r="AI68" i="58"/>
  <c r="AH68" i="58" s="1"/>
  <c r="AG30" i="119"/>
  <c r="K225" i="100"/>
  <c r="I219" i="100"/>
  <c r="O34" i="104"/>
  <c r="M41" i="104"/>
  <c r="L41" i="104" s="1"/>
  <c r="J22" i="100"/>
  <c r="H22" i="103" s="1"/>
  <c r="I22" i="103"/>
  <c r="AI55" i="89"/>
  <c r="V55" i="92" s="1"/>
  <c r="AE55" i="92" s="1"/>
  <c r="AD55" i="92" s="1"/>
  <c r="AF31" i="92"/>
  <c r="S31" i="98" s="1"/>
  <c r="I260" i="103"/>
  <c r="J260" i="100"/>
  <c r="H260" i="103" s="1"/>
  <c r="AI16" i="101"/>
  <c r="V16" i="104" s="1"/>
  <c r="AE16" i="104" s="1"/>
  <c r="AD16" i="104" s="1"/>
  <c r="AI40" i="107"/>
  <c r="H239" i="91"/>
  <c r="K239" i="91" s="1"/>
  <c r="J239" i="91" s="1"/>
  <c r="O63" i="98"/>
  <c r="M67" i="98"/>
  <c r="L67" i="98" s="1"/>
  <c r="K156" i="103"/>
  <c r="I154" i="103"/>
  <c r="D13" i="104"/>
  <c r="A13" i="101"/>
  <c r="C13" i="104" s="1"/>
  <c r="AF7" i="92"/>
  <c r="S7" i="98" s="1"/>
  <c r="AH7" i="92"/>
  <c r="U7" i="98" s="1"/>
  <c r="AB7" i="92"/>
  <c r="AG7" i="92" s="1"/>
  <c r="T7" i="98" s="1"/>
  <c r="AC7" i="98" s="1"/>
  <c r="H321" i="67"/>
  <c r="K321" i="67"/>
  <c r="J321" i="67" s="1"/>
  <c r="T30" i="65"/>
  <c r="AG32" i="62"/>
  <c r="AF32" i="62" s="1"/>
  <c r="AB39" i="104"/>
  <c r="AI39" i="104" s="1"/>
  <c r="V39" i="107" s="1"/>
  <c r="AE39" i="107" s="1"/>
  <c r="AD39" i="107" s="1"/>
  <c r="AF39" i="104"/>
  <c r="S39" i="107" s="1"/>
  <c r="AH39" i="104"/>
  <c r="U39" i="107" s="1"/>
  <c r="I5" i="100"/>
  <c r="AG52" i="65"/>
  <c r="K62" i="106"/>
  <c r="J62" i="106" s="1"/>
  <c r="I60" i="106"/>
  <c r="AF8" i="65"/>
  <c r="S8" i="68" s="1"/>
  <c r="N10" i="101"/>
  <c r="L10" i="104" s="1"/>
  <c r="M10" i="104"/>
  <c r="I77" i="100"/>
  <c r="J77" i="97"/>
  <c r="H77" i="100" s="1"/>
  <c r="I210" i="106"/>
  <c r="J210" i="103"/>
  <c r="H210" i="106" s="1"/>
  <c r="J238" i="103"/>
  <c r="H238" i="106" s="1"/>
  <c r="I238" i="106"/>
  <c r="O67" i="92"/>
  <c r="N67" i="92" s="1"/>
  <c r="K73" i="106"/>
  <c r="J73" i="106" s="1"/>
  <c r="I69" i="106"/>
  <c r="N59" i="98"/>
  <c r="L59" i="101" s="1"/>
  <c r="M59" i="101"/>
  <c r="AG23" i="58"/>
  <c r="AF59" i="98"/>
  <c r="S59" i="101" s="1"/>
  <c r="AH60" i="101"/>
  <c r="U60" i="104" s="1"/>
  <c r="K284" i="106"/>
  <c r="J284" i="106" s="1"/>
  <c r="AI26" i="68"/>
  <c r="K185" i="106"/>
  <c r="J185" i="106" s="1"/>
  <c r="I183" i="106"/>
  <c r="D39" i="104"/>
  <c r="A39" i="101"/>
  <c r="C39" i="104" s="1"/>
  <c r="B11" i="68"/>
  <c r="H206" i="100"/>
  <c r="K206" i="100" s="1"/>
  <c r="J206" i="100" s="1"/>
  <c r="AI30" i="119"/>
  <c r="AI32" i="119" s="1"/>
  <c r="AH32" i="119" s="1"/>
  <c r="AG31" i="92"/>
  <c r="T31" i="98" s="1"/>
  <c r="AC31" i="98" s="1"/>
  <c r="K317" i="103"/>
  <c r="I316" i="103"/>
  <c r="AE17" i="104"/>
  <c r="AD17" i="104" s="1"/>
  <c r="I181" i="100"/>
  <c r="K182" i="100"/>
  <c r="H231" i="100"/>
  <c r="K231" i="100" s="1"/>
  <c r="J231" i="100" s="1"/>
  <c r="AB9" i="101"/>
  <c r="AG9" i="101" s="1"/>
  <c r="T9" i="104" s="1"/>
  <c r="AI9" i="101"/>
  <c r="V9" i="104" s="1"/>
  <c r="K34" i="97"/>
  <c r="J34" i="97" s="1"/>
  <c r="H34" i="97"/>
  <c r="I31" i="97"/>
  <c r="H262" i="97"/>
  <c r="K262" i="97"/>
  <c r="J262" i="97" s="1"/>
  <c r="K167" i="100"/>
  <c r="J167" i="100" s="1"/>
  <c r="AF40" i="107"/>
  <c r="AF30" i="119"/>
  <c r="AH53" i="101"/>
  <c r="U53" i="104" s="1"/>
  <c r="AB53" i="101"/>
  <c r="AG53" i="101" s="1"/>
  <c r="T53" i="104" s="1"/>
  <c r="AI53" i="101"/>
  <c r="V53" i="104" s="1"/>
  <c r="H145" i="97"/>
  <c r="K145" i="97" s="1"/>
  <c r="J145" i="97" s="1"/>
  <c r="I144" i="97"/>
  <c r="K198" i="103"/>
  <c r="I197" i="103"/>
  <c r="AH8" i="65"/>
  <c r="U8" i="68" s="1"/>
  <c r="AE8" i="68" s="1"/>
  <c r="AD8" i="68" s="1"/>
  <c r="H200" i="103"/>
  <c r="K200" i="103"/>
  <c r="J200" i="103" s="1"/>
  <c r="H26" i="103"/>
  <c r="K26" i="103" s="1"/>
  <c r="J26" i="103" s="1"/>
  <c r="K265" i="106"/>
  <c r="J265" i="106" s="1"/>
  <c r="AI15" i="107"/>
  <c r="AB35" i="101"/>
  <c r="AF35" i="101" s="1"/>
  <c r="S35" i="104" s="1"/>
  <c r="K189" i="103"/>
  <c r="I186" i="103"/>
  <c r="I204" i="91"/>
  <c r="AB45" i="92"/>
  <c r="AI45" i="92" s="1"/>
  <c r="V45" i="98" s="1"/>
  <c r="AE45" i="98" s="1"/>
  <c r="AD45" i="98" s="1"/>
  <c r="AG45" i="92"/>
  <c r="T45" i="98" s="1"/>
  <c r="AC45" i="98" s="1"/>
  <c r="AH45" i="92"/>
  <c r="U45" i="98" s="1"/>
  <c r="AF45" i="92"/>
  <c r="S45" i="98" s="1"/>
  <c r="AC54" i="101"/>
  <c r="AF26" i="68"/>
  <c r="S26" i="89" s="1"/>
  <c r="AB66" i="98"/>
  <c r="AG66" i="98" s="1"/>
  <c r="T66" i="101" s="1"/>
  <c r="O8" i="68"/>
  <c r="M11" i="68"/>
  <c r="AH10" i="98"/>
  <c r="U10" i="101" s="1"/>
  <c r="AE10" i="101" s="1"/>
  <c r="AD10" i="101" s="1"/>
  <c r="O36" i="107"/>
  <c r="N36" i="107" s="1"/>
  <c r="AE39" i="104"/>
  <c r="AD39" i="104" s="1"/>
  <c r="AG67" i="62"/>
  <c r="AF67" i="62" s="1"/>
  <c r="T63" i="65"/>
  <c r="K84" i="100"/>
  <c r="I79" i="100"/>
  <c r="J207" i="100"/>
  <c r="H207" i="103" s="1"/>
  <c r="I207" i="103"/>
  <c r="AB20" i="101"/>
  <c r="AF20" i="101" s="1"/>
  <c r="S20" i="104" s="1"/>
  <c r="J233" i="100"/>
  <c r="H233" i="103" s="1"/>
  <c r="I233" i="103"/>
  <c r="AD23" i="116"/>
  <c r="AE24" i="116"/>
  <c r="AD24" i="116" s="1"/>
  <c r="J37" i="97"/>
  <c r="H37" i="100" s="1"/>
  <c r="I37" i="100"/>
  <c r="H159" i="103"/>
  <c r="K159" i="103" s="1"/>
  <c r="J159" i="103" s="1"/>
  <c r="I252" i="103"/>
  <c r="J252" i="100"/>
  <c r="H252" i="103" s="1"/>
  <c r="N11" i="65"/>
  <c r="O68" i="65" s="1"/>
  <c r="N68" i="65" s="1"/>
  <c r="I319" i="88"/>
  <c r="H290" i="88"/>
  <c r="H319" i="88" s="1"/>
  <c r="I201" i="106"/>
  <c r="J201" i="103"/>
  <c r="H201" i="106" s="1"/>
  <c r="O43" i="98"/>
  <c r="M49" i="98"/>
  <c r="L49" i="98" s="1"/>
  <c r="AE54" i="101"/>
  <c r="AD54" i="101" s="1"/>
  <c r="AG26" i="68"/>
  <c r="AC38" i="101"/>
  <c r="AF10" i="98"/>
  <c r="S10" i="101" s="1"/>
  <c r="AF23" i="58"/>
  <c r="S23" i="62" s="1"/>
  <c r="K278" i="103"/>
  <c r="I277" i="103"/>
  <c r="AI14" i="101"/>
  <c r="V14" i="104" s="1"/>
  <c r="AB14" i="101"/>
  <c r="AH14" i="101" s="1"/>
  <c r="U14" i="104" s="1"/>
  <c r="AG14" i="101"/>
  <c r="T14" i="104" s="1"/>
  <c r="B8" i="89"/>
  <c r="D11" i="89"/>
  <c r="N9" i="104"/>
  <c r="L9" i="107" s="1"/>
  <c r="M9" i="107"/>
  <c r="O9" i="107" s="1"/>
  <c r="N9" i="107" s="1"/>
  <c r="I286" i="103"/>
  <c r="K287" i="103"/>
  <c r="AB17" i="104"/>
  <c r="AG17" i="104" s="1"/>
  <c r="T17" i="107" s="1"/>
  <c r="AC17" i="107" s="1"/>
  <c r="AH17" i="104"/>
  <c r="U17" i="107" s="1"/>
  <c r="AI17" i="104"/>
  <c r="V17" i="107" s="1"/>
  <c r="AE17" i="107" s="1"/>
  <c r="AD17" i="107" s="1"/>
  <c r="AF17" i="104"/>
  <c r="S17" i="107" s="1"/>
  <c r="H4" i="91"/>
  <c r="H166" i="91" s="1"/>
  <c r="I166" i="91"/>
  <c r="AC43" i="89"/>
  <c r="T49" i="89"/>
  <c r="S49" i="89" s="1"/>
  <c r="I161" i="106"/>
  <c r="J161" i="103"/>
  <c r="H161" i="106" s="1"/>
  <c r="AB48" i="107"/>
  <c r="AI48" i="107" s="1"/>
  <c r="K193" i="100"/>
  <c r="J193" i="100" s="1"/>
  <c r="H193" i="100"/>
  <c r="AC59" i="101"/>
  <c r="J242" i="103"/>
  <c r="H242" i="106" s="1"/>
  <c r="I242" i="106"/>
  <c r="AC19" i="101"/>
  <c r="K148" i="103"/>
  <c r="I146" i="103"/>
  <c r="K299" i="100"/>
  <c r="I297" i="100"/>
  <c r="H27" i="106"/>
  <c r="K27" i="106" s="1"/>
  <c r="J27" i="106" s="1"/>
  <c r="I26" i="106"/>
  <c r="B7" i="92"/>
  <c r="H74" i="91"/>
  <c r="I67" i="91" s="1"/>
  <c r="K74" i="91"/>
  <c r="J74" i="91" s="1"/>
  <c r="H310" i="100"/>
  <c r="K310" i="100" s="1"/>
  <c r="J310" i="100" s="1"/>
  <c r="I309" i="100"/>
  <c r="AI19" i="98"/>
  <c r="V19" i="101" s="1"/>
  <c r="AE19" i="101" s="1"/>
  <c r="AD19" i="101" s="1"/>
  <c r="H124" i="103"/>
  <c r="K124" i="103"/>
  <c r="J124" i="103" s="1"/>
  <c r="I121" i="103"/>
  <c r="I239" i="97"/>
  <c r="H240" i="97"/>
  <c r="K240" i="97" s="1"/>
  <c r="J240" i="97" s="1"/>
  <c r="AG11" i="58"/>
  <c r="T6" i="62"/>
  <c r="AF15" i="107"/>
  <c r="K215" i="106"/>
  <c r="J215" i="106" s="1"/>
  <c r="I214" i="106"/>
  <c r="AH36" i="107"/>
  <c r="K245" i="103"/>
  <c r="I244" i="103"/>
  <c r="AG18" i="98"/>
  <c r="T18" i="101" s="1"/>
  <c r="AB18" i="98"/>
  <c r="AF18" i="98" s="1"/>
  <c r="S18" i="101" s="1"/>
  <c r="H272" i="100"/>
  <c r="I271" i="100" s="1"/>
  <c r="D21" i="107"/>
  <c r="B21" i="107" s="1"/>
  <c r="A21" i="107" s="1"/>
  <c r="A21" i="104"/>
  <c r="C21" i="107" s="1"/>
  <c r="H68" i="103"/>
  <c r="K68" i="103" s="1"/>
  <c r="J68" i="103" s="1"/>
  <c r="AB57" i="101"/>
  <c r="AH57" i="101" s="1"/>
  <c r="U57" i="104" s="1"/>
  <c r="AG10" i="98"/>
  <c r="T10" i="101" s="1"/>
  <c r="B23" i="68"/>
  <c r="D24" i="68"/>
  <c r="C24" i="68" s="1"/>
  <c r="K151" i="100"/>
  <c r="I150" i="100"/>
  <c r="K155" i="106"/>
  <c r="J155" i="106" s="1"/>
  <c r="AF55" i="89"/>
  <c r="S55" i="92" s="1"/>
  <c r="AC55" i="92" s="1"/>
  <c r="K212" i="103"/>
  <c r="I211" i="103"/>
  <c r="AG56" i="101"/>
  <c r="T56" i="104" s="1"/>
  <c r="AC56" i="104" s="1"/>
  <c r="AF16" i="101"/>
  <c r="S16" i="104" s="1"/>
  <c r="AC16" i="104" s="1"/>
  <c r="K9" i="103"/>
  <c r="I6" i="103"/>
  <c r="K311" i="106"/>
  <c r="J311" i="106" s="1"/>
  <c r="AC47" i="104"/>
  <c r="O24" i="92"/>
  <c r="N24" i="92" s="1"/>
  <c r="AE43" i="89"/>
  <c r="V49" i="89"/>
  <c r="U49" i="89" s="1"/>
  <c r="AH23" i="58"/>
  <c r="U23" i="62" s="1"/>
  <c r="H135" i="106"/>
  <c r="K135" i="106" s="1"/>
  <c r="J135" i="106" s="1"/>
  <c r="I134" i="106"/>
  <c r="J285" i="100"/>
  <c r="H285" i="103" s="1"/>
  <c r="I285" i="103"/>
  <c r="I228" i="100"/>
  <c r="J228" i="97"/>
  <c r="H228" i="100" s="1"/>
  <c r="H296" i="97"/>
  <c r="I295" i="97" s="1"/>
  <c r="K296" i="97"/>
  <c r="J296" i="97" s="1"/>
  <c r="AG49" i="119"/>
  <c r="AF49" i="119" s="1"/>
  <c r="AG15" i="107"/>
  <c r="AE28" i="104"/>
  <c r="AD28" i="104" s="1"/>
  <c r="AB64" i="98"/>
  <c r="AH64" i="98" s="1"/>
  <c r="U64" i="101" s="1"/>
  <c r="AF64" i="98"/>
  <c r="S64" i="101" s="1"/>
  <c r="AC61" i="65"/>
  <c r="AB61" i="65" s="1"/>
  <c r="I313" i="103"/>
  <c r="J313" i="100"/>
  <c r="H313" i="103" s="1"/>
  <c r="J80" i="103"/>
  <c r="H80" i="106" s="1"/>
  <c r="I80" i="106"/>
  <c r="I125" i="106"/>
  <c r="J125" i="103"/>
  <c r="H125" i="106" s="1"/>
  <c r="J243" i="97"/>
  <c r="H243" i="100" s="1"/>
  <c r="I243" i="100"/>
  <c r="B67" i="101"/>
  <c r="A67" i="101" s="1"/>
  <c r="B32" i="98"/>
  <c r="A32" i="98" s="1"/>
  <c r="I168" i="88"/>
  <c r="H67" i="88"/>
  <c r="H168" i="88" s="1"/>
  <c r="K67" i="88"/>
  <c r="J67" i="88" s="1"/>
  <c r="I273" i="103"/>
  <c r="J273" i="100"/>
  <c r="H273" i="103" s="1"/>
  <c r="H255" i="103"/>
  <c r="K255" i="103"/>
  <c r="J255" i="103" s="1"/>
  <c r="H305" i="100"/>
  <c r="K305" i="100"/>
  <c r="J305" i="100" s="1"/>
  <c r="AB13" i="65"/>
  <c r="AI13" i="65" s="1"/>
  <c r="AF13" i="65"/>
  <c r="S13" i="68" s="1"/>
  <c r="AH13" i="65"/>
  <c r="U13" i="68" s="1"/>
  <c r="AG13" i="65"/>
  <c r="O27" i="104"/>
  <c r="M32" i="104"/>
  <c r="L32" i="104" s="1"/>
  <c r="I169" i="91"/>
  <c r="H144" i="91"/>
  <c r="H169" i="91" s="1"/>
  <c r="K147" i="106"/>
  <c r="J147" i="106" s="1"/>
  <c r="O6" i="89"/>
  <c r="V30" i="65"/>
  <c r="AI32" i="62"/>
  <c r="AH32" i="62" s="1"/>
  <c r="O13" i="98"/>
  <c r="M24" i="98"/>
  <c r="L24" i="98" s="1"/>
  <c r="T11" i="119"/>
  <c r="H67" i="91" l="1"/>
  <c r="H168" i="91" s="1"/>
  <c r="I168" i="91"/>
  <c r="K168" i="91" s="1"/>
  <c r="J168" i="91" s="1"/>
  <c r="K67" i="91"/>
  <c r="J67" i="91" s="1"/>
  <c r="AB17" i="107"/>
  <c r="AG17" i="107" s="1"/>
  <c r="AF17" i="107"/>
  <c r="AI17" i="107"/>
  <c r="AH17" i="107"/>
  <c r="AB55" i="92"/>
  <c r="AG55" i="92" s="1"/>
  <c r="T55" i="98" s="1"/>
  <c r="AC55" i="98" s="1"/>
  <c r="AH55" i="92"/>
  <c r="U55" i="98" s="1"/>
  <c r="AI55" i="92"/>
  <c r="V55" i="98" s="1"/>
  <c r="AF55" i="92"/>
  <c r="S55" i="98" s="1"/>
  <c r="H51" i="103"/>
  <c r="H167" i="103" s="1"/>
  <c r="I167" i="103"/>
  <c r="AB7" i="98"/>
  <c r="H271" i="100"/>
  <c r="K271" i="100" s="1"/>
  <c r="J271" i="100" s="1"/>
  <c r="AG16" i="104"/>
  <c r="T16" i="107" s="1"/>
  <c r="AB16" i="104"/>
  <c r="AI16" i="104" s="1"/>
  <c r="V16" i="107" s="1"/>
  <c r="AE16" i="107" s="1"/>
  <c r="AD16" i="107" s="1"/>
  <c r="AH16" i="104"/>
  <c r="U16" i="107" s="1"/>
  <c r="V13" i="68"/>
  <c r="H295" i="97"/>
  <c r="H320" i="97" s="1"/>
  <c r="K295" i="97"/>
  <c r="J295" i="97" s="1"/>
  <c r="I320" i="97"/>
  <c r="K320" i="97" s="1"/>
  <c r="J320" i="97" s="1"/>
  <c r="H309" i="100"/>
  <c r="K309" i="100" s="1"/>
  <c r="J309" i="100" s="1"/>
  <c r="AE14" i="104"/>
  <c r="AD14" i="104" s="1"/>
  <c r="H204" i="91"/>
  <c r="K204" i="91" s="1"/>
  <c r="J204" i="91" s="1"/>
  <c r="I290" i="91"/>
  <c r="J198" i="103"/>
  <c r="H198" i="106" s="1"/>
  <c r="I198" i="106"/>
  <c r="J182" i="100"/>
  <c r="H182" i="103" s="1"/>
  <c r="I182" i="103"/>
  <c r="V26" i="89"/>
  <c r="K5" i="100"/>
  <c r="J5" i="100" s="1"/>
  <c r="H5" i="100"/>
  <c r="K282" i="100"/>
  <c r="J282" i="100" s="1"/>
  <c r="H282" i="100"/>
  <c r="AC51" i="89"/>
  <c r="K178" i="97"/>
  <c r="J178" i="97" s="1"/>
  <c r="H178" i="97"/>
  <c r="I177" i="97"/>
  <c r="H16" i="100"/>
  <c r="K16" i="100"/>
  <c r="J16" i="100" s="1"/>
  <c r="B56" i="104"/>
  <c r="D61" i="104"/>
  <c r="C61" i="104" s="1"/>
  <c r="AG28" i="104"/>
  <c r="T28" i="107" s="1"/>
  <c r="K74" i="97"/>
  <c r="J74" i="97" s="1"/>
  <c r="H74" i="97"/>
  <c r="I67" i="97"/>
  <c r="AE34" i="89"/>
  <c r="AB22" i="104"/>
  <c r="AF22" i="104" s="1"/>
  <c r="S22" i="107" s="1"/>
  <c r="H134" i="106"/>
  <c r="K134" i="106" s="1"/>
  <c r="J134" i="106" s="1"/>
  <c r="H26" i="106"/>
  <c r="K26" i="106" s="1"/>
  <c r="J26" i="106" s="1"/>
  <c r="K273" i="103"/>
  <c r="I272" i="103"/>
  <c r="AG64" i="98"/>
  <c r="T64" i="101" s="1"/>
  <c r="AC64" i="101" s="1"/>
  <c r="H6" i="103"/>
  <c r="K6" i="103"/>
  <c r="J6" i="103" s="1"/>
  <c r="I5" i="103"/>
  <c r="AG57" i="101"/>
  <c r="T57" i="104" s="1"/>
  <c r="K272" i="100"/>
  <c r="J272" i="100" s="1"/>
  <c r="H244" i="103"/>
  <c r="K244" i="103"/>
  <c r="J244" i="103" s="1"/>
  <c r="AG48" i="107"/>
  <c r="H277" i="103"/>
  <c r="K277" i="103" s="1"/>
  <c r="J277" i="103" s="1"/>
  <c r="M43" i="101"/>
  <c r="N43" i="98"/>
  <c r="L43" i="101" s="1"/>
  <c r="I206" i="103"/>
  <c r="K207" i="103"/>
  <c r="H186" i="103"/>
  <c r="K186" i="103" s="1"/>
  <c r="J186" i="103" s="1"/>
  <c r="I169" i="97"/>
  <c r="K169" i="97" s="1"/>
  <c r="J169" i="97" s="1"/>
  <c r="H144" i="97"/>
  <c r="H169" i="97" s="1"/>
  <c r="K144" i="97"/>
  <c r="J144" i="97" s="1"/>
  <c r="H181" i="100"/>
  <c r="K181" i="100" s="1"/>
  <c r="J181" i="100" s="1"/>
  <c r="I178" i="100"/>
  <c r="H69" i="106"/>
  <c r="K69" i="106" s="1"/>
  <c r="J69" i="106" s="1"/>
  <c r="K77" i="100"/>
  <c r="I75" i="100"/>
  <c r="B13" i="104"/>
  <c r="M34" i="107"/>
  <c r="N34" i="104"/>
  <c r="L34" i="107" s="1"/>
  <c r="O41" i="104"/>
  <c r="N41" i="104" s="1"/>
  <c r="H101" i="100"/>
  <c r="K101" i="100" s="1"/>
  <c r="J101" i="100" s="1"/>
  <c r="H205" i="97"/>
  <c r="K205" i="97" s="1"/>
  <c r="J205" i="97" s="1"/>
  <c r="AG23" i="116"/>
  <c r="M51" i="107"/>
  <c r="N51" i="104"/>
  <c r="L51" i="107" s="1"/>
  <c r="H262" i="100"/>
  <c r="K262" i="100" s="1"/>
  <c r="J262" i="100" s="1"/>
  <c r="AE51" i="89"/>
  <c r="S11" i="119"/>
  <c r="T68" i="119" s="1"/>
  <c r="S68" i="119" s="1"/>
  <c r="K125" i="106"/>
  <c r="J125" i="106" s="1"/>
  <c r="I124" i="106"/>
  <c r="J9" i="103"/>
  <c r="H9" i="106" s="1"/>
  <c r="I9" i="106"/>
  <c r="H150" i="100"/>
  <c r="K150" i="100" s="1"/>
  <c r="J150" i="100" s="1"/>
  <c r="I145" i="100"/>
  <c r="AF57" i="101"/>
  <c r="S57" i="104" s="1"/>
  <c r="I245" i="106"/>
  <c r="J245" i="103"/>
  <c r="H245" i="106" s="1"/>
  <c r="H239" i="97"/>
  <c r="K239" i="97" s="1"/>
  <c r="J239" i="97" s="1"/>
  <c r="AB59" i="101"/>
  <c r="AI59" i="101" s="1"/>
  <c r="V59" i="104" s="1"/>
  <c r="AF59" i="101"/>
  <c r="S59" i="104" s="1"/>
  <c r="D68" i="89"/>
  <c r="C68" i="89" s="1"/>
  <c r="C11" i="89"/>
  <c r="I278" i="106"/>
  <c r="J278" i="103"/>
  <c r="H278" i="106" s="1"/>
  <c r="K252" i="103"/>
  <c r="I251" i="103"/>
  <c r="K233" i="103"/>
  <c r="I231" i="103"/>
  <c r="L11" i="68"/>
  <c r="M68" i="68" s="1"/>
  <c r="L68" i="68" s="1"/>
  <c r="AG54" i="101"/>
  <c r="T54" i="104" s="1"/>
  <c r="AB54" i="101"/>
  <c r="AH54" i="101" s="1"/>
  <c r="U54" i="104" s="1"/>
  <c r="AF54" i="101"/>
  <c r="S54" i="104" s="1"/>
  <c r="I189" i="106"/>
  <c r="J189" i="103"/>
  <c r="H189" i="106" s="1"/>
  <c r="AH9" i="101"/>
  <c r="U9" i="104" s="1"/>
  <c r="AE9" i="104" s="1"/>
  <c r="AD9" i="104" s="1"/>
  <c r="B68" i="68"/>
  <c r="A68" i="68" s="1"/>
  <c r="A11" i="68"/>
  <c r="O10" i="104"/>
  <c r="AG39" i="104"/>
  <c r="T39" i="107" s="1"/>
  <c r="AC39" i="107" s="1"/>
  <c r="H154" i="103"/>
  <c r="K154" i="103"/>
  <c r="J154" i="103" s="1"/>
  <c r="K219" i="100"/>
  <c r="J219" i="100" s="1"/>
  <c r="H219" i="100"/>
  <c r="J102" i="100"/>
  <c r="H102" i="103" s="1"/>
  <c r="I102" i="103"/>
  <c r="B46" i="104"/>
  <c r="D49" i="104"/>
  <c r="C49" i="104" s="1"/>
  <c r="AC37" i="68"/>
  <c r="T41" i="68"/>
  <c r="S41" i="68" s="1"/>
  <c r="AH23" i="116"/>
  <c r="U23" i="119" s="1"/>
  <c r="AF28" i="104"/>
  <c r="S28" i="107" s="1"/>
  <c r="AC18" i="101"/>
  <c r="K144" i="91"/>
  <c r="J144" i="91" s="1"/>
  <c r="K80" i="106"/>
  <c r="J80" i="106" s="1"/>
  <c r="AI64" i="98"/>
  <c r="V64" i="101" s="1"/>
  <c r="AE64" i="101" s="1"/>
  <c r="AD64" i="101" s="1"/>
  <c r="J151" i="100"/>
  <c r="H151" i="103" s="1"/>
  <c r="I151" i="103"/>
  <c r="AI57" i="101"/>
  <c r="V57" i="104" s="1"/>
  <c r="AE57" i="104" s="1"/>
  <c r="AD57" i="104" s="1"/>
  <c r="I296" i="100"/>
  <c r="H297" i="100"/>
  <c r="K297" i="100"/>
  <c r="J297" i="100" s="1"/>
  <c r="K161" i="106"/>
  <c r="J161" i="106" s="1"/>
  <c r="I159" i="106"/>
  <c r="D8" i="92"/>
  <c r="A8" i="89"/>
  <c r="C8" i="92" s="1"/>
  <c r="K201" i="106"/>
  <c r="J201" i="106" s="1"/>
  <c r="I200" i="106"/>
  <c r="I158" i="103"/>
  <c r="H79" i="100"/>
  <c r="K79" i="100" s="1"/>
  <c r="J79" i="100" s="1"/>
  <c r="M8" i="89"/>
  <c r="N8" i="68"/>
  <c r="L8" i="89" s="1"/>
  <c r="AH35" i="101"/>
  <c r="U35" i="104" s="1"/>
  <c r="AF9" i="101"/>
  <c r="S9" i="104" s="1"/>
  <c r="AC9" i="104" s="1"/>
  <c r="H316" i="103"/>
  <c r="K316" i="103" s="1"/>
  <c r="J316" i="103" s="1"/>
  <c r="B41" i="101"/>
  <c r="A41" i="101" s="1"/>
  <c r="AI7" i="92"/>
  <c r="V7" i="98" s="1"/>
  <c r="AE7" i="98" s="1"/>
  <c r="AD7" i="98" s="1"/>
  <c r="I156" i="106"/>
  <c r="J156" i="103"/>
  <c r="H156" i="106" s="1"/>
  <c r="K260" i="103"/>
  <c r="I258" i="103"/>
  <c r="J225" i="100"/>
  <c r="H225" i="103" s="1"/>
  <c r="I225" i="103"/>
  <c r="AC8" i="68"/>
  <c r="H17" i="106"/>
  <c r="K17" i="106" s="1"/>
  <c r="J17" i="106" s="1"/>
  <c r="AC34" i="89"/>
  <c r="K307" i="103"/>
  <c r="I305" i="103"/>
  <c r="D63" i="107"/>
  <c r="A63" i="104"/>
  <c r="C63" i="107" s="1"/>
  <c r="AF60" i="104"/>
  <c r="S60" i="107" s="1"/>
  <c r="AC60" i="107" s="1"/>
  <c r="AE21" i="104"/>
  <c r="AD21" i="104" s="1"/>
  <c r="I299" i="103"/>
  <c r="J299" i="100"/>
  <c r="H299" i="103" s="1"/>
  <c r="AH20" i="101"/>
  <c r="U20" i="104" s="1"/>
  <c r="J84" i="100"/>
  <c r="H84" i="103" s="1"/>
  <c r="I84" i="103"/>
  <c r="AH66" i="98"/>
  <c r="U66" i="101" s="1"/>
  <c r="AE53" i="104"/>
  <c r="AD53" i="104" s="1"/>
  <c r="I317" i="106"/>
  <c r="J317" i="103"/>
  <c r="H317" i="106" s="1"/>
  <c r="K238" i="106"/>
  <c r="J238" i="106" s="1"/>
  <c r="I235" i="106"/>
  <c r="AG32" i="119"/>
  <c r="AF32" i="119" s="1"/>
  <c r="K250" i="100"/>
  <c r="J250" i="100" s="1"/>
  <c r="H250" i="100"/>
  <c r="I263" i="103"/>
  <c r="K264" i="103"/>
  <c r="AE58" i="104"/>
  <c r="AD58" i="104" s="1"/>
  <c r="K38" i="106"/>
  <c r="J38" i="106" s="1"/>
  <c r="H38" i="106"/>
  <c r="AE52" i="68"/>
  <c r="V61" i="68"/>
  <c r="U61" i="68" s="1"/>
  <c r="AE6" i="119"/>
  <c r="V11" i="119"/>
  <c r="AC21" i="104"/>
  <c r="T13" i="68"/>
  <c r="K242" i="106"/>
  <c r="J242" i="106" s="1"/>
  <c r="K169" i="91"/>
  <c r="J169" i="91" s="1"/>
  <c r="K228" i="100"/>
  <c r="I227" i="100"/>
  <c r="H121" i="103"/>
  <c r="K121" i="103"/>
  <c r="J121" i="103" s="1"/>
  <c r="M27" i="107"/>
  <c r="N27" i="104"/>
  <c r="L27" i="107" s="1"/>
  <c r="O32" i="104"/>
  <c r="N32" i="104" s="1"/>
  <c r="K285" i="103"/>
  <c r="I283" i="103"/>
  <c r="H211" i="103"/>
  <c r="K211" i="103" s="1"/>
  <c r="J211" i="103" s="1"/>
  <c r="H146" i="103"/>
  <c r="K146" i="103"/>
  <c r="J146" i="103" s="1"/>
  <c r="AH48" i="107"/>
  <c r="AH43" i="89"/>
  <c r="U43" i="92" s="1"/>
  <c r="AB43" i="89"/>
  <c r="AG43" i="89" s="1"/>
  <c r="AB38" i="101"/>
  <c r="AG38" i="101" s="1"/>
  <c r="T38" i="104" s="1"/>
  <c r="K290" i="88"/>
  <c r="J290" i="88" s="1"/>
  <c r="AG20" i="101"/>
  <c r="T20" i="104" s="1"/>
  <c r="AC20" i="104" s="1"/>
  <c r="AC63" i="65"/>
  <c r="T67" i="65"/>
  <c r="S67" i="65" s="1"/>
  <c r="AF66" i="98"/>
  <c r="S66" i="101" s="1"/>
  <c r="AC66" i="101" s="1"/>
  <c r="AI45" i="98"/>
  <c r="V45" i="101" s="1"/>
  <c r="AE45" i="101" s="1"/>
  <c r="AD45" i="101" s="1"/>
  <c r="AH45" i="98"/>
  <c r="U45" i="101" s="1"/>
  <c r="AB45" i="98"/>
  <c r="AF45" i="98" s="1"/>
  <c r="S45" i="101" s="1"/>
  <c r="AI35" i="101"/>
  <c r="V35" i="104" s="1"/>
  <c r="AE35" i="104" s="1"/>
  <c r="AD35" i="104" s="1"/>
  <c r="AB31" i="98"/>
  <c r="AH31" i="98" s="1"/>
  <c r="U31" i="101" s="1"/>
  <c r="AI31" i="98"/>
  <c r="V31" i="101" s="1"/>
  <c r="AG31" i="98"/>
  <c r="T31" i="101" s="1"/>
  <c r="AC31" i="101" s="1"/>
  <c r="AF31" i="98"/>
  <c r="S31" i="101" s="1"/>
  <c r="B39" i="104"/>
  <c r="D41" i="104"/>
  <c r="C41" i="104" s="1"/>
  <c r="T23" i="62"/>
  <c r="AG24" i="58"/>
  <c r="AF24" i="58" s="1"/>
  <c r="H60" i="106"/>
  <c r="I55" i="106" s="1"/>
  <c r="K60" i="106"/>
  <c r="J60" i="106" s="1"/>
  <c r="M63" i="101"/>
  <c r="N63" i="98"/>
  <c r="L63" i="101" s="1"/>
  <c r="O67" i="98"/>
  <c r="N67" i="98" s="1"/>
  <c r="B26" i="107"/>
  <c r="AC24" i="116"/>
  <c r="AB24" i="116" s="1"/>
  <c r="U11" i="62"/>
  <c r="V68" i="62" s="1"/>
  <c r="U68" i="62" s="1"/>
  <c r="AI68" i="116"/>
  <c r="AH68" i="116" s="1"/>
  <c r="AH11" i="116"/>
  <c r="B43" i="107"/>
  <c r="AI60" i="104"/>
  <c r="V60" i="107" s="1"/>
  <c r="M13" i="101"/>
  <c r="N13" i="98"/>
  <c r="L13" i="101" s="1"/>
  <c r="AE30" i="65"/>
  <c r="V32" i="65"/>
  <c r="U32" i="65" s="1"/>
  <c r="K168" i="88"/>
  <c r="J168" i="88" s="1"/>
  <c r="I170" i="88"/>
  <c r="AD43" i="89"/>
  <c r="AE49" i="89"/>
  <c r="AD49" i="89" s="1"/>
  <c r="H214" i="106"/>
  <c r="K214" i="106" s="1"/>
  <c r="J214" i="106" s="1"/>
  <c r="K313" i="103"/>
  <c r="I310" i="103"/>
  <c r="AB47" i="104"/>
  <c r="AH47" i="104" s="1"/>
  <c r="U47" i="107" s="1"/>
  <c r="AF47" i="104"/>
  <c r="S47" i="107" s="1"/>
  <c r="I212" i="106"/>
  <c r="J212" i="103"/>
  <c r="H212" i="106" s="1"/>
  <c r="AI18" i="98"/>
  <c r="V18" i="101" s="1"/>
  <c r="D7" i="98"/>
  <c r="A7" i="92"/>
  <c r="C7" i="98" s="1"/>
  <c r="I148" i="106"/>
  <c r="J148" i="103"/>
  <c r="H148" i="106" s="1"/>
  <c r="AF48" i="107"/>
  <c r="K4" i="91"/>
  <c r="J4" i="91" s="1"/>
  <c r="J287" i="103"/>
  <c r="H287" i="106" s="1"/>
  <c r="I287" i="106"/>
  <c r="AF14" i="101"/>
  <c r="S14" i="104" s="1"/>
  <c r="AC14" i="104" s="1"/>
  <c r="T26" i="89"/>
  <c r="I321" i="88"/>
  <c r="K319" i="88"/>
  <c r="J319" i="88" s="1"/>
  <c r="K37" i="100"/>
  <c r="I34" i="100"/>
  <c r="AI20" i="101"/>
  <c r="V20" i="104" s="1"/>
  <c r="AE20" i="104" s="1"/>
  <c r="AD20" i="104" s="1"/>
  <c r="AI66" i="98"/>
  <c r="V66" i="101" s="1"/>
  <c r="AE66" i="101" s="1"/>
  <c r="AD66" i="101" s="1"/>
  <c r="AG35" i="101"/>
  <c r="T35" i="104" s="1"/>
  <c r="AC35" i="104" s="1"/>
  <c r="AF53" i="101"/>
  <c r="S53" i="104" s="1"/>
  <c r="AC53" i="104" s="1"/>
  <c r="H31" i="97"/>
  <c r="K31" i="97" s="1"/>
  <c r="J31" i="97" s="1"/>
  <c r="H183" i="106"/>
  <c r="K183" i="106"/>
  <c r="J183" i="106" s="1"/>
  <c r="O61" i="98"/>
  <c r="N61" i="98" s="1"/>
  <c r="K22" i="103"/>
  <c r="I20" i="103"/>
  <c r="AG58" i="101"/>
  <c r="T58" i="104" s="1"/>
  <c r="AC58" i="104" s="1"/>
  <c r="AI23" i="116"/>
  <c r="AD63" i="65"/>
  <c r="AE67" i="65" s="1"/>
  <c r="AD67" i="65" s="1"/>
  <c r="AD6" i="62"/>
  <c r="AE11" i="62" s="1"/>
  <c r="AH28" i="104"/>
  <c r="U28" i="107" s="1"/>
  <c r="AE28" i="107" s="1"/>
  <c r="AD28" i="107" s="1"/>
  <c r="K257" i="106"/>
  <c r="J257" i="106" s="1"/>
  <c r="I255" i="106"/>
  <c r="AH60" i="104"/>
  <c r="U60" i="107" s="1"/>
  <c r="AI24" i="58"/>
  <c r="AH24" i="58" s="1"/>
  <c r="AF11" i="58"/>
  <c r="AG68" i="58"/>
  <c r="AF68" i="58" s="1"/>
  <c r="AB56" i="104"/>
  <c r="AG56" i="104" s="1"/>
  <c r="T56" i="107" s="1"/>
  <c r="M6" i="92"/>
  <c r="N6" i="89"/>
  <c r="L6" i="92" s="1"/>
  <c r="A23" i="68"/>
  <c r="C23" i="89" s="1"/>
  <c r="D23" i="89"/>
  <c r="B24" i="68"/>
  <c r="A24" i="68" s="1"/>
  <c r="AH18" i="98"/>
  <c r="U18" i="101" s="1"/>
  <c r="AC10" i="101"/>
  <c r="K243" i="100"/>
  <c r="I240" i="100"/>
  <c r="T11" i="62"/>
  <c r="AC6" i="62"/>
  <c r="AB19" i="101"/>
  <c r="AI19" i="101" s="1"/>
  <c r="V19" i="104" s="1"/>
  <c r="I170" i="91"/>
  <c r="K166" i="91"/>
  <c r="J166" i="91" s="1"/>
  <c r="H286" i="103"/>
  <c r="K286" i="103" s="1"/>
  <c r="J286" i="103" s="1"/>
  <c r="H197" i="103"/>
  <c r="I193" i="103" s="1"/>
  <c r="K197" i="103"/>
  <c r="J197" i="103" s="1"/>
  <c r="O59" i="101"/>
  <c r="M61" i="101"/>
  <c r="L61" i="101" s="1"/>
  <c r="I209" i="106"/>
  <c r="K210" i="106"/>
  <c r="J210" i="106" s="1"/>
  <c r="T52" i="68"/>
  <c r="AG61" i="65"/>
  <c r="AF61" i="65" s="1"/>
  <c r="AC30" i="65"/>
  <c r="T32" i="65"/>
  <c r="S32" i="65" s="1"/>
  <c r="A30" i="101"/>
  <c r="C30" i="104" s="1"/>
  <c r="D30" i="104"/>
  <c r="AE37" i="68"/>
  <c r="V41" i="68"/>
  <c r="U41" i="68" s="1"/>
  <c r="AF11" i="116"/>
  <c r="AG68" i="116" s="1"/>
  <c r="AF68" i="116" s="1"/>
  <c r="B61" i="101"/>
  <c r="A61" i="101" s="1"/>
  <c r="AE23" i="62"/>
  <c r="V24" i="62"/>
  <c r="U24" i="62" s="1"/>
  <c r="AB55" i="98" l="1"/>
  <c r="AI55" i="98" s="1"/>
  <c r="V55" i="101" s="1"/>
  <c r="H193" i="103"/>
  <c r="K193" i="103" s="1"/>
  <c r="J193" i="103" s="1"/>
  <c r="AC38" i="104"/>
  <c r="H55" i="106"/>
  <c r="I51" i="106" s="1"/>
  <c r="K55" i="106"/>
  <c r="J55" i="106" s="1"/>
  <c r="AB53" i="104"/>
  <c r="AH53" i="104" s="1"/>
  <c r="U53" i="107" s="1"/>
  <c r="AF53" i="104"/>
  <c r="S53" i="107" s="1"/>
  <c r="AG53" i="104"/>
  <c r="T53" i="107" s="1"/>
  <c r="AC53" i="107" s="1"/>
  <c r="AI53" i="104"/>
  <c r="V53" i="107" s="1"/>
  <c r="T43" i="92"/>
  <c r="AB66" i="101"/>
  <c r="AI66" i="101" s="1"/>
  <c r="V66" i="104" s="1"/>
  <c r="AF66" i="101"/>
  <c r="S66" i="104" s="1"/>
  <c r="AB14" i="104"/>
  <c r="AF14" i="104" s="1"/>
  <c r="S14" i="107" s="1"/>
  <c r="AI60" i="107"/>
  <c r="AB60" i="107"/>
  <c r="AD11" i="62"/>
  <c r="AE68" i="62"/>
  <c r="AD68" i="62" s="1"/>
  <c r="AB9" i="104"/>
  <c r="AH9" i="104" s="1"/>
  <c r="U9" i="107" s="1"/>
  <c r="AG9" i="104"/>
  <c r="T9" i="107" s="1"/>
  <c r="AC9" i="107" s="1"/>
  <c r="AF9" i="104"/>
  <c r="S9" i="107" s="1"/>
  <c r="AB30" i="65"/>
  <c r="AC32" i="65" s="1"/>
  <c r="AB32" i="65" s="1"/>
  <c r="AH19" i="101"/>
  <c r="U19" i="104" s="1"/>
  <c r="AE19" i="104" s="1"/>
  <c r="AD19" i="104" s="1"/>
  <c r="AD23" i="62"/>
  <c r="AE24" i="62" s="1"/>
  <c r="AD24" i="62" s="1"/>
  <c r="M59" i="104"/>
  <c r="N59" i="101"/>
  <c r="L59" i="104" s="1"/>
  <c r="AF19" i="101"/>
  <c r="S19" i="104" s="1"/>
  <c r="J243" i="100"/>
  <c r="H243" i="103" s="1"/>
  <c r="I243" i="103"/>
  <c r="I4" i="97"/>
  <c r="J37" i="100"/>
  <c r="H37" i="103" s="1"/>
  <c r="I37" i="103"/>
  <c r="I313" i="106"/>
  <c r="J313" i="103"/>
  <c r="H313" i="106" s="1"/>
  <c r="AD30" i="65"/>
  <c r="AE32" i="65" s="1"/>
  <c r="AD32" i="65" s="1"/>
  <c r="M67" i="101"/>
  <c r="L67" i="101" s="1"/>
  <c r="O63" i="101"/>
  <c r="AF38" i="101"/>
  <c r="S38" i="104" s="1"/>
  <c r="AC49" i="89"/>
  <c r="AB49" i="89" s="1"/>
  <c r="K227" i="100"/>
  <c r="J227" i="100" s="1"/>
  <c r="H227" i="100"/>
  <c r="I205" i="100"/>
  <c r="U11" i="119"/>
  <c r="V68" i="119"/>
  <c r="U68" i="119" s="1"/>
  <c r="H263" i="103"/>
  <c r="I262" i="103" s="1"/>
  <c r="AB34" i="89"/>
  <c r="AG34" i="89" s="1"/>
  <c r="AI34" i="89"/>
  <c r="I260" i="106"/>
  <c r="J260" i="103"/>
  <c r="H260" i="106" s="1"/>
  <c r="H296" i="100"/>
  <c r="K296" i="100" s="1"/>
  <c r="J296" i="100" s="1"/>
  <c r="AB18" i="101"/>
  <c r="AC54" i="104"/>
  <c r="K278" i="106"/>
  <c r="J278" i="106" s="1"/>
  <c r="I277" i="106"/>
  <c r="K9" i="106"/>
  <c r="J9" i="106" s="1"/>
  <c r="I6" i="106"/>
  <c r="I74" i="100"/>
  <c r="H75" i="100"/>
  <c r="K75" i="100"/>
  <c r="J75" i="100" s="1"/>
  <c r="O49" i="98"/>
  <c r="N49" i="98" s="1"/>
  <c r="AH22" i="104"/>
  <c r="U22" i="107" s="1"/>
  <c r="A56" i="104"/>
  <c r="C56" i="107" s="1"/>
  <c r="D56" i="107"/>
  <c r="K167" i="103"/>
  <c r="J167" i="103" s="1"/>
  <c r="H255" i="106"/>
  <c r="K255" i="106"/>
  <c r="J255" i="106" s="1"/>
  <c r="AG19" i="101"/>
  <c r="T19" i="104" s="1"/>
  <c r="AB10" i="101"/>
  <c r="AI10" i="101" s="1"/>
  <c r="V10" i="104" s="1"/>
  <c r="AG10" i="101"/>
  <c r="T10" i="104" s="1"/>
  <c r="AH56" i="104"/>
  <c r="U56" i="107" s="1"/>
  <c r="V23" i="119"/>
  <c r="AI24" i="116"/>
  <c r="AH24" i="116" s="1"/>
  <c r="K212" i="106"/>
  <c r="J212" i="106" s="1"/>
  <c r="I211" i="106"/>
  <c r="O24" i="98"/>
  <c r="N24" i="98" s="1"/>
  <c r="AI38" i="101"/>
  <c r="V38" i="104" s="1"/>
  <c r="AI43" i="89"/>
  <c r="H283" i="103"/>
  <c r="I282" i="103"/>
  <c r="K283" i="103"/>
  <c r="J283" i="103" s="1"/>
  <c r="I228" i="103"/>
  <c r="J228" i="100"/>
  <c r="H228" i="103" s="1"/>
  <c r="AD6" i="119"/>
  <c r="O11" i="68"/>
  <c r="B11" i="89"/>
  <c r="J77" i="100"/>
  <c r="H77" i="103" s="1"/>
  <c r="I77" i="103"/>
  <c r="AC57" i="104"/>
  <c r="I197" i="106"/>
  <c r="K198" i="106"/>
  <c r="J198" i="106" s="1"/>
  <c r="AH7" i="98"/>
  <c r="U7" i="101" s="1"/>
  <c r="AB31" i="101"/>
  <c r="AF31" i="101" s="1"/>
  <c r="S31" i="104" s="1"/>
  <c r="J285" i="103"/>
  <c r="H285" i="106" s="1"/>
  <c r="I285" i="106"/>
  <c r="K84" i="103"/>
  <c r="I79" i="103"/>
  <c r="B67" i="104"/>
  <c r="A67" i="104" s="1"/>
  <c r="K156" i="106"/>
  <c r="J156" i="106" s="1"/>
  <c r="I154" i="106"/>
  <c r="K151" i="103"/>
  <c r="I150" i="103"/>
  <c r="H124" i="106"/>
  <c r="K124" i="106"/>
  <c r="J124" i="106" s="1"/>
  <c r="I121" i="106"/>
  <c r="O43" i="101"/>
  <c r="M49" i="101"/>
  <c r="L49" i="101" s="1"/>
  <c r="H5" i="103"/>
  <c r="K5" i="103" s="1"/>
  <c r="J5" i="103" s="1"/>
  <c r="AD34" i="89"/>
  <c r="AG7" i="98"/>
  <c r="T7" i="101" s="1"/>
  <c r="H321" i="88"/>
  <c r="K321" i="88" s="1"/>
  <c r="J321" i="88" s="1"/>
  <c r="M24" i="101"/>
  <c r="L24" i="101" s="1"/>
  <c r="O13" i="101"/>
  <c r="AE31" i="101"/>
  <c r="AD31" i="101" s="1"/>
  <c r="AH38" i="101"/>
  <c r="U38" i="104" s="1"/>
  <c r="AD52" i="68"/>
  <c r="AE61" i="68"/>
  <c r="AD61" i="68" s="1"/>
  <c r="O8" i="89"/>
  <c r="M11" i="89"/>
  <c r="B8" i="92"/>
  <c r="D11" i="92"/>
  <c r="K189" i="106"/>
  <c r="J189" i="106" s="1"/>
  <c r="I186" i="106"/>
  <c r="H231" i="103"/>
  <c r="K231" i="103"/>
  <c r="J231" i="103" s="1"/>
  <c r="I244" i="106"/>
  <c r="K245" i="106"/>
  <c r="J245" i="106" s="1"/>
  <c r="I68" i="106"/>
  <c r="H67" i="97"/>
  <c r="H168" i="97" s="1"/>
  <c r="K67" i="97"/>
  <c r="J67" i="97" s="1"/>
  <c r="I168" i="97"/>
  <c r="H177" i="97"/>
  <c r="K177" i="97" s="1"/>
  <c r="J177" i="97" s="1"/>
  <c r="H290" i="91"/>
  <c r="H319" i="91" s="1"/>
  <c r="I319" i="91"/>
  <c r="K290" i="91"/>
  <c r="J290" i="91" s="1"/>
  <c r="AF16" i="104"/>
  <c r="S16" i="107" s="1"/>
  <c r="AC52" i="68"/>
  <c r="T61" i="68"/>
  <c r="S61" i="68" s="1"/>
  <c r="B23" i="89"/>
  <c r="D24" i="89"/>
  <c r="C24" i="89" s="1"/>
  <c r="AI56" i="104"/>
  <c r="V56" i="107" s="1"/>
  <c r="AE56" i="107" s="1"/>
  <c r="AD56" i="107" s="1"/>
  <c r="I22" i="106"/>
  <c r="J22" i="103"/>
  <c r="H22" i="106" s="1"/>
  <c r="AB35" i="104"/>
  <c r="AH35" i="104" s="1"/>
  <c r="U35" i="107" s="1"/>
  <c r="AG47" i="104"/>
  <c r="T47" i="107" s="1"/>
  <c r="AC47" i="107" s="1"/>
  <c r="AE60" i="107"/>
  <c r="AD60" i="107" s="1"/>
  <c r="H235" i="106"/>
  <c r="K235" i="106"/>
  <c r="J235" i="106" s="1"/>
  <c r="B63" i="107"/>
  <c r="D67" i="107"/>
  <c r="C67" i="107" s="1"/>
  <c r="AH8" i="68"/>
  <c r="U8" i="89" s="1"/>
  <c r="AB8" i="68"/>
  <c r="AI8" i="68"/>
  <c r="V8" i="89" s="1"/>
  <c r="AF8" i="68"/>
  <c r="S8" i="89" s="1"/>
  <c r="AG8" i="68"/>
  <c r="T8" i="89" s="1"/>
  <c r="AC8" i="89" s="1"/>
  <c r="K159" i="106"/>
  <c r="J159" i="106" s="1"/>
  <c r="H159" i="106"/>
  <c r="I158" i="106" s="1"/>
  <c r="AG37" i="68"/>
  <c r="AI37" i="68"/>
  <c r="AB37" i="68"/>
  <c r="AF37" i="68" s="1"/>
  <c r="S37" i="89" s="1"/>
  <c r="AH37" i="68"/>
  <c r="U37" i="89" s="1"/>
  <c r="AC41" i="68"/>
  <c r="AB41" i="68" s="1"/>
  <c r="AI54" i="101"/>
  <c r="V54" i="104" s="1"/>
  <c r="AE54" i="104" s="1"/>
  <c r="AD54" i="104" s="1"/>
  <c r="J233" i="103"/>
  <c r="H233" i="106" s="1"/>
  <c r="I233" i="106"/>
  <c r="AH59" i="101"/>
  <c r="U59" i="104" s="1"/>
  <c r="AE59" i="104" s="1"/>
  <c r="AD59" i="104" s="1"/>
  <c r="O51" i="107"/>
  <c r="AG22" i="104"/>
  <c r="T22" i="107" s="1"/>
  <c r="AC22" i="107" s="1"/>
  <c r="AI7" i="98"/>
  <c r="V7" i="101" s="1"/>
  <c r="AE7" i="101" s="1"/>
  <c r="AD7" i="101" s="1"/>
  <c r="AE55" i="98"/>
  <c r="AD55" i="98" s="1"/>
  <c r="AC26" i="89"/>
  <c r="AD37" i="68"/>
  <c r="AE41" i="68"/>
  <c r="AD41" i="68" s="1"/>
  <c r="AI47" i="104"/>
  <c r="V47" i="107" s="1"/>
  <c r="AE47" i="107" s="1"/>
  <c r="AD47" i="107" s="1"/>
  <c r="H170" i="88"/>
  <c r="K170" i="88"/>
  <c r="J170" i="88" s="1"/>
  <c r="A26" i="107"/>
  <c r="AC23" i="62"/>
  <c r="T24" i="62"/>
  <c r="S24" i="62" s="1"/>
  <c r="AI63" i="65"/>
  <c r="AF63" i="65"/>
  <c r="S63" i="68" s="1"/>
  <c r="AG63" i="65"/>
  <c r="AH63" i="65"/>
  <c r="U63" i="68" s="1"/>
  <c r="AB63" i="65"/>
  <c r="AC67" i="65"/>
  <c r="AB67" i="65" s="1"/>
  <c r="O27" i="107"/>
  <c r="M32" i="107"/>
  <c r="L32" i="107" s="1"/>
  <c r="K305" i="103"/>
  <c r="J305" i="103" s="1"/>
  <c r="H305" i="103"/>
  <c r="K225" i="103"/>
  <c r="I219" i="103"/>
  <c r="AB39" i="107"/>
  <c r="AI39" i="107" s="1"/>
  <c r="AF39" i="107"/>
  <c r="AH39" i="107"/>
  <c r="H251" i="103"/>
  <c r="K251" i="103"/>
  <c r="J251" i="103" s="1"/>
  <c r="I250" i="103"/>
  <c r="H145" i="100"/>
  <c r="K145" i="100"/>
  <c r="J145" i="100" s="1"/>
  <c r="I144" i="100"/>
  <c r="T23" i="119"/>
  <c r="AG24" i="116"/>
  <c r="AF24" i="116" s="1"/>
  <c r="O34" i="107"/>
  <c r="M41" i="107"/>
  <c r="L41" i="107" s="1"/>
  <c r="K178" i="100"/>
  <c r="J178" i="100" s="1"/>
  <c r="H178" i="100"/>
  <c r="I177" i="100" s="1"/>
  <c r="AF64" i="101"/>
  <c r="S64" i="104" s="1"/>
  <c r="AB64" i="101"/>
  <c r="AG64" i="101"/>
  <c r="T64" i="104" s="1"/>
  <c r="AH64" i="101"/>
  <c r="U64" i="104" s="1"/>
  <c r="AI64" i="101"/>
  <c r="V64" i="104" s="1"/>
  <c r="AE64" i="104" s="1"/>
  <c r="AD64" i="104" s="1"/>
  <c r="AC16" i="107"/>
  <c r="AF7" i="98"/>
  <c r="S7" i="101" s="1"/>
  <c r="AI58" i="104"/>
  <c r="V58" i="107" s="1"/>
  <c r="AF58" i="104"/>
  <c r="S58" i="107" s="1"/>
  <c r="AH58" i="104"/>
  <c r="U58" i="107" s="1"/>
  <c r="AB58" i="104"/>
  <c r="AG58" i="104" s="1"/>
  <c r="T58" i="107" s="1"/>
  <c r="AC58" i="107" s="1"/>
  <c r="AF56" i="104"/>
  <c r="S56" i="107" s="1"/>
  <c r="AC56" i="107" s="1"/>
  <c r="AC11" i="62"/>
  <c r="AB6" i="62"/>
  <c r="AG6" i="62" s="1"/>
  <c r="H209" i="106"/>
  <c r="K209" i="106" s="1"/>
  <c r="J209" i="106" s="1"/>
  <c r="T68" i="62"/>
  <c r="S68" i="62" s="1"/>
  <c r="S11" i="62"/>
  <c r="I286" i="106"/>
  <c r="K287" i="106"/>
  <c r="J287" i="106" s="1"/>
  <c r="B7" i="98"/>
  <c r="A43" i="107"/>
  <c r="AG45" i="98"/>
  <c r="T45" i="101" s="1"/>
  <c r="AC45" i="101" s="1"/>
  <c r="AI20" i="104"/>
  <c r="V20" i="107" s="1"/>
  <c r="AG20" i="104"/>
  <c r="T20" i="107" s="1"/>
  <c r="AH20" i="104"/>
  <c r="U20" i="107" s="1"/>
  <c r="AB20" i="104"/>
  <c r="AF20" i="104"/>
  <c r="S20" i="107" s="1"/>
  <c r="AF43" i="89"/>
  <c r="S43" i="92" s="1"/>
  <c r="AC13" i="68"/>
  <c r="I307" i="106"/>
  <c r="J307" i="103"/>
  <c r="H307" i="106" s="1"/>
  <c r="K158" i="103"/>
  <c r="J158" i="103" s="1"/>
  <c r="H158" i="103"/>
  <c r="A46" i="104"/>
  <c r="C46" i="107" s="1"/>
  <c r="D46" i="107"/>
  <c r="B49" i="104"/>
  <c r="A49" i="104" s="1"/>
  <c r="N10" i="104"/>
  <c r="L10" i="107" s="1"/>
  <c r="M10" i="107"/>
  <c r="I252" i="106"/>
  <c r="J252" i="103"/>
  <c r="H252" i="106" s="1"/>
  <c r="AG59" i="101"/>
  <c r="T59" i="104" s="1"/>
  <c r="AC59" i="104" s="1"/>
  <c r="I204" i="97"/>
  <c r="I207" i="106"/>
  <c r="J207" i="103"/>
  <c r="H207" i="106" s="1"/>
  <c r="K272" i="103"/>
  <c r="J272" i="103" s="1"/>
  <c r="H272" i="103"/>
  <c r="I271" i="103"/>
  <c r="AI22" i="104"/>
  <c r="V22" i="107" s="1"/>
  <c r="AE22" i="107" s="1"/>
  <c r="AD22" i="107" s="1"/>
  <c r="AC28" i="107"/>
  <c r="AE26" i="89"/>
  <c r="AE13" i="68"/>
  <c r="I270" i="100"/>
  <c r="H20" i="103"/>
  <c r="I16" i="103" s="1"/>
  <c r="K20" i="103"/>
  <c r="J20" i="103" s="1"/>
  <c r="K148" i="106"/>
  <c r="J148" i="106" s="1"/>
  <c r="I146" i="106"/>
  <c r="B32" i="101"/>
  <c r="A32" i="101" s="1"/>
  <c r="B30" i="104"/>
  <c r="D32" i="104"/>
  <c r="C32" i="104" s="1"/>
  <c r="H170" i="91"/>
  <c r="K170" i="91"/>
  <c r="J170" i="91" s="1"/>
  <c r="H240" i="100"/>
  <c r="K240" i="100"/>
  <c r="J240" i="100" s="1"/>
  <c r="I239" i="100"/>
  <c r="O6" i="92"/>
  <c r="H34" i="100"/>
  <c r="K34" i="100"/>
  <c r="J34" i="100" s="1"/>
  <c r="I31" i="100"/>
  <c r="AE18" i="101"/>
  <c r="AD18" i="101" s="1"/>
  <c r="H310" i="103"/>
  <c r="I309" i="103" s="1"/>
  <c r="K310" i="103"/>
  <c r="J310" i="103" s="1"/>
  <c r="D39" i="107"/>
  <c r="A39" i="104"/>
  <c r="C39" i="107" s="1"/>
  <c r="B41" i="104"/>
  <c r="A41" i="104" s="1"/>
  <c r="AB21" i="104"/>
  <c r="AH21" i="104" s="1"/>
  <c r="U21" i="107" s="1"/>
  <c r="I264" i="106"/>
  <c r="J264" i="103"/>
  <c r="H264" i="106" s="1"/>
  <c r="I316" i="106"/>
  <c r="K317" i="106"/>
  <c r="J317" i="106" s="1"/>
  <c r="K299" i="103"/>
  <c r="I297" i="103"/>
  <c r="H258" i="103"/>
  <c r="K258" i="103"/>
  <c r="J258" i="103" s="1"/>
  <c r="H200" i="106"/>
  <c r="K200" i="106" s="1"/>
  <c r="J200" i="106" s="1"/>
  <c r="K102" i="103"/>
  <c r="I101" i="103"/>
  <c r="AD51" i="89"/>
  <c r="A13" i="104"/>
  <c r="C13" i="107" s="1"/>
  <c r="D13" i="107"/>
  <c r="H206" i="103"/>
  <c r="K206" i="103"/>
  <c r="J206" i="103" s="1"/>
  <c r="J273" i="103"/>
  <c r="H273" i="106" s="1"/>
  <c r="I273" i="106"/>
  <c r="AB51" i="89"/>
  <c r="AG51" i="89" s="1"/>
  <c r="AF51" i="89"/>
  <c r="S51" i="92" s="1"/>
  <c r="AI51" i="89"/>
  <c r="AH51" i="89"/>
  <c r="U51" i="92" s="1"/>
  <c r="K182" i="103"/>
  <c r="I181" i="103"/>
  <c r="K51" i="103"/>
  <c r="J51" i="103" s="1"/>
  <c r="AB56" i="107" l="1"/>
  <c r="AF56" i="107" s="1"/>
  <c r="AH56" i="107"/>
  <c r="AI56" i="107"/>
  <c r="AG56" i="107"/>
  <c r="AB58" i="107"/>
  <c r="AH58" i="107" s="1"/>
  <c r="T34" i="92"/>
  <c r="H177" i="100"/>
  <c r="K177" i="100"/>
  <c r="J177" i="100" s="1"/>
  <c r="H262" i="103"/>
  <c r="K262" i="103" s="1"/>
  <c r="J262" i="103" s="1"/>
  <c r="H51" i="106"/>
  <c r="H167" i="106" s="1"/>
  <c r="I167" i="106"/>
  <c r="K167" i="106" s="1"/>
  <c r="J167" i="106" s="1"/>
  <c r="H158" i="106"/>
  <c r="K158" i="106"/>
  <c r="J158" i="106" s="1"/>
  <c r="T51" i="92"/>
  <c r="H309" i="103"/>
  <c r="K309" i="103"/>
  <c r="J309" i="103" s="1"/>
  <c r="T6" i="65"/>
  <c r="H16" i="103"/>
  <c r="K16" i="103" s="1"/>
  <c r="J16" i="103" s="1"/>
  <c r="N6" i="92"/>
  <c r="L6" i="98" s="1"/>
  <c r="M6" i="98"/>
  <c r="AE53" i="107"/>
  <c r="AD53" i="107" s="1"/>
  <c r="AG21" i="104"/>
  <c r="T21" i="107" s="1"/>
  <c r="J225" i="103"/>
  <c r="H225" i="106" s="1"/>
  <c r="I225" i="106"/>
  <c r="AG67" i="65"/>
  <c r="AF67" i="65" s="1"/>
  <c r="T63" i="68"/>
  <c r="AG22" i="107"/>
  <c r="AB22" i="107"/>
  <c r="AH22" i="107"/>
  <c r="AF22" i="107"/>
  <c r="AI22" i="107"/>
  <c r="AB8" i="89"/>
  <c r="AI8" i="89" s="1"/>
  <c r="V8" i="92" s="1"/>
  <c r="C11" i="92"/>
  <c r="D68" i="92"/>
  <c r="C68" i="92" s="1"/>
  <c r="O24" i="101"/>
  <c r="N24" i="101" s="1"/>
  <c r="M13" i="104"/>
  <c r="N13" i="101"/>
  <c r="L13" i="104" s="1"/>
  <c r="I151" i="106"/>
  <c r="J151" i="103"/>
  <c r="H151" i="106" s="1"/>
  <c r="AG31" i="101"/>
  <c r="T31" i="104" s="1"/>
  <c r="AC31" i="104" s="1"/>
  <c r="AI57" i="104"/>
  <c r="V57" i="107" s="1"/>
  <c r="AB57" i="104"/>
  <c r="AH57" i="104" s="1"/>
  <c r="U57" i="107" s="1"/>
  <c r="K228" i="103"/>
  <c r="I227" i="103"/>
  <c r="I295" i="100"/>
  <c r="AH34" i="89"/>
  <c r="U34" i="92" s="1"/>
  <c r="O61" i="101"/>
  <c r="N61" i="101" s="1"/>
  <c r="AH30" i="65"/>
  <c r="U30" i="68" s="1"/>
  <c r="AI14" i="104"/>
  <c r="V14" i="107" s="1"/>
  <c r="AB53" i="107"/>
  <c r="AH53" i="107" s="1"/>
  <c r="D30" i="107"/>
  <c r="D32" i="107" s="1"/>
  <c r="C32" i="107" s="1"/>
  <c r="A30" i="104"/>
  <c r="C30" i="107" s="1"/>
  <c r="H205" i="100"/>
  <c r="K205" i="100"/>
  <c r="J205" i="100" s="1"/>
  <c r="I204" i="100"/>
  <c r="AD13" i="68"/>
  <c r="AF21" i="104"/>
  <c r="S21" i="107" s="1"/>
  <c r="K239" i="100"/>
  <c r="J239" i="100" s="1"/>
  <c r="H239" i="100"/>
  <c r="H146" i="106"/>
  <c r="K146" i="106"/>
  <c r="J146" i="106" s="1"/>
  <c r="I206" i="106"/>
  <c r="K207" i="106"/>
  <c r="J207" i="106" s="1"/>
  <c r="B46" i="107"/>
  <c r="D49" i="107"/>
  <c r="C49" i="107" s="1"/>
  <c r="N34" i="107"/>
  <c r="O41" i="107"/>
  <c r="N41" i="107" s="1"/>
  <c r="K22" i="106"/>
  <c r="J22" i="106" s="1"/>
  <c r="I20" i="106"/>
  <c r="I321" i="91"/>
  <c r="K319" i="91"/>
  <c r="J319" i="91" s="1"/>
  <c r="H68" i="106"/>
  <c r="K68" i="106" s="1"/>
  <c r="J68" i="106" s="1"/>
  <c r="A8" i="92"/>
  <c r="C8" i="98" s="1"/>
  <c r="D8" i="98"/>
  <c r="B11" i="92"/>
  <c r="H154" i="106"/>
  <c r="K154" i="106"/>
  <c r="J154" i="106" s="1"/>
  <c r="AH31" i="101"/>
  <c r="U31" i="104" s="1"/>
  <c r="K77" i="103"/>
  <c r="I75" i="103"/>
  <c r="AC19" i="104"/>
  <c r="AG54" i="104"/>
  <c r="T54" i="107" s="1"/>
  <c r="AB54" i="104"/>
  <c r="AF54" i="104" s="1"/>
  <c r="S54" i="107" s="1"/>
  <c r="AH54" i="104"/>
  <c r="U54" i="107" s="1"/>
  <c r="AI54" i="104"/>
  <c r="V54" i="107" s="1"/>
  <c r="K313" i="106"/>
  <c r="J313" i="106" s="1"/>
  <c r="I310" i="106"/>
  <c r="AH14" i="104"/>
  <c r="U14" i="107" s="1"/>
  <c r="AH66" i="101"/>
  <c r="U66" i="104" s="1"/>
  <c r="AE66" i="104" s="1"/>
  <c r="AD66" i="104" s="1"/>
  <c r="H219" i="103"/>
  <c r="K219" i="103" s="1"/>
  <c r="J219" i="103" s="1"/>
  <c r="H150" i="103"/>
  <c r="K150" i="103" s="1"/>
  <c r="J150" i="103" s="1"/>
  <c r="H211" i="106"/>
  <c r="K211" i="106"/>
  <c r="J211" i="106" s="1"/>
  <c r="V34" i="92"/>
  <c r="AB38" i="104"/>
  <c r="AI38" i="104" s="1"/>
  <c r="V38" i="107" s="1"/>
  <c r="H181" i="103"/>
  <c r="K181" i="103"/>
  <c r="J181" i="103" s="1"/>
  <c r="I178" i="103"/>
  <c r="H204" i="97"/>
  <c r="K204" i="97"/>
  <c r="J204" i="97" s="1"/>
  <c r="AC64" i="104"/>
  <c r="V63" i="68"/>
  <c r="AI67" i="65"/>
  <c r="AH67" i="65" s="1"/>
  <c r="N51" i="107"/>
  <c r="V37" i="89"/>
  <c r="AI41" i="68"/>
  <c r="AH41" i="68" s="1"/>
  <c r="AE8" i="89"/>
  <c r="AD8" i="89" s="1"/>
  <c r="AB47" i="107"/>
  <c r="AG47" i="107" s="1"/>
  <c r="L11" i="89"/>
  <c r="M68" i="89" s="1"/>
  <c r="L68" i="89" s="1"/>
  <c r="AI31" i="101"/>
  <c r="V31" i="104" s="1"/>
  <c r="AE31" i="104" s="1"/>
  <c r="AD31" i="104" s="1"/>
  <c r="H282" i="103"/>
  <c r="K282" i="103" s="1"/>
  <c r="J282" i="103" s="1"/>
  <c r="V24" i="119"/>
  <c r="U24" i="119" s="1"/>
  <c r="AI18" i="101"/>
  <c r="V18" i="104" s="1"/>
  <c r="K263" i="103"/>
  <c r="J263" i="103" s="1"/>
  <c r="K37" i="103"/>
  <c r="I34" i="103"/>
  <c r="O59" i="104"/>
  <c r="M61" i="104"/>
  <c r="L61" i="104" s="1"/>
  <c r="AI30" i="65"/>
  <c r="AG14" i="104"/>
  <c r="T14" i="107" s="1"/>
  <c r="AC14" i="107" s="1"/>
  <c r="AG66" i="101"/>
  <c r="T66" i="104" s="1"/>
  <c r="AC66" i="104" s="1"/>
  <c r="AG55" i="98"/>
  <c r="T55" i="101" s="1"/>
  <c r="AC55" i="101" s="1"/>
  <c r="B13" i="107"/>
  <c r="B39" i="107"/>
  <c r="D41" i="107"/>
  <c r="C41" i="107" s="1"/>
  <c r="AB11" i="62"/>
  <c r="AC68" i="62"/>
  <c r="AB68" i="62" s="1"/>
  <c r="H197" i="106"/>
  <c r="K197" i="106"/>
  <c r="J197" i="106" s="1"/>
  <c r="I193" i="106"/>
  <c r="AB13" i="68"/>
  <c r="AG13" i="68" s="1"/>
  <c r="K273" i="106"/>
  <c r="J273" i="106" s="1"/>
  <c r="I272" i="106"/>
  <c r="I296" i="103"/>
  <c r="H297" i="103"/>
  <c r="K297" i="103" s="1"/>
  <c r="J297" i="103" s="1"/>
  <c r="AI21" i="104"/>
  <c r="V21" i="107" s="1"/>
  <c r="AE21" i="107" s="1"/>
  <c r="AD21" i="107" s="1"/>
  <c r="AD26" i="89"/>
  <c r="I182" i="106"/>
  <c r="J182" i="103"/>
  <c r="H182" i="106" s="1"/>
  <c r="J299" i="103"/>
  <c r="H299" i="106" s="1"/>
  <c r="I299" i="106"/>
  <c r="AB28" i="107"/>
  <c r="AF28" i="107" s="1"/>
  <c r="AG28" i="107"/>
  <c r="AB59" i="104"/>
  <c r="AI59" i="104" s="1"/>
  <c r="V59" i="107" s="1"/>
  <c r="AE59" i="107" s="1"/>
  <c r="AD59" i="107" s="1"/>
  <c r="AG59" i="104"/>
  <c r="T59" i="107" s="1"/>
  <c r="AC59" i="107" s="1"/>
  <c r="AF59" i="104"/>
  <c r="S59" i="107" s="1"/>
  <c r="AH59" i="104"/>
  <c r="U59" i="107" s="1"/>
  <c r="A7" i="98"/>
  <c r="C7" i="101" s="1"/>
  <c r="D7" i="101"/>
  <c r="AH6" i="62"/>
  <c r="U6" i="65" s="1"/>
  <c r="AC23" i="119"/>
  <c r="T24" i="119"/>
  <c r="S24" i="119" s="1"/>
  <c r="AG39" i="107"/>
  <c r="AG35" i="104"/>
  <c r="T35" i="107" s="1"/>
  <c r="H244" i="106"/>
  <c r="K244" i="106" s="1"/>
  <c r="J244" i="106" s="1"/>
  <c r="N8" i="89"/>
  <c r="L8" i="92" s="1"/>
  <c r="M8" i="92"/>
  <c r="O11" i="89"/>
  <c r="O49" i="101"/>
  <c r="N49" i="101" s="1"/>
  <c r="N43" i="101"/>
  <c r="L43" i="104" s="1"/>
  <c r="M43" i="104"/>
  <c r="A11" i="89"/>
  <c r="B68" i="89" s="1"/>
  <c r="A68" i="89" s="1"/>
  <c r="AF18" i="101"/>
  <c r="S18" i="104" s="1"/>
  <c r="K260" i="106"/>
  <c r="J260" i="106" s="1"/>
  <c r="I258" i="106"/>
  <c r="AG30" i="65"/>
  <c r="AG60" i="107"/>
  <c r="AF55" i="98"/>
  <c r="S55" i="101" s="1"/>
  <c r="V51" i="92"/>
  <c r="I263" i="106"/>
  <c r="K264" i="106"/>
  <c r="J264" i="106" s="1"/>
  <c r="AB16" i="107"/>
  <c r="AG16" i="107" s="1"/>
  <c r="AB9" i="107"/>
  <c r="AF9" i="107"/>
  <c r="H101" i="103"/>
  <c r="K101" i="103"/>
  <c r="J101" i="103" s="1"/>
  <c r="H31" i="100"/>
  <c r="K31" i="100"/>
  <c r="J31" i="100" s="1"/>
  <c r="I4" i="100"/>
  <c r="AI6" i="62"/>
  <c r="K144" i="100"/>
  <c r="J144" i="100" s="1"/>
  <c r="H144" i="100"/>
  <c r="H169" i="100" s="1"/>
  <c r="I169" i="100"/>
  <c r="N27" i="107"/>
  <c r="O32" i="107" s="1"/>
  <c r="N32" i="107" s="1"/>
  <c r="AG23" i="62"/>
  <c r="AB23" i="62"/>
  <c r="AC24" i="62" s="1"/>
  <c r="AB24" i="62" s="1"/>
  <c r="AB26" i="89"/>
  <c r="AH26" i="89" s="1"/>
  <c r="U26" i="92" s="1"/>
  <c r="AF26" i="89"/>
  <c r="S26" i="92" s="1"/>
  <c r="AG26" i="89"/>
  <c r="K233" i="106"/>
  <c r="J233" i="106" s="1"/>
  <c r="I231" i="106"/>
  <c r="T37" i="89"/>
  <c r="AG41" i="68"/>
  <c r="AF41" i="68" s="1"/>
  <c r="AF35" i="104"/>
  <c r="S35" i="107" s="1"/>
  <c r="D23" i="92"/>
  <c r="A23" i="89"/>
  <c r="C23" i="92" s="1"/>
  <c r="AC7" i="101"/>
  <c r="H121" i="106"/>
  <c r="K121" i="106"/>
  <c r="J121" i="106" s="1"/>
  <c r="H79" i="103"/>
  <c r="K79" i="103"/>
  <c r="J79" i="103" s="1"/>
  <c r="N11" i="68"/>
  <c r="O68" i="68"/>
  <c r="N68" i="68" s="1"/>
  <c r="V43" i="92"/>
  <c r="AI49" i="89"/>
  <c r="AH49" i="89" s="1"/>
  <c r="AH10" i="101"/>
  <c r="U10" i="104" s="1"/>
  <c r="AE10" i="104" s="1"/>
  <c r="AD10" i="104" s="1"/>
  <c r="H74" i="100"/>
  <c r="K74" i="100" s="1"/>
  <c r="J74" i="100" s="1"/>
  <c r="I67" i="100"/>
  <c r="AG18" i="101"/>
  <c r="T18" i="104" s="1"/>
  <c r="AC18" i="104" s="1"/>
  <c r="N63" i="101"/>
  <c r="L63" i="104" s="1"/>
  <c r="M63" i="104"/>
  <c r="H4" i="97"/>
  <c r="H166" i="97" s="1"/>
  <c r="I166" i="97"/>
  <c r="K4" i="97"/>
  <c r="J4" i="97" s="1"/>
  <c r="AF60" i="107"/>
  <c r="AH55" i="98"/>
  <c r="U55" i="101" s="1"/>
  <c r="AE55" i="101" s="1"/>
  <c r="AD55" i="101" s="1"/>
  <c r="H277" i="106"/>
  <c r="K277" i="106" s="1"/>
  <c r="J277" i="106" s="1"/>
  <c r="AF30" i="65"/>
  <c r="S30" i="68" s="1"/>
  <c r="I102" i="106"/>
  <c r="J102" i="103"/>
  <c r="H102" i="106" s="1"/>
  <c r="H271" i="103"/>
  <c r="K271" i="103"/>
  <c r="J271" i="103" s="1"/>
  <c r="I270" i="103"/>
  <c r="K252" i="106"/>
  <c r="J252" i="106" s="1"/>
  <c r="I251" i="106"/>
  <c r="AC20" i="107"/>
  <c r="H286" i="106"/>
  <c r="K286" i="106" s="1"/>
  <c r="J286" i="106" s="1"/>
  <c r="AF6" i="62"/>
  <c r="S6" i="65" s="1"/>
  <c r="AE58" i="107"/>
  <c r="AD58" i="107" s="1"/>
  <c r="AI35" i="104"/>
  <c r="V35" i="107" s="1"/>
  <c r="AE35" i="107" s="1"/>
  <c r="AD35" i="107" s="1"/>
  <c r="I290" i="97"/>
  <c r="J84" i="103"/>
  <c r="H84" i="106" s="1"/>
  <c r="I84" i="106"/>
  <c r="AE38" i="104"/>
  <c r="AD38" i="104" s="1"/>
  <c r="AF10" i="101"/>
  <c r="S10" i="104" s="1"/>
  <c r="AC10" i="104" s="1"/>
  <c r="B61" i="104"/>
  <c r="A61" i="104" s="1"/>
  <c r="H6" i="106"/>
  <c r="K6" i="106" s="1"/>
  <c r="J6" i="106" s="1"/>
  <c r="AH18" i="101"/>
  <c r="U18" i="104" s="1"/>
  <c r="AF34" i="89"/>
  <c r="S34" i="92" s="1"/>
  <c r="K243" i="103"/>
  <c r="I240" i="103"/>
  <c r="AI9" i="104"/>
  <c r="V9" i="107" s="1"/>
  <c r="AE9" i="107" s="1"/>
  <c r="AD9" i="107" s="1"/>
  <c r="AH60" i="107"/>
  <c r="AG49" i="89"/>
  <c r="AF49" i="89" s="1"/>
  <c r="AB45" i="101"/>
  <c r="AG45" i="101" s="1"/>
  <c r="T45" i="104" s="1"/>
  <c r="AH45" i="101"/>
  <c r="U45" i="104" s="1"/>
  <c r="H250" i="103"/>
  <c r="K250" i="103" s="1"/>
  <c r="J250" i="103" s="1"/>
  <c r="H316" i="106"/>
  <c r="K316" i="106" s="1"/>
  <c r="J316" i="106" s="1"/>
  <c r="K270" i="100"/>
  <c r="J270" i="100" s="1"/>
  <c r="H270" i="100"/>
  <c r="O10" i="107"/>
  <c r="N10" i="107" s="1"/>
  <c r="K307" i="106"/>
  <c r="J307" i="106" s="1"/>
  <c r="I305" i="106"/>
  <c r="AE20" i="107"/>
  <c r="AD20" i="107" s="1"/>
  <c r="A63" i="107"/>
  <c r="B67" i="107"/>
  <c r="A67" i="107" s="1"/>
  <c r="AB52" i="68"/>
  <c r="AF52" i="68" s="1"/>
  <c r="S52" i="89" s="1"/>
  <c r="K168" i="97"/>
  <c r="J168" i="97" s="1"/>
  <c r="H186" i="106"/>
  <c r="K186" i="106" s="1"/>
  <c r="J186" i="106" s="1"/>
  <c r="K285" i="106"/>
  <c r="J285" i="106" s="1"/>
  <c r="I283" i="106"/>
  <c r="B56" i="107"/>
  <c r="D61" i="107"/>
  <c r="C61" i="107" s="1"/>
  <c r="AC43" i="92"/>
  <c r="T49" i="92"/>
  <c r="S49" i="92" s="1"/>
  <c r="T13" i="89" l="1"/>
  <c r="AI10" i="104"/>
  <c r="V10" i="107" s="1"/>
  <c r="AB10" i="104"/>
  <c r="AG10" i="104" s="1"/>
  <c r="T10" i="107" s="1"/>
  <c r="AI45" i="101"/>
  <c r="V45" i="104" s="1"/>
  <c r="AE45" i="104" s="1"/>
  <c r="AD45" i="104" s="1"/>
  <c r="K84" i="106"/>
  <c r="J84" i="106" s="1"/>
  <c r="I79" i="106"/>
  <c r="AB20" i="107"/>
  <c r="AH20" i="107" s="1"/>
  <c r="O67" i="101"/>
  <c r="N67" i="101" s="1"/>
  <c r="AB7" i="101"/>
  <c r="AH7" i="101" s="1"/>
  <c r="U7" i="104" s="1"/>
  <c r="AH23" i="62"/>
  <c r="U23" i="65" s="1"/>
  <c r="AG9" i="107"/>
  <c r="AF16" i="107"/>
  <c r="AH13" i="68"/>
  <c r="U13" i="89" s="1"/>
  <c r="AF47" i="107"/>
  <c r="V67" i="68"/>
  <c r="U67" i="68" s="1"/>
  <c r="AE63" i="68"/>
  <c r="AF38" i="104"/>
  <c r="S38" i="107" s="1"/>
  <c r="I145" i="103"/>
  <c r="J77" i="103"/>
  <c r="H77" i="106" s="1"/>
  <c r="I77" i="106"/>
  <c r="AI58" i="107"/>
  <c r="K251" i="106"/>
  <c r="J251" i="106" s="1"/>
  <c r="H251" i="106"/>
  <c r="I250" i="106"/>
  <c r="M67" i="104"/>
  <c r="L67" i="104" s="1"/>
  <c r="O63" i="104"/>
  <c r="AE43" i="92"/>
  <c r="V49" i="92"/>
  <c r="U49" i="92" s="1"/>
  <c r="B24" i="89"/>
  <c r="A24" i="89" s="1"/>
  <c r="T26" i="92"/>
  <c r="AI9" i="107"/>
  <c r="AI16" i="107"/>
  <c r="T30" i="68"/>
  <c r="AG32" i="65"/>
  <c r="AF32" i="65" s="1"/>
  <c r="K299" i="106"/>
  <c r="J299" i="106" s="1"/>
  <c r="I297" i="106"/>
  <c r="AI13" i="68"/>
  <c r="A39" i="107"/>
  <c r="B41" i="107"/>
  <c r="A41" i="107" s="1"/>
  <c r="M59" i="107"/>
  <c r="N59" i="104"/>
  <c r="L59" i="107" s="1"/>
  <c r="AF64" i="104"/>
  <c r="S64" i="107" s="1"/>
  <c r="AB64" i="104"/>
  <c r="AH64" i="104" s="1"/>
  <c r="U64" i="107" s="1"/>
  <c r="AG64" i="104"/>
  <c r="T64" i="107" s="1"/>
  <c r="AC64" i="107" s="1"/>
  <c r="AH38" i="104"/>
  <c r="U38" i="107" s="1"/>
  <c r="AE38" i="107" s="1"/>
  <c r="AD38" i="107" s="1"/>
  <c r="AE54" i="107"/>
  <c r="AD54" i="107" s="1"/>
  <c r="A46" i="107"/>
  <c r="B49" i="107"/>
  <c r="A49" i="107" s="1"/>
  <c r="AE57" i="107"/>
  <c r="AD57" i="107" s="1"/>
  <c r="AC21" i="107"/>
  <c r="H258" i="106"/>
  <c r="K258" i="106"/>
  <c r="J258" i="106" s="1"/>
  <c r="N11" i="89"/>
  <c r="O68" i="89"/>
  <c r="N68" i="89" s="1"/>
  <c r="AB23" i="119"/>
  <c r="AC24" i="119"/>
  <c r="AB24" i="119" s="1"/>
  <c r="AB59" i="107"/>
  <c r="AG59" i="107" s="1"/>
  <c r="AF59" i="107"/>
  <c r="H296" i="103"/>
  <c r="K296" i="103" s="1"/>
  <c r="J296" i="103" s="1"/>
  <c r="I295" i="103"/>
  <c r="A13" i="107"/>
  <c r="H34" i="103"/>
  <c r="K34" i="103"/>
  <c r="J34" i="103" s="1"/>
  <c r="I31" i="103"/>
  <c r="AG38" i="104"/>
  <c r="T38" i="107" s="1"/>
  <c r="AC38" i="107" s="1"/>
  <c r="AF57" i="104"/>
  <c r="S57" i="107" s="1"/>
  <c r="T11" i="65"/>
  <c r="AC6" i="65"/>
  <c r="AF58" i="107"/>
  <c r="AI11" i="62"/>
  <c r="V6" i="65"/>
  <c r="AC61" i="68"/>
  <c r="AB61" i="68" s="1"/>
  <c r="I5" i="106"/>
  <c r="H270" i="103"/>
  <c r="K270" i="103"/>
  <c r="J270" i="103" s="1"/>
  <c r="AB18" i="104"/>
  <c r="B23" i="92"/>
  <c r="D24" i="92"/>
  <c r="C24" i="92" s="1"/>
  <c r="AI26" i="89"/>
  <c r="AI23" i="62"/>
  <c r="H4" i="100"/>
  <c r="H166" i="100" s="1"/>
  <c r="I166" i="100"/>
  <c r="O8" i="92"/>
  <c r="M11" i="92"/>
  <c r="H272" i="106"/>
  <c r="K272" i="106" s="1"/>
  <c r="J272" i="106" s="1"/>
  <c r="I271" i="106"/>
  <c r="K193" i="106"/>
  <c r="J193" i="106" s="1"/>
  <c r="H193" i="106"/>
  <c r="J37" i="103"/>
  <c r="H37" i="106" s="1"/>
  <c r="I37" i="106"/>
  <c r="H321" i="91"/>
  <c r="K321" i="91" s="1"/>
  <c r="J321" i="91" s="1"/>
  <c r="H206" i="106"/>
  <c r="K206" i="106" s="1"/>
  <c r="J206" i="106" s="1"/>
  <c r="AF53" i="107"/>
  <c r="H295" i="100"/>
  <c r="H320" i="100" s="1"/>
  <c r="I320" i="100"/>
  <c r="AF31" i="104"/>
  <c r="S31" i="107" s="1"/>
  <c r="AB31" i="104"/>
  <c r="AG31" i="104" s="1"/>
  <c r="T31" i="107" s="1"/>
  <c r="AC31" i="107" s="1"/>
  <c r="AG8" i="89"/>
  <c r="T8" i="92" s="1"/>
  <c r="AC8" i="92" s="1"/>
  <c r="O6" i="98"/>
  <c r="AG11" i="62"/>
  <c r="AB43" i="92"/>
  <c r="I168" i="100"/>
  <c r="K168" i="100" s="1"/>
  <c r="J168" i="100" s="1"/>
  <c r="H67" i="100"/>
  <c r="H168" i="100" s="1"/>
  <c r="K67" i="100"/>
  <c r="J67" i="100" s="1"/>
  <c r="AF23" i="62"/>
  <c r="S23" i="65" s="1"/>
  <c r="AH9" i="107"/>
  <c r="H263" i="106"/>
  <c r="K263" i="106"/>
  <c r="J263" i="106" s="1"/>
  <c r="I262" i="106"/>
  <c r="I181" i="106"/>
  <c r="K182" i="106"/>
  <c r="J182" i="106" s="1"/>
  <c r="AG55" i="101"/>
  <c r="T55" i="104" s="1"/>
  <c r="AC55" i="104" s="1"/>
  <c r="AB55" i="101"/>
  <c r="AH55" i="101"/>
  <c r="U55" i="104" s="1"/>
  <c r="AF55" i="101"/>
  <c r="S55" i="104" s="1"/>
  <c r="AI55" i="101"/>
  <c r="V55" i="104" s="1"/>
  <c r="AE55" i="104" s="1"/>
  <c r="AD55" i="104" s="1"/>
  <c r="AE37" i="89"/>
  <c r="V41" i="89"/>
  <c r="U41" i="89" s="1"/>
  <c r="H178" i="103"/>
  <c r="I177" i="103" s="1"/>
  <c r="K178" i="103"/>
  <c r="J178" i="103" s="1"/>
  <c r="AC54" i="107"/>
  <c r="A11" i="92"/>
  <c r="B68" i="92"/>
  <c r="A68" i="92" s="1"/>
  <c r="H20" i="106"/>
  <c r="K20" i="106" s="1"/>
  <c r="J20" i="106" s="1"/>
  <c r="K204" i="100"/>
  <c r="J204" i="100" s="1"/>
  <c r="H204" i="100"/>
  <c r="I290" i="100" s="1"/>
  <c r="AI53" i="107"/>
  <c r="H227" i="103"/>
  <c r="I205" i="103" s="1"/>
  <c r="K227" i="103"/>
  <c r="J227" i="103" s="1"/>
  <c r="AF8" i="89"/>
  <c r="S8" i="92" s="1"/>
  <c r="B7" i="101"/>
  <c r="AI28" i="107"/>
  <c r="AB66" i="104"/>
  <c r="AI66" i="104"/>
  <c r="V66" i="107" s="1"/>
  <c r="AE66" i="107" s="1"/>
  <c r="AD66" i="107" s="1"/>
  <c r="AG66" i="104"/>
  <c r="T66" i="107" s="1"/>
  <c r="AF66" i="104"/>
  <c r="S66" i="107" s="1"/>
  <c r="AH66" i="104"/>
  <c r="U66" i="107" s="1"/>
  <c r="AE18" i="104"/>
  <c r="AD18" i="104" s="1"/>
  <c r="AI47" i="107"/>
  <c r="AE34" i="92"/>
  <c r="B8" i="98"/>
  <c r="D11" i="98"/>
  <c r="AG53" i="107"/>
  <c r="I228" i="106"/>
  <c r="J228" i="103"/>
  <c r="H228" i="106" s="1"/>
  <c r="K151" i="106"/>
  <c r="J151" i="106" s="1"/>
  <c r="I150" i="106"/>
  <c r="AH8" i="89"/>
  <c r="U8" i="92" s="1"/>
  <c r="AE8" i="92" s="1"/>
  <c r="AD8" i="92" s="1"/>
  <c r="AC63" i="68"/>
  <c r="T67" i="68"/>
  <c r="S67" i="68" s="1"/>
  <c r="AC34" i="92"/>
  <c r="H305" i="106"/>
  <c r="K305" i="106" s="1"/>
  <c r="J305" i="106" s="1"/>
  <c r="I282" i="106"/>
  <c r="H283" i="106"/>
  <c r="K283" i="106" s="1"/>
  <c r="J283" i="106" s="1"/>
  <c r="AI52" i="68"/>
  <c r="I170" i="97"/>
  <c r="K166" i="97"/>
  <c r="J166" i="97" s="1"/>
  <c r="AC37" i="89"/>
  <c r="T41" i="89"/>
  <c r="S41" i="89" s="1"/>
  <c r="AH16" i="107"/>
  <c r="AE51" i="92"/>
  <c r="AH28" i="107"/>
  <c r="AF13" i="68"/>
  <c r="S13" i="89" s="1"/>
  <c r="AB14" i="107"/>
  <c r="AI14" i="107" s="1"/>
  <c r="AH14" i="107"/>
  <c r="AH47" i="107"/>
  <c r="AB19" i="104"/>
  <c r="AG19" i="104" s="1"/>
  <c r="T19" i="107" s="1"/>
  <c r="AG57" i="104"/>
  <c r="T57" i="107" s="1"/>
  <c r="AC57" i="107" s="1"/>
  <c r="K51" i="106"/>
  <c r="J51" i="106" s="1"/>
  <c r="AG58" i="107"/>
  <c r="I319" i="97"/>
  <c r="H290" i="97"/>
  <c r="H319" i="97" s="1"/>
  <c r="T23" i="65"/>
  <c r="AG24" i="62"/>
  <c r="AF24" i="62" s="1"/>
  <c r="AH52" i="68"/>
  <c r="U52" i="89" s="1"/>
  <c r="A56" i="107"/>
  <c r="B61" i="107"/>
  <c r="A61" i="107" s="1"/>
  <c r="AG52" i="68"/>
  <c r="AF45" i="101"/>
  <c r="S45" i="104" s="1"/>
  <c r="AC45" i="104" s="1"/>
  <c r="H240" i="103"/>
  <c r="K240" i="103"/>
  <c r="J240" i="103" s="1"/>
  <c r="I239" i="103"/>
  <c r="J243" i="103"/>
  <c r="H243" i="106" s="1"/>
  <c r="I243" i="106"/>
  <c r="K102" i="106"/>
  <c r="J102" i="106" s="1"/>
  <c r="I101" i="106"/>
  <c r="K231" i="106"/>
  <c r="J231" i="106" s="1"/>
  <c r="H231" i="106"/>
  <c r="K169" i="100"/>
  <c r="J169" i="100" s="1"/>
  <c r="O43" i="104"/>
  <c r="M49" i="104"/>
  <c r="L49" i="104" s="1"/>
  <c r="AC35" i="107"/>
  <c r="V30" i="68"/>
  <c r="AI32" i="65"/>
  <c r="AH32" i="65" s="1"/>
  <c r="H310" i="106"/>
  <c r="K310" i="106" s="1"/>
  <c r="J310" i="106" s="1"/>
  <c r="H75" i="103"/>
  <c r="I74" i="103" s="1"/>
  <c r="K75" i="103"/>
  <c r="J75" i="103" s="1"/>
  <c r="B32" i="104"/>
  <c r="A32" i="104" s="1"/>
  <c r="AE14" i="107"/>
  <c r="AD14" i="107" s="1"/>
  <c r="M24" i="104"/>
  <c r="L24" i="104" s="1"/>
  <c r="O13" i="104"/>
  <c r="K225" i="106"/>
  <c r="J225" i="106" s="1"/>
  <c r="I219" i="106"/>
  <c r="AC51" i="92"/>
  <c r="I319" i="100" l="1"/>
  <c r="H290" i="100"/>
  <c r="H319" i="100" s="1"/>
  <c r="H177" i="103"/>
  <c r="K177" i="103"/>
  <c r="J177" i="103" s="1"/>
  <c r="H74" i="103"/>
  <c r="K74" i="103" s="1"/>
  <c r="J74" i="103" s="1"/>
  <c r="I67" i="103"/>
  <c r="AH45" i="104"/>
  <c r="U45" i="107" s="1"/>
  <c r="AB45" i="104"/>
  <c r="AF45" i="104" s="1"/>
  <c r="S45" i="107" s="1"/>
  <c r="AB31" i="107"/>
  <c r="AG31" i="107" s="1"/>
  <c r="AH31" i="107"/>
  <c r="AH57" i="107"/>
  <c r="AB57" i="107"/>
  <c r="AI57" i="107"/>
  <c r="AG57" i="107"/>
  <c r="AF57" i="107"/>
  <c r="V26" i="92"/>
  <c r="H295" i="103"/>
  <c r="H320" i="103" s="1"/>
  <c r="I320" i="103"/>
  <c r="AE10" i="107"/>
  <c r="AD10" i="107" s="1"/>
  <c r="H219" i="106"/>
  <c r="K219" i="106"/>
  <c r="J219" i="106" s="1"/>
  <c r="O49" i="104"/>
  <c r="N49" i="104" s="1"/>
  <c r="M43" i="107"/>
  <c r="N43" i="104"/>
  <c r="L43" i="107" s="1"/>
  <c r="H239" i="103"/>
  <c r="K239" i="103" s="1"/>
  <c r="J239" i="103" s="1"/>
  <c r="AH19" i="104"/>
  <c r="U19" i="107" s="1"/>
  <c r="AF14" i="107"/>
  <c r="D7" i="104"/>
  <c r="A7" i="101"/>
  <c r="C7" i="104" s="1"/>
  <c r="I16" i="106"/>
  <c r="AF11" i="62"/>
  <c r="AG68" i="62" s="1"/>
  <c r="AF68" i="62" s="1"/>
  <c r="AH31" i="104"/>
  <c r="U31" i="107" s="1"/>
  <c r="AI64" i="104"/>
  <c r="V64" i="107" s="1"/>
  <c r="AE64" i="107" s="1"/>
  <c r="AD64" i="107" s="1"/>
  <c r="AC26" i="92"/>
  <c r="AF7" i="101"/>
  <c r="S7" i="104" s="1"/>
  <c r="AF20" i="107"/>
  <c r="AH10" i="104"/>
  <c r="U10" i="107" s="1"/>
  <c r="AD34" i="92"/>
  <c r="AC23" i="65"/>
  <c r="T24" i="65"/>
  <c r="S24" i="65" s="1"/>
  <c r="H181" i="106"/>
  <c r="K181" i="106" s="1"/>
  <c r="J181" i="106" s="1"/>
  <c r="M6" i="101"/>
  <c r="N6" i="98"/>
  <c r="L6" i="101" s="1"/>
  <c r="K295" i="100"/>
  <c r="J295" i="100" s="1"/>
  <c r="L11" i="92"/>
  <c r="M68" i="92"/>
  <c r="L68" i="92" s="1"/>
  <c r="D23" i="98"/>
  <c r="A23" i="92"/>
  <c r="C23" i="98" s="1"/>
  <c r="H5" i="106"/>
  <c r="K5" i="106"/>
  <c r="J5" i="106" s="1"/>
  <c r="AF38" i="107"/>
  <c r="AH38" i="107"/>
  <c r="AG38" i="107"/>
  <c r="AI38" i="107"/>
  <c r="AB38" i="107"/>
  <c r="AB21" i="107"/>
  <c r="AG21" i="107" s="1"/>
  <c r="V13" i="89"/>
  <c r="AG7" i="101"/>
  <c r="T7" i="104" s="1"/>
  <c r="H79" i="106"/>
  <c r="K79" i="106" s="1"/>
  <c r="J79" i="106" s="1"/>
  <c r="AC13" i="89"/>
  <c r="I309" i="106"/>
  <c r="AI19" i="104"/>
  <c r="V19" i="107" s="1"/>
  <c r="AE19" i="107" s="1"/>
  <c r="AD19" i="107" s="1"/>
  <c r="AB37" i="89"/>
  <c r="AF37" i="89" s="1"/>
  <c r="S37" i="92" s="1"/>
  <c r="AC41" i="89"/>
  <c r="AB41" i="89" s="1"/>
  <c r="M13" i="107"/>
  <c r="N13" i="104"/>
  <c r="L13" i="107" s="1"/>
  <c r="K290" i="97"/>
  <c r="J290" i="97" s="1"/>
  <c r="AF19" i="104"/>
  <c r="S19" i="107" s="1"/>
  <c r="AC19" i="107" s="1"/>
  <c r="AG14" i="107"/>
  <c r="K228" i="106"/>
  <c r="J228" i="106" s="1"/>
  <c r="I227" i="106"/>
  <c r="AD37" i="89"/>
  <c r="AG37" i="89" s="1"/>
  <c r="H262" i="106"/>
  <c r="K262" i="106" s="1"/>
  <c r="J262" i="106" s="1"/>
  <c r="K320" i="100"/>
  <c r="J320" i="100" s="1"/>
  <c r="K37" i="106"/>
  <c r="J37" i="106" s="1"/>
  <c r="I34" i="106"/>
  <c r="N8" i="92"/>
  <c r="L8" i="98" s="1"/>
  <c r="M8" i="98"/>
  <c r="AG18" i="104"/>
  <c r="T18" i="107" s="1"/>
  <c r="H31" i="103"/>
  <c r="K31" i="103" s="1"/>
  <c r="J31" i="103" s="1"/>
  <c r="I4" i="103"/>
  <c r="AH59" i="107"/>
  <c r="H297" i="106"/>
  <c r="I296" i="106" s="1"/>
  <c r="AI7" i="101"/>
  <c r="V7" i="104" s="1"/>
  <c r="AE7" i="104" s="1"/>
  <c r="AD7" i="104" s="1"/>
  <c r="H282" i="106"/>
  <c r="K282" i="106" s="1"/>
  <c r="J282" i="106" s="1"/>
  <c r="AB34" i="92"/>
  <c r="AH34" i="92" s="1"/>
  <c r="U34" i="98" s="1"/>
  <c r="AB8" i="92"/>
  <c r="AG8" i="92" s="1"/>
  <c r="T8" i="98" s="1"/>
  <c r="AC8" i="98" s="1"/>
  <c r="AF8" i="92"/>
  <c r="S8" i="98" s="1"/>
  <c r="AH8" i="92"/>
  <c r="U8" i="98" s="1"/>
  <c r="I170" i="100"/>
  <c r="K166" i="100"/>
  <c r="J166" i="100" s="1"/>
  <c r="AH18" i="104"/>
  <c r="U18" i="107" s="1"/>
  <c r="AE6" i="65"/>
  <c r="V11" i="65"/>
  <c r="K77" i="106"/>
  <c r="J77" i="106" s="1"/>
  <c r="I75" i="106"/>
  <c r="K150" i="106"/>
  <c r="J150" i="106" s="1"/>
  <c r="H150" i="106"/>
  <c r="I145" i="106"/>
  <c r="AB64" i="107"/>
  <c r="AG64" i="107" s="1"/>
  <c r="AI64" i="107"/>
  <c r="AF64" i="107"/>
  <c r="H101" i="106"/>
  <c r="K101" i="106" s="1"/>
  <c r="J101" i="106" s="1"/>
  <c r="T52" i="89"/>
  <c r="AG61" i="68"/>
  <c r="AF61" i="68" s="1"/>
  <c r="I321" i="97"/>
  <c r="K319" i="97"/>
  <c r="J319" i="97" s="1"/>
  <c r="V52" i="89"/>
  <c r="AI61" i="68"/>
  <c r="AH61" i="68" s="1"/>
  <c r="D68" i="98"/>
  <c r="C68" i="98" s="1"/>
  <c r="C11" i="98"/>
  <c r="AC66" i="107"/>
  <c r="H205" i="103"/>
  <c r="K205" i="103" s="1"/>
  <c r="J205" i="103" s="1"/>
  <c r="AC49" i="92"/>
  <c r="AB49" i="92" s="1"/>
  <c r="AI31" i="104"/>
  <c r="V31" i="107" s="1"/>
  <c r="AE31" i="107" s="1"/>
  <c r="AD31" i="107" s="1"/>
  <c r="K4" i="100"/>
  <c r="J4" i="100" s="1"/>
  <c r="AF18" i="104"/>
  <c r="S18" i="107" s="1"/>
  <c r="AH11" i="62"/>
  <c r="AI68" i="62" s="1"/>
  <c r="AH68" i="62" s="1"/>
  <c r="AI59" i="107"/>
  <c r="O61" i="104"/>
  <c r="N61" i="104" s="1"/>
  <c r="AD43" i="92"/>
  <c r="AF43" i="92" s="1"/>
  <c r="S43" i="98" s="1"/>
  <c r="AE49" i="92"/>
  <c r="AD49" i="92" s="1"/>
  <c r="AI20" i="107"/>
  <c r="AF10" i="104"/>
  <c r="S10" i="107" s="1"/>
  <c r="AC10" i="107" s="1"/>
  <c r="K271" i="106"/>
  <c r="J271" i="106" s="1"/>
  <c r="H271" i="106"/>
  <c r="I270" i="106" s="1"/>
  <c r="S11" i="65"/>
  <c r="T68" i="65"/>
  <c r="S68" i="65" s="1"/>
  <c r="AD63" i="68"/>
  <c r="AE67" i="68"/>
  <c r="AD67" i="68" s="1"/>
  <c r="H170" i="97"/>
  <c r="K170" i="97"/>
  <c r="J170" i="97" s="1"/>
  <c r="AB63" i="68"/>
  <c r="AF63" i="68" s="1"/>
  <c r="S63" i="89" s="1"/>
  <c r="AC67" i="68"/>
  <c r="AB67" i="68" s="1"/>
  <c r="AI63" i="68"/>
  <c r="D8" i="101"/>
  <c r="A8" i="98"/>
  <c r="C8" i="101" s="1"/>
  <c r="AB54" i="107"/>
  <c r="AG54" i="107" s="1"/>
  <c r="AF54" i="107"/>
  <c r="AI54" i="107"/>
  <c r="AI43" i="92"/>
  <c r="AI18" i="104"/>
  <c r="V18" i="107" s="1"/>
  <c r="AE18" i="107" s="1"/>
  <c r="AD18" i="107" s="1"/>
  <c r="AC30" i="68"/>
  <c r="T32" i="68"/>
  <c r="S32" i="68" s="1"/>
  <c r="N63" i="104"/>
  <c r="L63" i="107" s="1"/>
  <c r="O67" i="104"/>
  <c r="N67" i="104" s="1"/>
  <c r="M63" i="107"/>
  <c r="H145" i="103"/>
  <c r="K145" i="103" s="1"/>
  <c r="J145" i="103" s="1"/>
  <c r="AG20" i="107"/>
  <c r="AB55" i="104"/>
  <c r="AH55" i="104" s="1"/>
  <c r="U55" i="107" s="1"/>
  <c r="H250" i="106"/>
  <c r="K250" i="106" s="1"/>
  <c r="J250" i="106" s="1"/>
  <c r="AE30" i="68"/>
  <c r="V32" i="68"/>
  <c r="U32" i="68" s="1"/>
  <c r="AB51" i="92"/>
  <c r="AI51" i="92" s="1"/>
  <c r="AB35" i="107"/>
  <c r="AF35" i="107" s="1"/>
  <c r="AG35" i="107"/>
  <c r="AI35" i="107"/>
  <c r="AH35" i="107"/>
  <c r="K243" i="106"/>
  <c r="J243" i="106" s="1"/>
  <c r="I240" i="106"/>
  <c r="AD51" i="92"/>
  <c r="V23" i="65"/>
  <c r="AI24" i="62"/>
  <c r="AH24" i="62" s="1"/>
  <c r="AB6" i="65"/>
  <c r="O59" i="107"/>
  <c r="M61" i="107"/>
  <c r="L61" i="107" s="1"/>
  <c r="T37" i="92" l="1"/>
  <c r="AG41" i="89"/>
  <c r="AF41" i="89" s="1"/>
  <c r="AB10" i="107"/>
  <c r="AF10" i="107" s="1"/>
  <c r="AB19" i="107"/>
  <c r="AF19" i="107" s="1"/>
  <c r="AG19" i="107"/>
  <c r="AI19" i="107"/>
  <c r="H270" i="106"/>
  <c r="K270" i="106"/>
  <c r="J270" i="106" s="1"/>
  <c r="AB8" i="98"/>
  <c r="AH8" i="98" s="1"/>
  <c r="U8" i="101" s="1"/>
  <c r="H296" i="106"/>
  <c r="I295" i="106" s="1"/>
  <c r="V51" i="98"/>
  <c r="H240" i="106"/>
  <c r="K240" i="106"/>
  <c r="J240" i="106" s="1"/>
  <c r="I239" i="106"/>
  <c r="AB66" i="107"/>
  <c r="AI66" i="107" s="1"/>
  <c r="AH66" i="107"/>
  <c r="AC52" i="89"/>
  <c r="T61" i="89"/>
  <c r="S61" i="89" s="1"/>
  <c r="H145" i="106"/>
  <c r="I144" i="106" s="1"/>
  <c r="K145" i="106"/>
  <c r="J145" i="106" s="1"/>
  <c r="AI34" i="92"/>
  <c r="K297" i="106"/>
  <c r="J297" i="106" s="1"/>
  <c r="O11" i="92"/>
  <c r="O24" i="104"/>
  <c r="N24" i="104" s="1"/>
  <c r="AI37" i="89"/>
  <c r="I178" i="106"/>
  <c r="K320" i="103"/>
  <c r="J320" i="103" s="1"/>
  <c r="AI45" i="104"/>
  <c r="V45" i="107" s="1"/>
  <c r="AE45" i="107" s="1"/>
  <c r="AD45" i="107" s="1"/>
  <c r="V63" i="89"/>
  <c r="AG51" i="92"/>
  <c r="AG55" i="104"/>
  <c r="T55" i="107" s="1"/>
  <c r="I144" i="103"/>
  <c r="V43" i="98"/>
  <c r="B8" i="101"/>
  <c r="D11" i="101"/>
  <c r="H170" i="100"/>
  <c r="K170" i="100"/>
  <c r="J170" i="100" s="1"/>
  <c r="AF34" i="92"/>
  <c r="S34" i="98" s="1"/>
  <c r="O8" i="98"/>
  <c r="M11" i="98"/>
  <c r="AE41" i="89"/>
  <c r="AD41" i="89" s="1"/>
  <c r="AE13" i="89"/>
  <c r="B23" i="98"/>
  <c r="D24" i="98"/>
  <c r="C24" i="98" s="1"/>
  <c r="H16" i="106"/>
  <c r="K16" i="106" s="1"/>
  <c r="J16" i="106" s="1"/>
  <c r="AI31" i="107"/>
  <c r="AB26" i="92"/>
  <c r="O43" i="107"/>
  <c r="M49" i="107"/>
  <c r="L49" i="107" s="1"/>
  <c r="AC11" i="65"/>
  <c r="AI55" i="104"/>
  <c r="V55" i="107" s="1"/>
  <c r="AE55" i="107" s="1"/>
  <c r="AD55" i="107" s="1"/>
  <c r="H75" i="106"/>
  <c r="K75" i="106" s="1"/>
  <c r="J75" i="106" s="1"/>
  <c r="I74" i="106"/>
  <c r="AG34" i="92"/>
  <c r="H34" i="106"/>
  <c r="K34" i="106"/>
  <c r="J34" i="106" s="1"/>
  <c r="I31" i="106"/>
  <c r="H227" i="106"/>
  <c r="I205" i="106" s="1"/>
  <c r="K227" i="106"/>
  <c r="J227" i="106" s="1"/>
  <c r="AB13" i="89"/>
  <c r="AI21" i="107"/>
  <c r="B7" i="104"/>
  <c r="AF31" i="107"/>
  <c r="AF51" i="92"/>
  <c r="S51" i="98" s="1"/>
  <c r="AE52" i="89"/>
  <c r="V61" i="89"/>
  <c r="U61" i="89" s="1"/>
  <c r="I166" i="103"/>
  <c r="H4" i="103"/>
  <c r="H166" i="103" s="1"/>
  <c r="K4" i="103"/>
  <c r="J4" i="103" s="1"/>
  <c r="AH37" i="89"/>
  <c r="U37" i="92" s="1"/>
  <c r="AH21" i="107"/>
  <c r="AB23" i="65"/>
  <c r="AC24" i="65"/>
  <c r="AB24" i="65" s="1"/>
  <c r="H67" i="103"/>
  <c r="H168" i="103" s="1"/>
  <c r="I168" i="103"/>
  <c r="H309" i="106"/>
  <c r="K309" i="106" s="1"/>
  <c r="J309" i="106" s="1"/>
  <c r="AE26" i="92"/>
  <c r="N59" i="107"/>
  <c r="O61" i="107" s="1"/>
  <c r="N61" i="107" s="1"/>
  <c r="AE23" i="65"/>
  <c r="V24" i="65"/>
  <c r="U24" i="65" s="1"/>
  <c r="AF55" i="104"/>
  <c r="S55" i="107" s="1"/>
  <c r="AH54" i="107"/>
  <c r="AH63" i="68"/>
  <c r="U63" i="89" s="1"/>
  <c r="I204" i="103"/>
  <c r="AH64" i="107"/>
  <c r="U11" i="65"/>
  <c r="V68" i="65"/>
  <c r="U68" i="65" s="1"/>
  <c r="AI8" i="92"/>
  <c r="V8" i="98" s="1"/>
  <c r="AE8" i="98" s="1"/>
  <c r="AD8" i="98" s="1"/>
  <c r="AF21" i="107"/>
  <c r="K290" i="100"/>
  <c r="J290" i="100" s="1"/>
  <c r="O63" i="107"/>
  <c r="M67" i="107"/>
  <c r="L67" i="107" s="1"/>
  <c r="O13" i="107"/>
  <c r="M24" i="107"/>
  <c r="L24" i="107" s="1"/>
  <c r="AH51" i="92"/>
  <c r="U51" i="98" s="1"/>
  <c r="AB30" i="68"/>
  <c r="AC32" i="68" s="1"/>
  <c r="AB32" i="68" s="1"/>
  <c r="H321" i="97"/>
  <c r="K321" i="97" s="1"/>
  <c r="J321" i="97" s="1"/>
  <c r="AD6" i="65"/>
  <c r="AI6" i="65" s="1"/>
  <c r="AH43" i="92"/>
  <c r="U43" i="98" s="1"/>
  <c r="AG45" i="104"/>
  <c r="T45" i="107" s="1"/>
  <c r="AC45" i="107" s="1"/>
  <c r="AF6" i="65"/>
  <c r="S6" i="68" s="1"/>
  <c r="AD30" i="68"/>
  <c r="AE32" i="68"/>
  <c r="AD32" i="68" s="1"/>
  <c r="AG63" i="68"/>
  <c r="B11" i="98"/>
  <c r="AC18" i="107"/>
  <c r="AC7" i="104"/>
  <c r="B24" i="92"/>
  <c r="A24" i="92" s="1"/>
  <c r="O6" i="101"/>
  <c r="K295" i="103"/>
  <c r="J295" i="103" s="1"/>
  <c r="AG43" i="92"/>
  <c r="I321" i="100"/>
  <c r="K319" i="100"/>
  <c r="J319" i="100" s="1"/>
  <c r="I169" i="106" l="1"/>
  <c r="K169" i="106" s="1"/>
  <c r="J169" i="106" s="1"/>
  <c r="H144" i="106"/>
  <c r="H169" i="106" s="1"/>
  <c r="K144" i="106"/>
  <c r="J144" i="106" s="1"/>
  <c r="V6" i="68"/>
  <c r="I320" i="106"/>
  <c r="H295" i="106"/>
  <c r="H320" i="106" s="1"/>
  <c r="AB45" i="107"/>
  <c r="AF45" i="107" s="1"/>
  <c r="AH30" i="68"/>
  <c r="U30" i="89" s="1"/>
  <c r="N63" i="107"/>
  <c r="O67" i="107"/>
  <c r="N67" i="107" s="1"/>
  <c r="H204" i="103"/>
  <c r="K204" i="103" s="1"/>
  <c r="J204" i="103" s="1"/>
  <c r="I290" i="103"/>
  <c r="AD26" i="92"/>
  <c r="AF26" i="92" s="1"/>
  <c r="S26" i="98" s="1"/>
  <c r="H205" i="106"/>
  <c r="K205" i="106"/>
  <c r="J205" i="106" s="1"/>
  <c r="A8" i="101"/>
  <c r="C8" i="104" s="1"/>
  <c r="D8" i="104"/>
  <c r="B11" i="101"/>
  <c r="AI67" i="68"/>
  <c r="AH67" i="68" s="1"/>
  <c r="AG66" i="107"/>
  <c r="AE51" i="98"/>
  <c r="AG8" i="98"/>
  <c r="T8" i="101" s="1"/>
  <c r="AB7" i="104"/>
  <c r="AH7" i="104" s="1"/>
  <c r="U7" i="107" s="1"/>
  <c r="AI30" i="68"/>
  <c r="K166" i="103"/>
  <c r="J166" i="103" s="1"/>
  <c r="H31" i="106"/>
  <c r="I4" i="106" s="1"/>
  <c r="AB11" i="65"/>
  <c r="AC68" i="65"/>
  <c r="AB68" i="65" s="1"/>
  <c r="AI49" i="92"/>
  <c r="AH49" i="92" s="1"/>
  <c r="V67" i="89"/>
  <c r="U67" i="89" s="1"/>
  <c r="AE63" i="89"/>
  <c r="V34" i="98"/>
  <c r="AF66" i="107"/>
  <c r="K296" i="106"/>
  <c r="J296" i="106" s="1"/>
  <c r="AH6" i="65"/>
  <c r="U6" i="68" s="1"/>
  <c r="AI10" i="107"/>
  <c r="AI18" i="107"/>
  <c r="AF18" i="107"/>
  <c r="AH18" i="107"/>
  <c r="AB18" i="107"/>
  <c r="AG18" i="107"/>
  <c r="L11" i="98"/>
  <c r="M68" i="98" s="1"/>
  <c r="L68" i="98" s="1"/>
  <c r="V49" i="98"/>
  <c r="U49" i="98" s="1"/>
  <c r="AE43" i="98"/>
  <c r="AH10" i="107"/>
  <c r="AF30" i="68"/>
  <c r="S30" i="89" s="1"/>
  <c r="H321" i="100"/>
  <c r="K321" i="100"/>
  <c r="J321" i="100" s="1"/>
  <c r="A11" i="98"/>
  <c r="B68" i="98" s="1"/>
  <c r="A68" i="98" s="1"/>
  <c r="AE11" i="65"/>
  <c r="AG30" i="68"/>
  <c r="AD52" i="89"/>
  <c r="AE61" i="89" s="1"/>
  <c r="AD61" i="89" s="1"/>
  <c r="O49" i="107"/>
  <c r="N49" i="107" s="1"/>
  <c r="N43" i="107"/>
  <c r="N8" i="98"/>
  <c r="L8" i="101" s="1"/>
  <c r="M8" i="101"/>
  <c r="O11" i="98"/>
  <c r="K144" i="103"/>
  <c r="J144" i="103" s="1"/>
  <c r="H144" i="103"/>
  <c r="H169" i="103" s="1"/>
  <c r="I169" i="103"/>
  <c r="K169" i="103" s="1"/>
  <c r="J169" i="103" s="1"/>
  <c r="AG10" i="107"/>
  <c r="T43" i="98"/>
  <c r="AG49" i="92"/>
  <c r="AF49" i="92" s="1"/>
  <c r="AG67" i="68"/>
  <c r="AF67" i="68" s="1"/>
  <c r="T63" i="89"/>
  <c r="K168" i="103"/>
  <c r="J168" i="103" s="1"/>
  <c r="T34" i="98"/>
  <c r="AC55" i="107"/>
  <c r="H178" i="106"/>
  <c r="K178" i="106" s="1"/>
  <c r="J178" i="106" s="1"/>
  <c r="H239" i="106"/>
  <c r="I204" i="106" s="1"/>
  <c r="K239" i="106"/>
  <c r="J239" i="106" s="1"/>
  <c r="AI8" i="98"/>
  <c r="V8" i="101" s="1"/>
  <c r="AE8" i="101" s="1"/>
  <c r="AD8" i="101" s="1"/>
  <c r="AH19" i="107"/>
  <c r="H74" i="106"/>
  <c r="K74" i="106" s="1"/>
  <c r="J74" i="106" s="1"/>
  <c r="T51" i="98"/>
  <c r="V37" i="92"/>
  <c r="AI41" i="89"/>
  <c r="AH41" i="89" s="1"/>
  <c r="AD23" i="65"/>
  <c r="AH23" i="65" s="1"/>
  <c r="U23" i="68" s="1"/>
  <c r="AE24" i="65"/>
  <c r="AD24" i="65" s="1"/>
  <c r="N6" i="101"/>
  <c r="L6" i="104" s="1"/>
  <c r="M6" i="104"/>
  <c r="N13" i="107"/>
  <c r="K67" i="103"/>
  <c r="J67" i="103" s="1"/>
  <c r="D7" i="107"/>
  <c r="A7" i="104"/>
  <c r="C7" i="107" s="1"/>
  <c r="A23" i="98"/>
  <c r="C23" i="101" s="1"/>
  <c r="D23" i="101"/>
  <c r="AG6" i="65"/>
  <c r="AB52" i="89"/>
  <c r="AH52" i="89"/>
  <c r="U52" i="92" s="1"/>
  <c r="AF52" i="89"/>
  <c r="S52" i="92" s="1"/>
  <c r="AC61" i="89"/>
  <c r="AB61" i="89" s="1"/>
  <c r="AF8" i="98"/>
  <c r="S8" i="101" s="1"/>
  <c r="AH26" i="92"/>
  <c r="U26" i="98" s="1"/>
  <c r="AD13" i="89"/>
  <c r="AG13" i="89" s="1"/>
  <c r="D68" i="101"/>
  <c r="C68" i="101" s="1"/>
  <c r="C11" i="101"/>
  <c r="N11" i="92"/>
  <c r="O68" i="92"/>
  <c r="N68" i="92" s="1"/>
  <c r="AC37" i="92"/>
  <c r="T41" i="92"/>
  <c r="S41" i="92" s="1"/>
  <c r="T13" i="92" l="1"/>
  <c r="H204" i="106"/>
  <c r="K204" i="106"/>
  <c r="J204" i="106" s="1"/>
  <c r="AE37" i="92"/>
  <c r="V41" i="92"/>
  <c r="U41" i="92" s="1"/>
  <c r="AE34" i="98"/>
  <c r="I166" i="106"/>
  <c r="H4" i="106"/>
  <c r="H166" i="106" s="1"/>
  <c r="K4" i="106"/>
  <c r="J4" i="106" s="1"/>
  <c r="A11" i="101"/>
  <c r="B68" i="101" s="1"/>
  <c r="A68" i="101" s="1"/>
  <c r="AI11" i="65"/>
  <c r="AB37" i="92"/>
  <c r="AC41" i="92"/>
  <c r="AB41" i="92" s="1"/>
  <c r="B24" i="98"/>
  <c r="A24" i="98" s="1"/>
  <c r="AC63" i="89"/>
  <c r="T67" i="89"/>
  <c r="S67" i="89" s="1"/>
  <c r="N11" i="98"/>
  <c r="O68" i="98" s="1"/>
  <c r="N68" i="98" s="1"/>
  <c r="T30" i="89"/>
  <c r="AG32" i="68"/>
  <c r="AF32" i="68" s="1"/>
  <c r="AD43" i="98"/>
  <c r="AE49" i="98" s="1"/>
  <c r="AD49" i="98" s="1"/>
  <c r="AD63" i="89"/>
  <c r="AE67" i="89" s="1"/>
  <c r="AD67" i="89" s="1"/>
  <c r="AF13" i="89"/>
  <c r="S13" i="92" s="1"/>
  <c r="AI7" i="104"/>
  <c r="V7" i="107" s="1"/>
  <c r="B8" i="104"/>
  <c r="D11" i="104"/>
  <c r="AH45" i="107"/>
  <c r="V11" i="68"/>
  <c r="AE6" i="68"/>
  <c r="O6" i="104"/>
  <c r="O8" i="101"/>
  <c r="M11" i="101"/>
  <c r="AD11" i="65"/>
  <c r="AE68" i="65"/>
  <c r="AD68" i="65" s="1"/>
  <c r="AF7" i="104"/>
  <c r="S7" i="107" s="1"/>
  <c r="I319" i="103"/>
  <c r="H290" i="103"/>
  <c r="H319" i="103" s="1"/>
  <c r="K290" i="103"/>
  <c r="J290" i="103" s="1"/>
  <c r="AG45" i="107"/>
  <c r="AC51" i="98"/>
  <c r="I67" i="106"/>
  <c r="I177" i="106"/>
  <c r="I170" i="103"/>
  <c r="AC8" i="101"/>
  <c r="AG26" i="92"/>
  <c r="AI45" i="107"/>
  <c r="AI52" i="89"/>
  <c r="AC43" i="98"/>
  <c r="T49" i="98"/>
  <c r="S49" i="98" s="1"/>
  <c r="AI26" i="92"/>
  <c r="AG23" i="65"/>
  <c r="AB55" i="107"/>
  <c r="AH55" i="107" s="1"/>
  <c r="AI55" i="107"/>
  <c r="AI13" i="89"/>
  <c r="V30" i="89"/>
  <c r="AI32" i="68"/>
  <c r="AH32" i="68" s="1"/>
  <c r="AD51" i="98"/>
  <c r="AH13" i="89"/>
  <c r="U13" i="92" s="1"/>
  <c r="T6" i="68"/>
  <c r="AG11" i="65"/>
  <c r="B23" i="101"/>
  <c r="D24" i="101"/>
  <c r="C24" i="101" s="1"/>
  <c r="B7" i="107"/>
  <c r="A7" i="107" s="1"/>
  <c r="AG7" i="104"/>
  <c r="T7" i="107" s="1"/>
  <c r="AC7" i="107" s="1"/>
  <c r="K320" i="106"/>
  <c r="AI23" i="65"/>
  <c r="AG52" i="89"/>
  <c r="AC34" i="98"/>
  <c r="K31" i="106"/>
  <c r="J31" i="106" s="1"/>
  <c r="AF23" i="65"/>
  <c r="S23" i="68" s="1"/>
  <c r="K295" i="106"/>
  <c r="J295" i="106" s="1"/>
  <c r="T26" i="98" l="1"/>
  <c r="M6" i="107"/>
  <c r="N6" i="104"/>
  <c r="L6" i="107" s="1"/>
  <c r="AD34" i="98"/>
  <c r="AI8" i="101"/>
  <c r="V8" i="104" s="1"/>
  <c r="AE8" i="104" s="1"/>
  <c r="AD8" i="104" s="1"/>
  <c r="AB8" i="101"/>
  <c r="AG8" i="101"/>
  <c r="T8" i="104" s="1"/>
  <c r="AF8" i="101"/>
  <c r="S8" i="104" s="1"/>
  <c r="AH8" i="101"/>
  <c r="U8" i="104" s="1"/>
  <c r="T23" i="68"/>
  <c r="AG24" i="65"/>
  <c r="AF24" i="65" s="1"/>
  <c r="H170" i="103"/>
  <c r="K170" i="103"/>
  <c r="J170" i="103" s="1"/>
  <c r="I321" i="103"/>
  <c r="K319" i="103"/>
  <c r="J319" i="103" s="1"/>
  <c r="AD6" i="68"/>
  <c r="AE11" i="68" s="1"/>
  <c r="AB63" i="89"/>
  <c r="AI63" i="89" s="1"/>
  <c r="AG63" i="89"/>
  <c r="AH11" i="65"/>
  <c r="AI68" i="65"/>
  <c r="AH68" i="65" s="1"/>
  <c r="AE30" i="89"/>
  <c r="V32" i="89"/>
  <c r="U32" i="89" s="1"/>
  <c r="V26" i="98"/>
  <c r="H177" i="106"/>
  <c r="I290" i="106"/>
  <c r="K177" i="106"/>
  <c r="J177" i="106" s="1"/>
  <c r="U11" i="68"/>
  <c r="V68" i="68" s="1"/>
  <c r="U68" i="68" s="1"/>
  <c r="AD37" i="92"/>
  <c r="AE41" i="92" s="1"/>
  <c r="AD41" i="92" s="1"/>
  <c r="AI34" i="98"/>
  <c r="AB34" i="98"/>
  <c r="AH34" i="98" s="1"/>
  <c r="U34" i="101" s="1"/>
  <c r="I168" i="106"/>
  <c r="H67" i="106"/>
  <c r="H168" i="106" s="1"/>
  <c r="I170" i="106" s="1"/>
  <c r="V13" i="92"/>
  <c r="T52" i="92"/>
  <c r="AG61" i="89"/>
  <c r="AF61" i="89" s="1"/>
  <c r="AG55" i="107"/>
  <c r="AB51" i="98"/>
  <c r="AF51" i="98" s="1"/>
  <c r="S51" i="101" s="1"/>
  <c r="C11" i="104"/>
  <c r="D68" i="104" s="1"/>
  <c r="C68" i="104" s="1"/>
  <c r="AB7" i="107"/>
  <c r="A23" i="101"/>
  <c r="C23" i="104" s="1"/>
  <c r="D23" i="104"/>
  <c r="B24" i="101"/>
  <c r="A24" i="101" s="1"/>
  <c r="AF11" i="65"/>
  <c r="AG68" i="65" s="1"/>
  <c r="AF68" i="65" s="1"/>
  <c r="AB43" i="98"/>
  <c r="AG43" i="98" s="1"/>
  <c r="V23" i="68"/>
  <c r="AI24" i="65"/>
  <c r="AH24" i="65" s="1"/>
  <c r="T11" i="68"/>
  <c r="AC6" i="68"/>
  <c r="AF55" i="107"/>
  <c r="V52" i="92"/>
  <c r="AI61" i="89"/>
  <c r="AH61" i="89" s="1"/>
  <c r="L11" i="101"/>
  <c r="M68" i="101"/>
  <c r="L68" i="101" s="1"/>
  <c r="A8" i="104"/>
  <c r="C8" i="107" s="1"/>
  <c r="D8" i="107"/>
  <c r="AC30" i="89"/>
  <c r="T32" i="89"/>
  <c r="S32" i="89" s="1"/>
  <c r="AG37" i="92"/>
  <c r="F31" i="107"/>
  <c r="J320" i="106"/>
  <c r="E31" i="107" s="1"/>
  <c r="N8" i="101"/>
  <c r="L8" i="104" s="1"/>
  <c r="M8" i="104"/>
  <c r="K166" i="106"/>
  <c r="J166" i="106" s="1"/>
  <c r="AC13" i="92"/>
  <c r="H170" i="106" l="1"/>
  <c r="AD11" i="68"/>
  <c r="AE68" i="68" s="1"/>
  <c r="AD68" i="68" s="1"/>
  <c r="T43" i="101"/>
  <c r="V63" i="92"/>
  <c r="V34" i="101"/>
  <c r="T63" i="92"/>
  <c r="O8" i="104"/>
  <c r="M11" i="104"/>
  <c r="AH51" i="98"/>
  <c r="U51" i="101" s="1"/>
  <c r="K168" i="106"/>
  <c r="J168" i="106" s="1"/>
  <c r="AE26" i="98"/>
  <c r="AH63" i="89"/>
  <c r="U63" i="92" s="1"/>
  <c r="AG51" i="98"/>
  <c r="K67" i="106"/>
  <c r="J67" i="106" s="1"/>
  <c r="AI37" i="92"/>
  <c r="AF37" i="92"/>
  <c r="S37" i="98" s="1"/>
  <c r="AH37" i="92"/>
  <c r="U37" i="98" s="1"/>
  <c r="S11" i="68"/>
  <c r="T68" i="68" s="1"/>
  <c r="S68" i="68" s="1"/>
  <c r="AF34" i="98"/>
  <c r="S34" i="101" s="1"/>
  <c r="AD30" i="89"/>
  <c r="AE32" i="89"/>
  <c r="AD32" i="89" s="1"/>
  <c r="AF63" i="89"/>
  <c r="S63" i="92" s="1"/>
  <c r="AC23" i="68"/>
  <c r="T24" i="68"/>
  <c r="S24" i="68" s="1"/>
  <c r="B8" i="107"/>
  <c r="A8" i="107" s="1"/>
  <c r="D11" i="107"/>
  <c r="AI43" i="98"/>
  <c r="O6" i="107"/>
  <c r="F31" i="119"/>
  <c r="E31" i="119" s="1"/>
  <c r="W31" i="119" s="1"/>
  <c r="W31" i="107"/>
  <c r="AE52" i="92"/>
  <c r="V61" i="92"/>
  <c r="U61" i="92" s="1"/>
  <c r="AC52" i="92"/>
  <c r="T61" i="92"/>
  <c r="S61" i="92" s="1"/>
  <c r="AG34" i="98"/>
  <c r="AE23" i="68"/>
  <c r="V24" i="68"/>
  <c r="U24" i="68" s="1"/>
  <c r="B31" i="107"/>
  <c r="A31" i="107" s="1"/>
  <c r="X31" i="107"/>
  <c r="AC49" i="98"/>
  <c r="AB49" i="98" s="1"/>
  <c r="B23" i="104"/>
  <c r="D24" i="104"/>
  <c r="C24" i="104" s="1"/>
  <c r="AF43" i="98"/>
  <c r="S43" i="101" s="1"/>
  <c r="AI51" i="98"/>
  <c r="K290" i="106"/>
  <c r="J290" i="106" s="1"/>
  <c r="I319" i="106"/>
  <c r="H290" i="106"/>
  <c r="H319" i="106" s="1"/>
  <c r="AC67" i="89"/>
  <c r="AB67" i="89" s="1"/>
  <c r="AC8" i="104"/>
  <c r="AB13" i="92"/>
  <c r="T37" i="98"/>
  <c r="AG41" i="92"/>
  <c r="AF41" i="92" s="1"/>
  <c r="AB30" i="89"/>
  <c r="AC32" i="89" s="1"/>
  <c r="AB32" i="89" s="1"/>
  <c r="AI30" i="89"/>
  <c r="AH30" i="89"/>
  <c r="U30" i="92" s="1"/>
  <c r="AF30" i="89"/>
  <c r="S30" i="92" s="1"/>
  <c r="AG30" i="89"/>
  <c r="AH43" i="98"/>
  <c r="U43" i="101" s="1"/>
  <c r="AE13" i="92"/>
  <c r="O11" i="101"/>
  <c r="B11" i="104"/>
  <c r="AB6" i="68"/>
  <c r="AG6" i="68" s="1"/>
  <c r="AC11" i="68"/>
  <c r="H321" i="103"/>
  <c r="K321" i="103"/>
  <c r="J321" i="103" s="1"/>
  <c r="AC26" i="98"/>
  <c r="T6" i="89" l="1"/>
  <c r="AB11" i="68"/>
  <c r="AC68" i="68"/>
  <c r="AB68" i="68" s="1"/>
  <c r="I321" i="106"/>
  <c r="K319" i="106"/>
  <c r="V67" i="92"/>
  <c r="U67" i="92" s="1"/>
  <c r="AE63" i="92"/>
  <c r="AI23" i="68"/>
  <c r="AG23" i="68"/>
  <c r="AB23" i="68"/>
  <c r="AH23" i="68" s="1"/>
  <c r="U23" i="89" s="1"/>
  <c r="AI67" i="89"/>
  <c r="AH67" i="89" s="1"/>
  <c r="V51" i="101"/>
  <c r="AD23" i="68"/>
  <c r="AE24" i="68" s="1"/>
  <c r="AD24" i="68" s="1"/>
  <c r="X31" i="119"/>
  <c r="B31" i="119"/>
  <c r="A31" i="119" s="1"/>
  <c r="V37" i="98"/>
  <c r="AI41" i="92"/>
  <c r="AH41" i="92" s="1"/>
  <c r="L11" i="104"/>
  <c r="M68" i="104"/>
  <c r="L68" i="104" s="1"/>
  <c r="AG49" i="98"/>
  <c r="AF49" i="98" s="1"/>
  <c r="T34" i="101"/>
  <c r="N6" i="107"/>
  <c r="N8" i="104"/>
  <c r="L8" i="107" s="1"/>
  <c r="M8" i="107"/>
  <c r="O11" i="104"/>
  <c r="T49" i="101"/>
  <c r="S49" i="101" s="1"/>
  <c r="AC43" i="101"/>
  <c r="AB26" i="98"/>
  <c r="AI26" i="98" s="1"/>
  <c r="AH26" i="98"/>
  <c r="U26" i="101" s="1"/>
  <c r="AF26" i="98"/>
  <c r="S26" i="101" s="1"/>
  <c r="V30" i="92"/>
  <c r="AI32" i="89"/>
  <c r="AH32" i="89" s="1"/>
  <c r="AI6" i="68"/>
  <c r="T51" i="101"/>
  <c r="AC63" i="92"/>
  <c r="T67" i="92"/>
  <c r="S67" i="92" s="1"/>
  <c r="T30" i="92"/>
  <c r="AG32" i="89"/>
  <c r="AF32" i="89" s="1"/>
  <c r="A11" i="104"/>
  <c r="B68" i="104"/>
  <c r="A68" i="104" s="1"/>
  <c r="AD13" i="92"/>
  <c r="AH13" i="92" s="1"/>
  <c r="U13" i="98" s="1"/>
  <c r="AH52" i="92"/>
  <c r="U52" i="98" s="1"/>
  <c r="AB52" i="92"/>
  <c r="AF52" i="92" s="1"/>
  <c r="S52" i="98" s="1"/>
  <c r="AC61" i="92"/>
  <c r="AB61" i="92" s="1"/>
  <c r="AG67" i="89"/>
  <c r="AF67" i="89" s="1"/>
  <c r="N11" i="101"/>
  <c r="O68" i="101"/>
  <c r="N68" i="101" s="1"/>
  <c r="AH6" i="68"/>
  <c r="U6" i="89" s="1"/>
  <c r="AI8" i="104"/>
  <c r="V8" i="107" s="1"/>
  <c r="AE8" i="107" s="1"/>
  <c r="AD8" i="107" s="1"/>
  <c r="AG8" i="104"/>
  <c r="T8" i="107" s="1"/>
  <c r="AB8" i="104"/>
  <c r="AF8" i="104"/>
  <c r="S8" i="107" s="1"/>
  <c r="AH8" i="104"/>
  <c r="U8" i="107" s="1"/>
  <c r="AI49" i="98"/>
  <c r="AH49" i="98" s="1"/>
  <c r="V43" i="101"/>
  <c r="AF6" i="68"/>
  <c r="S6" i="89" s="1"/>
  <c r="AC37" i="98"/>
  <c r="T41" i="98"/>
  <c r="S41" i="98" s="1"/>
  <c r="C11" i="107"/>
  <c r="D68" i="107"/>
  <c r="C68" i="107" s="1"/>
  <c r="AE34" i="101"/>
  <c r="I172" i="106"/>
  <c r="H172" i="106"/>
  <c r="A23" i="104"/>
  <c r="C23" i="107" s="1"/>
  <c r="D23" i="107"/>
  <c r="AD52" i="92"/>
  <c r="AG52" i="92" s="1"/>
  <c r="AD26" i="98"/>
  <c r="K170" i="106"/>
  <c r="T52" i="98" l="1"/>
  <c r="AG61" i="92"/>
  <c r="AF61" i="92" s="1"/>
  <c r="V26" i="101"/>
  <c r="F6" i="107"/>
  <c r="G171" i="106"/>
  <c r="J170" i="106"/>
  <c r="AE61" i="92"/>
  <c r="AD61" i="92" s="1"/>
  <c r="AC51" i="101"/>
  <c r="AE37" i="98"/>
  <c r="V41" i="98"/>
  <c r="U41" i="98" s="1"/>
  <c r="AG13" i="92"/>
  <c r="AC24" i="68"/>
  <c r="AB24" i="68" s="1"/>
  <c r="F30" i="107"/>
  <c r="J319" i="106"/>
  <c r="E30" i="107" s="1"/>
  <c r="B24" i="104"/>
  <c r="A24" i="104" s="1"/>
  <c r="V6" i="89"/>
  <c r="AI11" i="68"/>
  <c r="AG26" i="98"/>
  <c r="AC34" i="101"/>
  <c r="AF23" i="68"/>
  <c r="S23" i="89" s="1"/>
  <c r="H321" i="106"/>
  <c r="N11" i="104"/>
  <c r="O68" i="104" s="1"/>
  <c r="N68" i="104" s="1"/>
  <c r="B23" i="107"/>
  <c r="D24" i="107"/>
  <c r="C24" i="107" s="1"/>
  <c r="AC8" i="107"/>
  <c r="AB43" i="101"/>
  <c r="AC49" i="101" s="1"/>
  <c r="AB49" i="101" s="1"/>
  <c r="AB37" i="98"/>
  <c r="AI52" i="92"/>
  <c r="AC30" i="92"/>
  <c r="T32" i="92"/>
  <c r="S32" i="92" s="1"/>
  <c r="AE30" i="92"/>
  <c r="V32" i="92"/>
  <c r="U32" i="92" s="1"/>
  <c r="AE51" i="101"/>
  <c r="T23" i="89"/>
  <c r="AI13" i="92"/>
  <c r="AE43" i="101"/>
  <c r="V49" i="101"/>
  <c r="U49" i="101" s="1"/>
  <c r="AB63" i="92"/>
  <c r="AF63" i="92" s="1"/>
  <c r="S63" i="98" s="1"/>
  <c r="V23" i="89"/>
  <c r="AI24" i="68"/>
  <c r="AH24" i="68" s="1"/>
  <c r="O8" i="107"/>
  <c r="N8" i="107" s="1"/>
  <c r="M11" i="107"/>
  <c r="AC6" i="89"/>
  <c r="T11" i="89"/>
  <c r="AD34" i="101"/>
  <c r="AF13" i="92"/>
  <c r="S13" i="98" s="1"/>
  <c r="AD63" i="92"/>
  <c r="AE67" i="92" s="1"/>
  <c r="AD67" i="92" s="1"/>
  <c r="AG11" i="68"/>
  <c r="AB8" i="107" l="1"/>
  <c r="AF8" i="107" s="1"/>
  <c r="I323" i="106"/>
  <c r="H323" i="106"/>
  <c r="F30" i="119"/>
  <c r="W30" i="107"/>
  <c r="F32" i="107"/>
  <c r="E32" i="107" s="1"/>
  <c r="X30" i="107"/>
  <c r="B30" i="107"/>
  <c r="E6" i="107"/>
  <c r="F171" i="106"/>
  <c r="K171" i="106" s="1"/>
  <c r="J171" i="106" s="1"/>
  <c r="AI30" i="92"/>
  <c r="AB30" i="92"/>
  <c r="AG30" i="92" s="1"/>
  <c r="AC32" i="92"/>
  <c r="AB32" i="92" s="1"/>
  <c r="A23" i="107"/>
  <c r="B24" i="107"/>
  <c r="A24" i="107" s="1"/>
  <c r="AD30" i="92"/>
  <c r="AE32" i="92"/>
  <c r="AD32" i="92" s="1"/>
  <c r="AG24" i="68"/>
  <c r="AF24" i="68" s="1"/>
  <c r="V52" i="98"/>
  <c r="AI61" i="92"/>
  <c r="AH61" i="92" s="1"/>
  <c r="AH43" i="101"/>
  <c r="U43" i="104" s="1"/>
  <c r="AB34" i="101"/>
  <c r="AG34" i="101" s="1"/>
  <c r="T13" i="98"/>
  <c r="X6" i="107"/>
  <c r="AE23" i="89"/>
  <c r="V24" i="89"/>
  <c r="U24" i="89" s="1"/>
  <c r="S11" i="89"/>
  <c r="T68" i="89" s="1"/>
  <c r="S68" i="89" s="1"/>
  <c r="T26" i="101"/>
  <c r="AH11" i="68"/>
  <c r="AI68" i="68" s="1"/>
  <c r="AH68" i="68" s="1"/>
  <c r="AD37" i="98"/>
  <c r="AF37" i="98" s="1"/>
  <c r="S37" i="101" s="1"/>
  <c r="AE41" i="98"/>
  <c r="AD41" i="98" s="1"/>
  <c r="AE26" i="101"/>
  <c r="V13" i="98"/>
  <c r="AC23" i="89"/>
  <c r="T24" i="89"/>
  <c r="S24" i="89" s="1"/>
  <c r="AC41" i="98"/>
  <c r="AB41" i="98" s="1"/>
  <c r="AB6" i="89"/>
  <c r="AI63" i="92"/>
  <c r="AF11" i="68"/>
  <c r="AG68" i="68"/>
  <c r="AF68" i="68" s="1"/>
  <c r="L11" i="107"/>
  <c r="M68" i="107" s="1"/>
  <c r="L68" i="107" s="1"/>
  <c r="AH63" i="92"/>
  <c r="U63" i="98" s="1"/>
  <c r="AD51" i="101"/>
  <c r="AG37" i="98"/>
  <c r="AI43" i="101"/>
  <c r="AE6" i="89"/>
  <c r="V11" i="89"/>
  <c r="AE49" i="101"/>
  <c r="AD49" i="101" s="1"/>
  <c r="AD43" i="101"/>
  <c r="AF43" i="101" s="1"/>
  <c r="S43" i="104" s="1"/>
  <c r="AG63" i="92"/>
  <c r="AG43" i="101"/>
  <c r="AC67" i="92"/>
  <c r="AB67" i="92" s="1"/>
  <c r="K321" i="106"/>
  <c r="AB51" i="101"/>
  <c r="AF51" i="101" s="1"/>
  <c r="S51" i="104" s="1"/>
  <c r="AH51" i="101"/>
  <c r="U51" i="104" s="1"/>
  <c r="AC52" i="98"/>
  <c r="T61" i="98"/>
  <c r="S61" i="98" s="1"/>
  <c r="T34" i="104" l="1"/>
  <c r="T30" i="98"/>
  <c r="U11" i="89"/>
  <c r="V68" i="89"/>
  <c r="U68" i="89" s="1"/>
  <c r="AG6" i="89"/>
  <c r="AD26" i="101"/>
  <c r="AC13" i="98"/>
  <c r="F6" i="119"/>
  <c r="K23" i="107"/>
  <c r="W6" i="107"/>
  <c r="E6" i="119"/>
  <c r="W6" i="119" s="1"/>
  <c r="AG51" i="101"/>
  <c r="AC11" i="89"/>
  <c r="AE52" i="98"/>
  <c r="V61" i="98"/>
  <c r="U61" i="98" s="1"/>
  <c r="A30" i="107"/>
  <c r="B32" i="107"/>
  <c r="A32" i="107" s="1"/>
  <c r="AG8" i="107"/>
  <c r="K7" i="107"/>
  <c r="G322" i="106"/>
  <c r="J321" i="106"/>
  <c r="AF34" i="101"/>
  <c r="S34" i="104" s="1"/>
  <c r="AH30" i="92"/>
  <c r="U30" i="98" s="1"/>
  <c r="X32" i="107"/>
  <c r="W32" i="107" s="1"/>
  <c r="AI8" i="107"/>
  <c r="T37" i="101"/>
  <c r="AG41" i="98"/>
  <c r="AF41" i="98" s="1"/>
  <c r="V63" i="98"/>
  <c r="AI67" i="92"/>
  <c r="AH67" i="92" s="1"/>
  <c r="AD23" i="89"/>
  <c r="AG23" i="89" s="1"/>
  <c r="AI34" i="101"/>
  <c r="AI37" i="98"/>
  <c r="AH8" i="107"/>
  <c r="AD6" i="89"/>
  <c r="AF6" i="89" s="1"/>
  <c r="S6" i="92" s="1"/>
  <c r="AE11" i="89"/>
  <c r="AI49" i="101"/>
  <c r="AH49" i="101" s="1"/>
  <c r="V43" i="104"/>
  <c r="AI51" i="101"/>
  <c r="AH6" i="89"/>
  <c r="U6" i="92" s="1"/>
  <c r="X11" i="107"/>
  <c r="V30" i="98"/>
  <c r="AI6" i="89"/>
  <c r="B6" i="107"/>
  <c r="AF30" i="92"/>
  <c r="S30" i="98" s="1"/>
  <c r="X30" i="119"/>
  <c r="AB52" i="98"/>
  <c r="T43" i="104"/>
  <c r="AG49" i="101"/>
  <c r="AF49" i="101" s="1"/>
  <c r="AF23" i="89"/>
  <c r="S23" i="92" s="1"/>
  <c r="AB23" i="89"/>
  <c r="AH23" i="89"/>
  <c r="U23" i="92" s="1"/>
  <c r="AC24" i="89"/>
  <c r="AB24" i="89" s="1"/>
  <c r="AG67" i="92"/>
  <c r="AF67" i="92" s="1"/>
  <c r="T63" i="98"/>
  <c r="AH37" i="98"/>
  <c r="U37" i="101" s="1"/>
  <c r="AH34" i="101"/>
  <c r="U34" i="104" s="1"/>
  <c r="AE13" i="98"/>
  <c r="AC26" i="101"/>
  <c r="F11" i="107"/>
  <c r="E30" i="119"/>
  <c r="W30" i="119" s="1"/>
  <c r="G172" i="106"/>
  <c r="F172" i="106" s="1"/>
  <c r="T23" i="92" l="1"/>
  <c r="AG24" i="89"/>
  <c r="AF24" i="89" s="1"/>
  <c r="J172" i="106"/>
  <c r="K172" i="106"/>
  <c r="AE30" i="98"/>
  <c r="V32" i="98"/>
  <c r="U32" i="98" s="1"/>
  <c r="AC37" i="101"/>
  <c r="T41" i="101"/>
  <c r="S41" i="101" s="1"/>
  <c r="T6" i="92"/>
  <c r="AG11" i="89"/>
  <c r="V37" i="101"/>
  <c r="AI41" i="98"/>
  <c r="AH41" i="98" s="1"/>
  <c r="V34" i="104"/>
  <c r="Z23" i="107"/>
  <c r="F32" i="119"/>
  <c r="E32" i="119" s="1"/>
  <c r="B30" i="119"/>
  <c r="X32" i="119"/>
  <c r="W32" i="119" s="1"/>
  <c r="V51" i="104"/>
  <c r="AE24" i="89"/>
  <c r="AD24" i="89" s="1"/>
  <c r="X6" i="119"/>
  <c r="B6" i="119"/>
  <c r="F11" i="119"/>
  <c r="AG32" i="92"/>
  <c r="AF32" i="92" s="1"/>
  <c r="E11" i="107"/>
  <c r="F68" i="107" s="1"/>
  <c r="E68" i="107" s="1"/>
  <c r="AB26" i="101"/>
  <c r="AI26" i="101" s="1"/>
  <c r="AE43" i="104"/>
  <c r="V49" i="104"/>
  <c r="U49" i="104" s="1"/>
  <c r="AD52" i="98"/>
  <c r="AH52" i="98" s="1"/>
  <c r="U52" i="101" s="1"/>
  <c r="AE61" i="98"/>
  <c r="AD61" i="98" s="1"/>
  <c r="AB13" i="98"/>
  <c r="AC30" i="98"/>
  <c r="T32" i="98"/>
  <c r="S32" i="98" s="1"/>
  <c r="W11" i="107"/>
  <c r="X68" i="107" s="1"/>
  <c r="W68" i="107" s="1"/>
  <c r="AC43" i="104"/>
  <c r="T49" i="104"/>
  <c r="S49" i="104" s="1"/>
  <c r="AC61" i="98"/>
  <c r="AB61" i="98" s="1"/>
  <c r="F322" i="106"/>
  <c r="J7" i="107"/>
  <c r="AB11" i="89"/>
  <c r="AC68" i="89" s="1"/>
  <c r="AB68" i="89" s="1"/>
  <c r="AI23" i="89"/>
  <c r="AG52" i="98"/>
  <c r="AD13" i="98"/>
  <c r="AI13" i="98" s="1"/>
  <c r="AI52" i="98"/>
  <c r="V6" i="92"/>
  <c r="AI11" i="89"/>
  <c r="AD11" i="89"/>
  <c r="AE68" i="89"/>
  <c r="AD68" i="89" s="1"/>
  <c r="AE63" i="98"/>
  <c r="V67" i="98"/>
  <c r="U67" i="98" s="1"/>
  <c r="K322" i="106"/>
  <c r="J322" i="106" s="1"/>
  <c r="T51" i="104"/>
  <c r="AC63" i="98"/>
  <c r="T67" i="98"/>
  <c r="S67" i="98" s="1"/>
  <c r="AF52" i="98"/>
  <c r="S52" i="101" s="1"/>
  <c r="A6" i="107"/>
  <c r="B11" i="107" s="1"/>
  <c r="AI32" i="92"/>
  <c r="AH32" i="92" s="1"/>
  <c r="K11" i="107"/>
  <c r="O7" i="107"/>
  <c r="Z7" i="107"/>
  <c r="J23" i="107"/>
  <c r="O23" i="107" s="1"/>
  <c r="AC34" i="104"/>
  <c r="A11" i="107" l="1"/>
  <c r="B68" i="107" s="1"/>
  <c r="A68" i="107" s="1"/>
  <c r="N23" i="107"/>
  <c r="O24" i="107"/>
  <c r="N24" i="107" s="1"/>
  <c r="V13" i="101"/>
  <c r="V26" i="104"/>
  <c r="K24" i="107"/>
  <c r="J24" i="107" s="1"/>
  <c r="AB37" i="101"/>
  <c r="AC41" i="101"/>
  <c r="AB41" i="101" s="1"/>
  <c r="AI68" i="89"/>
  <c r="AH68" i="89" s="1"/>
  <c r="AH11" i="89"/>
  <c r="N7" i="107"/>
  <c r="O11" i="107" s="1"/>
  <c r="V11" i="92"/>
  <c r="AE6" i="92"/>
  <c r="Y7" i="107"/>
  <c r="K7" i="119"/>
  <c r="J7" i="119" s="1"/>
  <c r="Y7" i="119" s="1"/>
  <c r="AB30" i="98"/>
  <c r="AH30" i="98" s="1"/>
  <c r="U30" i="101" s="1"/>
  <c r="AH26" i="101"/>
  <c r="U26" i="104" s="1"/>
  <c r="AE51" i="104"/>
  <c r="J11" i="107"/>
  <c r="AC51" i="104"/>
  <c r="V52" i="101"/>
  <c r="AI61" i="98"/>
  <c r="AH61" i="98" s="1"/>
  <c r="G323" i="106"/>
  <c r="F323" i="106" s="1"/>
  <c r="AE34" i="104"/>
  <c r="AD30" i="98"/>
  <c r="AE32" i="98" s="1"/>
  <c r="AD32" i="98" s="1"/>
  <c r="AF13" i="98"/>
  <c r="S13" i="101" s="1"/>
  <c r="AD43" i="104"/>
  <c r="AF43" i="104" s="1"/>
  <c r="S43" i="107" s="1"/>
  <c r="AH13" i="98"/>
  <c r="U13" i="101" s="1"/>
  <c r="A30" i="119"/>
  <c r="B32" i="119" s="1"/>
  <c r="A32" i="119" s="1"/>
  <c r="AE37" i="101"/>
  <c r="V41" i="101"/>
  <c r="U41" i="101" s="1"/>
  <c r="Z11" i="107"/>
  <c r="AE7" i="107"/>
  <c r="AD63" i="98"/>
  <c r="AE67" i="98" s="1"/>
  <c r="AD67" i="98" s="1"/>
  <c r="T52" i="101"/>
  <c r="AG61" i="98"/>
  <c r="AF61" i="98" s="1"/>
  <c r="AB43" i="104"/>
  <c r="AI43" i="104" s="1"/>
  <c r="AH43" i="104"/>
  <c r="U43" i="107" s="1"/>
  <c r="AC49" i="104"/>
  <c r="AB49" i="104" s="1"/>
  <c r="AG13" i="98"/>
  <c r="AF26" i="101"/>
  <c r="S26" i="104" s="1"/>
  <c r="E11" i="119"/>
  <c r="F68" i="119"/>
  <c r="E68" i="119" s="1"/>
  <c r="AF11" i="89"/>
  <c r="AG68" i="89"/>
  <c r="AF68" i="89" s="1"/>
  <c r="AB34" i="104"/>
  <c r="V23" i="92"/>
  <c r="AI24" i="89"/>
  <c r="AH24" i="89" s="1"/>
  <c r="AG26" i="101"/>
  <c r="A6" i="119"/>
  <c r="B11" i="119" s="1"/>
  <c r="T11" i="92"/>
  <c r="AC6" i="92"/>
  <c r="AB63" i="98"/>
  <c r="AG63" i="98" s="1"/>
  <c r="Y23" i="107"/>
  <c r="K23" i="119"/>
  <c r="J23" i="119"/>
  <c r="Y23" i="119" s="1"/>
  <c r="X11" i="119"/>
  <c r="AC6" i="119"/>
  <c r="Z24" i="107"/>
  <c r="Y24" i="107" s="1"/>
  <c r="AC23" i="92"/>
  <c r="T24" i="92"/>
  <c r="S24" i="92" s="1"/>
  <c r="T63" i="101" l="1"/>
  <c r="AG67" i="98"/>
  <c r="AF67" i="98" s="1"/>
  <c r="K323" i="106"/>
  <c r="J323" i="106"/>
  <c r="AI49" i="104"/>
  <c r="AH49" i="104" s="1"/>
  <c r="V43" i="107"/>
  <c r="N11" i="107"/>
  <c r="O68" i="107" s="1"/>
  <c r="N68" i="107" s="1"/>
  <c r="A11" i="119"/>
  <c r="B68" i="119" s="1"/>
  <c r="A68" i="119" s="1"/>
  <c r="AD7" i="107"/>
  <c r="AF7" i="107" s="1"/>
  <c r="AI7" i="107"/>
  <c r="AG7" i="107"/>
  <c r="AH7" i="107"/>
  <c r="AE49" i="104"/>
  <c r="AD49" i="104" s="1"/>
  <c r="AE26" i="104"/>
  <c r="T26" i="104"/>
  <c r="Z7" i="119"/>
  <c r="O7" i="119"/>
  <c r="K11" i="119"/>
  <c r="W11" i="119"/>
  <c r="X68" i="119"/>
  <c r="W68" i="119" s="1"/>
  <c r="AF63" i="98"/>
  <c r="S63" i="101" s="1"/>
  <c r="AE23" i="92"/>
  <c r="V24" i="92"/>
  <c r="U24" i="92" s="1"/>
  <c r="AG43" i="104"/>
  <c r="Y11" i="107"/>
  <c r="Z68" i="107" s="1"/>
  <c r="Y68" i="107" s="1"/>
  <c r="AE52" i="101"/>
  <c r="V61" i="101"/>
  <c r="U61" i="101" s="1"/>
  <c r="AC32" i="98"/>
  <c r="AB32" i="98" s="1"/>
  <c r="AB23" i="92"/>
  <c r="AG30" i="98"/>
  <c r="AD6" i="92"/>
  <c r="AE11" i="92" s="1"/>
  <c r="AE13" i="101"/>
  <c r="AD51" i="104"/>
  <c r="AI63" i="98"/>
  <c r="AC67" i="98"/>
  <c r="AB67" i="98" s="1"/>
  <c r="AH6" i="92"/>
  <c r="U6" i="98" s="1"/>
  <c r="AC11" i="92"/>
  <c r="AB6" i="92"/>
  <c r="AI6" i="92" s="1"/>
  <c r="AD37" i="101"/>
  <c r="AI37" i="101" s="1"/>
  <c r="AB51" i="104"/>
  <c r="AF51" i="104" s="1"/>
  <c r="S51" i="107" s="1"/>
  <c r="AH51" i="104"/>
  <c r="U51" i="107" s="1"/>
  <c r="AI51" i="104"/>
  <c r="AI30" i="98"/>
  <c r="U11" i="92"/>
  <c r="V68" i="92" s="1"/>
  <c r="U68" i="92" s="1"/>
  <c r="AG37" i="101"/>
  <c r="AH63" i="98"/>
  <c r="U63" i="101" s="1"/>
  <c r="AB6" i="119"/>
  <c r="AF6" i="119" s="1"/>
  <c r="O23" i="119"/>
  <c r="K24" i="119"/>
  <c r="J24" i="119" s="1"/>
  <c r="Z23" i="119"/>
  <c r="S11" i="92"/>
  <c r="T68" i="92"/>
  <c r="S68" i="92" s="1"/>
  <c r="AD34" i="104"/>
  <c r="K68" i="107"/>
  <c r="J68" i="107" s="1"/>
  <c r="AF30" i="98"/>
  <c r="S30" i="101" s="1"/>
  <c r="T13" i="101"/>
  <c r="AC52" i="101"/>
  <c r="T61" i="101"/>
  <c r="S61" i="101" s="1"/>
  <c r="AI11" i="92" l="1"/>
  <c r="V6" i="98"/>
  <c r="AD11" i="92"/>
  <c r="AE68" i="92"/>
  <c r="AD68" i="92" s="1"/>
  <c r="N7" i="119"/>
  <c r="O11" i="119"/>
  <c r="N23" i="119"/>
  <c r="O24" i="119" s="1"/>
  <c r="N24" i="119" s="1"/>
  <c r="AD13" i="101"/>
  <c r="AG49" i="104"/>
  <c r="AF49" i="104" s="1"/>
  <c r="T43" i="107"/>
  <c r="Z11" i="119"/>
  <c r="AE7" i="119"/>
  <c r="T37" i="104"/>
  <c r="AG6" i="119"/>
  <c r="AG51" i="104"/>
  <c r="AF6" i="92"/>
  <c r="S6" i="98" s="1"/>
  <c r="AH37" i="101"/>
  <c r="U37" i="104" s="1"/>
  <c r="AE43" i="107"/>
  <c r="V49" i="107"/>
  <c r="U49" i="107" s="1"/>
  <c r="AG6" i="92"/>
  <c r="AF34" i="104"/>
  <c r="S34" i="107" s="1"/>
  <c r="AG34" i="104"/>
  <c r="AH6" i="119"/>
  <c r="AE41" i="101"/>
  <c r="AD41" i="101" s="1"/>
  <c r="AH34" i="104"/>
  <c r="U34" i="107" s="1"/>
  <c r="AF37" i="101"/>
  <c r="S37" i="104" s="1"/>
  <c r="AD23" i="92"/>
  <c r="AC26" i="104"/>
  <c r="AC11" i="119"/>
  <c r="V30" i="101"/>
  <c r="AI32" i="98"/>
  <c r="AH32" i="98" s="1"/>
  <c r="V37" i="104"/>
  <c r="AI41" i="101"/>
  <c r="AH41" i="101" s="1"/>
  <c r="T30" i="101"/>
  <c r="AG32" i="98"/>
  <c r="AF32" i="98" s="1"/>
  <c r="AD26" i="104"/>
  <c r="AC13" i="101"/>
  <c r="AI6" i="119"/>
  <c r="V63" i="101"/>
  <c r="AI67" i="98"/>
  <c r="AH67" i="98" s="1"/>
  <c r="AC24" i="92"/>
  <c r="AB24" i="92" s="1"/>
  <c r="AI52" i="101"/>
  <c r="AB52" i="101"/>
  <c r="AF52" i="101" s="1"/>
  <c r="S52" i="104" s="1"/>
  <c r="AG52" i="101"/>
  <c r="AH52" i="101"/>
  <c r="U52" i="104" s="1"/>
  <c r="AC61" i="101"/>
  <c r="AB61" i="101" s="1"/>
  <c r="AD52" i="101"/>
  <c r="AE61" i="101"/>
  <c r="AD61" i="101" s="1"/>
  <c r="T67" i="101"/>
  <c r="S67" i="101" s="1"/>
  <c r="AC63" i="101"/>
  <c r="Z24" i="119"/>
  <c r="Y24" i="119" s="1"/>
  <c r="AE23" i="119"/>
  <c r="V51" i="107"/>
  <c r="AB11" i="92"/>
  <c r="AC68" i="92"/>
  <c r="AB68" i="92" s="1"/>
  <c r="J11" i="119"/>
  <c r="K68" i="119"/>
  <c r="J68" i="119" s="1"/>
  <c r="AI34" i="104"/>
  <c r="AF23" i="92" l="1"/>
  <c r="S23" i="98" s="1"/>
  <c r="AI23" i="92"/>
  <c r="AC37" i="104"/>
  <c r="T41" i="104"/>
  <c r="S41" i="104" s="1"/>
  <c r="AE37" i="104"/>
  <c r="V41" i="104"/>
  <c r="U41" i="104" s="1"/>
  <c r="AD43" i="107"/>
  <c r="AE49" i="107" s="1"/>
  <c r="AD49" i="107" s="1"/>
  <c r="AD7" i="119"/>
  <c r="AG7" i="119" s="1"/>
  <c r="AG11" i="119" s="1"/>
  <c r="AF7" i="119"/>
  <c r="AI7" i="119"/>
  <c r="AE11" i="119"/>
  <c r="O68" i="119"/>
  <c r="N68" i="119" s="1"/>
  <c r="N11" i="119"/>
  <c r="AE51" i="107"/>
  <c r="Y11" i="119"/>
  <c r="Z68" i="119" s="1"/>
  <c r="Y68" i="119" s="1"/>
  <c r="AD23" i="119"/>
  <c r="AF23" i="119" s="1"/>
  <c r="AE24" i="119"/>
  <c r="AD24" i="119" s="1"/>
  <c r="AI23" i="119"/>
  <c r="AB13" i="101"/>
  <c r="AF13" i="101" s="1"/>
  <c r="S13" i="104" s="1"/>
  <c r="AH13" i="101"/>
  <c r="U13" i="104" s="1"/>
  <c r="AE30" i="101"/>
  <c r="V32" i="101"/>
  <c r="U32" i="101" s="1"/>
  <c r="AG23" i="92"/>
  <c r="T49" i="107"/>
  <c r="S49" i="107" s="1"/>
  <c r="AC43" i="107"/>
  <c r="AH23" i="92"/>
  <c r="U23" i="98" s="1"/>
  <c r="T52" i="104"/>
  <c r="AG61" i="101"/>
  <c r="AF61" i="101" s="1"/>
  <c r="AE63" i="101"/>
  <c r="V67" i="101"/>
  <c r="U67" i="101" s="1"/>
  <c r="V34" i="107"/>
  <c r="AB63" i="101"/>
  <c r="AB11" i="119"/>
  <c r="AC68" i="119" s="1"/>
  <c r="AB68" i="119" s="1"/>
  <c r="AB26" i="104"/>
  <c r="AI26" i="104" s="1"/>
  <c r="AF26" i="104"/>
  <c r="S26" i="107" s="1"/>
  <c r="AG26" i="104"/>
  <c r="T34" i="107"/>
  <c r="T51" i="107"/>
  <c r="AE6" i="98"/>
  <c r="V11" i="98"/>
  <c r="V52" i="104"/>
  <c r="AI61" i="101"/>
  <c r="AH61" i="101" s="1"/>
  <c r="AC30" i="101"/>
  <c r="T32" i="101"/>
  <c r="S32" i="101" s="1"/>
  <c r="AE24" i="92"/>
  <c r="AD24" i="92" s="1"/>
  <c r="AG11" i="92"/>
  <c r="T6" i="98"/>
  <c r="AG41" i="101"/>
  <c r="AF41" i="101" s="1"/>
  <c r="AH11" i="92"/>
  <c r="AI68" i="92" s="1"/>
  <c r="AH68" i="92" s="1"/>
  <c r="AF11" i="119" l="1"/>
  <c r="AG68" i="119" s="1"/>
  <c r="AF68" i="119" s="1"/>
  <c r="V26" i="107"/>
  <c r="T26" i="107"/>
  <c r="AD11" i="119"/>
  <c r="AE68" i="119"/>
  <c r="AD68" i="119" s="1"/>
  <c r="AC51" i="107"/>
  <c r="AH43" i="107"/>
  <c r="AB43" i="107"/>
  <c r="AI43" i="107" s="1"/>
  <c r="AI49" i="107" s="1"/>
  <c r="AH49" i="107" s="1"/>
  <c r="AF43" i="107"/>
  <c r="AI13" i="101"/>
  <c r="AD37" i="104"/>
  <c r="AF37" i="104" s="1"/>
  <c r="S37" i="107" s="1"/>
  <c r="AB30" i="101"/>
  <c r="AI30" i="101" s="1"/>
  <c r="AC32" i="101"/>
  <c r="AB32" i="101" s="1"/>
  <c r="AC34" i="107"/>
  <c r="AG13" i="101"/>
  <c r="AH7" i="119"/>
  <c r="AI11" i="119" s="1"/>
  <c r="AE34" i="107"/>
  <c r="T23" i="98"/>
  <c r="AG24" i="92"/>
  <c r="AF24" i="92" s="1"/>
  <c r="AE52" i="104"/>
  <c r="V61" i="104"/>
  <c r="U61" i="104" s="1"/>
  <c r="AH26" i="104"/>
  <c r="U26" i="107" s="1"/>
  <c r="AG23" i="119"/>
  <c r="AG24" i="119" s="1"/>
  <c r="AF24" i="119" s="1"/>
  <c r="AB37" i="104"/>
  <c r="AH37" i="104"/>
  <c r="U37" i="107" s="1"/>
  <c r="AG37" i="104"/>
  <c r="AI37" i="104"/>
  <c r="AC41" i="104"/>
  <c r="AB41" i="104" s="1"/>
  <c r="AF11" i="92"/>
  <c r="AG68" i="92"/>
  <c r="AF68" i="92" s="1"/>
  <c r="AC52" i="104"/>
  <c r="T61" i="104"/>
  <c r="S61" i="104" s="1"/>
  <c r="U11" i="98"/>
  <c r="V68" i="98" s="1"/>
  <c r="U68" i="98" s="1"/>
  <c r="AC67" i="101"/>
  <c r="AB67" i="101" s="1"/>
  <c r="AD63" i="101"/>
  <c r="AG63" i="101" s="1"/>
  <c r="AD30" i="101"/>
  <c r="AF30" i="101" s="1"/>
  <c r="S30" i="104" s="1"/>
  <c r="AH23" i="119"/>
  <c r="AI24" i="119" s="1"/>
  <c r="AH24" i="119" s="1"/>
  <c r="AD51" i="107"/>
  <c r="V23" i="98"/>
  <c r="AI24" i="92"/>
  <c r="AH24" i="92" s="1"/>
  <c r="AC6" i="98"/>
  <c r="T11" i="98"/>
  <c r="AD6" i="98"/>
  <c r="AE11" i="98" s="1"/>
  <c r="AE68" i="98" l="1"/>
  <c r="AD68" i="98" s="1"/>
  <c r="AD11" i="98"/>
  <c r="AI68" i="119"/>
  <c r="AH68" i="119" s="1"/>
  <c r="AH11" i="119"/>
  <c r="T63" i="104"/>
  <c r="V30" i="104"/>
  <c r="V37" i="107"/>
  <c r="AI41" i="104"/>
  <c r="AH41" i="104" s="1"/>
  <c r="AE41" i="104"/>
  <c r="AD41" i="104" s="1"/>
  <c r="AD52" i="104"/>
  <c r="AE61" i="104" s="1"/>
  <c r="AD61" i="104" s="1"/>
  <c r="AB34" i="107"/>
  <c r="AG34" i="107" s="1"/>
  <c r="AH34" i="107"/>
  <c r="AF34" i="107"/>
  <c r="AF63" i="101"/>
  <c r="S63" i="104" s="1"/>
  <c r="AE23" i="98"/>
  <c r="V24" i="98"/>
  <c r="U24" i="98" s="1"/>
  <c r="V13" i="104"/>
  <c r="AB51" i="107"/>
  <c r="AF51" i="107" s="1"/>
  <c r="AC23" i="98"/>
  <c r="T24" i="98"/>
  <c r="S24" i="98" s="1"/>
  <c r="AH30" i="101"/>
  <c r="U30" i="104" s="1"/>
  <c r="AC49" i="107"/>
  <c r="AB49" i="107" s="1"/>
  <c r="AE32" i="101"/>
  <c r="AD32" i="101" s="1"/>
  <c r="AI52" i="104"/>
  <c r="AB52" i="104"/>
  <c r="AH52" i="104"/>
  <c r="U52" i="107" s="1"/>
  <c r="AF52" i="104"/>
  <c r="S52" i="107" s="1"/>
  <c r="AG52" i="104"/>
  <c r="AC61" i="104"/>
  <c r="AB61" i="104" s="1"/>
  <c r="AD34" i="107"/>
  <c r="AI34" i="107" s="1"/>
  <c r="AE26" i="107"/>
  <c r="T37" i="107"/>
  <c r="AG41" i="104"/>
  <c r="AF41" i="104" s="1"/>
  <c r="AG30" i="101"/>
  <c r="AG43" i="107"/>
  <c r="AG49" i="107" s="1"/>
  <c r="AF49" i="107" s="1"/>
  <c r="S11" i="98"/>
  <c r="T68" i="98"/>
  <c r="S68" i="98" s="1"/>
  <c r="AH6" i="98"/>
  <c r="U6" i="101" s="1"/>
  <c r="AB6" i="98"/>
  <c r="AG6" i="98"/>
  <c r="AI6" i="98"/>
  <c r="AC11" i="98"/>
  <c r="AF6" i="98"/>
  <c r="S6" i="101" s="1"/>
  <c r="AE67" i="101"/>
  <c r="AD67" i="101" s="1"/>
  <c r="AH63" i="101"/>
  <c r="U63" i="104" s="1"/>
  <c r="AI63" i="101"/>
  <c r="T13" i="104"/>
  <c r="AC26" i="107"/>
  <c r="T30" i="104" l="1"/>
  <c r="AG32" i="101"/>
  <c r="AF32" i="101" s="1"/>
  <c r="T52" i="107"/>
  <c r="AG61" i="104"/>
  <c r="AF61" i="104" s="1"/>
  <c r="AI32" i="101"/>
  <c r="AH32" i="101" s="1"/>
  <c r="AB11" i="98"/>
  <c r="AC68" i="98"/>
  <c r="AB68" i="98" s="1"/>
  <c r="AB26" i="107"/>
  <c r="AH23" i="98"/>
  <c r="U23" i="101" s="1"/>
  <c r="AB23" i="98"/>
  <c r="AF23" i="98" s="1"/>
  <c r="S23" i="101" s="1"/>
  <c r="AE13" i="104"/>
  <c r="AE30" i="104"/>
  <c r="V32" i="104"/>
  <c r="U32" i="104" s="1"/>
  <c r="AE37" i="107"/>
  <c r="V41" i="107"/>
  <c r="U41" i="107" s="1"/>
  <c r="T6" i="101"/>
  <c r="AG11" i="98"/>
  <c r="AC37" i="107"/>
  <c r="T41" i="107"/>
  <c r="S41" i="107" s="1"/>
  <c r="AG67" i="101"/>
  <c r="AF67" i="101" s="1"/>
  <c r="AI11" i="98"/>
  <c r="V6" i="101"/>
  <c r="AC13" i="104"/>
  <c r="AI51" i="107"/>
  <c r="AD23" i="98"/>
  <c r="AE24" i="98"/>
  <c r="AD24" i="98" s="1"/>
  <c r="AC63" i="104"/>
  <c r="T67" i="104"/>
  <c r="S67" i="104" s="1"/>
  <c r="AI67" i="101"/>
  <c r="AH67" i="101" s="1"/>
  <c r="V63" i="104"/>
  <c r="AD26" i="107"/>
  <c r="AG26" i="107" s="1"/>
  <c r="V52" i="107"/>
  <c r="AI61" i="104"/>
  <c r="AH61" i="104" s="1"/>
  <c r="AH51" i="107"/>
  <c r="AG51" i="107"/>
  <c r="AD30" i="104" l="1"/>
  <c r="AE32" i="104"/>
  <c r="AD32" i="104" s="1"/>
  <c r="AG23" i="98"/>
  <c r="AH26" i="107"/>
  <c r="AE52" i="107"/>
  <c r="V61" i="107"/>
  <c r="U61" i="107" s="1"/>
  <c r="AB37" i="107"/>
  <c r="AG37" i="107" s="1"/>
  <c r="AD13" i="104"/>
  <c r="AF26" i="107"/>
  <c r="AH11" i="98"/>
  <c r="AI68" i="98" s="1"/>
  <c r="AH68" i="98" s="1"/>
  <c r="AB63" i="104"/>
  <c r="AC67" i="104"/>
  <c r="AB67" i="104" s="1"/>
  <c r="AF11" i="98"/>
  <c r="AG68" i="98" s="1"/>
  <c r="AF68" i="98" s="1"/>
  <c r="AC24" i="98"/>
  <c r="AB24" i="98" s="1"/>
  <c r="AC52" i="107"/>
  <c r="T61" i="107"/>
  <c r="S61" i="107" s="1"/>
  <c r="AB13" i="104"/>
  <c r="AG13" i="104" s="1"/>
  <c r="T11" i="101"/>
  <c r="AC6" i="101"/>
  <c r="AI26" i="107"/>
  <c r="V67" i="104"/>
  <c r="U67" i="104" s="1"/>
  <c r="AE63" i="104"/>
  <c r="AI23" i="98"/>
  <c r="AC30" i="104"/>
  <c r="T32" i="104"/>
  <c r="S32" i="104" s="1"/>
  <c r="AE6" i="101"/>
  <c r="V11" i="101"/>
  <c r="AD37" i="107"/>
  <c r="AH37" i="107" s="1"/>
  <c r="AE41" i="107"/>
  <c r="AD41" i="107" s="1"/>
  <c r="AG41" i="107" l="1"/>
  <c r="AF41" i="107" s="1"/>
  <c r="T13" i="107"/>
  <c r="AC11" i="101"/>
  <c r="AF6" i="101"/>
  <c r="S6" i="104" s="1"/>
  <c r="AH6" i="101"/>
  <c r="U6" i="104" s="1"/>
  <c r="AB6" i="101"/>
  <c r="AE11" i="101"/>
  <c r="AD6" i="101"/>
  <c r="AI6" i="101" s="1"/>
  <c r="AB52" i="107"/>
  <c r="AC61" i="107" s="1"/>
  <c r="AB61" i="107" s="1"/>
  <c r="AH52" i="107"/>
  <c r="AG52" i="107"/>
  <c r="AD52" i="107"/>
  <c r="AE61" i="107" s="1"/>
  <c r="AD61" i="107" s="1"/>
  <c r="U11" i="101"/>
  <c r="V68" i="101" s="1"/>
  <c r="U68" i="101" s="1"/>
  <c r="AH13" i="104"/>
  <c r="U13" i="107" s="1"/>
  <c r="AH63" i="104"/>
  <c r="U63" i="107" s="1"/>
  <c r="AC41" i="107"/>
  <c r="AB41" i="107" s="1"/>
  <c r="S11" i="101"/>
  <c r="T68" i="101" s="1"/>
  <c r="S68" i="101" s="1"/>
  <c r="AB30" i="104"/>
  <c r="AF30" i="104" s="1"/>
  <c r="S30" i="107" s="1"/>
  <c r="AF37" i="107"/>
  <c r="T23" i="101"/>
  <c r="AG24" i="98"/>
  <c r="AF24" i="98" s="1"/>
  <c r="AI13" i="104"/>
  <c r="V23" i="101"/>
  <c r="AI24" i="98"/>
  <c r="AH24" i="98" s="1"/>
  <c r="AF13" i="104"/>
  <c r="S13" i="107" s="1"/>
  <c r="AI37" i="107"/>
  <c r="AI41" i="107" s="1"/>
  <c r="AH41" i="107" s="1"/>
  <c r="AD63" i="104"/>
  <c r="AI63" i="104" s="1"/>
  <c r="V6" i="104" l="1"/>
  <c r="AI11" i="101"/>
  <c r="V13" i="107"/>
  <c r="AG6" i="101"/>
  <c r="AG61" i="107"/>
  <c r="AF61" i="107" s="1"/>
  <c r="AE23" i="101"/>
  <c r="V24" i="101"/>
  <c r="U24" i="101" s="1"/>
  <c r="AI30" i="104"/>
  <c r="AG30" i="104"/>
  <c r="AF52" i="107"/>
  <c r="AH30" i="104"/>
  <c r="U30" i="107" s="1"/>
  <c r="AE67" i="104"/>
  <c r="AD67" i="104" s="1"/>
  <c r="AC23" i="101"/>
  <c r="T24" i="101"/>
  <c r="S24" i="101" s="1"/>
  <c r="AI52" i="107"/>
  <c r="AI61" i="107" s="1"/>
  <c r="AH61" i="107" s="1"/>
  <c r="AB11" i="101"/>
  <c r="AC68" i="101" s="1"/>
  <c r="AB68" i="101" s="1"/>
  <c r="AI67" i="104"/>
  <c r="AH67" i="104" s="1"/>
  <c r="V63" i="107"/>
  <c r="AC13" i="107"/>
  <c r="AC32" i="104"/>
  <c r="AB32" i="104" s="1"/>
  <c r="AF63" i="104"/>
  <c r="S63" i="107" s="1"/>
  <c r="AD11" i="101"/>
  <c r="AE68" i="101"/>
  <c r="AD68" i="101" s="1"/>
  <c r="AG63" i="104"/>
  <c r="AB23" i="101" l="1"/>
  <c r="AI23" i="101" s="1"/>
  <c r="AC24" i="101"/>
  <c r="AB24" i="101" s="1"/>
  <c r="AD23" i="101"/>
  <c r="AH23" i="101" s="1"/>
  <c r="U23" i="104" s="1"/>
  <c r="AE24" i="101"/>
  <c r="AD24" i="101" s="1"/>
  <c r="AB13" i="107"/>
  <c r="AG11" i="101"/>
  <c r="T6" i="104"/>
  <c r="AE63" i="107"/>
  <c r="V67" i="107"/>
  <c r="U67" i="107" s="1"/>
  <c r="AG67" i="104"/>
  <c r="AF67" i="104" s="1"/>
  <c r="T63" i="107"/>
  <c r="AE13" i="107"/>
  <c r="T30" i="107"/>
  <c r="AG32" i="104"/>
  <c r="AF32" i="104" s="1"/>
  <c r="AH11" i="101"/>
  <c r="AI68" i="101" s="1"/>
  <c r="AH68" i="101" s="1"/>
  <c r="V30" i="107"/>
  <c r="AI32" i="104"/>
  <c r="AH32" i="104" s="1"/>
  <c r="V11" i="104"/>
  <c r="AE6" i="104"/>
  <c r="V23" i="104" l="1"/>
  <c r="AI24" i="101"/>
  <c r="AH24" i="101" s="1"/>
  <c r="T11" i="104"/>
  <c r="AC6" i="104"/>
  <c r="AD6" i="104"/>
  <c r="AE11" i="104" s="1"/>
  <c r="U11" i="104"/>
  <c r="V68" i="104" s="1"/>
  <c r="U68" i="104" s="1"/>
  <c r="AC30" i="107"/>
  <c r="T32" i="107"/>
  <c r="S32" i="107" s="1"/>
  <c r="T67" i="107"/>
  <c r="S67" i="107" s="1"/>
  <c r="AC63" i="107"/>
  <c r="AF13" i="107"/>
  <c r="AE30" i="107"/>
  <c r="V32" i="107"/>
  <c r="U32" i="107" s="1"/>
  <c r="AG23" i="101"/>
  <c r="AF23" i="101"/>
  <c r="S23" i="104" s="1"/>
  <c r="AG68" i="101"/>
  <c r="AF68" i="101" s="1"/>
  <c r="AF11" i="101"/>
  <c r="AD13" i="107"/>
  <c r="AH13" i="107" s="1"/>
  <c r="AE67" i="107"/>
  <c r="AD67" i="107" s="1"/>
  <c r="AD63" i="107"/>
  <c r="AE68" i="104" l="1"/>
  <c r="AD68" i="104" s="1"/>
  <c r="AD11" i="104"/>
  <c r="AB63" i="107"/>
  <c r="AG63" i="107" s="1"/>
  <c r="AG67" i="107" s="1"/>
  <c r="AF67" i="107" s="1"/>
  <c r="AC67" i="107"/>
  <c r="AB67" i="107" s="1"/>
  <c r="AF63" i="107"/>
  <c r="AG13" i="107"/>
  <c r="AG6" i="104"/>
  <c r="AB6" i="104"/>
  <c r="AI6" i="104" s="1"/>
  <c r="AH6" i="104"/>
  <c r="U6" i="107" s="1"/>
  <c r="AC11" i="104"/>
  <c r="AD30" i="107"/>
  <c r="AE32" i="107" s="1"/>
  <c r="AD32" i="107" s="1"/>
  <c r="AB30" i="107"/>
  <c r="AI30" i="107" s="1"/>
  <c r="AC32" i="107"/>
  <c r="AB32" i="107" s="1"/>
  <c r="T68" i="104"/>
  <c r="S68" i="104" s="1"/>
  <c r="S11" i="104"/>
  <c r="AI13" i="107"/>
  <c r="T23" i="104"/>
  <c r="AG24" i="101"/>
  <c r="AF24" i="101" s="1"/>
  <c r="AE23" i="104"/>
  <c r="V24" i="104"/>
  <c r="U24" i="104" s="1"/>
  <c r="V6" i="107" l="1"/>
  <c r="AI11" i="104"/>
  <c r="AH63" i="107"/>
  <c r="AB11" i="104"/>
  <c r="AC68" i="104" s="1"/>
  <c r="AB68" i="104" s="1"/>
  <c r="AH30" i="107"/>
  <c r="AI32" i="107" s="1"/>
  <c r="AH32" i="107" s="1"/>
  <c r="AI63" i="107"/>
  <c r="AI67" i="107" s="1"/>
  <c r="AH67" i="107" s="1"/>
  <c r="AF30" i="107"/>
  <c r="AG30" i="107"/>
  <c r="AG32" i="107" s="1"/>
  <c r="AF32" i="107" s="1"/>
  <c r="AD23" i="104"/>
  <c r="AE24" i="104" s="1"/>
  <c r="AD24" i="104" s="1"/>
  <c r="T6" i="107"/>
  <c r="AG11" i="104"/>
  <c r="AC23" i="104"/>
  <c r="T24" i="104"/>
  <c r="S24" i="104" s="1"/>
  <c r="AF6" i="104"/>
  <c r="S6" i="107" s="1"/>
  <c r="AB23" i="104" l="1"/>
  <c r="AH23" i="104"/>
  <c r="U23" i="107" s="1"/>
  <c r="AI23" i="104"/>
  <c r="AF23" i="104"/>
  <c r="S23" i="107" s="1"/>
  <c r="AG23" i="104"/>
  <c r="AC24" i="104"/>
  <c r="AB24" i="104" s="1"/>
  <c r="AF11" i="104"/>
  <c r="AG68" i="104" s="1"/>
  <c r="AF68" i="104" s="1"/>
  <c r="T11" i="107"/>
  <c r="AC6" i="107"/>
  <c r="AH11" i="104"/>
  <c r="AI68" i="104"/>
  <c r="AH68" i="104" s="1"/>
  <c r="AE6" i="107"/>
  <c r="V11" i="107"/>
  <c r="AD6" i="107" l="1"/>
  <c r="AE11" i="107" s="1"/>
  <c r="T23" i="107"/>
  <c r="AG24" i="104"/>
  <c r="AF24" i="104" s="1"/>
  <c r="U11" i="107"/>
  <c r="V68" i="107" s="1"/>
  <c r="U68" i="107" s="1"/>
  <c r="V23" i="107"/>
  <c r="AI24" i="104"/>
  <c r="AH24" i="104" s="1"/>
  <c r="AC11" i="107"/>
  <c r="AB6" i="107"/>
  <c r="AF6" i="107" s="1"/>
  <c r="S11" i="107"/>
  <c r="T68" i="107" s="1"/>
  <c r="S68" i="107" s="1"/>
  <c r="AD11" i="107" l="1"/>
  <c r="AE68" i="107"/>
  <c r="AD68" i="107" s="1"/>
  <c r="AE23" i="107"/>
  <c r="V24" i="107"/>
  <c r="U24" i="107" s="1"/>
  <c r="AG6" i="107"/>
  <c r="AG11" i="107" s="1"/>
  <c r="AH6" i="107"/>
  <c r="AB11" i="107"/>
  <c r="AC68" i="107" s="1"/>
  <c r="AB68" i="107" s="1"/>
  <c r="AI6" i="107"/>
  <c r="AC23" i="107"/>
  <c r="T24" i="107"/>
  <c r="S24" i="107" s="1"/>
  <c r="AF11" i="107" l="1"/>
  <c r="AG68" i="107" s="1"/>
  <c r="AF68" i="107" s="1"/>
  <c r="AD23" i="107"/>
  <c r="AE24" i="107" s="1"/>
  <c r="AD24" i="107" s="1"/>
  <c r="AB23" i="107"/>
  <c r="AG23" i="107" s="1"/>
  <c r="AI11" i="107"/>
  <c r="AC24" i="107" l="1"/>
  <c r="AB24" i="107" s="1"/>
  <c r="AH23" i="107"/>
  <c r="AF23" i="107"/>
  <c r="AG24" i="107" s="1"/>
  <c r="AF24" i="107" s="1"/>
  <c r="AI23" i="107"/>
  <c r="AI24" i="107" s="1"/>
  <c r="AH24" i="107" s="1"/>
  <c r="AH11" i="107"/>
  <c r="AI68" i="107" s="1"/>
  <c r="AH68" i="107" s="1"/>
</calcChain>
</file>

<file path=xl/sharedStrings.xml><?xml version="1.0" encoding="utf-8"?>
<sst xmlns="http://schemas.openxmlformats.org/spreadsheetml/2006/main" count="3009" uniqueCount="428">
  <si>
    <t>وزارة المالية</t>
  </si>
  <si>
    <t>كشف الحساب الشهري</t>
  </si>
  <si>
    <t>نموذج ( 57 حسابات ) سلطة محلية</t>
  </si>
  <si>
    <t xml:space="preserve">الشهر الجاري </t>
  </si>
  <si>
    <t xml:space="preserve">الجملة </t>
  </si>
  <si>
    <t>ف</t>
  </si>
  <si>
    <t xml:space="preserve">الباب الأول : الإيــــــــــــــــــــــــــــــــــرادات الضريبيــــــــــــــــــــــــــــــــــــــــة </t>
  </si>
  <si>
    <t>زكاة الحبوب</t>
  </si>
  <si>
    <t xml:space="preserve">                    </t>
  </si>
  <si>
    <t>زكاة المواشي</t>
  </si>
  <si>
    <t>ضرائب أرباح المهن الحرة</t>
  </si>
  <si>
    <t>رسوم نقل ملكية وسائل النقل</t>
  </si>
  <si>
    <t>الضرائب على السلع والخدمات</t>
  </si>
  <si>
    <t>الـــبـــاب الثانـــــــــــــــــــــــي : المنــــــــــــــــــــــح</t>
  </si>
  <si>
    <t>منح جارية من مسنويات حكومية أخرى</t>
  </si>
  <si>
    <t>الحصة من الموارد العامة المشتركة</t>
  </si>
  <si>
    <t>منح عينية رأسمالية من مستويات حكومية أخرى</t>
  </si>
  <si>
    <t xml:space="preserve">الباب الثالث : إيرادان دخل الملكية ومبيعات السلع والخدمات والتحويلات والمتنوعة </t>
  </si>
  <si>
    <t>مبيعات المحاجر</t>
  </si>
  <si>
    <t>ايرادات جوازات السفر</t>
  </si>
  <si>
    <t xml:space="preserve">الباب الرابع : التصرف في الأصول غير المالية </t>
  </si>
  <si>
    <t>مبيعات المركبات ووسائل النقل</t>
  </si>
  <si>
    <t xml:space="preserve">إجمالـــــــــــــــي المـــــــــــــــــوارد العـــــــــــــامـــــــــــــــــــة </t>
  </si>
  <si>
    <t xml:space="preserve">بيان مفرادات الإستخدمات العامة  </t>
  </si>
  <si>
    <t>بدل تحديث</t>
  </si>
  <si>
    <t>المساهمات الإجتماعية</t>
  </si>
  <si>
    <t xml:space="preserve">الباب الثاني : نفقات على السلع والخدمات والممتلكات </t>
  </si>
  <si>
    <t>خدمات المرافق</t>
  </si>
  <si>
    <t>الإتصالات</t>
  </si>
  <si>
    <t xml:space="preserve">البـــــــــاب الثانــــــــــي : نفقـــــــــــــــــــات علــــــــــــــــــى السلع والخدمـــــــــات والممتلكـــــــــــــــــــــــات </t>
  </si>
  <si>
    <t xml:space="preserve"> </t>
  </si>
  <si>
    <t>الباب الثــــــــالــث : الإعـــانـــــــــــات والمنافـــــــــــــــــــــــع الإجتماعيـــــــــــــــــــــــــة</t>
  </si>
  <si>
    <t>التعويضات التي تدفع للموظف أو أسرته عند التقاعد أو الوفاة أو الميلاد</t>
  </si>
  <si>
    <t>التحويلات الراسمالية لقطاع الأسر والافراد</t>
  </si>
  <si>
    <t>(تقيد الأنواع بحسب الغرض من التحويل الرأسمالي وترفق بالكشف)</t>
  </si>
  <si>
    <t xml:space="preserve">الباب الرابـــــــــــــــع : إكتســـــــــــــــاب الأصــــــــول غير المالية </t>
  </si>
  <si>
    <t xml:space="preserve">إجمالي الإستخــــــــدامات العامـــــــــــــــــــة </t>
  </si>
  <si>
    <t>جانب العمليات المدين (منـــه)</t>
  </si>
  <si>
    <t xml:space="preserve">بيان أنواع الحسابات </t>
  </si>
  <si>
    <t>جانب العمليات الدائن (لــة)</t>
  </si>
  <si>
    <t xml:space="preserve">بيانات انواع الحسابات </t>
  </si>
  <si>
    <t xml:space="preserve">المتاخرات نهاية الشهر الجاري </t>
  </si>
  <si>
    <t xml:space="preserve">عمليات الشهر الجاري </t>
  </si>
  <si>
    <t xml:space="preserve">الباقي حتى نهاية الشهر الجاري </t>
  </si>
  <si>
    <t>الجملة</t>
  </si>
  <si>
    <t>الاشهر السابقة</t>
  </si>
  <si>
    <t xml:space="preserve">منه </t>
  </si>
  <si>
    <t>لـــــــــه</t>
  </si>
  <si>
    <t>منه</t>
  </si>
  <si>
    <t>ريـــــــال</t>
  </si>
  <si>
    <t>ريــــــال</t>
  </si>
  <si>
    <t>ريـــــال</t>
  </si>
  <si>
    <t xml:space="preserve">الحسابات الرئيسية </t>
  </si>
  <si>
    <t xml:space="preserve">المـــــــــــــــــــوارد </t>
  </si>
  <si>
    <t xml:space="preserve">الإستخدامات </t>
  </si>
  <si>
    <t xml:space="preserve">حساب البنك موارد محلية </t>
  </si>
  <si>
    <t>حساب البنك نفقات تشغيلية محلية</t>
  </si>
  <si>
    <t xml:space="preserve">حساب البنك اكتساب أصول غير مالية محلية </t>
  </si>
  <si>
    <t xml:space="preserve">جملة الحسابات الرئيسية </t>
  </si>
  <si>
    <t xml:space="preserve">الحسابات المساعدة المدينة </t>
  </si>
  <si>
    <t xml:space="preserve">حساب النقدية </t>
  </si>
  <si>
    <t xml:space="preserve">حساب البنك موارد مشتركة </t>
  </si>
  <si>
    <t xml:space="preserve">حساب البنك حسابات جارية </t>
  </si>
  <si>
    <t xml:space="preserve">حساب البنك مساهمات ذاتية </t>
  </si>
  <si>
    <t xml:space="preserve">حساب السلف المؤقتة </t>
  </si>
  <si>
    <t xml:space="preserve">حساب سلف الحسابات الجارية </t>
  </si>
  <si>
    <t xml:space="preserve">حساب السلف على الأجور </t>
  </si>
  <si>
    <t xml:space="preserve">حساب الإعتمادات مستندية </t>
  </si>
  <si>
    <t xml:space="preserve">حساب المبالغ المدفوعة مقدماً </t>
  </si>
  <si>
    <t xml:space="preserve">حساب المدينين ( مالية ) </t>
  </si>
  <si>
    <t xml:space="preserve">حساب المدينين ( سلطة محلية ) </t>
  </si>
  <si>
    <t xml:space="preserve">الجملــــــة </t>
  </si>
  <si>
    <t xml:space="preserve">الحسابات المساعدة الدائنة </t>
  </si>
  <si>
    <t xml:space="preserve">حساب الموارد المشتركة </t>
  </si>
  <si>
    <t xml:space="preserve">حساب الحسابات الجارية </t>
  </si>
  <si>
    <t xml:space="preserve">حساب المساهمات الذاتية </t>
  </si>
  <si>
    <t xml:space="preserve">حساب المبالغ الدائنة تحت التسوية </t>
  </si>
  <si>
    <t xml:space="preserve">حساب الدائنين ( مالية ) </t>
  </si>
  <si>
    <t xml:space="preserve">حساب الدائنين ( سلطة محلية ) </t>
  </si>
  <si>
    <t>الجمـلـــــــة</t>
  </si>
  <si>
    <t xml:space="preserve">الحسابات الإنتقالية المدينة </t>
  </si>
  <si>
    <t xml:space="preserve">حساب البنك آمانات </t>
  </si>
  <si>
    <t xml:space="preserve">حساب إلتزامات سلع وخدمات وممتلكات </t>
  </si>
  <si>
    <t xml:space="preserve">حساب إلتزامات إكتساب أصول ثابتة </t>
  </si>
  <si>
    <t xml:space="preserve">حساب إلتزامات إكتساب أصول غير منتجة </t>
  </si>
  <si>
    <t xml:space="preserve">حساب تسوية الموارد المحصلة مقدماً </t>
  </si>
  <si>
    <t xml:space="preserve">حساب الموارد المستحقة </t>
  </si>
  <si>
    <t xml:space="preserve">حساب النفقات المقدمة عن سلع وخدمات وممتلكات </t>
  </si>
  <si>
    <t xml:space="preserve">الحسابات الإنتقالية الدائنة  </t>
  </si>
  <si>
    <t xml:space="preserve">حساب مرتجع الأجور </t>
  </si>
  <si>
    <t xml:space="preserve">حساب التأمينات المتنوعة </t>
  </si>
  <si>
    <t xml:space="preserve">حساب المبالغ الدائنة المحصلة للغير </t>
  </si>
  <si>
    <t xml:space="preserve">حساب دائنون إلتزامات قائمة </t>
  </si>
  <si>
    <t>حساب الموارد المحصلة مقدماً</t>
  </si>
  <si>
    <t xml:space="preserve">حساب تسوية المستحقات والمقدمات المدينة </t>
  </si>
  <si>
    <t xml:space="preserve">الحسابات النظامية </t>
  </si>
  <si>
    <t xml:space="preserve">حساب الكفالات </t>
  </si>
  <si>
    <t xml:space="preserve">حساب آمانات الكفالات </t>
  </si>
  <si>
    <t xml:space="preserve">حساب الديون المستحقة للحكومة </t>
  </si>
  <si>
    <t xml:space="preserve">حساب متابعة مطلوبات الحكومة </t>
  </si>
  <si>
    <t xml:space="preserve">حساب الشيكات الواردة للتحصيل </t>
  </si>
  <si>
    <t xml:space="preserve">حساب الشيكات تحت التحصيل </t>
  </si>
  <si>
    <t xml:space="preserve">حساب الشيكات الواردة المؤجلة </t>
  </si>
  <si>
    <t xml:space="preserve">حساب الشيكات المؤجلة </t>
  </si>
  <si>
    <t xml:space="preserve">حساب المبالغ المستحقة عن أوراق ونماذج ذات قيمة </t>
  </si>
  <si>
    <t xml:space="preserve">حساب متابعة المبالغ المستحقة من أوراق ونماذج ذات قيمة </t>
  </si>
  <si>
    <t xml:space="preserve">الحسابات الرقابية الإحصائية </t>
  </si>
  <si>
    <t xml:space="preserve">حساب إكتساب الأصول غير المالية </t>
  </si>
  <si>
    <t xml:space="preserve">حساب مراقبة إكتساب ألأصول غير المالية </t>
  </si>
  <si>
    <t xml:space="preserve">حساب مراقبة المساهمات الذاتية والتعاونية </t>
  </si>
  <si>
    <t xml:space="preserve">حساب المساهمات الذاتية والتعاونية </t>
  </si>
  <si>
    <t>الجملـــــــــة</t>
  </si>
  <si>
    <t xml:space="preserve">الاجمالي العـــــــام </t>
  </si>
  <si>
    <t>كشف حساب المدة</t>
  </si>
  <si>
    <t>نموذج ( 58 حسابات ) سلطة محلية</t>
  </si>
  <si>
    <t>المدة الجارية</t>
  </si>
  <si>
    <t>عمليات المدة الجارية</t>
  </si>
  <si>
    <t>المدة السابقة</t>
  </si>
  <si>
    <t xml:space="preserve">نموذج (57/حسابات) سلطة محلية </t>
  </si>
  <si>
    <t>ملاحظات تتعلق ببيانات الإيرادات</t>
  </si>
  <si>
    <t>ملاحظات تتعلق ببيانات النفقات</t>
  </si>
  <si>
    <t>ملاحظات تتعلق ببيانات الحسابات</t>
  </si>
  <si>
    <t>مصادقة الجهة على صحة البيانات المدونة بهذا الكشف</t>
  </si>
  <si>
    <t>المختـــــــــص</t>
  </si>
  <si>
    <t>رئيس قسم الوحدة الحسابية</t>
  </si>
  <si>
    <t>مدير  مكتب  المالية</t>
  </si>
  <si>
    <t>مدير عام المديرية رئيس المجلس المحلي</t>
  </si>
  <si>
    <t xml:space="preserve">ختــــــــــم
الوحدة الإداريــــــة </t>
  </si>
  <si>
    <t>الأســـم :</t>
  </si>
  <si>
    <t>التوقيـع :</t>
  </si>
  <si>
    <t xml:space="preserve">نموذج (58/حسابات) سلطة محلية </t>
  </si>
  <si>
    <t>نفقات أخرى</t>
  </si>
  <si>
    <t>نقل وانتقالات عامة</t>
  </si>
  <si>
    <t>بيان مفرادات الموارد العامة</t>
  </si>
  <si>
    <t>الباب</t>
  </si>
  <si>
    <t>الفصل</t>
  </si>
  <si>
    <t>البند</t>
  </si>
  <si>
    <t>النوع</t>
  </si>
  <si>
    <t>ريــــــــــــــال</t>
  </si>
  <si>
    <t>الشهر الجاري</t>
  </si>
  <si>
    <t>الأشهر السابقة</t>
  </si>
  <si>
    <t>ريــــــــــــــــــال</t>
  </si>
  <si>
    <t>الإيرادات الضريبية</t>
  </si>
  <si>
    <t>إيرادات الزكاة</t>
  </si>
  <si>
    <t>زكاة القات</t>
  </si>
  <si>
    <t>زكاة المخضرات</t>
  </si>
  <si>
    <t>زكاة الباطن على مؤسسات وشركات القطاع العام والمختلط</t>
  </si>
  <si>
    <t>زكاة الباطن على شركات القطاع الخاص</t>
  </si>
  <si>
    <t>زكاة الباطن على الأفراد</t>
  </si>
  <si>
    <t>زكاة الفطرة</t>
  </si>
  <si>
    <t>أخرى</t>
  </si>
  <si>
    <t>الضرائب على الدخل والأرباح والمكاسب الرأسمالية</t>
  </si>
  <si>
    <t>الضرائب على دخل الأفراد</t>
  </si>
  <si>
    <t>ضرائب دخل أخرى</t>
  </si>
  <si>
    <t>الغرامات الضريبية غير المحددة</t>
  </si>
  <si>
    <t>الضرائب على رواتب وأجور القوى العاملة</t>
  </si>
  <si>
    <t>ضرائب كسب العمل على المهن الحرة</t>
  </si>
  <si>
    <t>الضرائب على الملكية</t>
  </si>
  <si>
    <t>الضرائب المعاملات المالية والرأسمالية</t>
  </si>
  <si>
    <t>رسوم نقل ملكية العقارات</t>
  </si>
  <si>
    <t>الضريبة العامة على مبيعات السلع والخدمات</t>
  </si>
  <si>
    <t>ضريبة مبيعات القات</t>
  </si>
  <si>
    <t>الضرائب على الخدمات النوعية</t>
  </si>
  <si>
    <t>ضرائب مبيعات تذاكر السينما والفيديو والكاسيت والمهرجانات والفعاليات الرياضية</t>
  </si>
  <si>
    <t>الرسم المضاف على فواتير الكهرباء والمياه والتلفون</t>
  </si>
  <si>
    <t>الضرائب على استخدام السلع والتراخيص باستخدامها وتأدية الأنشطة</t>
  </si>
  <si>
    <t>رخص وسائل النقل</t>
  </si>
  <si>
    <t>رسوم رخص الأعمال الفنية</t>
  </si>
  <si>
    <t>ايرادات رخص مزاولة مهنة الاستيراد</t>
  </si>
  <si>
    <t>المنـــــــــــــــــــــــــــح</t>
  </si>
  <si>
    <t/>
  </si>
  <si>
    <t>منح من مستويات حكومية أخرى</t>
  </si>
  <si>
    <t>الدعم المركزي الجاري</t>
  </si>
  <si>
    <t>منح عينية جارية من مستويات حكومية أخرى</t>
  </si>
  <si>
    <t>منح فنية واستشارية</t>
  </si>
  <si>
    <t>من رأسمالية من مستويات حكومية أخرى</t>
  </si>
  <si>
    <t>الدعم المركزي الرأسمالي</t>
  </si>
  <si>
    <t>الحصة من الموارد المشتركة</t>
  </si>
  <si>
    <t>إيرادات دخل الملكية ومبيعات السلع والخدمات والتحويلات والمتنوعة</t>
  </si>
  <si>
    <t>دخل الملكية</t>
  </si>
  <si>
    <t>الريــــــــــــــــع</t>
  </si>
  <si>
    <t>إيجارات الأراضي الحكومية الزراعية</t>
  </si>
  <si>
    <t>ايجارات الأراضي الحكومية غير الزراعية</t>
  </si>
  <si>
    <t>ايرادات أخرى</t>
  </si>
  <si>
    <t>مبيعات السلع والخدامات</t>
  </si>
  <si>
    <t>مبيعات الحاصلات الزراعية</t>
  </si>
  <si>
    <t>الرسوم الإدارية</t>
  </si>
  <si>
    <t>رسوم تخطيط واستشارات</t>
  </si>
  <si>
    <t>رسوم تراخيص البناء وتجديدها</t>
  </si>
  <si>
    <t>إيرادات السجل التجاري والصناعي</t>
  </si>
  <si>
    <t>رسوم توثيق العقود</t>
  </si>
  <si>
    <t>رسوم النوادي والجمعيات</t>
  </si>
  <si>
    <t>رسوم رخص حيازة الأسلحة</t>
  </si>
  <si>
    <t>رسوم تصاريح العمل والإقامة لغير اليمنين وتمديداتها</t>
  </si>
  <si>
    <t>رسوم سياحية</t>
  </si>
  <si>
    <t>رسوم شهادات المواليد والوفيات</t>
  </si>
  <si>
    <t>رسوم إدارية أخرى</t>
  </si>
  <si>
    <t>مبيعات عرضية للمنشآت غير السوقية</t>
  </si>
  <si>
    <t>إيجارات المباني الحكومية</t>
  </si>
  <si>
    <t>إيجارات الالآت والمعدات</t>
  </si>
  <si>
    <t>ايرادات الطرقات</t>
  </si>
  <si>
    <t>رسوم استمارات وتسجيل</t>
  </si>
  <si>
    <t>رسوم امتحانات وشهادات</t>
  </si>
  <si>
    <t>إيرادات تذاكر المعاينة</t>
  </si>
  <si>
    <t>إيرادات مخابر وأشعة</t>
  </si>
  <si>
    <t>إيرادات رقود وعمليات</t>
  </si>
  <si>
    <t>إيرادات شهادات صحية</t>
  </si>
  <si>
    <t>إيرادات الحجر الصحي</t>
  </si>
  <si>
    <t>رسوم النظافة</t>
  </si>
  <si>
    <t>رسوم الطرود الواردة</t>
  </si>
  <si>
    <t>رسوم المتاحف</t>
  </si>
  <si>
    <t>الغرامات والجزاءات والمصادرات</t>
  </si>
  <si>
    <t>ايرادات الجزاءات</t>
  </si>
  <si>
    <t>الغرامات والمصادرات</t>
  </si>
  <si>
    <t>التحويلات الطوعية بخلاف المنح</t>
  </si>
  <si>
    <t>التحويلات الطوعية الجارية بخلاف المنح</t>
  </si>
  <si>
    <t>التحويلات الطوعية الجارية بخلاف المنح من المقيمين</t>
  </si>
  <si>
    <t>التحويلات الطوعية الجارية بخلاف المنح من غير المقيمين</t>
  </si>
  <si>
    <t>التحويلات الطوعية الرأسمالية بخلاف المنح</t>
  </si>
  <si>
    <t>التحويلات الطوعية الرأسمالية بخلاف المنح من المقيمين</t>
  </si>
  <si>
    <t>التحويلات الطوعية الرأسمالية بخلاف المنح من غير المقيمين</t>
  </si>
  <si>
    <t>إيرادات أخرى متنوعة</t>
  </si>
  <si>
    <t>ايرادات أخرى متنوعة</t>
  </si>
  <si>
    <t>الخردة والنفايات</t>
  </si>
  <si>
    <t>تعويضات إتلاف ممتلكات حكومية بخلاف المتحصلات الناشئة عن دعاوي قضائية</t>
  </si>
  <si>
    <t>إيرادات متنوعة أخرى</t>
  </si>
  <si>
    <t>التصرف في الأصول غير المالية</t>
  </si>
  <si>
    <t>التصرف في الأصول الثابتة</t>
  </si>
  <si>
    <t>مبيعات المباني والإنشاءات</t>
  </si>
  <si>
    <t>مبيعات المباني السكنية</t>
  </si>
  <si>
    <t>مبيعات المباني غير السكنية</t>
  </si>
  <si>
    <t>مبيعات الإنشاءات الأخرى</t>
  </si>
  <si>
    <t>مبيعات الماكينات والمعدات</t>
  </si>
  <si>
    <t>مبيعات أثاث ومعدات وأجهزة المكاتب</t>
  </si>
  <si>
    <t>مبيعات ماكينات ومعدات أخرى</t>
  </si>
  <si>
    <t>مبيعات أصول ثابتة أخرى</t>
  </si>
  <si>
    <t>مبيعات الأصول الثابتة غير المنظورة</t>
  </si>
  <si>
    <t>التصرف في الأصول غير المنتجة</t>
  </si>
  <si>
    <t>مبيعات أراضي زراعية</t>
  </si>
  <si>
    <t>مبيعات أراضي صناعية</t>
  </si>
  <si>
    <t>مبيعات أراضي تجارية</t>
  </si>
  <si>
    <t>مبيعات اراضي سكنية</t>
  </si>
  <si>
    <t>مبيعات أراضي أخرى</t>
  </si>
  <si>
    <t>إجمالــــي المــــــوارد العامــــــــة</t>
  </si>
  <si>
    <t>جملة الباب الأول: الإيرادات الضريبية</t>
  </si>
  <si>
    <t>جملة الباب الثاني: المنـــــــــــــــــــــح</t>
  </si>
  <si>
    <t>جملة الباب الثالث: إيرادات دخل الملكية ومبيعات السلع والخدمات والتحويلات والمتنوعة</t>
  </si>
  <si>
    <t>جملة الباب الرابع: التصرف في الأصول غير المالية</t>
  </si>
  <si>
    <t>أجور وتعويضات العاملين</t>
  </si>
  <si>
    <t>المرتبات والأجور وما في حكمها</t>
  </si>
  <si>
    <t>المرتبات الأساسية</t>
  </si>
  <si>
    <t>المرتبات والأجور التعاقدية والمؤقتة</t>
  </si>
  <si>
    <t>أجور تعاقدية ومؤقتة</t>
  </si>
  <si>
    <t>المكافآت وأجور العمل الإضافي</t>
  </si>
  <si>
    <t>أجور العمل الإضافي</t>
  </si>
  <si>
    <t>المكافآت</t>
  </si>
  <si>
    <t>البدلات</t>
  </si>
  <si>
    <t>بدل طبيعة العمل</t>
  </si>
  <si>
    <t>بدل مظهر</t>
  </si>
  <si>
    <t>بدل ريف</t>
  </si>
  <si>
    <t>بدل سكن</t>
  </si>
  <si>
    <t>المزايا العينية</t>
  </si>
  <si>
    <t>مساهمات الضمان الإجتماعي</t>
  </si>
  <si>
    <t>مساهمات الحكومة في نظم الضمان الإجتماعي</t>
  </si>
  <si>
    <t>مساهمة الحكومة في نظم الرعاية الإجتماعية</t>
  </si>
  <si>
    <t>المساهمات الإجتماعية المحتسبة</t>
  </si>
  <si>
    <t>المساهمات الإجتماعية المحتسبة في نظم الضمان الأجتماعي</t>
  </si>
  <si>
    <t>المساهمات الإجتماعية المحتسبة في نظم الرعاية الإجتماعية</t>
  </si>
  <si>
    <t>مساهمات إجتماعية أخرى</t>
  </si>
  <si>
    <t>حصة الحكومة في معاشات التقاعد</t>
  </si>
  <si>
    <t>حصة الحكومة في التأمينات الإجتماعية</t>
  </si>
  <si>
    <t>نفقات على السلع والخدمات والممتلكات</t>
  </si>
  <si>
    <t>السلع والخدمات</t>
  </si>
  <si>
    <t>إنارة</t>
  </si>
  <si>
    <t>مستلزمات المكاتب</t>
  </si>
  <si>
    <t>أدوات كتابية ومكتبية وكتب ومطبوعات</t>
  </si>
  <si>
    <t>نشر وإعلان ومجلات وجرائد</t>
  </si>
  <si>
    <t>الضيافة</t>
  </si>
  <si>
    <t>مؤتمرات واحتفالات وضيافة</t>
  </si>
  <si>
    <t>نفقات ذات طابع خاص</t>
  </si>
  <si>
    <t>نفقات النظافة</t>
  </si>
  <si>
    <t>نقل مهمات</t>
  </si>
  <si>
    <t>انتقالات داخلية</t>
  </si>
  <si>
    <t>حضور مؤتمرات وانتقالات خارجية</t>
  </si>
  <si>
    <t>إيجار المباني</t>
  </si>
  <si>
    <t>إيجار الآلآت والمعدات والأجهزة</t>
  </si>
  <si>
    <t>إيجارات أخرى</t>
  </si>
  <si>
    <t>نفقات البحوث والتطوير والتدريب</t>
  </si>
  <si>
    <t>نفقات البحوث والتطوير</t>
  </si>
  <si>
    <t>نفقات التدريب المحلي</t>
  </si>
  <si>
    <t>نفقات التدريب الخارجي</t>
  </si>
  <si>
    <t>نفقات سلعية وخدمية أخرى</t>
  </si>
  <si>
    <t>أدوية ومستلزمات طبية ومواد أولية ومساندة</t>
  </si>
  <si>
    <t>أغذية وملبوسات</t>
  </si>
  <si>
    <t>الصيانة</t>
  </si>
  <si>
    <t>صيانة البنية الأساسية</t>
  </si>
  <si>
    <t>صيانة الطرق والجسور</t>
  </si>
  <si>
    <t>صيانة المرافق العامة</t>
  </si>
  <si>
    <t>صيانة مباني وتحسينات صغيرة</t>
  </si>
  <si>
    <t>صيانة المركبات والمعدات والأثاث</t>
  </si>
  <si>
    <t>وقود وزيوت</t>
  </si>
  <si>
    <t>قطع غيار وصيانة وسائل النقل</t>
  </si>
  <si>
    <t>صيانة وقطع غيار الالآت والمعدات والأثاث</t>
  </si>
  <si>
    <t>مصروفات تشغيل أخرى</t>
  </si>
  <si>
    <t>استهلاك رأس المال الثابت</t>
  </si>
  <si>
    <t>استهلاك المباني والإنشاءات</t>
  </si>
  <si>
    <t>استهلاك المباني السكنية</t>
  </si>
  <si>
    <t>استهلاك المباني غير السكنية</t>
  </si>
  <si>
    <t>استهلاك الإنشاءات الأخرى</t>
  </si>
  <si>
    <t>استهلاك الماكينات والمعدات</t>
  </si>
  <si>
    <t>استهلاك المركبات ووسائل النقل</t>
  </si>
  <si>
    <t>استهلاك الماكينات والمعدات والأجهزة الأخرى</t>
  </si>
  <si>
    <t>استهلاك أصول رأسمالية أخرى</t>
  </si>
  <si>
    <t>استهلاك الأصول الثابتة غير المنظورة</t>
  </si>
  <si>
    <t>استهلاك التحسينات الكبيرة للأراضي</t>
  </si>
  <si>
    <t>نفقات على الممتلكات بخلاف الفوائد</t>
  </si>
  <si>
    <t>الإعانات والمنح والمنافع الإجتماعية</t>
  </si>
  <si>
    <t>المنافع الإجتماعية</t>
  </si>
  <si>
    <t>المساعدات الإجتماعية لغير الموظفين</t>
  </si>
  <si>
    <t>إعاشات لغير الموظفين</t>
  </si>
  <si>
    <t>إعانات ومساعدات لغير الموظفين</t>
  </si>
  <si>
    <t>الإعانات الشهرية لغير الموظفين</t>
  </si>
  <si>
    <t>المساعدات الإجتماعية العينية لغير الموظفين</t>
  </si>
  <si>
    <t>المنافع الإجتماعية للموظفين</t>
  </si>
  <si>
    <t>تعويضات إنهاء الخدمة</t>
  </si>
  <si>
    <t>المنافع الإجتماعية العينية للموظفين</t>
  </si>
  <si>
    <t>منافع إجتماعية أخرى للموظفين</t>
  </si>
  <si>
    <t>تحويلات وإعانات مالية أخرى</t>
  </si>
  <si>
    <t>التحويلات للمؤسسات المقيمة غير الهادة للربح التي تخدم الأسر المعيشية</t>
  </si>
  <si>
    <t>التحويلات الجارية للمؤسسات المقيمة غير الهادفة للربح التي تخدم الأسر المعيشية</t>
  </si>
  <si>
    <t>التحويلات الرأسمالية للمؤسسات المقيمة غير الهادفة للربح التي تخدم الأسر المعيشية</t>
  </si>
  <si>
    <t>التعويضات والغرامات والنفقات الطارئة</t>
  </si>
  <si>
    <t>جملة الباب الأول والثاني والثالث ( الإستخدامات التشغيلية )</t>
  </si>
  <si>
    <t>إكتساب الأصول غير المالية</t>
  </si>
  <si>
    <t>إكتساب الأصوال الثابتة</t>
  </si>
  <si>
    <t>إكتساب المباني والإنشاءات</t>
  </si>
  <si>
    <t>إكتساب المباني السكنية</t>
  </si>
  <si>
    <t>إكتساب المباني غير السكنية</t>
  </si>
  <si>
    <t>إكتساب إنشاءات أخرى</t>
  </si>
  <si>
    <t>إكتساب المكينات والمعدات</t>
  </si>
  <si>
    <t>إكتساب المركبات ووسائل النقل</t>
  </si>
  <si>
    <t>اكتساب أثاث ومعدات وأجهزة المكاتب</t>
  </si>
  <si>
    <t>إكتساب مكينات ومعدات أخرى</t>
  </si>
  <si>
    <t>إكتساب أصول ثابتة أخرى</t>
  </si>
  <si>
    <t>إكتساب اصول حيوانية ونباتية</t>
  </si>
  <si>
    <t>إكتساب الأصول الثابتة غير المنظورة</t>
  </si>
  <si>
    <t>إكتساب الأراضي</t>
  </si>
  <si>
    <t>إكتساب أراضي زراعية</t>
  </si>
  <si>
    <t>إكتساب أراضي صناعية</t>
  </si>
  <si>
    <t>إكتساب أراضي تجارية</t>
  </si>
  <si>
    <t>إكتساب أراضي سكنية</t>
  </si>
  <si>
    <t>إكتساب أراضي أخرى</t>
  </si>
  <si>
    <t>جملة الباب الرابع: إكتساب الأصول غير المالية</t>
  </si>
  <si>
    <t>إجمالي الإستخـــــدامات العامــــــــــة</t>
  </si>
  <si>
    <t>رسوم فتح المحلات التجارية</t>
  </si>
  <si>
    <t>رسوم تراخيص مزاولة المهن المختلفة</t>
  </si>
  <si>
    <t>رسوم الدعاية والإعلان</t>
  </si>
  <si>
    <t>ايرادات رخص مزاولة مهنة التصدير</t>
  </si>
  <si>
    <t>رسوم حفر البيارات</t>
  </si>
  <si>
    <t>رسوم إستخدام أرضية الأسواق العامة والأرضية</t>
  </si>
  <si>
    <t>الرسم المضاف على رسوم خدمات المسالخ وأسواق اللحوم والأسماك</t>
  </si>
  <si>
    <t>رسوم الإنتفاع بمواقف سيارات نقل الركاب والبضائع</t>
  </si>
  <si>
    <t>الرسم المقرر على حمولات وسائل نقل الأحجار والحصى والرمل</t>
  </si>
  <si>
    <t>الرسم المقرر على سيارات نقل الركاب براً</t>
  </si>
  <si>
    <t>الرسم المضاف على الرسوم المقررة على الطرود البريدية</t>
  </si>
  <si>
    <t>المدد السابقة</t>
  </si>
  <si>
    <t>المتأخرات حتى نهاية  المدة السابقة</t>
  </si>
  <si>
    <t>الباقي حتى نهاية  المدة الجارية</t>
  </si>
  <si>
    <t>الجملــــــــــــــــــة</t>
  </si>
  <si>
    <t>الغرامات والمصادرات المشتركة الأخرى</t>
  </si>
  <si>
    <t>إيرادات البطاقات الشخصية والعائلية</t>
  </si>
  <si>
    <t>المسترد من نفقات الموازنة عن سنين سابقة</t>
  </si>
  <si>
    <t>مبيعات المنشآت السوقية</t>
  </si>
  <si>
    <t>مبيعات منشآت سوقية أخرى</t>
  </si>
  <si>
    <t>ايرادات الزكاة</t>
  </si>
  <si>
    <t>الضريبة على ريع العقارات والأراضي</t>
  </si>
  <si>
    <t>رسوم نقل ملكية الأراضي</t>
  </si>
  <si>
    <t>الضرائب على خدمات نوعية أخرى</t>
  </si>
  <si>
    <t>رسوم ريّ وحفر الآبار</t>
  </si>
  <si>
    <t>رسوم رخص القيادة</t>
  </si>
  <si>
    <t>رسوم مبيدات ولقاحات وأسمدة</t>
  </si>
  <si>
    <t>مببعات عرضية أخرى للمنشآت غير السوقية</t>
  </si>
  <si>
    <t>الغرامات والمصادرات (محلية)</t>
  </si>
  <si>
    <t>مبيعات الأصول الحيوانية والنباتية</t>
  </si>
  <si>
    <t>مبيعات الأراضي</t>
  </si>
  <si>
    <t>المتسبعد (الإقفال السنوي)</t>
  </si>
  <si>
    <t>مياه</t>
  </si>
  <si>
    <t>البريد والإتصالات</t>
  </si>
  <si>
    <t>إيجارات الأصول المُنتجة</t>
  </si>
  <si>
    <t>ايجارات الأصول غير المُنتجة</t>
  </si>
  <si>
    <t>إيجارات الأراضي</t>
  </si>
  <si>
    <t>إيجارات أصول غير مُنتجة أخرى</t>
  </si>
  <si>
    <t>إكتساب الأصول غير المُنتجة</t>
  </si>
  <si>
    <t>إكتساب أصول غير مُنتجة أخرى</t>
  </si>
  <si>
    <t>جملة الباب الأول والثاني والثالث (الإستخدامات التشغيلية)</t>
  </si>
  <si>
    <t>المستبعد (الإقفال السنوي)</t>
  </si>
  <si>
    <t xml:space="preserve">عن المدة الثالثة العام المالي 2021م </t>
  </si>
  <si>
    <t xml:space="preserve">عن شهر مارس من العام المالي 2023م </t>
  </si>
  <si>
    <t xml:space="preserve">عن شهر يناير من العام المالي 2024م </t>
  </si>
  <si>
    <t xml:space="preserve">عن شهر فبراير من العام المالي 2024م </t>
  </si>
  <si>
    <t xml:space="preserve">عن شهر إبريل من العام المالي 2024م </t>
  </si>
  <si>
    <t xml:space="preserve">عن شهر مايو من العام المالي 2024م </t>
  </si>
  <si>
    <t xml:space="preserve">عن شهر يونيو من العام المالي 2024م </t>
  </si>
  <si>
    <t xml:space="preserve">عن شهر يوليو من العام المالي 2024م </t>
  </si>
  <si>
    <t xml:space="preserve">عن شهر أغسطس من العام المالي 2024م </t>
  </si>
  <si>
    <t xml:space="preserve">عن شهر سبتمبر من العام المالي 2024م </t>
  </si>
  <si>
    <t xml:space="preserve">عن شهر أكتوبر من العام المالي 2024م </t>
  </si>
  <si>
    <t xml:space="preserve">عن شهر نوفمبر من العام المالي 2024م </t>
  </si>
  <si>
    <t xml:space="preserve">عن شهر ديسمبر من العام المالي 2024م </t>
  </si>
  <si>
    <t xml:space="preserve">عن المدة الاولى العام المالي 2024م </t>
  </si>
  <si>
    <t xml:space="preserve">عن المدة الثانية العام المالي 2024م </t>
  </si>
  <si>
    <t xml:space="preserve">عن المدة الرابعة العام المالي 2024م </t>
  </si>
  <si>
    <t xml:space="preserve">شهر يناير 2024م </t>
  </si>
  <si>
    <t xml:space="preserve">شهر فبراير 2024م </t>
  </si>
  <si>
    <t xml:space="preserve">شهر مارس 2024م </t>
  </si>
  <si>
    <t xml:space="preserve">شهر ابريل 2024م </t>
  </si>
  <si>
    <t xml:space="preserve">شهر مايو 2024م </t>
  </si>
  <si>
    <t xml:space="preserve">شهر يوينو 2024م </t>
  </si>
  <si>
    <t xml:space="preserve">شهر يوليو 2024م </t>
  </si>
  <si>
    <t xml:space="preserve">شهر أغسطس 2024م </t>
  </si>
  <si>
    <t xml:space="preserve">شهر سبتمبر 2024م </t>
  </si>
  <si>
    <t xml:space="preserve">شهر أكتوبر 2024م </t>
  </si>
  <si>
    <t xml:space="preserve">شهر نوفمبر 2024م </t>
  </si>
  <si>
    <t xml:space="preserve">شهر ديسمبر 2024م </t>
  </si>
  <si>
    <t xml:space="preserve">المدة الأولى 2024م </t>
  </si>
  <si>
    <t xml:space="preserve">المدة الثانية 2024م </t>
  </si>
  <si>
    <t xml:space="preserve">المدة الثالثة 2024م </t>
  </si>
  <si>
    <t xml:space="preserve">المدة الرابعة 2024م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</si>
</sst>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202" formatCode="00"/>
    <numFmt numFmtId="218" formatCode="\م\ك\ت\ب\:\ @"/>
    <numFmt numFmtId="219" formatCode="\م\د\ي\ر\ي\ة\:\ @"/>
    <numFmt numFmtId="220" formatCode="\م\ح\ا\ف\ظ\ة\:\ @"/>
  </numFmts>
  <fonts count="49">
    <font>
      <sz val="10"/>
      <name val="Arial"/>
      <charset val="178"/>
    </font>
    <font>
      <sz val="10"/>
      <name val="Arial"/>
      <family val="2"/>
    </font>
    <font>
      <u/>
      <sz val="9.8000000000000007"/>
      <color indexed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4"/>
      <name val="Mohammad Annoktah"/>
      <charset val="178"/>
    </font>
    <font>
      <b/>
      <sz val="12"/>
      <name val="Arial"/>
      <family val="2"/>
    </font>
    <font>
      <sz val="20"/>
      <name val="MCS Jeddah S_I normal."/>
      <charset val="178"/>
    </font>
    <font>
      <sz val="18"/>
      <name val="MCS Jeddah S_U thorn."/>
      <charset val="178"/>
    </font>
    <font>
      <sz val="8"/>
      <name val="Arial"/>
      <family val="2"/>
    </font>
    <font>
      <b/>
      <sz val="16"/>
      <name val="Arial"/>
      <family val="2"/>
    </font>
    <font>
      <sz val="20"/>
      <name val="MCS RedSea S_U normal."/>
      <charset val="178"/>
    </font>
    <font>
      <sz val="12"/>
      <name val="Khalid Art bold"/>
      <charset val="178"/>
    </font>
    <font>
      <sz val="16"/>
      <name val="MCS Taybah S_U normal."/>
      <charset val="178"/>
    </font>
    <font>
      <sz val="14"/>
      <name val="Khalid Art bold"/>
      <charset val="178"/>
    </font>
    <font>
      <sz val="16"/>
      <name val="Khalid Art bold"/>
      <charset val="178"/>
    </font>
    <font>
      <sz val="13"/>
      <name val="Khalid Art bold"/>
      <charset val="178"/>
    </font>
    <font>
      <b/>
      <sz val="20"/>
      <name val="Arial"/>
      <family val="2"/>
    </font>
    <font>
      <sz val="14"/>
      <name val="Arial"/>
      <family val="2"/>
    </font>
    <font>
      <b/>
      <sz val="26"/>
      <name val="AF_Taif Normal"/>
      <charset val="178"/>
    </font>
    <font>
      <b/>
      <sz val="18"/>
      <name val="Arial"/>
      <family val="2"/>
    </font>
    <font>
      <sz val="26"/>
      <name val="AF_Taif Normal"/>
      <charset val="178"/>
    </font>
    <font>
      <b/>
      <sz val="26"/>
      <name val="Arial"/>
      <family val="2"/>
    </font>
    <font>
      <sz val="18"/>
      <name val="PT Bold Heading"/>
      <charset val="178"/>
    </font>
    <font>
      <b/>
      <sz val="26"/>
      <name val="Naskh News"/>
      <charset val="178"/>
    </font>
    <font>
      <b/>
      <sz val="14"/>
      <name val="Arial"/>
      <family val="2"/>
    </font>
    <font>
      <sz val="16"/>
      <name val="Arial"/>
      <family val="2"/>
    </font>
    <font>
      <sz val="18"/>
      <color indexed="53"/>
      <name val="PT Bold Heading"/>
      <charset val="178"/>
    </font>
    <font>
      <sz val="16"/>
      <name val="AF_Unizah"/>
      <charset val="178"/>
    </font>
    <font>
      <sz val="21"/>
      <name val="AF_Unizah"/>
      <charset val="178"/>
    </font>
    <font>
      <sz val="12"/>
      <name val="SKR HEAD1"/>
      <charset val="178"/>
    </font>
    <font>
      <sz val="16"/>
      <name val="SKR HEAD1"/>
      <charset val="178"/>
    </font>
    <font>
      <sz val="10"/>
      <name val="SKR HEAD1"/>
      <charset val="178"/>
    </font>
    <font>
      <sz val="14"/>
      <name val="MCS Taybah S_U normal."/>
      <charset val="178"/>
    </font>
    <font>
      <sz val="10"/>
      <name val="Arial"/>
      <family val="2"/>
    </font>
    <font>
      <sz val="14"/>
      <name val="MCS Jeddah S_U normal."/>
      <charset val="178"/>
    </font>
    <font>
      <sz val="10"/>
      <name val="Arial"/>
      <family val="2"/>
    </font>
    <font>
      <sz val="18"/>
      <name val="Khalid Art bold"/>
      <charset val="178"/>
    </font>
    <font>
      <sz val="20"/>
      <name val="MCS Taybah S_U normal."/>
      <charset val="178"/>
    </font>
    <font>
      <sz val="30"/>
      <name val="MCS Jeddah S_I 3d."/>
      <charset val="178"/>
    </font>
    <font>
      <sz val="10"/>
      <name val="Arial"/>
      <family val="2"/>
    </font>
    <font>
      <sz val="10"/>
      <name val="Arial"/>
      <family val="2"/>
    </font>
    <font>
      <b/>
      <u/>
      <sz val="18"/>
      <color indexed="12"/>
      <name val="Arial"/>
      <family val="2"/>
    </font>
    <font>
      <b/>
      <u/>
      <sz val="18"/>
      <color indexed="12"/>
      <name val="Arial"/>
      <family val="2"/>
    </font>
    <font>
      <b/>
      <u/>
      <sz val="18"/>
      <color indexed="12"/>
      <name val="Arial"/>
      <family val="2"/>
    </font>
    <font>
      <b/>
      <sz val="20"/>
      <name val="AF_Unizah"/>
      <charset val="178"/>
    </font>
    <font>
      <b/>
      <sz val="20"/>
      <name val="Khalid Art bold"/>
      <charset val="178"/>
    </font>
    <font>
      <b/>
      <sz val="20"/>
      <color indexed="53"/>
      <name val="PT Bold Heading"/>
      <charset val="178"/>
    </font>
    <font>
      <b/>
      <sz val="20"/>
      <name val="PT Bold Heading"/>
      <charset val="178"/>
    </font>
  </fonts>
  <fills count="5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AFAFA"/>
        <bgColor indexed="64"/>
      </patternFill>
    </fill>
  </fills>
  <borders count="227">
    <border>
      <left/>
      <right/>
      <top/>
      <bottom/>
      <diagonal/>
    </border>
    <border>
      <left style="thick">
        <color indexed="57"/>
      </left>
      <right/>
      <top/>
      <bottom/>
      <diagonal/>
    </border>
    <border>
      <left/>
      <right style="thick">
        <color indexed="57"/>
      </right>
      <top/>
      <bottom/>
      <diagonal/>
    </border>
    <border>
      <left style="thick">
        <color indexed="57"/>
      </left>
      <right/>
      <top/>
      <bottom style="thick">
        <color indexed="57"/>
      </bottom>
      <diagonal/>
    </border>
    <border>
      <left/>
      <right/>
      <top/>
      <bottom style="thick">
        <color indexed="57"/>
      </bottom>
      <diagonal/>
    </border>
    <border>
      <left/>
      <right style="thick">
        <color indexed="57"/>
      </right>
      <top/>
      <bottom style="thick">
        <color indexed="57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ck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57"/>
      </left>
      <right/>
      <top style="thick">
        <color indexed="57"/>
      </top>
      <bottom/>
      <diagonal/>
    </border>
    <border>
      <left/>
      <right/>
      <top style="thick">
        <color indexed="57"/>
      </top>
      <bottom/>
      <diagonal/>
    </border>
    <border>
      <left/>
      <right style="thick">
        <color indexed="57"/>
      </right>
      <top style="thick">
        <color indexed="57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hair">
        <color indexed="64"/>
      </top>
      <bottom style="thick">
        <color indexed="64"/>
      </bottom>
      <diagonal/>
    </border>
    <border>
      <left/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 style="thick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hair">
        <color indexed="64"/>
      </bottom>
      <diagonal/>
    </border>
    <border>
      <left style="thick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indexed="64"/>
      </left>
      <right style="thick">
        <color indexed="64"/>
      </right>
      <top style="hair">
        <color indexed="64"/>
      </top>
      <bottom/>
      <diagonal/>
    </border>
    <border>
      <left/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ck">
        <color indexed="64"/>
      </bottom>
      <diagonal/>
    </border>
    <border>
      <left/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hair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</borders>
  <cellStyleXfs count="3">
    <xf numFmtId="0" fontId="0" fillId="0" borderId="0"/>
    <xf numFmtId="0" fontId="41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92">
    <xf numFmtId="0" fontId="0" fillId="0" borderId="0" xfId="0"/>
    <xf numFmtId="0" fontId="8" fillId="0" borderId="1" xfId="0" applyFont="1" applyBorder="1" applyAlignment="1" applyProtection="1">
      <alignment vertical="center" wrapText="1"/>
      <protection hidden="1"/>
    </xf>
    <xf numFmtId="0" fontId="8" fillId="0" borderId="0" xfId="0" applyFont="1" applyBorder="1" applyAlignment="1" applyProtection="1">
      <alignment vertical="center" wrapText="1"/>
      <protection hidden="1"/>
    </xf>
    <xf numFmtId="0" fontId="8" fillId="0" borderId="2" xfId="0" applyFont="1" applyBorder="1" applyAlignment="1" applyProtection="1">
      <alignment vertical="center" wrapText="1"/>
      <protection hidden="1"/>
    </xf>
    <xf numFmtId="0" fontId="8" fillId="0" borderId="3" xfId="0" applyFont="1" applyBorder="1" applyAlignment="1" applyProtection="1">
      <alignment vertical="center"/>
      <protection hidden="1"/>
    </xf>
    <xf numFmtId="0" fontId="8" fillId="0" borderId="4" xfId="0" applyFont="1" applyBorder="1" applyAlignment="1" applyProtection="1">
      <alignment vertical="center"/>
      <protection hidden="1"/>
    </xf>
    <xf numFmtId="0" fontId="8" fillId="0" borderId="5" xfId="0" applyFont="1" applyBorder="1" applyAlignment="1" applyProtection="1">
      <alignment vertical="center"/>
      <protection hidden="1"/>
    </xf>
    <xf numFmtId="0" fontId="4" fillId="0" borderId="0" xfId="0" applyFont="1" applyBorder="1" applyProtection="1">
      <protection hidden="1"/>
    </xf>
    <xf numFmtId="3" fontId="6" fillId="0" borderId="6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7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8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9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0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1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2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3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4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5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6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7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8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9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20" xfId="0" applyNumberFormat="1" applyFont="1" applyBorder="1" applyAlignment="1" applyProtection="1">
      <alignment horizontal="center" vertical="center" shrinkToFit="1" readingOrder="2"/>
      <protection locked="0"/>
    </xf>
    <xf numFmtId="0" fontId="34" fillId="0" borderId="0" xfId="0" applyFont="1" applyProtection="1">
      <protection hidden="1"/>
    </xf>
    <xf numFmtId="0" fontId="34" fillId="0" borderId="21" xfId="0" applyFont="1" applyBorder="1" applyProtection="1">
      <protection hidden="1"/>
    </xf>
    <xf numFmtId="0" fontId="34" fillId="0" borderId="22" xfId="0" applyFont="1" applyBorder="1" applyProtection="1">
      <protection hidden="1"/>
    </xf>
    <xf numFmtId="0" fontId="34" fillId="0" borderId="23" xfId="0" applyFont="1" applyBorder="1" applyProtection="1">
      <protection hidden="1"/>
    </xf>
    <xf numFmtId="0" fontId="34" fillId="0" borderId="1" xfId="0" applyFont="1" applyBorder="1" applyProtection="1">
      <protection hidden="1"/>
    </xf>
    <xf numFmtId="0" fontId="34" fillId="0" borderId="0" xfId="0" applyFont="1" applyBorder="1" applyProtection="1">
      <protection hidden="1"/>
    </xf>
    <xf numFmtId="0" fontId="34" fillId="0" borderId="2" xfId="0" applyFont="1" applyBorder="1" applyProtection="1">
      <protection hidden="1"/>
    </xf>
    <xf numFmtId="0" fontId="34" fillId="0" borderId="0" xfId="0" applyFont="1" applyBorder="1" applyAlignment="1" applyProtection="1">
      <alignment horizontal="center" vertical="center"/>
      <protection hidden="1"/>
    </xf>
    <xf numFmtId="0" fontId="40" fillId="0" borderId="2" xfId="0" applyFont="1" applyBorder="1" applyProtection="1">
      <protection hidden="1"/>
    </xf>
    <xf numFmtId="0" fontId="34" fillId="0" borderId="3" xfId="0" applyFont="1" applyBorder="1" applyProtection="1">
      <protection hidden="1"/>
    </xf>
    <xf numFmtId="0" fontId="34" fillId="0" borderId="4" xfId="0" applyFont="1" applyBorder="1" applyProtection="1">
      <protection hidden="1"/>
    </xf>
    <xf numFmtId="0" fontId="34" fillId="0" borderId="5" xfId="0" applyFont="1" applyBorder="1" applyProtection="1">
      <protection hidden="1"/>
    </xf>
    <xf numFmtId="202" fontId="6" fillId="0" borderId="24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25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26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27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28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29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0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1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2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3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4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5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6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7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8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39" xfId="0" applyNumberFormat="1" applyFont="1" applyBorder="1" applyAlignment="1" applyProtection="1">
      <alignment horizontal="center" vertical="center" shrinkToFit="1" readingOrder="2"/>
      <protection locked="0"/>
    </xf>
    <xf numFmtId="0" fontId="0" fillId="0" borderId="0" xfId="0" applyAlignment="1" applyProtection="1">
      <alignment horizontal="center" vertical="center"/>
      <protection hidden="1"/>
    </xf>
    <xf numFmtId="0" fontId="0" fillId="0" borderId="40" xfId="0" applyBorder="1" applyAlignment="1" applyProtection="1">
      <alignment horizontal="center" vertical="center"/>
      <protection hidden="1"/>
    </xf>
    <xf numFmtId="0" fontId="0" fillId="0" borderId="41" xfId="0" applyBorder="1" applyAlignment="1" applyProtection="1">
      <alignment horizontal="center" vertical="center"/>
      <protection hidden="1"/>
    </xf>
    <xf numFmtId="0" fontId="0" fillId="0" borderId="42" xfId="0" applyBorder="1" applyAlignment="1" applyProtection="1">
      <alignment horizontal="center" vertical="center"/>
      <protection hidden="1"/>
    </xf>
    <xf numFmtId="0" fontId="12" fillId="0" borderId="0" xfId="0" applyFont="1" applyBorder="1" applyAlignment="1" applyProtection="1">
      <alignment horizontal="center" vertical="center" shrinkToFit="1" readingOrder="2"/>
      <protection hidden="1"/>
    </xf>
    <xf numFmtId="0" fontId="0" fillId="0" borderId="43" xfId="0" applyBorder="1" applyAlignment="1" applyProtection="1">
      <alignment horizontal="center" vertical="center"/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28" fillId="0" borderId="0" xfId="0" applyFont="1" applyBorder="1" applyAlignment="1" applyProtection="1">
      <alignment horizontal="center" vertical="center" textRotation="90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44" xfId="0" applyFont="1" applyBorder="1" applyAlignment="1" applyProtection="1">
      <alignment horizontal="center" vertical="center"/>
      <protection hidden="1"/>
    </xf>
    <xf numFmtId="0" fontId="0" fillId="0" borderId="45" xfId="0" applyBorder="1" applyAlignment="1" applyProtection="1">
      <alignment horizontal="center" vertical="center"/>
      <protection hidden="1"/>
    </xf>
    <xf numFmtId="0" fontId="4" fillId="0" borderId="44" xfId="0" applyFont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 vertical="center"/>
      <protection hidden="1"/>
    </xf>
    <xf numFmtId="0" fontId="4" fillId="0" borderId="45" xfId="0" applyFont="1" applyBorder="1" applyAlignment="1" applyProtection="1">
      <alignment horizontal="center" vertical="center"/>
      <protection hidden="1"/>
    </xf>
    <xf numFmtId="0" fontId="4" fillId="0" borderId="46" xfId="0" applyFont="1" applyBorder="1" applyAlignment="1" applyProtection="1">
      <alignment horizontal="center" vertical="center"/>
      <protection hidden="1"/>
    </xf>
    <xf numFmtId="0" fontId="4" fillId="0" borderId="47" xfId="0" applyFont="1" applyBorder="1" applyAlignment="1" applyProtection="1">
      <alignment horizontal="center" vertical="center"/>
      <protection hidden="1"/>
    </xf>
    <xf numFmtId="0" fontId="4" fillId="0" borderId="48" xfId="0" applyFont="1" applyBorder="1" applyAlignment="1" applyProtection="1">
      <alignment horizontal="center" vertical="center"/>
      <protection hidden="1"/>
    </xf>
    <xf numFmtId="0" fontId="0" fillId="0" borderId="40" xfId="0" applyBorder="1" applyAlignment="1" applyProtection="1">
      <alignment horizontal="center" vertical="center" shrinkToFit="1"/>
      <protection hidden="1"/>
    </xf>
    <xf numFmtId="0" fontId="0" fillId="0" borderId="41" xfId="0" applyBorder="1" applyAlignment="1" applyProtection="1">
      <alignment horizontal="center" vertical="center" shrinkToFit="1"/>
      <protection hidden="1"/>
    </xf>
    <xf numFmtId="0" fontId="0" fillId="0" borderId="42" xfId="0" applyBorder="1" applyAlignment="1" applyProtection="1">
      <alignment vertical="center"/>
      <protection hidden="1"/>
    </xf>
    <xf numFmtId="14" fontId="0" fillId="0" borderId="41" xfId="0" applyNumberFormat="1" applyBorder="1" applyAlignment="1" applyProtection="1">
      <alignment horizontal="center" vertical="center" shrinkToFit="1"/>
      <protection hidden="1"/>
    </xf>
    <xf numFmtId="0" fontId="0" fillId="0" borderId="49" xfId="0" applyBorder="1" applyAlignment="1" applyProtection="1">
      <alignment horizontal="center" vertical="center" shrinkToFit="1"/>
      <protection hidden="1"/>
    </xf>
    <xf numFmtId="0" fontId="0" fillId="0" borderId="43" xfId="0" applyBorder="1" applyAlignment="1" applyProtection="1">
      <alignment horizontal="center" vertical="center" shrinkToFit="1"/>
      <protection hidden="1"/>
    </xf>
    <xf numFmtId="0" fontId="0" fillId="0" borderId="50" xfId="0" applyBorder="1" applyAlignment="1" applyProtection="1">
      <alignment vertical="center"/>
      <protection hidden="1"/>
    </xf>
    <xf numFmtId="3" fontId="18" fillId="0" borderId="0" xfId="0" applyNumberFormat="1" applyFont="1" applyBorder="1" applyAlignment="1" applyProtection="1">
      <alignment horizontal="center" vertical="center" readingOrder="2"/>
      <protection hidden="1"/>
    </xf>
    <xf numFmtId="3" fontId="18" fillId="0" borderId="0" xfId="0" applyNumberFormat="1" applyFont="1" applyFill="1" applyBorder="1" applyAlignment="1" applyProtection="1">
      <alignment horizontal="center" vertical="center" readingOrder="2"/>
      <protection hidden="1"/>
    </xf>
    <xf numFmtId="1" fontId="17" fillId="0" borderId="0" xfId="0" applyNumberFormat="1" applyFont="1" applyBorder="1" applyAlignment="1" applyProtection="1">
      <alignment horizontal="center" vertical="center" readingOrder="2"/>
      <protection hidden="1"/>
    </xf>
    <xf numFmtId="0" fontId="18" fillId="0" borderId="0" xfId="0" applyFont="1" applyFill="1" applyBorder="1" applyAlignment="1" applyProtection="1">
      <alignment horizontal="center" vertical="center" readingOrder="2"/>
      <protection hidden="1"/>
    </xf>
    <xf numFmtId="0" fontId="18" fillId="0" borderId="0" xfId="0" applyFont="1" applyBorder="1" applyAlignment="1" applyProtection="1">
      <alignment horizontal="center" vertical="center" readingOrder="2"/>
      <protection hidden="1"/>
    </xf>
    <xf numFmtId="0" fontId="20" fillId="0" borderId="47" xfId="0" applyFont="1" applyBorder="1" applyAlignment="1" applyProtection="1">
      <alignment horizontal="center" vertical="center" readingOrder="2"/>
      <protection hidden="1"/>
    </xf>
    <xf numFmtId="1" fontId="18" fillId="0" borderId="47" xfId="0" applyNumberFormat="1" applyFont="1" applyBorder="1" applyAlignment="1" applyProtection="1">
      <alignment horizontal="center" vertical="center" readingOrder="2"/>
      <protection hidden="1"/>
    </xf>
    <xf numFmtId="0" fontId="21" fillId="0" borderId="47" xfId="0" applyFont="1" applyBorder="1" applyAlignment="1" applyProtection="1">
      <alignment vertical="center" readingOrder="2"/>
      <protection hidden="1"/>
    </xf>
    <xf numFmtId="0" fontId="22" fillId="0" borderId="47" xfId="0" applyFont="1" applyBorder="1" applyAlignment="1" applyProtection="1">
      <alignment vertical="center" readingOrder="2"/>
      <protection hidden="1"/>
    </xf>
    <xf numFmtId="0" fontId="18" fillId="0" borderId="47" xfId="0" applyFont="1" applyBorder="1" applyAlignment="1" applyProtection="1">
      <alignment horizontal="center" vertical="center" readingOrder="2"/>
      <protection hidden="1"/>
    </xf>
    <xf numFmtId="1" fontId="21" fillId="0" borderId="47" xfId="0" applyNumberFormat="1" applyFont="1" applyBorder="1" applyAlignment="1" applyProtection="1">
      <alignment vertical="center" readingOrder="2"/>
      <protection hidden="1"/>
    </xf>
    <xf numFmtId="0" fontId="0" fillId="0" borderId="0" xfId="0" applyAlignment="1" applyProtection="1">
      <alignment horizontal="center" vertical="center" readingOrder="2"/>
      <protection hidden="1"/>
    </xf>
    <xf numFmtId="0" fontId="10" fillId="0" borderId="51" xfId="0" applyFont="1" applyFill="1" applyBorder="1" applyAlignment="1" applyProtection="1">
      <alignment horizontal="center" vertical="center" readingOrder="2"/>
      <protection hidden="1"/>
    </xf>
    <xf numFmtId="0" fontId="24" fillId="0" borderId="51" xfId="0" applyFont="1" applyFill="1" applyBorder="1" applyAlignment="1" applyProtection="1">
      <alignment horizontal="right" vertical="center" readingOrder="2"/>
      <protection hidden="1"/>
    </xf>
    <xf numFmtId="0" fontId="25" fillId="0" borderId="0" xfId="0" applyFont="1" applyFill="1" applyBorder="1" applyAlignment="1" applyProtection="1">
      <alignment horizontal="center" vertical="center" readingOrder="2"/>
      <protection hidden="1"/>
    </xf>
    <xf numFmtId="0" fontId="26" fillId="0" borderId="52" xfId="0" applyFont="1" applyBorder="1" applyAlignment="1" applyProtection="1">
      <alignment horizontal="center" vertical="center" readingOrder="2"/>
      <protection hidden="1"/>
    </xf>
    <xf numFmtId="0" fontId="10" fillId="0" borderId="0" xfId="0" applyFont="1" applyFill="1" applyBorder="1" applyAlignment="1" applyProtection="1">
      <alignment horizontal="center" vertical="center" readingOrder="2"/>
      <protection hidden="1"/>
    </xf>
    <xf numFmtId="0" fontId="23" fillId="0" borderId="0" xfId="0" applyFont="1" applyFill="1" applyBorder="1" applyAlignment="1" applyProtection="1">
      <alignment horizontal="center" vertical="center" readingOrder="2"/>
      <protection hidden="1"/>
    </xf>
    <xf numFmtId="0" fontId="26" fillId="0" borderId="0" xfId="0" applyFont="1" applyBorder="1" applyAlignment="1" applyProtection="1">
      <alignment horizontal="center" vertical="center" readingOrder="2"/>
      <protection hidden="1"/>
    </xf>
    <xf numFmtId="3" fontId="10" fillId="0" borderId="0" xfId="0" applyNumberFormat="1" applyFont="1" applyFill="1" applyBorder="1" applyAlignment="1" applyProtection="1">
      <alignment horizontal="center" vertical="center" readingOrder="2"/>
      <protection hidden="1"/>
    </xf>
    <xf numFmtId="0" fontId="26" fillId="0" borderId="47" xfId="0" applyFont="1" applyBorder="1" applyAlignment="1" applyProtection="1">
      <alignment horizontal="center" vertical="center" readingOrder="2"/>
      <protection hidden="1"/>
    </xf>
    <xf numFmtId="1" fontId="18" fillId="0" borderId="44" xfId="0" applyNumberFormat="1" applyFont="1" applyBorder="1" applyAlignment="1" applyProtection="1">
      <alignment horizontal="center" vertical="center" readingOrder="2"/>
      <protection hidden="1"/>
    </xf>
    <xf numFmtId="1" fontId="18" fillId="0" borderId="0" xfId="0" applyNumberFormat="1" applyFont="1" applyBorder="1" applyAlignment="1" applyProtection="1">
      <alignment horizontal="center" vertical="center" readingOrder="2"/>
      <protection hidden="1"/>
    </xf>
    <xf numFmtId="1" fontId="18" fillId="0" borderId="53" xfId="0" applyNumberFormat="1" applyFont="1" applyBorder="1" applyAlignment="1" applyProtection="1">
      <alignment horizontal="center" vertical="center" readingOrder="2"/>
      <protection hidden="1"/>
    </xf>
    <xf numFmtId="3" fontId="18" fillId="0" borderId="47" xfId="0" applyNumberFormat="1" applyFont="1" applyBorder="1" applyAlignment="1" applyProtection="1">
      <alignment horizontal="center" vertical="center" readingOrder="2"/>
      <protection hidden="1"/>
    </xf>
    <xf numFmtId="0" fontId="27" fillId="0" borderId="47" xfId="0" applyFont="1" applyBorder="1" applyAlignment="1" applyProtection="1">
      <alignment horizontal="center" vertical="center" readingOrder="2"/>
      <protection hidden="1"/>
    </xf>
    <xf numFmtId="3" fontId="18" fillId="0" borderId="53" xfId="0" applyNumberFormat="1" applyFont="1" applyBorder="1" applyAlignment="1" applyProtection="1">
      <alignment horizontal="center" vertical="center" readingOrder="2"/>
      <protection hidden="1"/>
    </xf>
    <xf numFmtId="3" fontId="18" fillId="0" borderId="45" xfId="0" applyNumberFormat="1" applyFont="1" applyBorder="1" applyAlignment="1" applyProtection="1">
      <alignment horizontal="center" vertical="center" readingOrder="2"/>
      <protection hidden="1"/>
    </xf>
    <xf numFmtId="0" fontId="27" fillId="0" borderId="44" xfId="0" applyFont="1" applyBorder="1" applyAlignment="1" applyProtection="1">
      <alignment horizontal="center" vertical="center" readingOrder="2"/>
      <protection hidden="1"/>
    </xf>
    <xf numFmtId="1" fontId="18" fillId="0" borderId="0" xfId="0" applyNumberFormat="1" applyFont="1" applyAlignment="1" applyProtection="1">
      <alignment horizontal="center" vertical="center" readingOrder="2"/>
      <protection hidden="1"/>
    </xf>
    <xf numFmtId="3" fontId="18" fillId="0" borderId="0" xfId="0" applyNumberFormat="1" applyFont="1" applyAlignment="1" applyProtection="1">
      <alignment horizontal="center" vertical="center" readingOrder="2"/>
      <protection hidden="1"/>
    </xf>
    <xf numFmtId="0" fontId="18" fillId="0" borderId="0" xfId="0" applyFont="1" applyAlignment="1" applyProtection="1">
      <alignment horizontal="center" vertical="center" readingOrder="2"/>
      <protection hidden="1"/>
    </xf>
    <xf numFmtId="202" fontId="18" fillId="0" borderId="0" xfId="0" applyNumberFormat="1" applyFont="1" applyAlignment="1" applyProtection="1">
      <alignment horizontal="center" vertical="center" readingOrder="2"/>
      <protection hidden="1"/>
    </xf>
    <xf numFmtId="0" fontId="33" fillId="0" borderId="0" xfId="0" applyFont="1" applyAlignment="1" applyProtection="1">
      <alignment horizontal="center" vertical="center" shrinkToFit="1" readingOrder="2"/>
      <protection hidden="1"/>
    </xf>
    <xf numFmtId="0" fontId="6" fillId="0" borderId="0" xfId="0" applyFont="1" applyAlignment="1" applyProtection="1">
      <alignment horizontal="center" vertical="center" shrinkToFit="1" readingOrder="2"/>
      <protection hidden="1"/>
    </xf>
    <xf numFmtId="0" fontId="6" fillId="0" borderId="47" xfId="0" applyFont="1" applyBorder="1" applyAlignment="1" applyProtection="1">
      <alignment vertical="center" shrinkToFit="1" readingOrder="2"/>
      <protection hidden="1"/>
    </xf>
    <xf numFmtId="0" fontId="34" fillId="0" borderId="0" xfId="0" applyFont="1" applyAlignment="1" applyProtection="1">
      <alignment readingOrder="2"/>
      <protection hidden="1"/>
    </xf>
    <xf numFmtId="0" fontId="26" fillId="0" borderId="52" xfId="0" applyFont="1" applyBorder="1" applyAlignment="1" applyProtection="1">
      <alignment horizontal="center" vertical="center" shrinkToFit="1" readingOrder="2"/>
      <protection hidden="1"/>
    </xf>
    <xf numFmtId="0" fontId="15" fillId="0" borderId="0" xfId="0" applyFont="1" applyBorder="1" applyAlignment="1" applyProtection="1">
      <alignment horizontal="center" vertical="center" textRotation="90" shrinkToFit="1" readingOrder="2"/>
      <protection hidden="1"/>
    </xf>
    <xf numFmtId="0" fontId="6" fillId="0" borderId="54" xfId="0" applyFont="1" applyBorder="1" applyAlignment="1" applyProtection="1">
      <alignment horizontal="center" vertical="center" shrinkToFit="1" readingOrder="2"/>
      <protection hidden="1"/>
    </xf>
    <xf numFmtId="202" fontId="6" fillId="0" borderId="27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55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56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57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58" xfId="0" applyFont="1" applyBorder="1" applyAlignment="1" applyProtection="1">
      <alignment horizontal="center" vertical="center" shrinkToFit="1" readingOrder="2"/>
      <protection hidden="1"/>
    </xf>
    <xf numFmtId="0" fontId="12" fillId="0" borderId="59" xfId="0" applyFont="1" applyBorder="1" applyAlignment="1" applyProtection="1">
      <alignment horizontal="center" vertical="center" shrinkToFit="1" readingOrder="2"/>
      <protection hidden="1"/>
    </xf>
    <xf numFmtId="0" fontId="6" fillId="0" borderId="60" xfId="0" applyFont="1" applyBorder="1" applyAlignment="1" applyProtection="1">
      <alignment horizontal="center" vertical="center" shrinkToFit="1" readingOrder="2"/>
      <protection hidden="1"/>
    </xf>
    <xf numFmtId="202" fontId="6" fillId="0" borderId="24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61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62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63" xfId="0" applyNumberFormat="1" applyFont="1" applyBorder="1" applyAlignment="1" applyProtection="1">
      <alignment horizontal="center" vertical="center" shrinkToFit="1" readingOrder="2"/>
      <protection hidden="1"/>
    </xf>
    <xf numFmtId="0" fontId="12" fillId="0" borderId="64" xfId="0" applyFont="1" applyBorder="1" applyAlignment="1" applyProtection="1">
      <alignment horizontal="center" vertical="center" shrinkToFit="1" readingOrder="2"/>
      <protection hidden="1"/>
    </xf>
    <xf numFmtId="0" fontId="6" fillId="0" borderId="65" xfId="0" applyFont="1" applyBorder="1" applyAlignment="1" applyProtection="1">
      <alignment horizontal="center" vertical="center" shrinkToFit="1" readingOrder="2"/>
      <protection hidden="1"/>
    </xf>
    <xf numFmtId="202" fontId="6" fillId="0" borderId="25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7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2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8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66" xfId="0" applyNumberFormat="1" applyFont="1" applyBorder="1" applyAlignment="1" applyProtection="1">
      <alignment horizontal="center" vertical="center" shrinkToFit="1" readingOrder="2"/>
      <protection hidden="1"/>
    </xf>
    <xf numFmtId="0" fontId="12" fillId="0" borderId="67" xfId="0" applyFont="1" applyBorder="1" applyAlignment="1" applyProtection="1">
      <alignment horizontal="center" vertical="center" shrinkToFit="1" readingOrder="2"/>
      <protection hidden="1"/>
    </xf>
    <xf numFmtId="0" fontId="6" fillId="0" borderId="68" xfId="0" applyFont="1" applyBorder="1" applyAlignment="1" applyProtection="1">
      <alignment horizontal="center" vertical="center" shrinkToFit="1" readingOrder="2"/>
      <protection hidden="1"/>
    </xf>
    <xf numFmtId="0" fontId="6" fillId="0" borderId="69" xfId="0" applyFont="1" applyBorder="1" applyAlignment="1" applyProtection="1">
      <alignment horizontal="center" vertical="center" shrinkToFit="1" readingOrder="2"/>
      <protection hidden="1"/>
    </xf>
    <xf numFmtId="202" fontId="6" fillId="0" borderId="26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70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71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72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73" xfId="0" applyFont="1" applyBorder="1" applyAlignment="1" applyProtection="1">
      <alignment horizontal="center" vertical="center" shrinkToFit="1" readingOrder="2"/>
      <protection hidden="1"/>
    </xf>
    <xf numFmtId="0" fontId="12" fillId="0" borderId="74" xfId="0" applyFont="1" applyBorder="1" applyAlignment="1" applyProtection="1">
      <alignment horizontal="center" vertical="center" shrinkToFit="1" readingOrder="2"/>
      <protection hidden="1"/>
    </xf>
    <xf numFmtId="0" fontId="6" fillId="0" borderId="75" xfId="0" applyFont="1" applyBorder="1" applyAlignment="1" applyProtection="1">
      <alignment horizontal="center" vertical="center" shrinkToFit="1" readingOrder="2"/>
      <protection hidden="1"/>
    </xf>
    <xf numFmtId="0" fontId="12" fillId="0" borderId="76" xfId="0" applyFont="1" applyBorder="1" applyAlignment="1" applyProtection="1">
      <alignment horizontal="center" vertical="center" shrinkToFit="1" readingOrder="2"/>
      <protection hidden="1"/>
    </xf>
    <xf numFmtId="0" fontId="6" fillId="0" borderId="77" xfId="0" applyFont="1" applyBorder="1" applyAlignment="1" applyProtection="1">
      <alignment horizontal="center" vertical="center" shrinkToFit="1" readingOrder="2"/>
      <protection hidden="1"/>
    </xf>
    <xf numFmtId="0" fontId="6" fillId="0" borderId="78" xfId="0" applyFont="1" applyBorder="1" applyAlignment="1" applyProtection="1">
      <alignment horizontal="center" vertical="center" shrinkToFit="1" readingOrder="2"/>
      <protection hidden="1"/>
    </xf>
    <xf numFmtId="202" fontId="6" fillId="0" borderId="28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0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4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79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80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0" xfId="0" applyFont="1" applyBorder="1" applyAlignment="1" applyProtection="1">
      <alignment horizontal="center" vertical="center" shrinkToFit="1" readingOrder="2"/>
      <protection hidden="1"/>
    </xf>
    <xf numFmtId="1" fontId="6" fillId="0" borderId="0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0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81" xfId="0" applyFont="1" applyBorder="1" applyAlignment="1" applyProtection="1">
      <alignment horizontal="center" vertical="center" shrinkToFit="1" readingOrder="2"/>
      <protection hidden="1"/>
    </xf>
    <xf numFmtId="0" fontId="12" fillId="0" borderId="82" xfId="0" applyFont="1" applyBorder="1" applyAlignment="1" applyProtection="1">
      <alignment horizontal="center" vertical="center" shrinkToFit="1" readingOrder="2"/>
      <protection hidden="1"/>
    </xf>
    <xf numFmtId="0" fontId="6" fillId="0" borderId="83" xfId="0" applyFont="1" applyBorder="1" applyAlignment="1" applyProtection="1">
      <alignment horizontal="center" vertical="center" shrinkToFit="1" readingOrder="2"/>
      <protection hidden="1"/>
    </xf>
    <xf numFmtId="202" fontId="6" fillId="0" borderId="29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1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1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5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84" xfId="0" applyNumberFormat="1" applyFont="1" applyBorder="1" applyAlignment="1" applyProtection="1">
      <alignment horizontal="center" vertical="center" shrinkToFit="1" readingOrder="2"/>
      <protection hidden="1"/>
    </xf>
    <xf numFmtId="0" fontId="12" fillId="0" borderId="85" xfId="0" applyFont="1" applyBorder="1" applyAlignment="1" applyProtection="1">
      <alignment horizontal="center" vertical="center" shrinkToFit="1" readingOrder="2"/>
      <protection hidden="1"/>
    </xf>
    <xf numFmtId="202" fontId="6" fillId="0" borderId="30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2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3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6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86" xfId="0" applyNumberFormat="1" applyFont="1" applyBorder="1" applyAlignment="1" applyProtection="1">
      <alignment horizontal="center" vertical="center" shrinkToFit="1" readingOrder="2"/>
      <protection hidden="1"/>
    </xf>
    <xf numFmtId="0" fontId="12" fillId="0" borderId="0" xfId="0" applyFont="1" applyAlignment="1" applyProtection="1">
      <alignment horizontal="center" vertical="center" shrinkToFit="1" readingOrder="2"/>
      <protection hidden="1"/>
    </xf>
    <xf numFmtId="1" fontId="6" fillId="0" borderId="0" xfId="0" applyNumberFormat="1" applyFont="1" applyAlignment="1" applyProtection="1">
      <alignment horizontal="center" vertical="center" shrinkToFit="1" readingOrder="2"/>
      <protection hidden="1"/>
    </xf>
    <xf numFmtId="3" fontId="6" fillId="0" borderId="0" xfId="0" applyNumberFormat="1" applyFont="1" applyAlignment="1" applyProtection="1">
      <alignment horizontal="center" vertical="center" shrinkToFit="1" readingOrder="2"/>
      <protection hidden="1"/>
    </xf>
    <xf numFmtId="0" fontId="6" fillId="0" borderId="87" xfId="0" applyFont="1" applyBorder="1" applyAlignment="1" applyProtection="1">
      <alignment horizontal="center" vertical="center" shrinkToFit="1" readingOrder="2"/>
      <protection hidden="1"/>
    </xf>
    <xf numFmtId="0" fontId="6" fillId="0" borderId="88" xfId="0" applyFont="1" applyBorder="1" applyAlignment="1" applyProtection="1">
      <alignment horizontal="center" vertical="center" shrinkToFit="1" readingOrder="2"/>
      <protection hidden="1"/>
    </xf>
    <xf numFmtId="0" fontId="6" fillId="0" borderId="89" xfId="0" applyFont="1" applyBorder="1" applyAlignment="1" applyProtection="1">
      <alignment horizontal="center" vertical="center" shrinkToFit="1" readingOrder="2"/>
      <protection hidden="1"/>
    </xf>
    <xf numFmtId="0" fontId="6" fillId="0" borderId="90" xfId="0" applyFont="1" applyBorder="1" applyAlignment="1" applyProtection="1">
      <alignment horizontal="center" vertical="center" shrinkToFit="1" readingOrder="2"/>
      <protection hidden="1"/>
    </xf>
    <xf numFmtId="0" fontId="12" fillId="0" borderId="91" xfId="0" applyFont="1" applyBorder="1" applyAlignment="1" applyProtection="1">
      <alignment horizontal="center" vertical="center" shrinkToFit="1" readingOrder="2"/>
      <protection hidden="1"/>
    </xf>
    <xf numFmtId="0" fontId="6" fillId="0" borderId="92" xfId="0" applyFont="1" applyBorder="1" applyAlignment="1" applyProtection="1">
      <alignment horizontal="center" vertical="center" shrinkToFit="1" readingOrder="2"/>
      <protection hidden="1"/>
    </xf>
    <xf numFmtId="202" fontId="6" fillId="0" borderId="35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93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4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5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96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7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8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20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8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6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7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7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99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100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01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39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9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02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103" xfId="0" applyFont="1" applyBorder="1" applyAlignment="1" applyProtection="1">
      <alignment horizontal="center" vertical="center" shrinkToFit="1" readingOrder="2"/>
      <protection hidden="1"/>
    </xf>
    <xf numFmtId="0" fontId="6" fillId="0" borderId="104" xfId="0" applyFont="1" applyBorder="1" applyAlignment="1" applyProtection="1">
      <alignment horizontal="center" vertical="center" shrinkToFit="1" readingOrder="2"/>
      <protection hidden="1"/>
    </xf>
    <xf numFmtId="202" fontId="6" fillId="0" borderId="105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06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47" xfId="0" applyFont="1" applyBorder="1" applyAlignment="1" applyProtection="1">
      <alignment horizontal="center" vertical="center" shrinkToFit="1" readingOrder="2"/>
      <protection hidden="1"/>
    </xf>
    <xf numFmtId="0" fontId="6" fillId="0" borderId="54" xfId="0" applyFont="1" applyBorder="1" applyAlignment="1" applyProtection="1">
      <alignment vertical="center" shrinkToFit="1" readingOrder="2"/>
      <protection hidden="1"/>
    </xf>
    <xf numFmtId="0" fontId="6" fillId="0" borderId="107" xfId="0" applyFont="1" applyBorder="1" applyAlignment="1" applyProtection="1">
      <alignment horizontal="center" vertical="center" shrinkToFit="1" readingOrder="2"/>
      <protection hidden="1"/>
    </xf>
    <xf numFmtId="0" fontId="6" fillId="0" borderId="108" xfId="0" applyFont="1" applyBorder="1" applyAlignment="1" applyProtection="1">
      <alignment horizontal="center" vertical="center" shrinkToFit="1" readingOrder="2"/>
      <protection hidden="1"/>
    </xf>
    <xf numFmtId="0" fontId="6" fillId="0" borderId="109" xfId="0" applyFont="1" applyBorder="1" applyAlignment="1" applyProtection="1">
      <alignment horizontal="center" vertical="center" shrinkToFit="1" readingOrder="2"/>
      <protection hidden="1"/>
    </xf>
    <xf numFmtId="0" fontId="6" fillId="0" borderId="11" xfId="0" applyFont="1" applyBorder="1" applyAlignment="1" applyProtection="1">
      <alignment horizontal="center" vertical="center" shrinkToFit="1" readingOrder="2"/>
      <protection hidden="1"/>
    </xf>
    <xf numFmtId="0" fontId="6" fillId="0" borderId="12" xfId="0" applyFont="1" applyBorder="1" applyAlignment="1" applyProtection="1">
      <alignment horizontal="center" vertical="center" shrinkToFit="1" readingOrder="2"/>
      <protection hidden="1"/>
    </xf>
    <xf numFmtId="0" fontId="6" fillId="0" borderId="110" xfId="0" applyFont="1" applyFill="1" applyBorder="1" applyAlignment="1" applyProtection="1">
      <alignment horizontal="center" vertical="center" shrinkToFit="1" readingOrder="2"/>
      <protection hidden="1"/>
    </xf>
    <xf numFmtId="0" fontId="6" fillId="0" borderId="14" xfId="0" applyFont="1" applyFill="1" applyBorder="1" applyAlignment="1" applyProtection="1">
      <alignment horizontal="center" vertical="center" shrinkToFit="1" readingOrder="2"/>
      <protection hidden="1"/>
    </xf>
    <xf numFmtId="0" fontId="6" fillId="0" borderId="11" xfId="0" applyFont="1" applyFill="1" applyBorder="1" applyAlignment="1" applyProtection="1">
      <alignment horizontal="center" vertical="center" shrinkToFit="1" readingOrder="2"/>
      <protection hidden="1"/>
    </xf>
    <xf numFmtId="0" fontId="6" fillId="0" borderId="7" xfId="0" applyFont="1" applyBorder="1" applyAlignment="1" applyProtection="1">
      <alignment horizontal="center" vertical="center" shrinkToFit="1" readingOrder="2"/>
      <protection hidden="1"/>
    </xf>
    <xf numFmtId="0" fontId="12" fillId="0" borderId="111" xfId="0" applyFont="1" applyBorder="1" applyAlignment="1" applyProtection="1">
      <alignment horizontal="center" vertical="center" shrinkToFit="1" readingOrder="2"/>
      <protection hidden="1"/>
    </xf>
    <xf numFmtId="0" fontId="6" fillId="0" borderId="97" xfId="0" applyFont="1" applyBorder="1" applyAlignment="1" applyProtection="1">
      <alignment horizontal="center" vertical="center" shrinkToFit="1" readingOrder="2"/>
      <protection hidden="1"/>
    </xf>
    <xf numFmtId="0" fontId="6" fillId="0" borderId="112" xfId="0" applyFont="1" applyBorder="1" applyAlignment="1" applyProtection="1">
      <alignment horizontal="center" vertical="center" shrinkToFit="1" readingOrder="2"/>
      <protection hidden="1"/>
    </xf>
    <xf numFmtId="0" fontId="12" fillId="0" borderId="0" xfId="0" applyFont="1" applyFill="1" applyBorder="1" applyAlignment="1" applyProtection="1">
      <alignment horizontal="center" vertical="center" shrinkToFit="1" readingOrder="2"/>
      <protection hidden="1"/>
    </xf>
    <xf numFmtId="0" fontId="12" fillId="0" borderId="0" xfId="0" applyFont="1" applyBorder="1" applyAlignment="1" applyProtection="1">
      <alignment horizontal="center" vertical="center" textRotation="90" shrinkToFit="1" readingOrder="2"/>
      <protection hidden="1"/>
    </xf>
    <xf numFmtId="1" fontId="6" fillId="0" borderId="0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0" borderId="0" xfId="0" applyNumberFormat="1" applyFont="1" applyFill="1" applyBorder="1" applyAlignment="1" applyProtection="1">
      <alignment horizontal="center" vertical="center" shrinkToFit="1" readingOrder="2"/>
      <protection hidden="1"/>
    </xf>
    <xf numFmtId="0" fontId="12" fillId="0" borderId="44" xfId="0" applyFont="1" applyBorder="1" applyAlignment="1" applyProtection="1">
      <alignment horizontal="center" vertical="center" shrinkToFit="1" readingOrder="2"/>
      <protection hidden="1"/>
    </xf>
    <xf numFmtId="0" fontId="37" fillId="0" borderId="0" xfId="0" applyFont="1" applyFill="1" applyBorder="1" applyAlignment="1" applyProtection="1">
      <alignment horizontal="center" vertical="center" shrinkToFit="1" readingOrder="2"/>
      <protection hidden="1"/>
    </xf>
    <xf numFmtId="0" fontId="34" fillId="0" borderId="0" xfId="0" applyFont="1" applyFill="1" applyAlignment="1" applyProtection="1">
      <alignment readingOrder="2"/>
      <protection hidden="1"/>
    </xf>
    <xf numFmtId="0" fontId="12" fillId="0" borderId="46" xfId="0" applyFont="1" applyBorder="1" applyAlignment="1" applyProtection="1">
      <alignment horizontal="center" vertical="center" shrinkToFit="1" readingOrder="2"/>
      <protection hidden="1"/>
    </xf>
    <xf numFmtId="202" fontId="6" fillId="0" borderId="113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114" xfId="0" applyNumberFormat="1" applyFont="1" applyBorder="1" applyAlignment="1" applyProtection="1">
      <alignment horizontal="center" vertical="center" shrinkToFit="1" readingOrder="2"/>
      <protection hidden="1"/>
    </xf>
    <xf numFmtId="0" fontId="36" fillId="0" borderId="0" xfId="0" applyFont="1" applyAlignment="1" applyProtection="1">
      <alignment readingOrder="2"/>
      <protection hidden="1"/>
    </xf>
    <xf numFmtId="0" fontId="41" fillId="0" borderId="0" xfId="1" applyNumberFormat="1" applyAlignment="1" applyProtection="1">
      <alignment horizontal="center" vertical="center"/>
      <protection hidden="1"/>
    </xf>
    <xf numFmtId="0" fontId="10" fillId="0" borderId="0" xfId="1" applyNumberFormat="1" applyFont="1" applyAlignment="1" applyProtection="1">
      <alignment horizontal="center" vertical="center"/>
      <protection hidden="1"/>
    </xf>
    <xf numFmtId="0" fontId="18" fillId="0" borderId="0" xfId="1" applyNumberFormat="1" applyFont="1" applyAlignment="1" applyProtection="1">
      <alignment horizontal="center" vertical="center"/>
      <protection hidden="1"/>
    </xf>
    <xf numFmtId="3" fontId="6" fillId="0" borderId="115" xfId="0" applyNumberFormat="1" applyFont="1" applyBorder="1" applyAlignment="1" applyProtection="1">
      <alignment horizontal="center" vertical="center" shrinkToFit="1" readingOrder="2"/>
      <protection hidden="1"/>
    </xf>
    <xf numFmtId="3" fontId="6" fillId="0" borderId="116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55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101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117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118" xfId="0" applyNumberFormat="1" applyFont="1" applyBorder="1" applyAlignment="1" applyProtection="1">
      <alignment horizontal="center" vertical="center" shrinkToFit="1" readingOrder="2"/>
      <protection hidden="1"/>
    </xf>
    <xf numFmtId="202" fontId="6" fillId="0" borderId="119" xfId="0" applyNumberFormat="1" applyFont="1" applyBorder="1" applyAlignment="1" applyProtection="1">
      <alignment horizontal="center" vertical="center" shrinkToFit="1" readingOrder="2"/>
      <protection locked="0"/>
    </xf>
    <xf numFmtId="3" fontId="6" fillId="0" borderId="97" xfId="0" applyNumberFormat="1" applyFont="1" applyBorder="1" applyAlignment="1" applyProtection="1">
      <alignment horizontal="center" vertical="center" shrinkToFit="1" readingOrder="2"/>
      <protection locked="0"/>
    </xf>
    <xf numFmtId="202" fontId="6" fillId="0" borderId="120" xfId="0" applyNumberFormat="1" applyFont="1" applyBorder="1" applyAlignment="1" applyProtection="1">
      <alignment horizontal="center" vertical="center" shrinkToFit="1" readingOrder="2"/>
      <protection locked="0"/>
    </xf>
    <xf numFmtId="0" fontId="10" fillId="0" borderId="0" xfId="0" applyNumberFormat="1" applyFont="1" applyAlignment="1" applyProtection="1">
      <alignment horizontal="center" vertical="center"/>
      <protection hidden="1"/>
    </xf>
    <xf numFmtId="0" fontId="20" fillId="2" borderId="121" xfId="0" applyNumberFormat="1" applyFont="1" applyFill="1" applyBorder="1" applyAlignment="1" applyProtection="1">
      <alignment horizontal="center" vertical="center"/>
      <protection hidden="1"/>
    </xf>
    <xf numFmtId="0" fontId="20" fillId="2" borderId="53" xfId="0" applyNumberFormat="1" applyFont="1" applyFill="1" applyBorder="1" applyAlignment="1" applyProtection="1">
      <alignment horizontal="center" vertical="center"/>
      <protection hidden="1"/>
    </xf>
    <xf numFmtId="0" fontId="20" fillId="2" borderId="122" xfId="0" applyNumberFormat="1" applyFont="1" applyFill="1" applyBorder="1" applyAlignment="1" applyProtection="1">
      <alignment horizontal="center" vertical="center"/>
      <protection hidden="1"/>
    </xf>
    <xf numFmtId="0" fontId="20" fillId="0" borderId="123" xfId="0" applyNumberFormat="1" applyFont="1" applyBorder="1" applyAlignment="1" applyProtection="1">
      <alignment horizontal="center" vertical="center"/>
      <protection hidden="1"/>
    </xf>
    <xf numFmtId="0" fontId="42" fillId="0" borderId="124" xfId="2" applyFont="1" applyBorder="1" applyAlignment="1" applyProtection="1">
      <alignment horizontal="center" vertical="center"/>
      <protection hidden="1"/>
    </xf>
    <xf numFmtId="218" fontId="43" fillId="0" borderId="125" xfId="2" applyNumberFormat="1" applyFont="1" applyBorder="1" applyAlignment="1" applyProtection="1">
      <alignment horizontal="center" vertical="center" shrinkToFit="1"/>
      <protection hidden="1"/>
    </xf>
    <xf numFmtId="0" fontId="20" fillId="2" borderId="126" xfId="0" applyNumberFormat="1" applyFont="1" applyFill="1" applyBorder="1" applyAlignment="1" applyProtection="1">
      <alignment horizontal="center" vertical="center"/>
      <protection hidden="1"/>
    </xf>
    <xf numFmtId="218" fontId="43" fillId="2" borderId="41" xfId="2" applyNumberFormat="1" applyFont="1" applyFill="1" applyBorder="1" applyAlignment="1" applyProtection="1">
      <alignment horizontal="center" vertical="center"/>
      <protection hidden="1"/>
    </xf>
    <xf numFmtId="218" fontId="43" fillId="2" borderId="42" xfId="2" applyNumberFormat="1" applyFont="1" applyFill="1" applyBorder="1" applyAlignment="1" applyProtection="1">
      <alignment horizontal="center" vertical="center" shrinkToFit="1"/>
      <protection hidden="1"/>
    </xf>
    <xf numFmtId="0" fontId="20" fillId="0" borderId="126" xfId="0" applyNumberFormat="1" applyFont="1" applyBorder="1" applyAlignment="1" applyProtection="1">
      <alignment horizontal="center" vertical="center"/>
      <protection hidden="1"/>
    </xf>
    <xf numFmtId="218" fontId="43" fillId="0" borderId="41" xfId="2" applyNumberFormat="1" applyFont="1" applyBorder="1" applyAlignment="1" applyProtection="1">
      <alignment horizontal="center" vertical="center"/>
      <protection hidden="1"/>
    </xf>
    <xf numFmtId="218" fontId="43" fillId="0" borderId="42" xfId="2" applyNumberFormat="1" applyFont="1" applyBorder="1" applyAlignment="1" applyProtection="1">
      <alignment horizontal="center" vertical="center" shrinkToFit="1"/>
      <protection hidden="1"/>
    </xf>
    <xf numFmtId="0" fontId="44" fillId="0" borderId="42" xfId="2" applyNumberFormat="1" applyFont="1" applyBorder="1" applyAlignment="1" applyProtection="1">
      <alignment horizontal="center" vertical="center" shrinkToFit="1"/>
      <protection hidden="1"/>
    </xf>
    <xf numFmtId="218" fontId="43" fillId="2" borderId="127" xfId="2" applyNumberFormat="1" applyFont="1" applyFill="1" applyBorder="1" applyAlignment="1" applyProtection="1">
      <alignment horizontal="center" vertical="center"/>
      <protection hidden="1"/>
    </xf>
    <xf numFmtId="0" fontId="20" fillId="2" borderId="128" xfId="0" applyNumberFormat="1" applyFont="1" applyFill="1" applyBorder="1" applyAlignment="1" applyProtection="1">
      <alignment horizontal="center" vertical="center"/>
      <protection hidden="1"/>
    </xf>
    <xf numFmtId="0" fontId="44" fillId="2" borderId="129" xfId="2" applyNumberFormat="1" applyFont="1" applyFill="1" applyBorder="1" applyAlignment="1" applyProtection="1">
      <alignment horizontal="center" vertical="center" shrinkToFit="1"/>
      <protection hidden="1"/>
    </xf>
    <xf numFmtId="218" fontId="43" fillId="0" borderId="127" xfId="2" applyNumberFormat="1" applyFont="1" applyBorder="1" applyAlignment="1" applyProtection="1">
      <alignment horizontal="center" vertical="center"/>
      <protection hidden="1"/>
    </xf>
    <xf numFmtId="0" fontId="20" fillId="0" borderId="128" xfId="0" applyNumberFormat="1" applyFont="1" applyBorder="1" applyAlignment="1" applyProtection="1">
      <alignment horizontal="center" vertical="center"/>
      <protection hidden="1"/>
    </xf>
    <xf numFmtId="0" fontId="44" fillId="0" borderId="129" xfId="2" applyNumberFormat="1" applyFont="1" applyBorder="1" applyAlignment="1" applyProtection="1">
      <alignment horizontal="center" vertical="center" shrinkToFit="1"/>
      <protection hidden="1"/>
    </xf>
    <xf numFmtId="0" fontId="20" fillId="2" borderId="130" xfId="0" applyNumberFormat="1" applyFont="1" applyFill="1" applyBorder="1" applyAlignment="1" applyProtection="1">
      <alignment horizontal="center" vertical="center"/>
      <protection hidden="1"/>
    </xf>
    <xf numFmtId="218" fontId="43" fillId="2" borderId="43" xfId="2" applyNumberFormat="1" applyFont="1" applyFill="1" applyBorder="1" applyAlignment="1" applyProtection="1">
      <alignment horizontal="center" vertical="center"/>
      <protection hidden="1"/>
    </xf>
    <xf numFmtId="0" fontId="44" fillId="2" borderId="50" xfId="2" applyNumberFormat="1" applyFont="1" applyFill="1" applyBorder="1" applyAlignment="1" applyProtection="1">
      <alignment horizontal="center" vertical="center" shrinkToFit="1"/>
      <protection hidden="1"/>
    </xf>
    <xf numFmtId="0" fontId="12" fillId="0" borderId="131" xfId="0" applyFont="1" applyBorder="1" applyAlignment="1" applyProtection="1">
      <alignment horizontal="center" vertical="center" shrinkToFit="1" readingOrder="2"/>
      <protection hidden="1"/>
    </xf>
    <xf numFmtId="0" fontId="13" fillId="4" borderId="132" xfId="0" applyFont="1" applyFill="1" applyBorder="1" applyAlignment="1" applyProtection="1">
      <alignment horizontal="center" vertical="center" shrinkToFit="1" readingOrder="2"/>
      <protection hidden="1"/>
    </xf>
    <xf numFmtId="0" fontId="12" fillId="4" borderId="133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34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05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06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35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136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37" xfId="0" applyNumberFormat="1" applyFont="1" applyFill="1" applyBorder="1" applyAlignment="1" applyProtection="1">
      <alignment horizontal="center" vertical="center" shrinkToFit="1" readingOrder="2"/>
      <protection hidden="1"/>
    </xf>
    <xf numFmtId="0" fontId="6" fillId="4" borderId="75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55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9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56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27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57" xfId="0" applyNumberFormat="1" applyFont="1" applyFill="1" applyBorder="1" applyAlignment="1" applyProtection="1">
      <alignment horizontal="center" vertical="center" shrinkToFit="1" readingOrder="2"/>
      <protection hidden="1"/>
    </xf>
    <xf numFmtId="0" fontId="14" fillId="4" borderId="133" xfId="0" applyFont="1" applyFill="1" applyBorder="1" applyAlignment="1" applyProtection="1">
      <alignment horizontal="center" vertical="center" shrinkToFit="1" readingOrder="2"/>
      <protection hidden="1"/>
    </xf>
    <xf numFmtId="1" fontId="12" fillId="4" borderId="138" xfId="0" applyNumberFormat="1" applyFont="1" applyFill="1" applyBorder="1" applyAlignment="1" applyProtection="1">
      <alignment horizontal="center" vertical="center" shrinkToFit="1" readingOrder="2"/>
      <protection hidden="1"/>
    </xf>
    <xf numFmtId="3" fontId="12" fillId="4" borderId="139" xfId="0" applyNumberFormat="1" applyFont="1" applyFill="1" applyBorder="1" applyAlignment="1" applyProtection="1">
      <alignment horizontal="center" vertical="center" shrinkToFit="1" readingOrder="2"/>
      <protection hidden="1"/>
    </xf>
    <xf numFmtId="1" fontId="12" fillId="4" borderId="140" xfId="0" applyNumberFormat="1" applyFont="1" applyFill="1" applyBorder="1" applyAlignment="1" applyProtection="1">
      <alignment horizontal="center" vertical="center" shrinkToFit="1" readingOrder="2"/>
      <protection hidden="1"/>
    </xf>
    <xf numFmtId="3" fontId="12" fillId="4" borderId="141" xfId="0" applyNumberFormat="1" applyFont="1" applyFill="1" applyBorder="1" applyAlignment="1" applyProtection="1">
      <alignment horizontal="center" vertical="center" shrinkToFit="1" readingOrder="2"/>
      <protection hidden="1"/>
    </xf>
    <xf numFmtId="0" fontId="6" fillId="4" borderId="68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96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97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38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20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98" xfId="0" applyNumberFormat="1" applyFont="1" applyFill="1" applyBorder="1" applyAlignment="1" applyProtection="1">
      <alignment horizontal="center" vertical="center" shrinkToFit="1" readingOrder="2"/>
      <protection hidden="1"/>
    </xf>
    <xf numFmtId="0" fontId="12" fillId="4" borderId="142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43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44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39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02" xfId="0" applyNumberFormat="1" applyFont="1" applyFill="1" applyBorder="1" applyAlignment="1" applyProtection="1">
      <alignment horizontal="center" vertical="center" shrinkToFit="1" readingOrder="2"/>
      <protection hidden="1"/>
    </xf>
    <xf numFmtId="0" fontId="12" fillId="4" borderId="145" xfId="0" applyFont="1" applyFill="1" applyBorder="1" applyAlignment="1" applyProtection="1">
      <alignment horizontal="center" vertical="center" shrinkToFit="1" readingOrder="2"/>
      <protection hidden="1"/>
    </xf>
    <xf numFmtId="0" fontId="14" fillId="4" borderId="145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46" xfId="0" applyFont="1" applyFill="1" applyBorder="1" applyAlignment="1" applyProtection="1">
      <alignment horizontal="center" vertical="center" shrinkToFit="1" readingOrder="2"/>
      <protection hidden="1"/>
    </xf>
    <xf numFmtId="0" fontId="6" fillId="4" borderId="54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47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48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149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50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51" xfId="0" applyNumberFormat="1" applyFont="1" applyFill="1" applyBorder="1" applyAlignment="1" applyProtection="1">
      <alignment horizontal="center" vertical="center" shrinkToFit="1" readingOrder="2"/>
      <protection hidden="1"/>
    </xf>
    <xf numFmtId="0" fontId="6" fillId="4" borderId="9" xfId="0" applyFont="1" applyFill="1" applyBorder="1" applyAlignment="1" applyProtection="1">
      <alignment horizontal="center" vertical="center" shrinkToFit="1" readingOrder="2"/>
      <protection hidden="1"/>
    </xf>
    <xf numFmtId="0" fontId="12" fillId="4" borderId="152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53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54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53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155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56" xfId="0" applyNumberFormat="1" applyFont="1" applyFill="1" applyBorder="1" applyAlignment="1" applyProtection="1">
      <alignment horizontal="center" vertical="center" shrinkToFit="1" readingOrder="2"/>
      <protection hidden="1"/>
    </xf>
    <xf numFmtId="0" fontId="13" fillId="4" borderId="133" xfId="0" applyFont="1" applyFill="1" applyBorder="1" applyAlignment="1" applyProtection="1">
      <alignment horizontal="center" vertical="center" shrinkToFit="1" readingOrder="2"/>
      <protection hidden="1"/>
    </xf>
    <xf numFmtId="0" fontId="15" fillId="4" borderId="145" xfId="0" applyFont="1" applyFill="1" applyBorder="1" applyAlignment="1" applyProtection="1">
      <alignment horizontal="center" vertical="center" shrinkToFit="1" readingOrder="2"/>
      <protection hidden="1"/>
    </xf>
    <xf numFmtId="0" fontId="15" fillId="4" borderId="133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57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58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159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60" xfId="0" applyNumberFormat="1" applyFont="1" applyFill="1" applyBorder="1" applyAlignment="1" applyProtection="1">
      <alignment horizontal="center" vertical="center" shrinkToFit="1" readingOrder="2"/>
      <protection hidden="1"/>
    </xf>
    <xf numFmtId="0" fontId="13" fillId="4" borderId="161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62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63" xfId="0" applyNumberFormat="1" applyFont="1" applyFill="1" applyBorder="1" applyAlignment="1" applyProtection="1">
      <alignment horizontal="center" vertical="center" shrinkToFit="1" readingOrder="2"/>
      <protection hidden="1"/>
    </xf>
    <xf numFmtId="0" fontId="16" fillId="4" borderId="133" xfId="0" applyFont="1" applyFill="1" applyBorder="1" applyAlignment="1" applyProtection="1">
      <alignment horizontal="center" vertical="center" shrinkToFit="1" readingOrder="2"/>
      <protection hidden="1"/>
    </xf>
    <xf numFmtId="1" fontId="10" fillId="4" borderId="164" xfId="0" applyNumberFormat="1" applyFont="1" applyFill="1" applyBorder="1" applyAlignment="1" applyProtection="1">
      <alignment horizontal="center" vertical="center" readingOrder="2"/>
      <protection hidden="1"/>
    </xf>
    <xf numFmtId="3" fontId="10" fillId="4" borderId="165" xfId="0" applyNumberFormat="1" applyFont="1" applyFill="1" applyBorder="1" applyAlignment="1" applyProtection="1">
      <alignment horizontal="center" vertical="center" readingOrder="2"/>
      <protection hidden="1"/>
    </xf>
    <xf numFmtId="3" fontId="10" fillId="4" borderId="141" xfId="0" applyNumberFormat="1" applyFont="1" applyFill="1" applyBorder="1" applyAlignment="1" applyProtection="1">
      <alignment horizontal="center" vertical="center" readingOrder="2"/>
      <protection hidden="1"/>
    </xf>
    <xf numFmtId="1" fontId="10" fillId="4" borderId="140" xfId="0" applyNumberFormat="1" applyFont="1" applyFill="1" applyBorder="1" applyAlignment="1" applyProtection="1">
      <alignment horizontal="center" vertical="center" readingOrder="2"/>
      <protection hidden="1"/>
    </xf>
    <xf numFmtId="3" fontId="10" fillId="4" borderId="166" xfId="0" applyNumberFormat="1" applyFont="1" applyFill="1" applyBorder="1" applyAlignment="1" applyProtection="1">
      <alignment horizontal="center" vertical="center" readingOrder="2"/>
      <protection hidden="1"/>
    </xf>
    <xf numFmtId="1" fontId="10" fillId="4" borderId="167" xfId="0" applyNumberFormat="1" applyFont="1" applyFill="1" applyBorder="1" applyAlignment="1" applyProtection="1">
      <alignment horizontal="center" vertical="center" readingOrder="2"/>
      <protection hidden="1"/>
    </xf>
    <xf numFmtId="0" fontId="13" fillId="4" borderId="145" xfId="0" applyFont="1" applyFill="1" applyBorder="1" applyAlignment="1" applyProtection="1">
      <alignment horizontal="center" vertical="center" shrinkToFit="1" readingOrder="2"/>
      <protection hidden="1"/>
    </xf>
    <xf numFmtId="202" fontId="6" fillId="4" borderId="113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68" xfId="0" applyNumberFormat="1" applyFont="1" applyFill="1" applyBorder="1" applyAlignment="1" applyProtection="1">
      <alignment horizontal="center" vertical="center" shrinkToFit="1" readingOrder="2"/>
      <protection hidden="1"/>
    </xf>
    <xf numFmtId="202" fontId="6" fillId="4" borderId="114" xfId="0" applyNumberFormat="1" applyFont="1" applyFill="1" applyBorder="1" applyAlignment="1" applyProtection="1">
      <alignment horizontal="center" vertical="center" shrinkToFit="1" readingOrder="2"/>
      <protection hidden="1"/>
    </xf>
    <xf numFmtId="3" fontId="6" fillId="4" borderId="169" xfId="0" applyNumberFormat="1" applyFont="1" applyFill="1" applyBorder="1" applyAlignment="1" applyProtection="1">
      <alignment horizontal="center" vertical="center" shrinkToFit="1" readingOrder="2"/>
      <protection hidden="1"/>
    </xf>
    <xf numFmtId="0" fontId="6" fillId="4" borderId="170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06" xfId="0" applyFont="1" applyFill="1" applyBorder="1" applyAlignment="1" applyProtection="1">
      <alignment horizontal="center" vertical="center" shrinkToFit="1" readingOrder="2"/>
      <protection hidden="1"/>
    </xf>
    <xf numFmtId="0" fontId="6" fillId="4" borderId="171" xfId="0" applyFont="1" applyFill="1" applyBorder="1" applyAlignment="1" applyProtection="1">
      <alignment horizontal="center" vertical="center" shrinkToFit="1" readingOrder="2"/>
      <protection hidden="1"/>
    </xf>
    <xf numFmtId="0" fontId="17" fillId="0" borderId="172" xfId="0" applyFont="1" applyFill="1" applyBorder="1" applyAlignment="1" applyProtection="1">
      <alignment horizontal="center" vertical="center" shrinkToFit="1" readingOrder="2"/>
      <protection hidden="1"/>
    </xf>
    <xf numFmtId="0" fontId="17" fillId="0" borderId="44" xfId="0" applyFont="1" applyFill="1" applyBorder="1" applyAlignment="1" applyProtection="1">
      <alignment horizontal="center" vertical="center" shrinkToFit="1" readingOrder="2"/>
      <protection hidden="1"/>
    </xf>
    <xf numFmtId="0" fontId="17" fillId="0" borderId="172" xfId="0" applyFont="1" applyBorder="1" applyAlignment="1" applyProtection="1">
      <alignment horizontal="center" vertical="center" shrinkToFit="1" readingOrder="2"/>
      <protection hidden="1"/>
    </xf>
    <xf numFmtId="0" fontId="17" fillId="0" borderId="173" xfId="0" applyFont="1" applyFill="1" applyBorder="1" applyAlignment="1" applyProtection="1">
      <alignment horizontal="center" vertical="center" shrinkToFit="1" readingOrder="2"/>
      <protection hidden="1"/>
    </xf>
    <xf numFmtId="0" fontId="17" fillId="0" borderId="173" xfId="0" applyFont="1" applyBorder="1" applyAlignment="1" applyProtection="1">
      <alignment horizontal="center" vertical="center" shrinkToFit="1" readingOrder="2"/>
      <protection hidden="1"/>
    </xf>
    <xf numFmtId="202" fontId="17" fillId="4" borderId="162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4" borderId="163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4" borderId="174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4" borderId="160" xfId="0" applyNumberFormat="1" applyFont="1" applyFill="1" applyBorder="1" applyAlignment="1" applyProtection="1">
      <alignment horizontal="center" vertical="center" shrinkToFit="1" readingOrder="2"/>
      <protection hidden="1"/>
    </xf>
    <xf numFmtId="0" fontId="17" fillId="0" borderId="0" xfId="0" applyFont="1" applyBorder="1" applyAlignment="1" applyProtection="1">
      <alignment horizontal="center" vertical="center" shrinkToFit="1" readingOrder="2"/>
      <protection hidden="1"/>
    </xf>
    <xf numFmtId="0" fontId="17" fillId="0" borderId="175" xfId="0" applyFont="1" applyBorder="1" applyAlignment="1" applyProtection="1">
      <alignment horizontal="center" vertical="center" shrinkToFit="1" readingOrder="2"/>
      <protection hidden="1"/>
    </xf>
    <xf numFmtId="0" fontId="17" fillId="0" borderId="176" xfId="0" applyFont="1" applyBorder="1" applyAlignment="1" applyProtection="1">
      <alignment horizontal="center" vertical="center" shrinkToFit="1" readingOrder="2"/>
      <protection hidden="1"/>
    </xf>
    <xf numFmtId="1" fontId="17" fillId="0" borderId="0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0" xfId="0" applyNumberFormat="1" applyFont="1" applyFill="1" applyBorder="1" applyAlignment="1" applyProtection="1">
      <alignment horizontal="center" vertical="center" shrinkToFit="1" readingOrder="2"/>
      <protection hidden="1"/>
    </xf>
    <xf numFmtId="0" fontId="17" fillId="0" borderId="107" xfId="0" applyFont="1" applyFill="1" applyBorder="1" applyAlignment="1" applyProtection="1">
      <alignment horizontal="center" vertical="center" shrinkToFit="1" readingOrder="2"/>
      <protection hidden="1"/>
    </xf>
    <xf numFmtId="3" fontId="17" fillId="0" borderId="45" xfId="0" applyNumberFormat="1" applyFont="1" applyFill="1" applyBorder="1" applyAlignment="1" applyProtection="1">
      <alignment horizontal="center" vertical="center" shrinkToFit="1" readingOrder="2"/>
      <protection hidden="1"/>
    </xf>
    <xf numFmtId="202" fontId="17" fillId="0" borderId="117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15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17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15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68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51" xfId="0" applyNumberFormat="1" applyFont="1" applyFill="1" applyBorder="1" applyAlignment="1" applyProtection="1">
      <alignment horizontal="center" vertical="center" shrinkToFit="1" readingOrder="2"/>
      <protection hidden="1"/>
    </xf>
    <xf numFmtId="0" fontId="45" fillId="0" borderId="175" xfId="0" applyFont="1" applyFill="1" applyBorder="1" applyAlignment="1" applyProtection="1">
      <alignment horizontal="center" vertical="center" shrinkToFit="1" readingOrder="2"/>
      <protection hidden="1"/>
    </xf>
    <xf numFmtId="0" fontId="45" fillId="0" borderId="44" xfId="0" applyFont="1" applyFill="1" applyBorder="1" applyAlignment="1" applyProtection="1">
      <alignment horizontal="center" vertical="center" shrinkToFit="1" readingOrder="2"/>
      <protection hidden="1"/>
    </xf>
    <xf numFmtId="3" fontId="17" fillId="0" borderId="168" xfId="0" applyNumberFormat="1" applyFont="1" applyBorder="1" applyAlignment="1" applyProtection="1">
      <alignment horizontal="center" vertical="center" shrinkToFit="1" readingOrder="2"/>
      <protection hidden="1"/>
    </xf>
    <xf numFmtId="0" fontId="17" fillId="0" borderId="0" xfId="0" applyFont="1" applyFill="1" applyBorder="1" applyAlignment="1" applyProtection="1">
      <alignment horizontal="center" vertical="center" shrinkToFit="1" readingOrder="2"/>
      <protection hidden="1"/>
    </xf>
    <xf numFmtId="0" fontId="45" fillId="0" borderId="175" xfId="0" applyFont="1" applyBorder="1" applyAlignment="1" applyProtection="1">
      <alignment horizontal="center" vertical="center" shrinkToFit="1" readingOrder="2"/>
      <protection hidden="1"/>
    </xf>
    <xf numFmtId="202" fontId="17" fillId="0" borderId="177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78" xfId="0" applyNumberFormat="1" applyFont="1" applyFill="1" applyBorder="1" applyAlignment="1" applyProtection="1">
      <alignment horizontal="center" vertical="center" shrinkToFit="1" readingOrder="2"/>
      <protection locked="0"/>
    </xf>
    <xf numFmtId="202" fontId="17" fillId="0" borderId="117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79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79" xfId="0" applyNumberFormat="1" applyFont="1" applyBorder="1" applyAlignment="1" applyProtection="1">
      <alignment horizontal="center" vertical="center" shrinkToFit="1" readingOrder="2"/>
      <protection hidden="1"/>
    </xf>
    <xf numFmtId="0" fontId="17" fillId="0" borderId="0" xfId="0" applyFont="1" applyAlignment="1" applyProtection="1">
      <alignment horizontal="center" vertical="center" readingOrder="2"/>
      <protection hidden="1"/>
    </xf>
    <xf numFmtId="202" fontId="17" fillId="0" borderId="180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81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80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81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82" xfId="0" applyNumberFormat="1" applyFont="1" applyFill="1" applyBorder="1" applyAlignment="1" applyProtection="1">
      <alignment horizontal="center" vertical="center" shrinkToFit="1" readingOrder="2"/>
      <protection hidden="1"/>
    </xf>
    <xf numFmtId="0" fontId="45" fillId="0" borderId="172" xfId="0" applyFont="1" applyFill="1" applyBorder="1" applyAlignment="1" applyProtection="1">
      <alignment horizontal="center" vertical="center" shrinkToFit="1" readingOrder="2"/>
      <protection hidden="1"/>
    </xf>
    <xf numFmtId="3" fontId="17" fillId="0" borderId="182" xfId="0" applyNumberFormat="1" applyFont="1" applyBorder="1" applyAlignment="1" applyProtection="1">
      <alignment horizontal="center" vertical="center" shrinkToFit="1" readingOrder="2"/>
      <protection hidden="1"/>
    </xf>
    <xf numFmtId="0" fontId="45" fillId="0" borderId="172" xfId="0" applyFont="1" applyBorder="1" applyAlignment="1" applyProtection="1">
      <alignment horizontal="center" vertical="center" shrinkToFit="1" readingOrder="2"/>
      <protection hidden="1"/>
    </xf>
    <xf numFmtId="202" fontId="17" fillId="0" borderId="180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2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3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3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81" xfId="0" applyNumberFormat="1" applyFont="1" applyFill="1" applyBorder="1" applyAlignment="1" applyProtection="1">
      <alignment horizontal="center" vertical="center" shrinkToFit="1" readingOrder="2"/>
      <protection locked="0"/>
    </xf>
    <xf numFmtId="202" fontId="17" fillId="0" borderId="118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16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18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16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69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69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18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16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4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4" xfId="0" applyNumberFormat="1" applyFont="1" applyBorder="1" applyAlignment="1" applyProtection="1">
      <alignment horizontal="center" vertical="center" shrinkToFit="1" readingOrder="2"/>
      <protection hidden="1"/>
    </xf>
    <xf numFmtId="0" fontId="46" fillId="4" borderId="121" xfId="0" applyFont="1" applyFill="1" applyBorder="1" applyAlignment="1" applyProtection="1">
      <alignment horizontal="center" vertical="center" shrinkToFit="1" readingOrder="2"/>
      <protection hidden="1"/>
    </xf>
    <xf numFmtId="1" fontId="17" fillId="0" borderId="44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0" xfId="0" applyNumberFormat="1" applyFont="1" applyBorder="1" applyAlignment="1" applyProtection="1">
      <alignment horizontal="center" vertical="center" shrinkToFit="1" readingOrder="2"/>
      <protection hidden="1"/>
    </xf>
    <xf numFmtId="1" fontId="17" fillId="0" borderId="0" xfId="0" applyNumberFormat="1" applyFont="1" applyBorder="1" applyAlignment="1" applyProtection="1">
      <alignment horizontal="center" vertical="center" shrinkToFit="1" readingOrder="2"/>
      <protection hidden="1"/>
    </xf>
    <xf numFmtId="0" fontId="47" fillId="0" borderId="0" xfId="0" applyFont="1" applyBorder="1" applyAlignment="1" applyProtection="1">
      <alignment horizontal="center" vertical="center" shrinkToFit="1" readingOrder="2"/>
      <protection hidden="1"/>
    </xf>
    <xf numFmtId="0" fontId="48" fillId="0" borderId="0" xfId="0" applyFont="1" applyFill="1" applyBorder="1" applyAlignment="1" applyProtection="1">
      <alignment horizontal="center" vertical="center" shrinkToFit="1" readingOrder="2"/>
      <protection hidden="1"/>
    </xf>
    <xf numFmtId="3" fontId="17" fillId="0" borderId="45" xfId="0" applyNumberFormat="1" applyFont="1" applyBorder="1" applyAlignment="1" applyProtection="1">
      <alignment horizontal="center" vertical="center" shrinkToFit="1" readingOrder="2"/>
      <protection hidden="1"/>
    </xf>
    <xf numFmtId="0" fontId="47" fillId="0" borderId="44" xfId="0" applyFont="1" applyBorder="1" applyAlignment="1" applyProtection="1">
      <alignment horizontal="center" vertical="center" shrinkToFit="1" readingOrder="2"/>
      <protection hidden="1"/>
    </xf>
    <xf numFmtId="3" fontId="17" fillId="0" borderId="168" xfId="0" applyNumberFormat="1" applyFont="1" applyFill="1" applyBorder="1" applyAlignment="1" applyProtection="1">
      <alignment horizontal="center" vertical="center" shrinkToFit="1" readingOrder="2"/>
      <protection locked="0"/>
    </xf>
    <xf numFmtId="202" fontId="17" fillId="0" borderId="117" xfId="0" applyNumberFormat="1" applyFont="1" applyBorder="1" applyAlignment="1" applyProtection="1">
      <alignment horizontal="center" vertical="center" shrinkToFit="1" readingOrder="2"/>
      <protection locked="0"/>
    </xf>
    <xf numFmtId="3" fontId="17" fillId="0" borderId="115" xfId="0" applyNumberFormat="1" applyFont="1" applyBorder="1" applyAlignment="1" applyProtection="1">
      <alignment horizontal="center" vertical="center" shrinkToFit="1" readingOrder="2"/>
      <protection locked="0"/>
    </xf>
    <xf numFmtId="3" fontId="17" fillId="0" borderId="115" xfId="0" applyNumberFormat="1" applyFont="1" applyFill="1" applyBorder="1" applyAlignment="1" applyProtection="1">
      <alignment horizontal="center" vertical="center" shrinkToFit="1" readingOrder="2"/>
      <protection locked="0"/>
    </xf>
    <xf numFmtId="202" fontId="17" fillId="0" borderId="185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86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85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7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6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7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68" xfId="0" applyNumberFormat="1" applyFont="1" applyBorder="1" applyAlignment="1" applyProtection="1">
      <alignment horizontal="center" vertical="center" shrinkToFit="1" readingOrder="2"/>
      <protection locked="0"/>
    </xf>
    <xf numFmtId="1" fontId="17" fillId="0" borderId="44" xfId="0" applyNumberFormat="1" applyFont="1" applyFill="1" applyBorder="1" applyAlignment="1" applyProtection="1">
      <alignment horizontal="center" vertical="center" shrinkToFit="1" readingOrder="2"/>
      <protection hidden="1"/>
    </xf>
    <xf numFmtId="0" fontId="47" fillId="0" borderId="0" xfId="0" applyFont="1" applyFill="1" applyBorder="1" applyAlignment="1" applyProtection="1">
      <alignment horizontal="center" vertical="center" shrinkToFit="1" readingOrder="2"/>
      <protection hidden="1"/>
    </xf>
    <xf numFmtId="0" fontId="47" fillId="0" borderId="44" xfId="0" applyFont="1" applyFill="1" applyBorder="1" applyAlignment="1" applyProtection="1">
      <alignment horizontal="center" vertical="center" shrinkToFit="1" readingOrder="2"/>
      <protection hidden="1"/>
    </xf>
    <xf numFmtId="0" fontId="17" fillId="0" borderId="51" xfId="0" applyFont="1" applyBorder="1" applyAlignment="1" applyProtection="1">
      <alignment horizontal="center" vertical="center" shrinkToFit="1" readingOrder="2"/>
      <protection hidden="1"/>
    </xf>
    <xf numFmtId="3" fontId="17" fillId="0" borderId="183" xfId="0" applyNumberFormat="1" applyFont="1" applyFill="1" applyBorder="1" applyAlignment="1" applyProtection="1">
      <alignment horizontal="center" vertical="center" shrinkToFit="1" readingOrder="2"/>
      <protection hidden="1"/>
    </xf>
    <xf numFmtId="0" fontId="17" fillId="0" borderId="107" xfId="0" applyFont="1" applyBorder="1" applyAlignment="1" applyProtection="1">
      <alignment horizontal="center" vertical="center" shrinkToFit="1" readingOrder="2"/>
      <protection hidden="1"/>
    </xf>
    <xf numFmtId="202" fontId="17" fillId="0" borderId="188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89" xfId="0" applyNumberFormat="1" applyFont="1" applyBorder="1" applyAlignment="1" applyProtection="1">
      <alignment horizontal="center" vertical="center" shrinkToFit="1" readingOrder="2"/>
      <protection hidden="1"/>
    </xf>
    <xf numFmtId="202" fontId="17" fillId="0" borderId="190" xfId="0" applyNumberFormat="1" applyFont="1" applyBorder="1" applyAlignment="1" applyProtection="1">
      <alignment horizontal="center" vertical="center" shrinkToFit="1" readingOrder="2"/>
      <protection hidden="1"/>
    </xf>
    <xf numFmtId="3" fontId="17" fillId="0" borderId="169" xfId="0" applyNumberFormat="1" applyFont="1" applyFill="1" applyBorder="1" applyAlignment="1" applyProtection="1">
      <alignment horizontal="center" vertical="center" shrinkToFit="1" readingOrder="2"/>
      <protection locked="0"/>
    </xf>
    <xf numFmtId="3" fontId="17" fillId="0" borderId="184" xfId="0" applyNumberFormat="1" applyFont="1" applyFill="1" applyBorder="1" applyAlignment="1" applyProtection="1">
      <alignment horizontal="center" vertical="center" shrinkToFit="1" readingOrder="2"/>
      <protection hidden="1"/>
    </xf>
    <xf numFmtId="202" fontId="17" fillId="0" borderId="177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78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79" xfId="0" applyNumberFormat="1" applyFont="1" applyFill="1" applyBorder="1" applyAlignment="1" applyProtection="1">
      <alignment horizontal="center" vertical="center" shrinkToFit="1" readingOrder="2"/>
      <protection hidden="1"/>
    </xf>
    <xf numFmtId="202" fontId="17" fillId="0" borderId="185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86" xfId="0" applyNumberFormat="1" applyFont="1" applyFill="1" applyBorder="1" applyAlignment="1" applyProtection="1">
      <alignment horizontal="center" vertical="center" shrinkToFit="1" readingOrder="2"/>
      <protection hidden="1"/>
    </xf>
    <xf numFmtId="3" fontId="17" fillId="0" borderId="187" xfId="0" applyNumberFormat="1" applyFont="1" applyFill="1" applyBorder="1" applyAlignment="1" applyProtection="1">
      <alignment horizontal="center" vertical="center" shrinkToFit="1" readingOrder="2"/>
      <protection hidden="1"/>
    </xf>
    <xf numFmtId="0" fontId="10" fillId="0" borderId="0" xfId="0" applyNumberFormat="1" applyFont="1" applyAlignment="1" applyProtection="1">
      <alignment horizontal="center" vertical="center"/>
      <protection hidden="1"/>
    </xf>
    <xf numFmtId="219" fontId="10" fillId="0" borderId="0" xfId="0" applyNumberFormat="1" applyFont="1" applyAlignment="1" applyProtection="1">
      <alignment horizontal="center" vertical="center"/>
      <protection locked="0"/>
    </xf>
    <xf numFmtId="0" fontId="10" fillId="2" borderId="191" xfId="0" applyNumberFormat="1" applyFont="1" applyFill="1" applyBorder="1" applyAlignment="1" applyProtection="1">
      <alignment horizontal="center" vertical="center"/>
      <protection hidden="1"/>
    </xf>
    <xf numFmtId="0" fontId="10" fillId="2" borderId="53" xfId="0" applyNumberFormat="1" applyFont="1" applyFill="1" applyBorder="1" applyAlignment="1" applyProtection="1">
      <alignment horizontal="center" vertical="center"/>
      <protection hidden="1"/>
    </xf>
    <xf numFmtId="0" fontId="10" fillId="2" borderId="122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right" vertical="center" textRotation="90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218" fontId="8" fillId="0" borderId="1" xfId="0" applyNumberFormat="1" applyFont="1" applyBorder="1" applyAlignment="1" applyProtection="1">
      <alignment horizontal="center" vertical="center"/>
      <protection hidden="1"/>
    </xf>
    <xf numFmtId="218" fontId="8" fillId="0" borderId="0" xfId="0" applyNumberFormat="1" applyFont="1" applyBorder="1" applyAlignment="1" applyProtection="1">
      <alignment horizontal="center" vertical="center"/>
      <protection hidden="1"/>
    </xf>
    <xf numFmtId="218" fontId="8" fillId="0" borderId="2" xfId="0" applyNumberFormat="1" applyFont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/>
      <protection hidden="1"/>
    </xf>
    <xf numFmtId="0" fontId="39" fillId="0" borderId="21" xfId="0" applyFont="1" applyBorder="1" applyAlignment="1" applyProtection="1">
      <alignment horizontal="center" vertical="center"/>
      <protection hidden="1"/>
    </xf>
    <xf numFmtId="0" fontId="39" fillId="0" borderId="22" xfId="0" applyFont="1" applyBorder="1" applyAlignment="1" applyProtection="1">
      <alignment horizontal="center" vertical="center"/>
      <protection hidden="1"/>
    </xf>
    <xf numFmtId="0" fontId="39" fillId="0" borderId="23" xfId="0" applyFont="1" applyBorder="1" applyAlignment="1" applyProtection="1">
      <alignment horizontal="center" vertical="center"/>
      <protection hidden="1"/>
    </xf>
    <xf numFmtId="0" fontId="39" fillId="0" borderId="1" xfId="0" applyFont="1" applyBorder="1" applyAlignment="1" applyProtection="1">
      <alignment horizontal="center" vertical="center"/>
      <protection hidden="1"/>
    </xf>
    <xf numFmtId="0" fontId="39" fillId="0" borderId="0" xfId="0" applyFont="1" applyBorder="1" applyAlignment="1" applyProtection="1">
      <alignment horizontal="center" vertical="center"/>
      <protection hidden="1"/>
    </xf>
    <xf numFmtId="0" fontId="39" fillId="0" borderId="2" xfId="0" applyFont="1" applyBorder="1" applyAlignment="1" applyProtection="1">
      <alignment horizontal="center" vertical="center"/>
      <protection hidden="1"/>
    </xf>
    <xf numFmtId="0" fontId="39" fillId="0" borderId="3" xfId="0" applyFont="1" applyBorder="1" applyAlignment="1" applyProtection="1">
      <alignment horizontal="center" vertical="center"/>
      <protection hidden="1"/>
    </xf>
    <xf numFmtId="0" fontId="39" fillId="0" borderId="4" xfId="0" applyFont="1" applyBorder="1" applyAlignment="1" applyProtection="1">
      <alignment horizontal="center" vertical="center"/>
      <protection hidden="1"/>
    </xf>
    <xf numFmtId="0" fontId="39" fillId="0" borderId="5" xfId="0" applyFont="1" applyBorder="1" applyAlignment="1" applyProtection="1">
      <alignment horizontal="center"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7" fillId="0" borderId="21" xfId="0" applyFont="1" applyBorder="1" applyAlignment="1" applyProtection="1">
      <alignment horizontal="center" vertical="center"/>
      <protection hidden="1"/>
    </xf>
    <xf numFmtId="0" fontId="7" fillId="0" borderId="22" xfId="0" applyFont="1" applyBorder="1" applyAlignment="1" applyProtection="1">
      <alignment horizontal="center" vertical="center"/>
      <protection hidden="1"/>
    </xf>
    <xf numFmtId="0" fontId="7" fillId="0" borderId="23" xfId="0" applyFont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/>
      <protection hidden="1"/>
    </xf>
    <xf numFmtId="0" fontId="7" fillId="0" borderId="0" xfId="0" applyFont="1" applyBorder="1" applyAlignment="1" applyProtection="1">
      <alignment horizontal="center" vertical="center"/>
      <protection hidden="1"/>
    </xf>
    <xf numFmtId="0" fontId="7" fillId="0" borderId="2" xfId="0" applyFont="1" applyBorder="1" applyAlignment="1" applyProtection="1">
      <alignment horizontal="center" vertical="center"/>
      <protection hidden="1"/>
    </xf>
    <xf numFmtId="0" fontId="7" fillId="0" borderId="3" xfId="0" applyFont="1" applyBorder="1" applyAlignment="1" applyProtection="1">
      <alignment horizontal="center" vertical="center"/>
      <protection hidden="1"/>
    </xf>
    <xf numFmtId="0" fontId="7" fillId="0" borderId="4" xfId="0" applyFont="1" applyBorder="1" applyAlignment="1" applyProtection="1">
      <alignment horizontal="center" vertical="center"/>
      <protection hidden="1"/>
    </xf>
    <xf numFmtId="0" fontId="7" fillId="0" borderId="5" xfId="0" applyFont="1" applyBorder="1" applyAlignment="1" applyProtection="1">
      <alignment horizontal="center" vertical="center"/>
      <protection hidden="1"/>
    </xf>
    <xf numFmtId="220" fontId="8" fillId="0" borderId="21" xfId="0" applyNumberFormat="1" applyFont="1" applyBorder="1" applyAlignment="1" applyProtection="1">
      <alignment horizontal="center" vertical="center" wrapText="1"/>
      <protection hidden="1"/>
    </xf>
    <xf numFmtId="220" fontId="8" fillId="0" borderId="22" xfId="0" applyNumberFormat="1" applyFont="1" applyBorder="1" applyAlignment="1" applyProtection="1">
      <alignment horizontal="center" vertical="center" wrapText="1"/>
      <protection hidden="1"/>
    </xf>
    <xf numFmtId="220" fontId="8" fillId="0" borderId="23" xfId="0" applyNumberFormat="1" applyFont="1" applyBorder="1" applyAlignment="1" applyProtection="1">
      <alignment horizontal="center" vertical="center" wrapText="1"/>
      <protection hidden="1"/>
    </xf>
    <xf numFmtId="219" fontId="8" fillId="0" borderId="1" xfId="0" applyNumberFormat="1" applyFont="1" applyBorder="1" applyAlignment="1" applyProtection="1">
      <alignment horizontal="center" vertical="center" wrapText="1"/>
      <protection hidden="1"/>
    </xf>
    <xf numFmtId="219" fontId="8" fillId="0" borderId="0" xfId="0" applyNumberFormat="1" applyFont="1" applyBorder="1" applyAlignment="1" applyProtection="1">
      <alignment horizontal="center" vertical="center" wrapText="1"/>
      <protection hidden="1"/>
    </xf>
    <xf numFmtId="219" fontId="8" fillId="0" borderId="2" xfId="0" applyNumberFormat="1" applyFont="1" applyBorder="1" applyAlignment="1" applyProtection="1">
      <alignment horizontal="center" vertical="center" wrapText="1"/>
      <protection hidden="1"/>
    </xf>
    <xf numFmtId="0" fontId="11" fillId="4" borderId="188" xfId="0" applyFont="1" applyFill="1" applyBorder="1" applyAlignment="1" applyProtection="1">
      <alignment horizontal="center" vertical="center" shrinkToFit="1" readingOrder="2"/>
      <protection hidden="1"/>
    </xf>
    <xf numFmtId="0" fontId="11" fillId="4" borderId="208" xfId="0" applyFont="1" applyFill="1" applyBorder="1" applyAlignment="1" applyProtection="1">
      <alignment horizontal="center" vertical="center" shrinkToFit="1" readingOrder="2"/>
      <protection hidden="1"/>
    </xf>
    <xf numFmtId="0" fontId="38" fillId="0" borderId="46" xfId="0" applyFont="1" applyBorder="1" applyAlignment="1" applyProtection="1">
      <alignment horizontal="center" vertical="center" shrinkToFit="1" readingOrder="2"/>
      <protection hidden="1"/>
    </xf>
    <xf numFmtId="0" fontId="38" fillId="0" borderId="47" xfId="0" applyFont="1" applyBorder="1" applyAlignment="1" applyProtection="1">
      <alignment horizontal="center" vertical="center" shrinkToFit="1" readingOrder="2"/>
      <protection hidden="1"/>
    </xf>
    <xf numFmtId="0" fontId="38" fillId="0" borderId="48" xfId="0" applyFont="1" applyBorder="1" applyAlignment="1" applyProtection="1">
      <alignment horizontal="center" vertical="center" shrinkToFit="1" readingOrder="2"/>
      <protection hidden="1"/>
    </xf>
    <xf numFmtId="0" fontId="12" fillId="0" borderId="0" xfId="0" applyFont="1" applyBorder="1" applyAlignment="1" applyProtection="1">
      <alignment horizontal="center" vertical="center" shrinkToFit="1" readingOrder="2"/>
      <protection hidden="1"/>
    </xf>
    <xf numFmtId="0" fontId="15" fillId="0" borderId="58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77" xfId="0" applyFont="1" applyBorder="1" applyAlignment="1" applyProtection="1">
      <alignment horizontal="center" vertical="center" textRotation="90" shrinkToFit="1" readingOrder="2"/>
      <protection hidden="1"/>
    </xf>
    <xf numFmtId="0" fontId="7" fillId="0" borderId="0" xfId="0" applyFont="1" applyAlignment="1" applyProtection="1">
      <alignment horizontal="center" vertical="center" shrinkToFit="1" readingOrder="2"/>
      <protection hidden="1"/>
    </xf>
    <xf numFmtId="0" fontId="38" fillId="0" borderId="188" xfId="0" applyFont="1" applyBorder="1" applyAlignment="1" applyProtection="1">
      <alignment horizontal="center" vertical="center" shrinkToFit="1" readingOrder="2"/>
      <protection hidden="1"/>
    </xf>
    <xf numFmtId="0" fontId="38" fillId="0" borderId="214" xfId="0" applyFont="1" applyBorder="1" applyAlignment="1" applyProtection="1">
      <alignment horizontal="center" vertical="center" shrinkToFit="1" readingOrder="2"/>
      <protection hidden="1"/>
    </xf>
    <xf numFmtId="0" fontId="38" fillId="0" borderId="215" xfId="0" applyFont="1" applyBorder="1" applyAlignment="1" applyProtection="1">
      <alignment horizontal="center" vertical="center" shrinkToFit="1" readingOrder="2"/>
      <protection hidden="1"/>
    </xf>
    <xf numFmtId="0" fontId="38" fillId="0" borderId="190" xfId="0" applyFont="1" applyBorder="1" applyAlignment="1" applyProtection="1">
      <alignment horizontal="center" vertical="center" shrinkToFit="1" readingOrder="2"/>
      <protection hidden="1"/>
    </xf>
    <xf numFmtId="0" fontId="38" fillId="0" borderId="216" xfId="0" applyFont="1" applyBorder="1" applyAlignment="1" applyProtection="1">
      <alignment horizontal="center" vertical="center" shrinkToFit="1" readingOrder="2"/>
      <protection hidden="1"/>
    </xf>
    <xf numFmtId="0" fontId="38" fillId="0" borderId="217" xfId="0" applyFont="1" applyBorder="1" applyAlignment="1" applyProtection="1">
      <alignment horizontal="center" vertical="center" shrinkToFit="1" readingOrder="2"/>
      <protection hidden="1"/>
    </xf>
    <xf numFmtId="0" fontId="6" fillId="0" borderId="58" xfId="0" applyFont="1" applyBorder="1" applyAlignment="1" applyProtection="1">
      <alignment horizontal="center" vertical="center" shrinkToFit="1" readingOrder="2"/>
      <protection hidden="1"/>
    </xf>
    <xf numFmtId="0" fontId="6" fillId="0" borderId="77" xfId="0" applyFont="1" applyBorder="1" applyAlignment="1" applyProtection="1">
      <alignment horizontal="center" vertical="center" shrinkToFit="1" readingOrder="2"/>
      <protection hidden="1"/>
    </xf>
    <xf numFmtId="0" fontId="12" fillId="4" borderId="197" xfId="0" applyFont="1" applyFill="1" applyBorder="1" applyAlignment="1" applyProtection="1">
      <alignment horizontal="center" vertical="center" textRotation="90" shrinkToFit="1" readingOrder="2"/>
      <protection hidden="1"/>
    </xf>
    <xf numFmtId="0" fontId="12" fillId="4" borderId="198" xfId="0" applyFont="1" applyFill="1" applyBorder="1" applyAlignment="1" applyProtection="1">
      <alignment horizontal="center" vertical="center" textRotation="90" shrinkToFit="1" readingOrder="2"/>
      <protection hidden="1"/>
    </xf>
    <xf numFmtId="0" fontId="38" fillId="4" borderId="191" xfId="0" applyFont="1" applyFill="1" applyBorder="1" applyAlignment="1" applyProtection="1">
      <alignment horizontal="center" vertical="center" shrinkToFit="1" readingOrder="2"/>
      <protection hidden="1"/>
    </xf>
    <xf numFmtId="0" fontId="38" fillId="4" borderId="53" xfId="0" applyFont="1" applyFill="1" applyBorder="1" applyAlignment="1" applyProtection="1">
      <alignment horizontal="center" vertical="center" shrinkToFit="1" readingOrder="2"/>
      <protection hidden="1"/>
    </xf>
    <xf numFmtId="0" fontId="38" fillId="4" borderId="122" xfId="0" applyFont="1" applyFill="1" applyBorder="1" applyAlignment="1" applyProtection="1">
      <alignment horizontal="center" vertical="center" shrinkToFit="1" readingOrder="2"/>
      <protection hidden="1"/>
    </xf>
    <xf numFmtId="0" fontId="6" fillId="0" borderId="68" xfId="0" applyFont="1" applyBorder="1" applyAlignment="1" applyProtection="1">
      <alignment horizontal="center" vertical="center" shrinkToFit="1" readingOrder="2"/>
      <protection hidden="1"/>
    </xf>
    <xf numFmtId="0" fontId="10" fillId="0" borderId="191" xfId="0" applyFont="1" applyBorder="1" applyAlignment="1" applyProtection="1">
      <alignment horizontal="center" vertical="center" shrinkToFit="1" readingOrder="2"/>
      <protection hidden="1"/>
    </xf>
    <xf numFmtId="0" fontId="10" fillId="0" borderId="122" xfId="0" applyFont="1" applyBorder="1" applyAlignment="1" applyProtection="1">
      <alignment horizontal="center" vertical="center" shrinkToFit="1" readingOrder="2"/>
      <protection hidden="1"/>
    </xf>
    <xf numFmtId="0" fontId="12" fillId="4" borderId="113" xfId="0" applyFont="1" applyFill="1" applyBorder="1" applyAlignment="1" applyProtection="1">
      <alignment horizontal="center" vertical="center" shrinkToFit="1" readingOrder="2"/>
      <protection hidden="1"/>
    </xf>
    <xf numFmtId="0" fontId="12" fillId="4" borderId="193" xfId="0" applyFont="1" applyFill="1" applyBorder="1" applyAlignment="1" applyProtection="1">
      <alignment horizontal="center" vertical="center" shrinkToFit="1" readingOrder="2"/>
      <protection hidden="1"/>
    </xf>
    <xf numFmtId="1" fontId="6" fillId="0" borderId="47" xfId="0" applyNumberFormat="1" applyFont="1" applyBorder="1" applyAlignment="1" applyProtection="1">
      <alignment horizontal="center" vertical="center" shrinkToFit="1" readingOrder="2"/>
      <protection hidden="1"/>
    </xf>
    <xf numFmtId="1" fontId="6" fillId="0" borderId="46" xfId="0" applyNumberFormat="1" applyFont="1" applyBorder="1" applyAlignment="1" applyProtection="1">
      <alignment horizontal="center" vertical="center" shrinkToFit="1" readingOrder="2"/>
      <protection hidden="1"/>
    </xf>
    <xf numFmtId="0" fontId="6" fillId="0" borderId="87" xfId="0" applyFont="1" applyBorder="1" applyAlignment="1" applyProtection="1">
      <alignment horizontal="center" vertical="center" shrinkToFit="1" readingOrder="2"/>
      <protection hidden="1"/>
    </xf>
    <xf numFmtId="0" fontId="6" fillId="0" borderId="110" xfId="0" applyFont="1" applyBorder="1" applyAlignment="1" applyProtection="1">
      <alignment horizontal="center" vertical="center" shrinkToFit="1" readingOrder="2"/>
      <protection hidden="1"/>
    </xf>
    <xf numFmtId="0" fontId="6" fillId="0" borderId="212" xfId="0" applyFont="1" applyBorder="1" applyAlignment="1" applyProtection="1">
      <alignment horizontal="center" vertical="center" shrinkToFit="1" readingOrder="2"/>
      <protection hidden="1"/>
    </xf>
    <xf numFmtId="0" fontId="12" fillId="4" borderId="192" xfId="0" applyFont="1" applyFill="1" applyBorder="1" applyAlignment="1" applyProtection="1">
      <alignment horizontal="center" vertical="center" shrinkToFit="1" readingOrder="2"/>
      <protection hidden="1"/>
    </xf>
    <xf numFmtId="0" fontId="12" fillId="4" borderId="168" xfId="0" applyFont="1" applyFill="1" applyBorder="1" applyAlignment="1" applyProtection="1">
      <alignment horizontal="center" vertical="center" shrinkToFit="1" readingOrder="2"/>
      <protection hidden="1"/>
    </xf>
    <xf numFmtId="0" fontId="37" fillId="4" borderId="191" xfId="0" applyFont="1" applyFill="1" applyBorder="1" applyAlignment="1" applyProtection="1">
      <alignment horizontal="center" vertical="center" shrinkToFit="1" readingOrder="2"/>
      <protection hidden="1"/>
    </xf>
    <xf numFmtId="0" fontId="37" fillId="4" borderId="53" xfId="0" applyFont="1" applyFill="1" applyBorder="1" applyAlignment="1" applyProtection="1">
      <alignment horizontal="center" vertical="center" shrinkToFit="1" readingOrder="2"/>
      <protection hidden="1"/>
    </xf>
    <xf numFmtId="0" fontId="37" fillId="4" borderId="213" xfId="0" applyFont="1" applyFill="1" applyBorder="1" applyAlignment="1" applyProtection="1">
      <alignment horizontal="center" vertical="center" shrinkToFit="1" readingOrder="2"/>
      <protection hidden="1"/>
    </xf>
    <xf numFmtId="0" fontId="15" fillId="0" borderId="52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0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47" xfId="0" applyFont="1" applyBorder="1" applyAlignment="1" applyProtection="1">
      <alignment horizontal="center" vertical="center" textRotation="90" shrinkToFit="1" readingOrder="2"/>
      <protection hidden="1"/>
    </xf>
    <xf numFmtId="0" fontId="12" fillId="0" borderId="36" xfId="0" applyFont="1" applyBorder="1" applyAlignment="1" applyProtection="1">
      <alignment horizontal="center" vertical="center" textRotation="90" shrinkToFit="1" readingOrder="2"/>
      <protection hidden="1"/>
    </xf>
    <xf numFmtId="0" fontId="12" fillId="0" borderId="100" xfId="0" applyFont="1" applyBorder="1" applyAlignment="1" applyProtection="1">
      <alignment horizontal="center" vertical="center" textRotation="90" shrinkToFit="1" readingOrder="2"/>
      <protection hidden="1"/>
    </xf>
    <xf numFmtId="0" fontId="6" fillId="0" borderId="210" xfId="0" applyFont="1" applyBorder="1" applyAlignment="1" applyProtection="1">
      <alignment horizontal="center" vertical="center" shrinkToFit="1" readingOrder="2"/>
      <protection hidden="1"/>
    </xf>
    <xf numFmtId="0" fontId="6" fillId="0" borderId="88" xfId="0" applyFont="1" applyBorder="1" applyAlignment="1" applyProtection="1">
      <alignment horizontal="center" vertical="center" shrinkToFit="1" readingOrder="2"/>
      <protection hidden="1"/>
    </xf>
    <xf numFmtId="0" fontId="6" fillId="0" borderId="89" xfId="0" applyFont="1" applyBorder="1" applyAlignment="1" applyProtection="1">
      <alignment horizontal="center" vertical="center" shrinkToFit="1" readingOrder="2"/>
      <protection hidden="1"/>
    </xf>
    <xf numFmtId="0" fontId="6" fillId="0" borderId="211" xfId="0" applyFont="1" applyBorder="1" applyAlignment="1" applyProtection="1">
      <alignment horizontal="center" vertical="center" shrinkToFit="1" readingOrder="2"/>
      <protection hidden="1"/>
    </xf>
    <xf numFmtId="0" fontId="6" fillId="0" borderId="197" xfId="0" applyFont="1" applyBorder="1" applyAlignment="1" applyProtection="1">
      <alignment horizontal="center" vertical="center" shrinkToFit="1" readingOrder="2"/>
      <protection hidden="1"/>
    </xf>
    <xf numFmtId="0" fontId="6" fillId="0" borderId="90" xfId="0" applyFont="1" applyBorder="1" applyAlignment="1" applyProtection="1">
      <alignment horizontal="center" vertical="center" shrinkToFit="1" readingOrder="2"/>
      <protection hidden="1"/>
    </xf>
    <xf numFmtId="0" fontId="15" fillId="0" borderId="145" xfId="0" applyFont="1" applyBorder="1" applyAlignment="1" applyProtection="1">
      <alignment horizontal="right" vertical="center" shrinkToFit="1" readingOrder="2"/>
      <protection hidden="1"/>
    </xf>
    <xf numFmtId="0" fontId="15" fillId="0" borderId="146" xfId="0" applyFont="1" applyBorder="1" applyAlignment="1" applyProtection="1">
      <alignment horizontal="right" vertical="center" shrinkToFit="1" readingOrder="2"/>
      <protection hidden="1"/>
    </xf>
    <xf numFmtId="0" fontId="15" fillId="0" borderId="194" xfId="0" applyFont="1" applyBorder="1" applyAlignment="1" applyProtection="1">
      <alignment horizontal="right" vertical="center" shrinkToFit="1" readingOrder="2"/>
      <protection hidden="1"/>
    </xf>
    <xf numFmtId="0" fontId="6" fillId="0" borderId="199" xfId="0" applyFont="1" applyBorder="1" applyAlignment="1" applyProtection="1">
      <alignment horizontal="center" vertical="center" shrinkToFit="1" readingOrder="2"/>
      <protection hidden="1"/>
    </xf>
    <xf numFmtId="0" fontId="6" fillId="0" borderId="195" xfId="0" applyFont="1" applyBorder="1" applyAlignment="1" applyProtection="1">
      <alignment horizontal="center" vertical="center" shrinkToFit="1" readingOrder="2"/>
      <protection hidden="1"/>
    </xf>
    <xf numFmtId="0" fontId="6" fillId="0" borderId="200" xfId="0" applyFont="1" applyBorder="1" applyAlignment="1" applyProtection="1">
      <alignment horizontal="center" vertical="center" shrinkToFit="1" readingOrder="2"/>
      <protection hidden="1"/>
    </xf>
    <xf numFmtId="0" fontId="6" fillId="0" borderId="198" xfId="0" applyFont="1" applyBorder="1" applyAlignment="1" applyProtection="1">
      <alignment horizontal="center" vertical="center" shrinkToFit="1" readingOrder="2"/>
      <protection hidden="1"/>
    </xf>
    <xf numFmtId="0" fontId="6" fillId="0" borderId="209" xfId="0" applyFont="1" applyBorder="1" applyAlignment="1" applyProtection="1">
      <alignment horizontal="center" vertical="center" shrinkToFit="1" readingOrder="2"/>
      <protection hidden="1"/>
    </xf>
    <xf numFmtId="0" fontId="37" fillId="0" borderId="145" xfId="0" applyFont="1" applyBorder="1" applyAlignment="1" applyProtection="1">
      <alignment horizontal="right" vertical="center" shrinkToFit="1" readingOrder="2"/>
      <protection hidden="1"/>
    </xf>
    <xf numFmtId="0" fontId="37" fillId="0" borderId="146" xfId="0" applyFont="1" applyBorder="1" applyAlignment="1" applyProtection="1">
      <alignment horizontal="right" vertical="center" shrinkToFit="1" readingOrder="2"/>
      <protection hidden="1"/>
    </xf>
    <xf numFmtId="0" fontId="37" fillId="0" borderId="194" xfId="0" applyFont="1" applyBorder="1" applyAlignment="1" applyProtection="1">
      <alignment horizontal="right" vertical="center" shrinkToFit="1" readingOrder="2"/>
      <protection hidden="1"/>
    </xf>
    <xf numFmtId="0" fontId="35" fillId="0" borderId="36" xfId="0" applyFont="1" applyBorder="1" applyAlignment="1" applyProtection="1">
      <alignment horizontal="center" vertical="center" shrinkToFit="1" readingOrder="2"/>
      <protection hidden="1"/>
    </xf>
    <xf numFmtId="0" fontId="35" fillId="0" borderId="110" xfId="0" applyFont="1" applyBorder="1" applyAlignment="1" applyProtection="1">
      <alignment horizontal="center" vertical="center" shrinkToFit="1" readingOrder="2"/>
      <protection hidden="1"/>
    </xf>
    <xf numFmtId="0" fontId="35" fillId="0" borderId="14" xfId="0" applyFont="1" applyBorder="1" applyAlignment="1" applyProtection="1">
      <alignment horizontal="center" vertical="center" shrinkToFit="1" readingOrder="2"/>
      <protection hidden="1"/>
    </xf>
    <xf numFmtId="0" fontId="15" fillId="0" borderId="87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88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89" xfId="0" applyFont="1" applyBorder="1" applyAlignment="1" applyProtection="1">
      <alignment horizontal="center" vertical="center" textRotation="90" shrinkToFit="1" readingOrder="2"/>
      <protection hidden="1"/>
    </xf>
    <xf numFmtId="0" fontId="15" fillId="0" borderId="198" xfId="0" applyFont="1" applyBorder="1" applyAlignment="1" applyProtection="1">
      <alignment horizontal="center" vertical="center" textRotation="90" shrinkToFit="1" readingOrder="2"/>
      <protection hidden="1"/>
    </xf>
    <xf numFmtId="0" fontId="10" fillId="0" borderId="195" xfId="0" applyFont="1" applyBorder="1" applyAlignment="1" applyProtection="1">
      <alignment horizontal="center" vertical="center" textRotation="90" shrinkToFit="1" readingOrder="2"/>
      <protection hidden="1"/>
    </xf>
    <xf numFmtId="0" fontId="10" fillId="0" borderId="196" xfId="0" applyFont="1" applyBorder="1" applyAlignment="1" applyProtection="1">
      <alignment horizontal="center" vertical="center" textRotation="90" shrinkToFit="1" readingOrder="2"/>
      <protection hidden="1"/>
    </xf>
    <xf numFmtId="0" fontId="6" fillId="0" borderId="54" xfId="0" applyFont="1" applyBorder="1" applyAlignment="1" applyProtection="1">
      <alignment horizontal="center" vertical="center" shrinkToFit="1" readingOrder="2"/>
      <protection hidden="1"/>
    </xf>
    <xf numFmtId="0" fontId="13" fillId="0" borderId="201" xfId="0" applyFont="1" applyBorder="1" applyAlignment="1" applyProtection="1">
      <alignment horizontal="center" vertical="center" shrinkToFit="1" readingOrder="2"/>
      <protection hidden="1"/>
    </xf>
    <xf numFmtId="0" fontId="13" fillId="0" borderId="202" xfId="0" applyFont="1" applyBorder="1" applyAlignment="1" applyProtection="1">
      <alignment horizontal="center" vertical="center" shrinkToFit="1" readingOrder="2"/>
      <protection hidden="1"/>
    </xf>
    <xf numFmtId="0" fontId="13" fillId="0" borderId="203" xfId="0" applyFont="1" applyBorder="1" applyAlignment="1" applyProtection="1">
      <alignment horizontal="center" vertical="center" shrinkToFit="1" readingOrder="2"/>
      <protection hidden="1"/>
    </xf>
    <xf numFmtId="0" fontId="12" fillId="0" borderId="204" xfId="0" applyFont="1" applyBorder="1" applyAlignment="1" applyProtection="1">
      <alignment horizontal="center" vertical="center" shrinkToFit="1" readingOrder="2"/>
      <protection hidden="1"/>
    </xf>
    <xf numFmtId="0" fontId="15" fillId="0" borderId="205" xfId="0" applyFont="1" applyBorder="1" applyAlignment="1" applyProtection="1">
      <alignment horizontal="right" vertical="center" shrinkToFit="1" readingOrder="2"/>
      <protection hidden="1"/>
    </xf>
    <xf numFmtId="0" fontId="15" fillId="0" borderId="206" xfId="0" applyFont="1" applyBorder="1" applyAlignment="1" applyProtection="1">
      <alignment horizontal="right" vertical="center" shrinkToFit="1" readingOrder="2"/>
      <protection hidden="1"/>
    </xf>
    <xf numFmtId="0" fontId="15" fillId="0" borderId="207" xfId="0" applyFont="1" applyBorder="1" applyAlignment="1" applyProtection="1">
      <alignment horizontal="right" vertical="center" shrinkToFit="1" readingOrder="2"/>
      <protection hidden="1"/>
    </xf>
    <xf numFmtId="0" fontId="13" fillId="4" borderId="145" xfId="0" applyFont="1" applyFill="1" applyBorder="1" applyAlignment="1" applyProtection="1">
      <alignment horizontal="center" vertical="center" shrinkToFit="1" readingOrder="2"/>
      <protection hidden="1"/>
    </xf>
    <xf numFmtId="0" fontId="13" fillId="4" borderId="146" xfId="0" applyFont="1" applyFill="1" applyBorder="1" applyAlignment="1" applyProtection="1">
      <alignment horizontal="center" vertical="center" shrinkToFit="1" readingOrder="2"/>
      <protection hidden="1"/>
    </xf>
    <xf numFmtId="0" fontId="13" fillId="4" borderId="194" xfId="0" applyFont="1" applyFill="1" applyBorder="1" applyAlignment="1" applyProtection="1">
      <alignment horizontal="center" vertical="center" shrinkToFit="1" readingOrder="2"/>
      <protection hidden="1"/>
    </xf>
    <xf numFmtId="0" fontId="6" fillId="0" borderId="196" xfId="0" applyFont="1" applyBorder="1" applyAlignment="1" applyProtection="1">
      <alignment horizontal="center" vertical="center" shrinkToFit="1" readingOrder="2"/>
      <protection hidden="1"/>
    </xf>
    <xf numFmtId="0" fontId="10" fillId="4" borderId="214" xfId="0" applyFont="1" applyFill="1" applyBorder="1" applyAlignment="1" applyProtection="1">
      <alignment horizontal="center" vertical="center" readingOrder="2"/>
      <protection hidden="1"/>
    </xf>
    <xf numFmtId="0" fontId="10" fillId="4" borderId="215" xfId="0" applyFont="1" applyFill="1" applyBorder="1" applyAlignment="1" applyProtection="1">
      <alignment horizontal="center" vertical="center" readingOrder="2"/>
      <protection hidden="1"/>
    </xf>
    <xf numFmtId="0" fontId="19" fillId="0" borderId="0" xfId="0" applyFont="1" applyFill="1" applyBorder="1" applyAlignment="1" applyProtection="1">
      <alignment horizontal="center" vertical="center" readingOrder="2"/>
      <protection hidden="1"/>
    </xf>
    <xf numFmtId="1" fontId="17" fillId="0" borderId="47" xfId="0" applyNumberFormat="1" applyFont="1" applyBorder="1" applyAlignment="1" applyProtection="1">
      <alignment horizontal="center" vertical="center" readingOrder="2"/>
      <protection hidden="1"/>
    </xf>
    <xf numFmtId="0" fontId="17" fillId="0" borderId="47" xfId="0" applyFont="1" applyBorder="1" applyAlignment="1" applyProtection="1">
      <alignment horizontal="center" vertical="center" readingOrder="2"/>
      <protection hidden="1"/>
    </xf>
    <xf numFmtId="1" fontId="17" fillId="0" borderId="0" xfId="0" applyNumberFormat="1" applyFont="1" applyBorder="1" applyAlignment="1" applyProtection="1">
      <alignment horizontal="center" vertical="center" readingOrder="2"/>
      <protection hidden="1"/>
    </xf>
    <xf numFmtId="0" fontId="17" fillId="0" borderId="0" xfId="0" applyFont="1" applyBorder="1" applyAlignment="1" applyProtection="1">
      <alignment horizontal="center" vertical="center" readingOrder="2"/>
      <protection hidden="1"/>
    </xf>
    <xf numFmtId="0" fontId="10" fillId="4" borderId="188" xfId="0" applyFont="1" applyFill="1" applyBorder="1" applyAlignment="1" applyProtection="1">
      <alignment horizontal="center" vertical="center" readingOrder="2"/>
      <protection hidden="1"/>
    </xf>
    <xf numFmtId="0" fontId="20" fillId="0" borderId="47" xfId="0" applyFont="1" applyBorder="1" applyAlignment="1" applyProtection="1">
      <alignment horizontal="center" vertical="center" readingOrder="2"/>
      <protection hidden="1"/>
    </xf>
    <xf numFmtId="0" fontId="10" fillId="4" borderId="189" xfId="0" applyFont="1" applyFill="1" applyBorder="1" applyAlignment="1" applyProtection="1">
      <alignment horizontal="center" vertical="center" readingOrder="2"/>
      <protection hidden="1"/>
    </xf>
    <xf numFmtId="0" fontId="10" fillId="4" borderId="218" xfId="0" applyFont="1" applyFill="1" applyBorder="1" applyAlignment="1" applyProtection="1">
      <alignment horizontal="center" vertical="center" readingOrder="2"/>
      <protection hidden="1"/>
    </xf>
    <xf numFmtId="0" fontId="10" fillId="4" borderId="219" xfId="0" applyFont="1" applyFill="1" applyBorder="1" applyAlignment="1" applyProtection="1">
      <alignment horizontal="center" vertical="center" readingOrder="2"/>
      <protection hidden="1"/>
    </xf>
    <xf numFmtId="0" fontId="10" fillId="4" borderId="220" xfId="0" applyFont="1" applyFill="1" applyBorder="1" applyAlignment="1" applyProtection="1">
      <alignment horizontal="center" vertical="center" readingOrder="2"/>
      <protection hidden="1"/>
    </xf>
    <xf numFmtId="0" fontId="23" fillId="0" borderId="221" xfId="0" applyFont="1" applyBorder="1" applyAlignment="1" applyProtection="1">
      <alignment horizontal="center" vertical="center" readingOrder="2"/>
      <protection hidden="1"/>
    </xf>
    <xf numFmtId="0" fontId="23" fillId="0" borderId="51" xfId="0" applyFont="1" applyBorder="1" applyAlignment="1" applyProtection="1">
      <alignment horizontal="center" vertical="center" readingOrder="2"/>
      <protection hidden="1"/>
    </xf>
    <xf numFmtId="0" fontId="23" fillId="0" borderId="222" xfId="0" applyFont="1" applyBorder="1" applyAlignment="1" applyProtection="1">
      <alignment horizontal="center" vertical="center" readingOrder="2"/>
      <protection hidden="1"/>
    </xf>
    <xf numFmtId="0" fontId="10" fillId="4" borderId="223" xfId="0" applyFont="1" applyFill="1" applyBorder="1" applyAlignment="1" applyProtection="1">
      <alignment horizontal="center" vertical="center" readingOrder="2"/>
      <protection hidden="1"/>
    </xf>
    <xf numFmtId="0" fontId="23" fillId="0" borderId="224" xfId="0" applyFont="1" applyBorder="1" applyAlignment="1" applyProtection="1">
      <alignment horizontal="center" vertical="center" readingOrder="2"/>
      <protection hidden="1"/>
    </xf>
    <xf numFmtId="0" fontId="23" fillId="0" borderId="44" xfId="0" applyFont="1" applyBorder="1" applyAlignment="1" applyProtection="1">
      <alignment horizontal="center" vertical="center" readingOrder="2"/>
      <protection hidden="1"/>
    </xf>
    <xf numFmtId="0" fontId="23" fillId="0" borderId="46" xfId="0" applyFont="1" applyBorder="1" applyAlignment="1" applyProtection="1">
      <alignment horizontal="center" vertical="center" readingOrder="2"/>
      <protection hidden="1"/>
    </xf>
    <xf numFmtId="0" fontId="29" fillId="4" borderId="144" xfId="0" applyFont="1" applyFill="1" applyBorder="1" applyAlignment="1" applyProtection="1">
      <alignment horizontal="center" vertical="center"/>
      <protection hidden="1"/>
    </xf>
    <xf numFmtId="0" fontId="29" fillId="3" borderId="146" xfId="0" applyFont="1" applyFill="1" applyBorder="1" applyAlignment="1" applyProtection="1">
      <alignment horizontal="center" vertical="center"/>
      <protection hidden="1"/>
    </xf>
    <xf numFmtId="0" fontId="29" fillId="3" borderId="194" xfId="0" applyFont="1" applyFill="1" applyBorder="1" applyAlignment="1" applyProtection="1">
      <alignment horizontal="center" vertical="center"/>
      <protection hidden="1"/>
    </xf>
    <xf numFmtId="0" fontId="32" fillId="0" borderId="224" xfId="0" applyFont="1" applyBorder="1" applyAlignment="1" applyProtection="1">
      <alignment horizontal="center" vertical="center"/>
      <protection hidden="1"/>
    </xf>
    <xf numFmtId="0" fontId="32" fillId="0" borderId="52" xfId="0" applyFont="1" applyBorder="1" applyAlignment="1" applyProtection="1">
      <alignment horizontal="center" vertical="center"/>
      <protection hidden="1"/>
    </xf>
    <xf numFmtId="0" fontId="28" fillId="0" borderId="221" xfId="0" applyFont="1" applyBorder="1" applyAlignment="1" applyProtection="1">
      <alignment horizontal="center" vertical="center" textRotation="90"/>
      <protection hidden="1"/>
    </xf>
    <xf numFmtId="0" fontId="28" fillId="0" borderId="51" xfId="0" applyFont="1" applyBorder="1" applyAlignment="1" applyProtection="1">
      <alignment horizontal="center" vertical="center" textRotation="90"/>
      <protection hidden="1"/>
    </xf>
    <xf numFmtId="0" fontId="28" fillId="0" borderId="222" xfId="0" applyFont="1" applyBorder="1" applyAlignment="1" applyProtection="1">
      <alignment horizontal="center" vertical="center" textRotation="90"/>
      <protection hidden="1"/>
    </xf>
    <xf numFmtId="0" fontId="31" fillId="0" borderId="224" xfId="0" applyFont="1" applyBorder="1" applyAlignment="1" applyProtection="1">
      <alignment horizontal="center" vertical="center" wrapText="1"/>
      <protection hidden="1"/>
    </xf>
    <xf numFmtId="0" fontId="31" fillId="0" borderId="226" xfId="0" applyFont="1" applyBorder="1" applyAlignment="1" applyProtection="1">
      <alignment horizontal="center" vertical="center"/>
      <protection hidden="1"/>
    </xf>
    <xf numFmtId="0" fontId="31" fillId="0" borderId="44" xfId="0" applyFont="1" applyBorder="1" applyAlignment="1" applyProtection="1">
      <alignment horizontal="center" vertical="center"/>
      <protection hidden="1"/>
    </xf>
    <xf numFmtId="0" fontId="31" fillId="0" borderId="45" xfId="0" applyFont="1" applyBorder="1" applyAlignment="1" applyProtection="1">
      <alignment horizontal="center" vertical="center"/>
      <protection hidden="1"/>
    </xf>
    <xf numFmtId="0" fontId="31" fillId="0" borderId="46" xfId="0" applyFont="1" applyBorder="1" applyAlignment="1" applyProtection="1">
      <alignment horizontal="center" vertical="center"/>
      <protection hidden="1"/>
    </xf>
    <xf numFmtId="0" fontId="31" fillId="0" borderId="48" xfId="0" applyFont="1" applyBorder="1" applyAlignment="1" applyProtection="1">
      <alignment horizontal="center" vertical="center"/>
      <protection hidden="1"/>
    </xf>
    <xf numFmtId="0" fontId="0" fillId="0" borderId="225" xfId="0" applyBorder="1" applyAlignment="1" applyProtection="1">
      <alignment horizontal="center" vertical="center"/>
      <protection hidden="1"/>
    </xf>
    <xf numFmtId="0" fontId="0" fillId="0" borderId="124" xfId="0" applyBorder="1" applyAlignment="1" applyProtection="1">
      <alignment horizontal="center" vertical="center"/>
      <protection hidden="1"/>
    </xf>
    <xf numFmtId="0" fontId="0" fillId="0" borderId="125" xfId="0" applyBorder="1" applyAlignment="1" applyProtection="1">
      <alignment horizontal="center" vertical="center"/>
      <protection hidden="1"/>
    </xf>
    <xf numFmtId="0" fontId="0" fillId="0" borderId="49" xfId="0" applyBorder="1" applyAlignment="1" applyProtection="1">
      <alignment horizontal="center" vertical="center"/>
      <protection hidden="1"/>
    </xf>
    <xf numFmtId="0" fontId="0" fillId="0" borderId="43" xfId="0" applyBorder="1" applyAlignment="1" applyProtection="1">
      <alignment horizontal="center" vertical="center"/>
      <protection hidden="1"/>
    </xf>
    <xf numFmtId="0" fontId="0" fillId="0" borderId="50" xfId="0" applyBorder="1" applyAlignment="1" applyProtection="1">
      <alignment horizontal="center" vertical="center"/>
      <protection hidden="1"/>
    </xf>
    <xf numFmtId="0" fontId="0" fillId="0" borderId="40" xfId="0" applyBorder="1" applyAlignment="1" applyProtection="1">
      <alignment horizontal="center" vertical="center"/>
      <protection hidden="1"/>
    </xf>
    <xf numFmtId="0" fontId="0" fillId="0" borderId="41" xfId="0" applyBorder="1" applyAlignment="1" applyProtection="1">
      <alignment horizontal="center" vertical="center"/>
      <protection hidden="1"/>
    </xf>
    <xf numFmtId="0" fontId="0" fillId="0" borderId="42" xfId="0" applyBorder="1" applyAlignment="1" applyProtection="1">
      <alignment horizontal="center" vertical="center"/>
      <protection hidden="1"/>
    </xf>
    <xf numFmtId="0" fontId="32" fillId="0" borderId="226" xfId="0" applyFon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30" fillId="0" borderId="52" xfId="0" applyFont="1" applyBorder="1" applyAlignment="1" applyProtection="1">
      <alignment horizontal="center" vertical="center"/>
      <protection hidden="1"/>
    </xf>
    <xf numFmtId="0" fontId="30" fillId="0" borderId="224" xfId="0" applyFont="1" applyBorder="1" applyAlignment="1" applyProtection="1">
      <alignment horizontal="center" vertical="center"/>
      <protection hidden="1"/>
    </xf>
    <xf numFmtId="0" fontId="0" fillId="0" borderId="41" xfId="0" applyBorder="1" applyAlignment="1" applyProtection="1">
      <alignment horizontal="center" vertical="center" shrinkToFit="1"/>
      <protection hidden="1"/>
    </xf>
    <xf numFmtId="0" fontId="30" fillId="0" borderId="226" xfId="0" applyFont="1" applyBorder="1" applyAlignment="1" applyProtection="1">
      <alignment horizontal="center" vertical="center"/>
      <protection hidden="1"/>
    </xf>
    <xf numFmtId="0" fontId="29" fillId="4" borderId="146" xfId="0" applyFont="1" applyFill="1" applyBorder="1" applyAlignment="1" applyProtection="1">
      <alignment horizontal="center" vertical="center"/>
      <protection hidden="1"/>
    </xf>
    <xf numFmtId="0" fontId="29" fillId="4" borderId="194" xfId="0" applyFont="1" applyFill="1" applyBorder="1" applyAlignment="1" applyProtection="1">
      <alignment horizontal="center" vertical="center"/>
      <protection hidden="1"/>
    </xf>
  </cellXfs>
  <cellStyles count="3">
    <cellStyle name="Hyperlink" xfId="2" builtinId="8"/>
    <cellStyle name="Normal" xfId="0" builtinId="0"/>
    <cellStyle name="Normal_أسماء المكاتب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1605" name="Picture 2" descr="وري 2">
          <a:extLst>
            <a:ext uri="{FF2B5EF4-FFF2-40B4-BE49-F238E27FC236}">
              <a16:creationId xmlns:a16="http://schemas.microsoft.com/office/drawing/2014/main" id="{5EFB32E1-6D1F-4AFD-A2EB-24AACE6F4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1606" name="Picture 3" descr="الجمهورية">
          <a:extLst>
            <a:ext uri="{FF2B5EF4-FFF2-40B4-BE49-F238E27FC236}">
              <a16:creationId xmlns:a16="http://schemas.microsoft.com/office/drawing/2014/main" id="{7B427541-A328-4BBB-BEAA-4BF85E8B4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0</xdr:row>
      <xdr:rowOff>114300</xdr:rowOff>
    </xdr:from>
    <xdr:to>
      <xdr:col>10</xdr:col>
      <xdr:colOff>273050</xdr:colOff>
      <xdr:row>53</xdr:row>
      <xdr:rowOff>95250</xdr:rowOff>
    </xdr:to>
    <xdr:sp macro="" textlink="">
      <xdr:nvSpPr>
        <xdr:cNvPr id="1607" name="مستطيل ذو زوايا قطرية مستديرة 2">
          <a:extLst>
            <a:ext uri="{FF2B5EF4-FFF2-40B4-BE49-F238E27FC236}">
              <a16:creationId xmlns:a16="http://schemas.microsoft.com/office/drawing/2014/main" id="{EFDCDB75-F25B-4302-8DF6-2076A3D9B048}"/>
            </a:ext>
          </a:extLst>
        </xdr:cNvPr>
        <xdr:cNvSpPr>
          <a:spLocks noChangeArrowheads="1"/>
        </xdr:cNvSpPr>
      </xdr:nvSpPr>
      <xdr:spPr bwMode="auto">
        <a:xfrm>
          <a:off x="425450" y="114300"/>
          <a:ext cx="6445250" cy="8896350"/>
        </a:xfrm>
        <a:custGeom>
          <a:avLst/>
          <a:gdLst>
            <a:gd name="T0" fmla="*/ 23474919 w 6124576"/>
            <a:gd name="T1" fmla="*/ 131305021 h 8924925"/>
            <a:gd name="T2" fmla="*/ 11737458 w 6124576"/>
            <a:gd name="T3" fmla="*/ 262610130 h 8924925"/>
            <a:gd name="T4" fmla="*/ 0 w 6124576"/>
            <a:gd name="T5" fmla="*/ 131305021 h 8924925"/>
            <a:gd name="T6" fmla="*/ 11737458 w 6124576"/>
            <a:gd name="T7" fmla="*/ 0 h 8924925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298977 w 6124576"/>
            <a:gd name="T13" fmla="*/ 298980 h 8924925"/>
            <a:gd name="T14" fmla="*/ 5825596 w 6124576"/>
            <a:gd name="T15" fmla="*/ 8625949 h 89249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6124576" h="8924925">
              <a:moveTo>
                <a:pt x="1020783" y="0"/>
              </a:moveTo>
              <a:lnTo>
                <a:pt x="6124576" y="0"/>
              </a:lnTo>
              <a:lnTo>
                <a:pt x="6124576" y="7904142"/>
              </a:lnTo>
              <a:cubicBezTo>
                <a:pt x="6124576" y="8467904"/>
                <a:pt x="5667555" y="8924925"/>
                <a:pt x="5103793" y="8924925"/>
              </a:cubicBezTo>
              <a:cubicBezTo>
                <a:pt x="5103792" y="8924925"/>
                <a:pt x="5103792" y="8924924"/>
                <a:pt x="5103792" y="8924924"/>
              </a:cubicBezTo>
              <a:lnTo>
                <a:pt x="0" y="8924925"/>
              </a:lnTo>
              <a:lnTo>
                <a:pt x="0" y="1020783"/>
              </a:lnTo>
              <a:cubicBezTo>
                <a:pt x="0" y="457020"/>
                <a:pt x="457020" y="0"/>
                <a:pt x="1020783" y="1"/>
              </a:cubicBezTo>
              <a:cubicBezTo>
                <a:pt x="1020783" y="1"/>
                <a:pt x="1020784" y="1"/>
                <a:pt x="1020784" y="1"/>
              </a:cubicBezTo>
              <a:lnTo>
                <a:pt x="1020783" y="0"/>
              </a:lnTo>
              <a:close/>
            </a:path>
          </a:pathLst>
        </a:custGeom>
        <a:noFill/>
        <a:ln w="508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2081" name="Rectangle 1">
          <a:extLst>
            <a:ext uri="{FF2B5EF4-FFF2-40B4-BE49-F238E27FC236}">
              <a16:creationId xmlns:a16="http://schemas.microsoft.com/office/drawing/2014/main" id="{28E41FC8-2AFD-48AD-9D9F-92FDC6D16953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2082" name="Rectangle 1">
          <a:extLst>
            <a:ext uri="{FF2B5EF4-FFF2-40B4-BE49-F238E27FC236}">
              <a16:creationId xmlns:a16="http://schemas.microsoft.com/office/drawing/2014/main" id="{56F47E50-3AA8-4345-B897-20569CDCB373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37442" name="Picture 2" descr="وري 2">
          <a:extLst>
            <a:ext uri="{FF2B5EF4-FFF2-40B4-BE49-F238E27FC236}">
              <a16:creationId xmlns:a16="http://schemas.microsoft.com/office/drawing/2014/main" id="{9860C273-EDA3-4E16-9F4A-F07B1211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37443" name="Picture 3" descr="الجمهورية">
          <a:extLst>
            <a:ext uri="{FF2B5EF4-FFF2-40B4-BE49-F238E27FC236}">
              <a16:creationId xmlns:a16="http://schemas.microsoft.com/office/drawing/2014/main" id="{6C209708-020F-40A5-81E1-5F53AC7BB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225424</xdr:colOff>
      <xdr:row>0</xdr:row>
      <xdr:rowOff>114300</xdr:rowOff>
    </xdr:from>
    <xdr:to>
      <xdr:col>10</xdr:col>
      <xdr:colOff>245126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FDC2CECB-B16C-45F8-BE37-99FCB2B5575D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37921" name="Rectangle 1">
          <a:extLst>
            <a:ext uri="{FF2B5EF4-FFF2-40B4-BE49-F238E27FC236}">
              <a16:creationId xmlns:a16="http://schemas.microsoft.com/office/drawing/2014/main" id="{0F945172-5487-4C7E-AF23-4607926C458B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37922" name="Rectangle 1">
          <a:extLst>
            <a:ext uri="{FF2B5EF4-FFF2-40B4-BE49-F238E27FC236}">
              <a16:creationId xmlns:a16="http://schemas.microsoft.com/office/drawing/2014/main" id="{609CC910-D54A-43A1-8DC7-9D75354DEEB6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39491" name="Picture 2" descr="وري 2">
          <a:extLst>
            <a:ext uri="{FF2B5EF4-FFF2-40B4-BE49-F238E27FC236}">
              <a16:creationId xmlns:a16="http://schemas.microsoft.com/office/drawing/2014/main" id="{0170499F-11D4-472F-AAA6-66FDDC45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39492" name="Picture 3" descr="الجمهورية">
          <a:extLst>
            <a:ext uri="{FF2B5EF4-FFF2-40B4-BE49-F238E27FC236}">
              <a16:creationId xmlns:a16="http://schemas.microsoft.com/office/drawing/2014/main" id="{34E49622-9275-4EF9-B976-5DD1DCFCD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277498</xdr:colOff>
      <xdr:row>53</xdr:row>
      <xdr:rowOff>102872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1ACD3414-62B2-46C3-B2CA-D56ADFF1CE44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39969" name="Rectangle 1">
          <a:extLst>
            <a:ext uri="{FF2B5EF4-FFF2-40B4-BE49-F238E27FC236}">
              <a16:creationId xmlns:a16="http://schemas.microsoft.com/office/drawing/2014/main" id="{D7271C0A-0AA1-4A54-90C9-1C00F910E78A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39970" name="Rectangle 1">
          <a:extLst>
            <a:ext uri="{FF2B5EF4-FFF2-40B4-BE49-F238E27FC236}">
              <a16:creationId xmlns:a16="http://schemas.microsoft.com/office/drawing/2014/main" id="{99AA05A3-66FF-4CFC-8AE8-5319EF6D73E5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41537" name="Picture 2" descr="وري 2">
          <a:extLst>
            <a:ext uri="{FF2B5EF4-FFF2-40B4-BE49-F238E27FC236}">
              <a16:creationId xmlns:a16="http://schemas.microsoft.com/office/drawing/2014/main" id="{49129157-5E72-4C7E-A944-B975D4D6C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41538" name="Picture 3" descr="الجمهورية">
          <a:extLst>
            <a:ext uri="{FF2B5EF4-FFF2-40B4-BE49-F238E27FC236}">
              <a16:creationId xmlns:a16="http://schemas.microsoft.com/office/drawing/2014/main" id="{3EC66E91-9552-48E4-951F-B991E37CD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323849</xdr:colOff>
      <xdr:row>0</xdr:row>
      <xdr:rowOff>133350</xdr:rowOff>
    </xdr:from>
    <xdr:to>
      <xdr:col>10</xdr:col>
      <xdr:colOff>360048</xdr:colOff>
      <xdr:row>53</xdr:row>
      <xdr:rowOff>108611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4B50985B-6714-45AA-8849-3DEF619FFC37}"/>
            </a:ext>
          </a:extLst>
        </xdr:cNvPr>
        <xdr:cNvSpPr/>
      </xdr:nvSpPr>
      <xdr:spPr bwMode="auto">
        <a:xfrm>
          <a:off x="325755" y="133350"/>
          <a:ext cx="6124576" cy="9448800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42017" name="Rectangle 1">
          <a:extLst>
            <a:ext uri="{FF2B5EF4-FFF2-40B4-BE49-F238E27FC236}">
              <a16:creationId xmlns:a16="http://schemas.microsoft.com/office/drawing/2014/main" id="{1ACBD879-B5AC-492D-B5F2-7EC4DF803EF4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42018" name="Rectangle 1">
          <a:extLst>
            <a:ext uri="{FF2B5EF4-FFF2-40B4-BE49-F238E27FC236}">
              <a16:creationId xmlns:a16="http://schemas.microsoft.com/office/drawing/2014/main" id="{F2B94BF0-24ED-4E1E-AE56-ACB8D182FC43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43585" name="Picture 2" descr="وري 2">
          <a:extLst>
            <a:ext uri="{FF2B5EF4-FFF2-40B4-BE49-F238E27FC236}">
              <a16:creationId xmlns:a16="http://schemas.microsoft.com/office/drawing/2014/main" id="{03DB130C-F8F9-4223-AAD6-8FDADB210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43586" name="Picture 3" descr="الجمهورية">
          <a:extLst>
            <a:ext uri="{FF2B5EF4-FFF2-40B4-BE49-F238E27FC236}">
              <a16:creationId xmlns:a16="http://schemas.microsoft.com/office/drawing/2014/main" id="{B19FE75A-F95C-4AD5-9A56-2A1530AC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277498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5D467C52-9FD9-4A62-8CCA-AB239B8C7B0D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44065" name="Rectangle 1">
          <a:extLst>
            <a:ext uri="{FF2B5EF4-FFF2-40B4-BE49-F238E27FC236}">
              <a16:creationId xmlns:a16="http://schemas.microsoft.com/office/drawing/2014/main" id="{8DB1A68E-E883-4723-A5E5-6EEA65CECBCA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44066" name="Rectangle 1">
          <a:extLst>
            <a:ext uri="{FF2B5EF4-FFF2-40B4-BE49-F238E27FC236}">
              <a16:creationId xmlns:a16="http://schemas.microsoft.com/office/drawing/2014/main" id="{6B5A2752-C63E-42B9-80BB-2F6447EC74CB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45633" name="Picture 2" descr="وري 2">
          <a:extLst>
            <a:ext uri="{FF2B5EF4-FFF2-40B4-BE49-F238E27FC236}">
              <a16:creationId xmlns:a16="http://schemas.microsoft.com/office/drawing/2014/main" id="{8B2F2A27-B874-4483-970A-1583C863B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45634" name="Picture 3" descr="الجمهورية">
          <a:extLst>
            <a:ext uri="{FF2B5EF4-FFF2-40B4-BE49-F238E27FC236}">
              <a16:creationId xmlns:a16="http://schemas.microsoft.com/office/drawing/2014/main" id="{70963C5B-17FB-4831-A1F2-330B82E63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C08BBD0F-13FE-452A-B536-4242CC18F70C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46113" name="Rectangle 1">
          <a:extLst>
            <a:ext uri="{FF2B5EF4-FFF2-40B4-BE49-F238E27FC236}">
              <a16:creationId xmlns:a16="http://schemas.microsoft.com/office/drawing/2014/main" id="{96210C02-A2B3-4FA2-A793-B603443E3FED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46114" name="Rectangle 1">
          <a:extLst>
            <a:ext uri="{FF2B5EF4-FFF2-40B4-BE49-F238E27FC236}">
              <a16:creationId xmlns:a16="http://schemas.microsoft.com/office/drawing/2014/main" id="{386BF4BC-AC4F-4459-BED1-0B4D077C166C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59969" name="Picture 2" descr="وري 2">
          <a:extLst>
            <a:ext uri="{FF2B5EF4-FFF2-40B4-BE49-F238E27FC236}">
              <a16:creationId xmlns:a16="http://schemas.microsoft.com/office/drawing/2014/main" id="{C3569FFA-7E83-453B-A267-6BA550BC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59970" name="Picture 3" descr="الجمهورية">
          <a:extLst>
            <a:ext uri="{FF2B5EF4-FFF2-40B4-BE49-F238E27FC236}">
              <a16:creationId xmlns:a16="http://schemas.microsoft.com/office/drawing/2014/main" id="{CAA1790D-F857-43DC-B450-F57AC84A5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58F3C2B3-2480-43B6-870E-A0042024B1EA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60449" name="Rectangle 1">
          <a:extLst>
            <a:ext uri="{FF2B5EF4-FFF2-40B4-BE49-F238E27FC236}">
              <a16:creationId xmlns:a16="http://schemas.microsoft.com/office/drawing/2014/main" id="{C5767332-B756-480F-8875-E8D202F30364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60450" name="Rectangle 1">
          <a:extLst>
            <a:ext uri="{FF2B5EF4-FFF2-40B4-BE49-F238E27FC236}">
              <a16:creationId xmlns:a16="http://schemas.microsoft.com/office/drawing/2014/main" id="{D917CB82-E3A2-4B55-9414-77E7677C6BCC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62017" name="Picture 2" descr="وري 2">
          <a:extLst>
            <a:ext uri="{FF2B5EF4-FFF2-40B4-BE49-F238E27FC236}">
              <a16:creationId xmlns:a16="http://schemas.microsoft.com/office/drawing/2014/main" id="{88C0A2DC-7235-447C-BEBF-A1A775708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62018" name="Picture 3" descr="الجمهورية">
          <a:extLst>
            <a:ext uri="{FF2B5EF4-FFF2-40B4-BE49-F238E27FC236}">
              <a16:creationId xmlns:a16="http://schemas.microsoft.com/office/drawing/2014/main" id="{0ACB54F0-A89C-446F-BD3B-F630B7C92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EA9012DE-9C82-472A-9313-ABC53EB6DFC1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62497" name="Rectangle 1">
          <a:extLst>
            <a:ext uri="{FF2B5EF4-FFF2-40B4-BE49-F238E27FC236}">
              <a16:creationId xmlns:a16="http://schemas.microsoft.com/office/drawing/2014/main" id="{DD0F2013-4235-45AD-8D89-135B27193B90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62498" name="Rectangle 1">
          <a:extLst>
            <a:ext uri="{FF2B5EF4-FFF2-40B4-BE49-F238E27FC236}">
              <a16:creationId xmlns:a16="http://schemas.microsoft.com/office/drawing/2014/main" id="{DB5CA156-0E1B-464D-BA19-778BCFEA5EB6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66113" name="Picture 2" descr="وري 2">
          <a:extLst>
            <a:ext uri="{FF2B5EF4-FFF2-40B4-BE49-F238E27FC236}">
              <a16:creationId xmlns:a16="http://schemas.microsoft.com/office/drawing/2014/main" id="{7CC475CF-E89C-4D2D-A47C-50A1E9FE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66114" name="Picture 3" descr="الجمهورية">
          <a:extLst>
            <a:ext uri="{FF2B5EF4-FFF2-40B4-BE49-F238E27FC236}">
              <a16:creationId xmlns:a16="http://schemas.microsoft.com/office/drawing/2014/main" id="{E79F9A73-125A-4E69-9034-687B7796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118104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53D7C4AD-16B3-4BFC-ABA1-CDAF27E93F76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66593" name="Rectangle 1">
          <a:extLst>
            <a:ext uri="{FF2B5EF4-FFF2-40B4-BE49-F238E27FC236}">
              <a16:creationId xmlns:a16="http://schemas.microsoft.com/office/drawing/2014/main" id="{3475F140-71C5-4734-A526-658A27E71380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66594" name="Rectangle 1">
          <a:extLst>
            <a:ext uri="{FF2B5EF4-FFF2-40B4-BE49-F238E27FC236}">
              <a16:creationId xmlns:a16="http://schemas.microsoft.com/office/drawing/2014/main" id="{7F71A080-0661-4CE9-B9B3-424565097AFD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68161" name="Picture 2" descr="وري 2">
          <a:extLst>
            <a:ext uri="{FF2B5EF4-FFF2-40B4-BE49-F238E27FC236}">
              <a16:creationId xmlns:a16="http://schemas.microsoft.com/office/drawing/2014/main" id="{7CC5B215-8C51-4CA7-B899-699754BBD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68162" name="Picture 3" descr="الجمهورية">
          <a:extLst>
            <a:ext uri="{FF2B5EF4-FFF2-40B4-BE49-F238E27FC236}">
              <a16:creationId xmlns:a16="http://schemas.microsoft.com/office/drawing/2014/main" id="{E8B5C3FA-C369-4B72-83A6-B6516FBB1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EC5B725B-5BCC-4EAF-B45B-54674F530CA4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68641" name="Rectangle 1">
          <a:extLst>
            <a:ext uri="{FF2B5EF4-FFF2-40B4-BE49-F238E27FC236}">
              <a16:creationId xmlns:a16="http://schemas.microsoft.com/office/drawing/2014/main" id="{FEC25B27-3865-46E9-8F9E-7C0182628BDA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68642" name="Rectangle 1">
          <a:extLst>
            <a:ext uri="{FF2B5EF4-FFF2-40B4-BE49-F238E27FC236}">
              <a16:creationId xmlns:a16="http://schemas.microsoft.com/office/drawing/2014/main" id="{CE706010-BE8A-4E7D-8FC0-8D35B0EB5EBD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70209" name="Picture 2" descr="وري 2">
          <a:extLst>
            <a:ext uri="{FF2B5EF4-FFF2-40B4-BE49-F238E27FC236}">
              <a16:creationId xmlns:a16="http://schemas.microsoft.com/office/drawing/2014/main" id="{14A00AC3-6D0F-4D91-8F88-8389C036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70210" name="Picture 3" descr="الجمهورية">
          <a:extLst>
            <a:ext uri="{FF2B5EF4-FFF2-40B4-BE49-F238E27FC236}">
              <a16:creationId xmlns:a16="http://schemas.microsoft.com/office/drawing/2014/main" id="{4F6C51AD-831B-42D2-ACB2-E18F8DA6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269875</xdr:colOff>
      <xdr:row>53</xdr:row>
      <xdr:rowOff>95250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199BF026-E7B9-4458-A4AF-4CD4185D33D1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70689" name="Rectangle 1">
          <a:extLst>
            <a:ext uri="{FF2B5EF4-FFF2-40B4-BE49-F238E27FC236}">
              <a16:creationId xmlns:a16="http://schemas.microsoft.com/office/drawing/2014/main" id="{30DA86F2-0A67-432B-A6B5-C01A5D7044C4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70690" name="Rectangle 1">
          <a:extLst>
            <a:ext uri="{FF2B5EF4-FFF2-40B4-BE49-F238E27FC236}">
              <a16:creationId xmlns:a16="http://schemas.microsoft.com/office/drawing/2014/main" id="{DF9B68D0-6AA3-47F9-AAB1-3EEEEA03D53D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72257" name="Picture 2" descr="وري 2">
          <a:extLst>
            <a:ext uri="{FF2B5EF4-FFF2-40B4-BE49-F238E27FC236}">
              <a16:creationId xmlns:a16="http://schemas.microsoft.com/office/drawing/2014/main" id="{AF0CA745-91DD-4718-9AA6-15E705FC6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72258" name="Picture 3" descr="الجمهورية">
          <a:extLst>
            <a:ext uri="{FF2B5EF4-FFF2-40B4-BE49-F238E27FC236}">
              <a16:creationId xmlns:a16="http://schemas.microsoft.com/office/drawing/2014/main" id="{DE0255BB-9DFE-4643-A6C6-A3779376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241299</xdr:colOff>
      <xdr:row>0</xdr:row>
      <xdr:rowOff>114300</xdr:rowOff>
    </xdr:from>
    <xdr:to>
      <xdr:col>10</xdr:col>
      <xdr:colOff>277498</xdr:colOff>
      <xdr:row>53</xdr:row>
      <xdr:rowOff>102872</xdr:rowOff>
    </xdr:to>
    <xdr:sp macro="" textlink="">
      <xdr:nvSpPr>
        <xdr:cNvPr id="3" name="مستطيل ذو زوايا قطرية مستديرة 2">
          <a:extLst>
            <a:ext uri="{FF2B5EF4-FFF2-40B4-BE49-F238E27FC236}">
              <a16:creationId xmlns:a16="http://schemas.microsoft.com/office/drawing/2014/main" id="{D0F36993-AF0D-41C4-99F1-E491226240B9}"/>
            </a:ext>
          </a:extLst>
        </xdr:cNvPr>
        <xdr:cNvSpPr/>
      </xdr:nvSpPr>
      <xdr:spPr bwMode="auto">
        <a:xfrm>
          <a:off x="9981237975" y="180975"/>
          <a:ext cx="6124576" cy="8924925"/>
        </a:xfrm>
        <a:prstGeom prst="round2DiagRect">
          <a:avLst>
            <a:gd name="adj1" fmla="val 16667"/>
            <a:gd name="adj2" fmla="val 0"/>
          </a:avLst>
        </a:prstGeom>
        <a:noFill/>
        <a:ln w="508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1" anchor="ctr" upright="1"/>
        <a:lstStyle/>
        <a:p>
          <a:endParaRPr lang="en-US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72737" name="Rectangle 1">
          <a:extLst>
            <a:ext uri="{FF2B5EF4-FFF2-40B4-BE49-F238E27FC236}">
              <a16:creationId xmlns:a16="http://schemas.microsoft.com/office/drawing/2014/main" id="{116DD931-94E1-482D-BB7A-364B11430B43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72738" name="Rectangle 1">
          <a:extLst>
            <a:ext uri="{FF2B5EF4-FFF2-40B4-BE49-F238E27FC236}">
              <a16:creationId xmlns:a16="http://schemas.microsoft.com/office/drawing/2014/main" id="{E6C55A89-13BE-485F-9FBF-EEA62F3BB6A6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74305" name="Picture 2" descr="وري 2">
          <a:extLst>
            <a:ext uri="{FF2B5EF4-FFF2-40B4-BE49-F238E27FC236}">
              <a16:creationId xmlns:a16="http://schemas.microsoft.com/office/drawing/2014/main" id="{E719DCCC-49F9-4A29-961C-FFCEDC9E5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74306" name="Picture 3" descr="الجمهورية">
          <a:extLst>
            <a:ext uri="{FF2B5EF4-FFF2-40B4-BE49-F238E27FC236}">
              <a16:creationId xmlns:a16="http://schemas.microsoft.com/office/drawing/2014/main" id="{7E1C2D2D-63D3-4F58-A2CE-C6D47164D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0</xdr:row>
      <xdr:rowOff>114300</xdr:rowOff>
    </xdr:from>
    <xdr:to>
      <xdr:col>10</xdr:col>
      <xdr:colOff>273050</xdr:colOff>
      <xdr:row>53</xdr:row>
      <xdr:rowOff>95250</xdr:rowOff>
    </xdr:to>
    <xdr:sp macro="" textlink="">
      <xdr:nvSpPr>
        <xdr:cNvPr id="74307" name="مستطيل ذو زوايا قطرية مستديرة 2">
          <a:extLst>
            <a:ext uri="{FF2B5EF4-FFF2-40B4-BE49-F238E27FC236}">
              <a16:creationId xmlns:a16="http://schemas.microsoft.com/office/drawing/2014/main" id="{975198A9-4BDF-47F1-8887-97413FF216A3}"/>
            </a:ext>
          </a:extLst>
        </xdr:cNvPr>
        <xdr:cNvSpPr>
          <a:spLocks noChangeArrowheads="1"/>
        </xdr:cNvSpPr>
      </xdr:nvSpPr>
      <xdr:spPr bwMode="auto">
        <a:xfrm>
          <a:off x="425450" y="114300"/>
          <a:ext cx="6445250" cy="8896350"/>
        </a:xfrm>
        <a:custGeom>
          <a:avLst/>
          <a:gdLst>
            <a:gd name="T0" fmla="*/ 23474919 w 6124576"/>
            <a:gd name="T1" fmla="*/ 131305021 h 8924925"/>
            <a:gd name="T2" fmla="*/ 11737458 w 6124576"/>
            <a:gd name="T3" fmla="*/ 262610130 h 8924925"/>
            <a:gd name="T4" fmla="*/ 0 w 6124576"/>
            <a:gd name="T5" fmla="*/ 131305021 h 8924925"/>
            <a:gd name="T6" fmla="*/ 11737458 w 6124576"/>
            <a:gd name="T7" fmla="*/ 0 h 8924925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298977 w 6124576"/>
            <a:gd name="T13" fmla="*/ 298980 h 8924925"/>
            <a:gd name="T14" fmla="*/ 5825596 w 6124576"/>
            <a:gd name="T15" fmla="*/ 8625949 h 89249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6124576" h="8924925">
              <a:moveTo>
                <a:pt x="1020783" y="0"/>
              </a:moveTo>
              <a:lnTo>
                <a:pt x="6124576" y="0"/>
              </a:lnTo>
              <a:lnTo>
                <a:pt x="6124576" y="7904142"/>
              </a:lnTo>
              <a:cubicBezTo>
                <a:pt x="6124576" y="8467904"/>
                <a:pt x="5667555" y="8924925"/>
                <a:pt x="5103793" y="8924925"/>
              </a:cubicBezTo>
              <a:cubicBezTo>
                <a:pt x="5103792" y="8924925"/>
                <a:pt x="5103792" y="8924924"/>
                <a:pt x="5103792" y="8924924"/>
              </a:cubicBezTo>
              <a:lnTo>
                <a:pt x="0" y="8924925"/>
              </a:lnTo>
              <a:lnTo>
                <a:pt x="0" y="1020783"/>
              </a:lnTo>
              <a:cubicBezTo>
                <a:pt x="0" y="457020"/>
                <a:pt x="457020" y="0"/>
                <a:pt x="1020783" y="1"/>
              </a:cubicBezTo>
              <a:cubicBezTo>
                <a:pt x="1020783" y="1"/>
                <a:pt x="1020784" y="1"/>
                <a:pt x="1020784" y="1"/>
              </a:cubicBezTo>
              <a:lnTo>
                <a:pt x="1020783" y="0"/>
              </a:lnTo>
              <a:close/>
            </a:path>
          </a:pathLst>
        </a:custGeom>
        <a:noFill/>
        <a:ln w="508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74785" name="Rectangle 1">
          <a:extLst>
            <a:ext uri="{FF2B5EF4-FFF2-40B4-BE49-F238E27FC236}">
              <a16:creationId xmlns:a16="http://schemas.microsoft.com/office/drawing/2014/main" id="{D9405D07-6992-4922-898F-8719F9F3AC36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74786" name="Rectangle 1">
          <a:extLst>
            <a:ext uri="{FF2B5EF4-FFF2-40B4-BE49-F238E27FC236}">
              <a16:creationId xmlns:a16="http://schemas.microsoft.com/office/drawing/2014/main" id="{71F4F254-874A-46D0-9D98-423E1AE59F9D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76353" name="Picture 2" descr="وري 2">
          <a:extLst>
            <a:ext uri="{FF2B5EF4-FFF2-40B4-BE49-F238E27FC236}">
              <a16:creationId xmlns:a16="http://schemas.microsoft.com/office/drawing/2014/main" id="{BDE122F2-B755-4EE2-AF9E-56FFD618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76354" name="Picture 3" descr="الجمهورية">
          <a:extLst>
            <a:ext uri="{FF2B5EF4-FFF2-40B4-BE49-F238E27FC236}">
              <a16:creationId xmlns:a16="http://schemas.microsoft.com/office/drawing/2014/main" id="{416C3FE4-B7DF-4137-AB7C-B1EB2ACEE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0</xdr:row>
      <xdr:rowOff>114300</xdr:rowOff>
    </xdr:from>
    <xdr:to>
      <xdr:col>10</xdr:col>
      <xdr:colOff>273050</xdr:colOff>
      <xdr:row>53</xdr:row>
      <xdr:rowOff>95250</xdr:rowOff>
    </xdr:to>
    <xdr:sp macro="" textlink="">
      <xdr:nvSpPr>
        <xdr:cNvPr id="76355" name="مستطيل ذو زوايا قطرية مستديرة 2">
          <a:extLst>
            <a:ext uri="{FF2B5EF4-FFF2-40B4-BE49-F238E27FC236}">
              <a16:creationId xmlns:a16="http://schemas.microsoft.com/office/drawing/2014/main" id="{4F0FA213-519D-4FBA-9C9E-93D347673903}"/>
            </a:ext>
          </a:extLst>
        </xdr:cNvPr>
        <xdr:cNvSpPr>
          <a:spLocks noChangeArrowheads="1"/>
        </xdr:cNvSpPr>
      </xdr:nvSpPr>
      <xdr:spPr bwMode="auto">
        <a:xfrm>
          <a:off x="425450" y="114300"/>
          <a:ext cx="6445250" cy="8896350"/>
        </a:xfrm>
        <a:custGeom>
          <a:avLst/>
          <a:gdLst>
            <a:gd name="T0" fmla="*/ 23474919 w 6124576"/>
            <a:gd name="T1" fmla="*/ 131305021 h 8924925"/>
            <a:gd name="T2" fmla="*/ 11737458 w 6124576"/>
            <a:gd name="T3" fmla="*/ 262610130 h 8924925"/>
            <a:gd name="T4" fmla="*/ 0 w 6124576"/>
            <a:gd name="T5" fmla="*/ 131305021 h 8924925"/>
            <a:gd name="T6" fmla="*/ 11737458 w 6124576"/>
            <a:gd name="T7" fmla="*/ 0 h 8924925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298977 w 6124576"/>
            <a:gd name="T13" fmla="*/ 298980 h 8924925"/>
            <a:gd name="T14" fmla="*/ 5825596 w 6124576"/>
            <a:gd name="T15" fmla="*/ 8625949 h 89249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6124576" h="8924925">
              <a:moveTo>
                <a:pt x="1020783" y="0"/>
              </a:moveTo>
              <a:lnTo>
                <a:pt x="6124576" y="0"/>
              </a:lnTo>
              <a:lnTo>
                <a:pt x="6124576" y="7904142"/>
              </a:lnTo>
              <a:cubicBezTo>
                <a:pt x="6124576" y="8467904"/>
                <a:pt x="5667555" y="8924925"/>
                <a:pt x="5103793" y="8924925"/>
              </a:cubicBezTo>
              <a:cubicBezTo>
                <a:pt x="5103792" y="8924925"/>
                <a:pt x="5103792" y="8924924"/>
                <a:pt x="5103792" y="8924924"/>
              </a:cubicBezTo>
              <a:lnTo>
                <a:pt x="0" y="8924925"/>
              </a:lnTo>
              <a:lnTo>
                <a:pt x="0" y="1020783"/>
              </a:lnTo>
              <a:cubicBezTo>
                <a:pt x="0" y="457020"/>
                <a:pt x="457020" y="0"/>
                <a:pt x="1020783" y="1"/>
              </a:cubicBezTo>
              <a:cubicBezTo>
                <a:pt x="1020783" y="1"/>
                <a:pt x="1020784" y="1"/>
                <a:pt x="1020784" y="1"/>
              </a:cubicBezTo>
              <a:lnTo>
                <a:pt x="1020783" y="0"/>
              </a:lnTo>
              <a:close/>
            </a:path>
          </a:pathLst>
        </a:custGeom>
        <a:noFill/>
        <a:ln w="508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76833" name="Rectangle 1">
          <a:extLst>
            <a:ext uri="{FF2B5EF4-FFF2-40B4-BE49-F238E27FC236}">
              <a16:creationId xmlns:a16="http://schemas.microsoft.com/office/drawing/2014/main" id="{E8486993-390A-402D-A99B-57031CEB77DA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76834" name="Rectangle 1">
          <a:extLst>
            <a:ext uri="{FF2B5EF4-FFF2-40B4-BE49-F238E27FC236}">
              <a16:creationId xmlns:a16="http://schemas.microsoft.com/office/drawing/2014/main" id="{7170E826-AD8E-4A91-BC69-CED83AC2AA43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78401" name="Picture 2" descr="وري 2">
          <a:extLst>
            <a:ext uri="{FF2B5EF4-FFF2-40B4-BE49-F238E27FC236}">
              <a16:creationId xmlns:a16="http://schemas.microsoft.com/office/drawing/2014/main" id="{98EC55A2-C2E3-4781-B309-EEE6D17A4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78402" name="Picture 3" descr="الجمهورية">
          <a:extLst>
            <a:ext uri="{FF2B5EF4-FFF2-40B4-BE49-F238E27FC236}">
              <a16:creationId xmlns:a16="http://schemas.microsoft.com/office/drawing/2014/main" id="{494647D1-C367-45DB-972C-81DCC0032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0</xdr:row>
      <xdr:rowOff>114300</xdr:rowOff>
    </xdr:from>
    <xdr:to>
      <xdr:col>10</xdr:col>
      <xdr:colOff>273050</xdr:colOff>
      <xdr:row>53</xdr:row>
      <xdr:rowOff>95250</xdr:rowOff>
    </xdr:to>
    <xdr:sp macro="" textlink="">
      <xdr:nvSpPr>
        <xdr:cNvPr id="78403" name="مستطيل ذو زوايا قطرية مستديرة 2">
          <a:extLst>
            <a:ext uri="{FF2B5EF4-FFF2-40B4-BE49-F238E27FC236}">
              <a16:creationId xmlns:a16="http://schemas.microsoft.com/office/drawing/2014/main" id="{C84A1A1F-A916-462A-9FAC-D7715E62BAA4}"/>
            </a:ext>
          </a:extLst>
        </xdr:cNvPr>
        <xdr:cNvSpPr>
          <a:spLocks noChangeArrowheads="1"/>
        </xdr:cNvSpPr>
      </xdr:nvSpPr>
      <xdr:spPr bwMode="auto">
        <a:xfrm>
          <a:off x="425450" y="114300"/>
          <a:ext cx="6445250" cy="8896350"/>
        </a:xfrm>
        <a:custGeom>
          <a:avLst/>
          <a:gdLst>
            <a:gd name="T0" fmla="*/ 23474919 w 6124576"/>
            <a:gd name="T1" fmla="*/ 131305021 h 8924925"/>
            <a:gd name="T2" fmla="*/ 11737458 w 6124576"/>
            <a:gd name="T3" fmla="*/ 262610130 h 8924925"/>
            <a:gd name="T4" fmla="*/ 0 w 6124576"/>
            <a:gd name="T5" fmla="*/ 131305021 h 8924925"/>
            <a:gd name="T6" fmla="*/ 11737458 w 6124576"/>
            <a:gd name="T7" fmla="*/ 0 h 8924925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298977 w 6124576"/>
            <a:gd name="T13" fmla="*/ 298980 h 8924925"/>
            <a:gd name="T14" fmla="*/ 5825596 w 6124576"/>
            <a:gd name="T15" fmla="*/ 8625949 h 89249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6124576" h="8924925">
              <a:moveTo>
                <a:pt x="1020783" y="0"/>
              </a:moveTo>
              <a:lnTo>
                <a:pt x="6124576" y="0"/>
              </a:lnTo>
              <a:lnTo>
                <a:pt x="6124576" y="7904142"/>
              </a:lnTo>
              <a:cubicBezTo>
                <a:pt x="6124576" y="8467904"/>
                <a:pt x="5667555" y="8924925"/>
                <a:pt x="5103793" y="8924925"/>
              </a:cubicBezTo>
              <a:cubicBezTo>
                <a:pt x="5103792" y="8924925"/>
                <a:pt x="5103792" y="8924924"/>
                <a:pt x="5103792" y="8924924"/>
              </a:cubicBezTo>
              <a:lnTo>
                <a:pt x="0" y="8924925"/>
              </a:lnTo>
              <a:lnTo>
                <a:pt x="0" y="1020783"/>
              </a:lnTo>
              <a:cubicBezTo>
                <a:pt x="0" y="457020"/>
                <a:pt x="457020" y="0"/>
                <a:pt x="1020783" y="1"/>
              </a:cubicBezTo>
              <a:cubicBezTo>
                <a:pt x="1020783" y="1"/>
                <a:pt x="1020784" y="1"/>
                <a:pt x="1020784" y="1"/>
              </a:cubicBezTo>
              <a:lnTo>
                <a:pt x="1020783" y="0"/>
              </a:lnTo>
              <a:close/>
            </a:path>
          </a:pathLst>
        </a:custGeom>
        <a:noFill/>
        <a:ln w="508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78881" name="Rectangle 1">
          <a:extLst>
            <a:ext uri="{FF2B5EF4-FFF2-40B4-BE49-F238E27FC236}">
              <a16:creationId xmlns:a16="http://schemas.microsoft.com/office/drawing/2014/main" id="{996AE392-3F36-4A76-BC0E-F616E7465FEF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78882" name="Rectangle 1">
          <a:extLst>
            <a:ext uri="{FF2B5EF4-FFF2-40B4-BE49-F238E27FC236}">
              <a16:creationId xmlns:a16="http://schemas.microsoft.com/office/drawing/2014/main" id="{951F2453-D2C2-4499-9EA1-A37EF2201156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63500</xdr:rowOff>
    </xdr:from>
    <xdr:to>
      <xdr:col>9</xdr:col>
      <xdr:colOff>101600</xdr:colOff>
      <xdr:row>9</xdr:row>
      <xdr:rowOff>44450</xdr:rowOff>
    </xdr:to>
    <xdr:pic>
      <xdr:nvPicPr>
        <xdr:cNvPr id="80449" name="Picture 2" descr="وري 2">
          <a:extLst>
            <a:ext uri="{FF2B5EF4-FFF2-40B4-BE49-F238E27FC236}">
              <a16:creationId xmlns:a16="http://schemas.microsoft.com/office/drawing/2014/main" id="{1DB864F7-0FDF-4427-BA83-39982BEB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81000"/>
          <a:ext cx="18542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558800</xdr:colOff>
      <xdr:row>3</xdr:row>
      <xdr:rowOff>25400</xdr:rowOff>
    </xdr:from>
    <xdr:to>
      <xdr:col>3</xdr:col>
      <xdr:colOff>203200</xdr:colOff>
      <xdr:row>5</xdr:row>
      <xdr:rowOff>82550</xdr:rowOff>
    </xdr:to>
    <xdr:pic>
      <xdr:nvPicPr>
        <xdr:cNvPr id="80450" name="Picture 3" descr="الجمهورية">
          <a:extLst>
            <a:ext uri="{FF2B5EF4-FFF2-40B4-BE49-F238E27FC236}">
              <a16:creationId xmlns:a16="http://schemas.microsoft.com/office/drawing/2014/main" id="{52112571-47D6-4EA6-A6F1-BA95DDED7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501650"/>
          <a:ext cx="15684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0</xdr:row>
      <xdr:rowOff>114300</xdr:rowOff>
    </xdr:from>
    <xdr:to>
      <xdr:col>10</xdr:col>
      <xdr:colOff>273050</xdr:colOff>
      <xdr:row>53</xdr:row>
      <xdr:rowOff>95250</xdr:rowOff>
    </xdr:to>
    <xdr:sp macro="" textlink="">
      <xdr:nvSpPr>
        <xdr:cNvPr id="80451" name="مستطيل ذو زوايا قطرية مستديرة 2">
          <a:extLst>
            <a:ext uri="{FF2B5EF4-FFF2-40B4-BE49-F238E27FC236}">
              <a16:creationId xmlns:a16="http://schemas.microsoft.com/office/drawing/2014/main" id="{6895ACF9-5BA2-4FFD-AD0D-FE9D2CD4AE33}"/>
            </a:ext>
          </a:extLst>
        </xdr:cNvPr>
        <xdr:cNvSpPr>
          <a:spLocks noChangeArrowheads="1"/>
        </xdr:cNvSpPr>
      </xdr:nvSpPr>
      <xdr:spPr bwMode="auto">
        <a:xfrm>
          <a:off x="425450" y="114300"/>
          <a:ext cx="6445250" cy="8896350"/>
        </a:xfrm>
        <a:custGeom>
          <a:avLst/>
          <a:gdLst>
            <a:gd name="T0" fmla="*/ 23474919 w 6124576"/>
            <a:gd name="T1" fmla="*/ 131305021 h 8924925"/>
            <a:gd name="T2" fmla="*/ 11737458 w 6124576"/>
            <a:gd name="T3" fmla="*/ 262610130 h 8924925"/>
            <a:gd name="T4" fmla="*/ 0 w 6124576"/>
            <a:gd name="T5" fmla="*/ 131305021 h 8924925"/>
            <a:gd name="T6" fmla="*/ 11737458 w 6124576"/>
            <a:gd name="T7" fmla="*/ 0 h 8924925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298977 w 6124576"/>
            <a:gd name="T13" fmla="*/ 298980 h 8924925"/>
            <a:gd name="T14" fmla="*/ 5825596 w 6124576"/>
            <a:gd name="T15" fmla="*/ 8625949 h 89249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6124576" h="8924925">
              <a:moveTo>
                <a:pt x="1020783" y="0"/>
              </a:moveTo>
              <a:lnTo>
                <a:pt x="6124576" y="0"/>
              </a:lnTo>
              <a:lnTo>
                <a:pt x="6124576" y="7904142"/>
              </a:lnTo>
              <a:cubicBezTo>
                <a:pt x="6124576" y="8467904"/>
                <a:pt x="5667555" y="8924925"/>
                <a:pt x="5103793" y="8924925"/>
              </a:cubicBezTo>
              <a:cubicBezTo>
                <a:pt x="5103792" y="8924925"/>
                <a:pt x="5103792" y="8924924"/>
                <a:pt x="5103792" y="8924924"/>
              </a:cubicBezTo>
              <a:lnTo>
                <a:pt x="0" y="8924925"/>
              </a:lnTo>
              <a:lnTo>
                <a:pt x="0" y="1020783"/>
              </a:lnTo>
              <a:cubicBezTo>
                <a:pt x="0" y="457020"/>
                <a:pt x="457020" y="0"/>
                <a:pt x="1020783" y="1"/>
              </a:cubicBezTo>
              <a:cubicBezTo>
                <a:pt x="1020783" y="1"/>
                <a:pt x="1020784" y="1"/>
                <a:pt x="1020784" y="1"/>
              </a:cubicBezTo>
              <a:lnTo>
                <a:pt x="1020783" y="0"/>
              </a:lnTo>
              <a:close/>
            </a:path>
          </a:pathLst>
        </a:custGeom>
        <a:noFill/>
        <a:ln w="508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222250</xdr:colOff>
      <xdr:row>0</xdr:row>
      <xdr:rowOff>22225</xdr:rowOff>
    </xdr:from>
    <xdr:to>
      <xdr:col>25</xdr:col>
      <xdr:colOff>932776</xdr:colOff>
      <xdr:row>0</xdr:row>
      <xdr:rowOff>479425</xdr:rowOff>
    </xdr:to>
    <xdr:sp macro="" textlink="">
      <xdr:nvSpPr>
        <xdr:cNvPr id="80929" name="Rectangle 1">
          <a:extLst>
            <a:ext uri="{FF2B5EF4-FFF2-40B4-BE49-F238E27FC236}">
              <a16:creationId xmlns:a16="http://schemas.microsoft.com/office/drawing/2014/main" id="{7D609FCE-1247-4BC4-BF24-6060A0ADD712}"/>
            </a:ext>
          </a:extLst>
        </xdr:cNvPr>
        <xdr:cNvSpPr>
          <a:spLocks noChangeArrowheads="1"/>
        </xdr:cNvSpPr>
      </xdr:nvSpPr>
      <xdr:spPr bwMode="auto">
        <a:xfrm>
          <a:off x="6667500" y="28575"/>
          <a:ext cx="666750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10</a:t>
          </a:r>
        </a:p>
      </xdr:txBody>
    </xdr:sp>
    <xdr:clientData/>
  </xdr:twoCellAnchor>
  <xdr:twoCellAnchor>
    <xdr:from>
      <xdr:col>7</xdr:col>
      <xdr:colOff>3800475</xdr:colOff>
      <xdr:row>0</xdr:row>
      <xdr:rowOff>60325</xdr:rowOff>
    </xdr:from>
    <xdr:to>
      <xdr:col>9</xdr:col>
      <xdr:colOff>305149</xdr:colOff>
      <xdr:row>0</xdr:row>
      <xdr:rowOff>517525</xdr:rowOff>
    </xdr:to>
    <xdr:sp macro="" textlink="">
      <xdr:nvSpPr>
        <xdr:cNvPr id="80930" name="Rectangle 1">
          <a:extLst>
            <a:ext uri="{FF2B5EF4-FFF2-40B4-BE49-F238E27FC236}">
              <a16:creationId xmlns:a16="http://schemas.microsoft.com/office/drawing/2014/main" id="{70BB87E6-F594-472A-88B1-771D4434C90D}"/>
            </a:ext>
          </a:extLst>
        </xdr:cNvPr>
        <xdr:cNvSpPr>
          <a:spLocks noChangeArrowheads="1"/>
        </xdr:cNvSpPr>
      </xdr:nvSpPr>
      <xdr:spPr bwMode="auto">
        <a:xfrm>
          <a:off x="21316950" y="66675"/>
          <a:ext cx="752475" cy="457200"/>
        </a:xfrm>
        <a:prstGeom prst="rect">
          <a:avLst/>
        </a:prstGeom>
        <a:noFill/>
        <a:ln w="508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50292" rIns="54864" bIns="0" anchor="ctr" upright="1"/>
        <a:lstStyle/>
        <a:p>
          <a:pPr algn="ctr" rtl="1">
            <a:defRPr sz="1000"/>
          </a:pPr>
          <a:r>
            <a:rPr lang="ar-SA" sz="2600" b="1" i="0" u="none" strike="noStrike" baseline="0">
              <a:solidFill>
                <a:srgbClr val="000000"/>
              </a:solidFill>
              <a:latin typeface="Arial"/>
              <a:cs typeface="Arial"/>
            </a:rPr>
            <a:t>9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3</xdr:row>
      <xdr:rowOff>114300</xdr:rowOff>
    </xdr:from>
    <xdr:to>
      <xdr:col>10</xdr:col>
      <xdr:colOff>15875</xdr:colOff>
      <xdr:row>7</xdr:row>
      <xdr:rowOff>75828</xdr:rowOff>
    </xdr:to>
    <xdr:sp macro="" textlink="">
      <xdr:nvSpPr>
        <xdr:cNvPr id="34209" name="Text Box 2" descr="ورق صحف">
          <a:extLst>
            <a:ext uri="{FF2B5EF4-FFF2-40B4-BE49-F238E27FC236}">
              <a16:creationId xmlns:a16="http://schemas.microsoft.com/office/drawing/2014/main" id="{D84F252B-2DD6-4A22-8B0F-1EAE6FA5CFD2}"/>
            </a:ext>
          </a:extLst>
        </xdr:cNvPr>
        <xdr:cNvSpPr txBox="1">
          <a:spLocks noChangeArrowheads="1"/>
        </xdr:cNvSpPr>
      </xdr:nvSpPr>
      <xdr:spPr bwMode="auto">
        <a:xfrm>
          <a:off x="1428750" y="590550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50292" rIns="64008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0</xdr:row>
      <xdr:rowOff>136525</xdr:rowOff>
    </xdr:from>
    <xdr:to>
      <xdr:col>7</xdr:col>
      <xdr:colOff>307771</xdr:colOff>
      <xdr:row>3</xdr:row>
      <xdr:rowOff>2905</xdr:rowOff>
    </xdr:to>
    <xdr:sp macro="" textlink="">
      <xdr:nvSpPr>
        <xdr:cNvPr id="33794" name="Rectangle 3">
          <a:extLst>
            <a:ext uri="{FF2B5EF4-FFF2-40B4-BE49-F238E27FC236}">
              <a16:creationId xmlns:a16="http://schemas.microsoft.com/office/drawing/2014/main" id="{9ECCE8EA-D916-47A4-B0C0-43A97D71869E}"/>
            </a:ext>
          </a:extLst>
        </xdr:cNvPr>
        <xdr:cNvSpPr>
          <a:spLocks noChangeArrowheads="1"/>
        </xdr:cNvSpPr>
      </xdr:nvSpPr>
      <xdr:spPr bwMode="auto">
        <a:xfrm>
          <a:off x="3086100" y="142875"/>
          <a:ext cx="457200" cy="3429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264160</xdr:colOff>
      <xdr:row>41</xdr:row>
      <xdr:rowOff>131445</xdr:rowOff>
    </xdr:from>
    <xdr:to>
      <xdr:col>10</xdr:col>
      <xdr:colOff>159385</xdr:colOff>
      <xdr:row>45</xdr:row>
      <xdr:rowOff>95264</xdr:rowOff>
    </xdr:to>
    <xdr:sp macro="" textlink="">
      <xdr:nvSpPr>
        <xdr:cNvPr id="34211" name="Text Box 2" descr="ورق صحف">
          <a:extLst>
            <a:ext uri="{FF2B5EF4-FFF2-40B4-BE49-F238E27FC236}">
              <a16:creationId xmlns:a16="http://schemas.microsoft.com/office/drawing/2014/main" id="{A772EEFE-DE40-4F6E-8822-D20043664C2C}"/>
            </a:ext>
          </a:extLst>
        </xdr:cNvPr>
        <xdr:cNvSpPr txBox="1">
          <a:spLocks noChangeArrowheads="1"/>
        </xdr:cNvSpPr>
      </xdr:nvSpPr>
      <xdr:spPr bwMode="auto">
        <a:xfrm>
          <a:off x="1285875" y="1102042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323850</xdr:colOff>
      <xdr:row>38</xdr:row>
      <xdr:rowOff>102870</xdr:rowOff>
    </xdr:from>
    <xdr:to>
      <xdr:col>7</xdr:col>
      <xdr:colOff>184241</xdr:colOff>
      <xdr:row>40</xdr:row>
      <xdr:rowOff>108834</xdr:rowOff>
    </xdr:to>
    <xdr:sp macro="" textlink="">
      <xdr:nvSpPr>
        <xdr:cNvPr id="33796" name="Rectangle 3">
          <a:extLst>
            <a:ext uri="{FF2B5EF4-FFF2-40B4-BE49-F238E27FC236}">
              <a16:creationId xmlns:a16="http://schemas.microsoft.com/office/drawing/2014/main" id="{4F9A83AB-6133-492D-A4F3-AE56B4420CA1}"/>
            </a:ext>
          </a:extLst>
        </xdr:cNvPr>
        <xdr:cNvSpPr>
          <a:spLocks noChangeArrowheads="1"/>
        </xdr:cNvSpPr>
      </xdr:nvSpPr>
      <xdr:spPr bwMode="auto">
        <a:xfrm>
          <a:off x="3228975" y="1049655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153035</xdr:colOff>
      <xdr:row>79</xdr:row>
      <xdr:rowOff>104775</xdr:rowOff>
    </xdr:from>
    <xdr:to>
      <xdr:col>10</xdr:col>
      <xdr:colOff>73063</xdr:colOff>
      <xdr:row>83</xdr:row>
      <xdr:rowOff>76200</xdr:rowOff>
    </xdr:to>
    <xdr:sp macro="" textlink="">
      <xdr:nvSpPr>
        <xdr:cNvPr id="34213" name="Text Box 2" descr="ورق صحف">
          <a:extLst>
            <a:ext uri="{FF2B5EF4-FFF2-40B4-BE49-F238E27FC236}">
              <a16:creationId xmlns:a16="http://schemas.microsoft.com/office/drawing/2014/main" id="{2DAEF209-4BDE-4BD6-999B-3F6326ADB033}"/>
            </a:ext>
          </a:extLst>
        </xdr:cNvPr>
        <xdr:cNvSpPr txBox="1">
          <a:spLocks noChangeArrowheads="1"/>
        </xdr:cNvSpPr>
      </xdr:nvSpPr>
      <xdr:spPr bwMode="auto">
        <a:xfrm>
          <a:off x="1371600" y="21516975"/>
          <a:ext cx="3876675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76</xdr:row>
      <xdr:rowOff>107950</xdr:rowOff>
    </xdr:from>
    <xdr:to>
      <xdr:col>7</xdr:col>
      <xdr:colOff>307771</xdr:colOff>
      <xdr:row>78</xdr:row>
      <xdr:rowOff>124343</xdr:rowOff>
    </xdr:to>
    <xdr:sp macro="" textlink="">
      <xdr:nvSpPr>
        <xdr:cNvPr id="33798" name="Rectangle 3">
          <a:extLst>
            <a:ext uri="{FF2B5EF4-FFF2-40B4-BE49-F238E27FC236}">
              <a16:creationId xmlns:a16="http://schemas.microsoft.com/office/drawing/2014/main" id="{D5D0ED79-07EB-441C-95FD-1AF90EF6099F}"/>
            </a:ext>
          </a:extLst>
        </xdr:cNvPr>
        <xdr:cNvSpPr>
          <a:spLocks noChangeArrowheads="1"/>
        </xdr:cNvSpPr>
      </xdr:nvSpPr>
      <xdr:spPr bwMode="auto">
        <a:xfrm>
          <a:off x="3086100" y="2103120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4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149225</xdr:colOff>
      <xdr:row>459</xdr:row>
      <xdr:rowOff>98425</xdr:rowOff>
    </xdr:from>
    <xdr:to>
      <xdr:col>10</xdr:col>
      <xdr:colOff>38100</xdr:colOff>
      <xdr:row>463</xdr:row>
      <xdr:rowOff>76185</xdr:rowOff>
    </xdr:to>
    <xdr:sp macro="" textlink="">
      <xdr:nvSpPr>
        <xdr:cNvPr id="34215" name="Text Box 2" descr="ورق صحف">
          <a:extLst>
            <a:ext uri="{FF2B5EF4-FFF2-40B4-BE49-F238E27FC236}">
              <a16:creationId xmlns:a16="http://schemas.microsoft.com/office/drawing/2014/main" id="{304E37A7-AB97-4510-9B17-4964572C5F92}"/>
            </a:ext>
          </a:extLst>
        </xdr:cNvPr>
        <xdr:cNvSpPr txBox="1">
          <a:spLocks noChangeArrowheads="1"/>
        </xdr:cNvSpPr>
      </xdr:nvSpPr>
      <xdr:spPr bwMode="auto">
        <a:xfrm>
          <a:off x="1400175" y="12667297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456</xdr:row>
      <xdr:rowOff>132423</xdr:rowOff>
    </xdr:from>
    <xdr:to>
      <xdr:col>7</xdr:col>
      <xdr:colOff>307771</xdr:colOff>
      <xdr:row>459</xdr:row>
      <xdr:rowOff>24740</xdr:rowOff>
    </xdr:to>
    <xdr:sp macro="" textlink="">
      <xdr:nvSpPr>
        <xdr:cNvPr id="33800" name="Rectangle 3">
          <a:extLst>
            <a:ext uri="{FF2B5EF4-FFF2-40B4-BE49-F238E27FC236}">
              <a16:creationId xmlns:a16="http://schemas.microsoft.com/office/drawing/2014/main" id="{5C8C0FCC-1E92-4004-8176-40CDE964F7F3}"/>
            </a:ext>
          </a:extLst>
        </xdr:cNvPr>
        <xdr:cNvSpPr>
          <a:spLocks noChangeArrowheads="1"/>
        </xdr:cNvSpPr>
      </xdr:nvSpPr>
      <xdr:spPr bwMode="auto">
        <a:xfrm>
          <a:off x="3086100" y="3156585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4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139700</xdr:colOff>
      <xdr:row>117</xdr:row>
      <xdr:rowOff>104775</xdr:rowOff>
    </xdr:from>
    <xdr:to>
      <xdr:col>10</xdr:col>
      <xdr:colOff>34925</xdr:colOff>
      <xdr:row>121</xdr:row>
      <xdr:rowOff>76200</xdr:rowOff>
    </xdr:to>
    <xdr:sp macro="" textlink="">
      <xdr:nvSpPr>
        <xdr:cNvPr id="34217" name="Text Box 2" descr="ورق صحف">
          <a:extLst>
            <a:ext uri="{FF2B5EF4-FFF2-40B4-BE49-F238E27FC236}">
              <a16:creationId xmlns:a16="http://schemas.microsoft.com/office/drawing/2014/main" id="{F6D8DB16-B5EA-428F-8D7B-74CE20FB88C6}"/>
            </a:ext>
          </a:extLst>
        </xdr:cNvPr>
        <xdr:cNvSpPr txBox="1">
          <a:spLocks noChangeArrowheads="1"/>
        </xdr:cNvSpPr>
      </xdr:nvSpPr>
      <xdr:spPr bwMode="auto">
        <a:xfrm>
          <a:off x="1409700" y="3203257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114</xdr:row>
      <xdr:rowOff>110522</xdr:rowOff>
    </xdr:from>
    <xdr:to>
      <xdr:col>7</xdr:col>
      <xdr:colOff>307771</xdr:colOff>
      <xdr:row>116</xdr:row>
      <xdr:rowOff>119761</xdr:rowOff>
    </xdr:to>
    <xdr:sp macro="" textlink="">
      <xdr:nvSpPr>
        <xdr:cNvPr id="33802" name="Rectangle 3">
          <a:extLst>
            <a:ext uri="{FF2B5EF4-FFF2-40B4-BE49-F238E27FC236}">
              <a16:creationId xmlns:a16="http://schemas.microsoft.com/office/drawing/2014/main" id="{2D14CCE6-85B8-4B88-97C9-198C1C4690CE}"/>
            </a:ext>
          </a:extLst>
        </xdr:cNvPr>
        <xdr:cNvSpPr>
          <a:spLocks noChangeArrowheads="1"/>
        </xdr:cNvSpPr>
      </xdr:nvSpPr>
      <xdr:spPr bwMode="auto">
        <a:xfrm>
          <a:off x="3086100" y="4207192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82550</xdr:colOff>
      <xdr:row>155</xdr:row>
      <xdr:rowOff>85725</xdr:rowOff>
    </xdr:from>
    <xdr:to>
      <xdr:col>10</xdr:col>
      <xdr:colOff>3741</xdr:colOff>
      <xdr:row>159</xdr:row>
      <xdr:rowOff>76246</xdr:rowOff>
    </xdr:to>
    <xdr:sp macro="" textlink="">
      <xdr:nvSpPr>
        <xdr:cNvPr id="34219" name="Text Box 2" descr="ورق صحف">
          <a:extLst>
            <a:ext uri="{FF2B5EF4-FFF2-40B4-BE49-F238E27FC236}">
              <a16:creationId xmlns:a16="http://schemas.microsoft.com/office/drawing/2014/main" id="{8C03D54B-5561-44DE-B8A9-17E510535C46}"/>
            </a:ext>
          </a:extLst>
        </xdr:cNvPr>
        <xdr:cNvSpPr txBox="1">
          <a:spLocks noChangeArrowheads="1"/>
        </xdr:cNvSpPr>
      </xdr:nvSpPr>
      <xdr:spPr bwMode="auto">
        <a:xfrm>
          <a:off x="1447800" y="42548175"/>
          <a:ext cx="388620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152</xdr:row>
      <xdr:rowOff>127668</xdr:rowOff>
    </xdr:from>
    <xdr:to>
      <xdr:col>7</xdr:col>
      <xdr:colOff>307771</xdr:colOff>
      <xdr:row>154</xdr:row>
      <xdr:rowOff>145596</xdr:rowOff>
    </xdr:to>
    <xdr:sp macro="" textlink="">
      <xdr:nvSpPr>
        <xdr:cNvPr id="33804" name="Rectangle 3">
          <a:extLst>
            <a:ext uri="{FF2B5EF4-FFF2-40B4-BE49-F238E27FC236}">
              <a16:creationId xmlns:a16="http://schemas.microsoft.com/office/drawing/2014/main" id="{D1C425D1-9E51-49E8-B125-472639247362}"/>
            </a:ext>
          </a:extLst>
        </xdr:cNvPr>
        <xdr:cNvSpPr>
          <a:spLocks noChangeArrowheads="1"/>
        </xdr:cNvSpPr>
      </xdr:nvSpPr>
      <xdr:spPr bwMode="auto">
        <a:xfrm>
          <a:off x="3086100" y="5258752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120650</xdr:colOff>
      <xdr:row>193</xdr:row>
      <xdr:rowOff>104775</xdr:rowOff>
    </xdr:from>
    <xdr:to>
      <xdr:col>10</xdr:col>
      <xdr:colOff>15875</xdr:colOff>
      <xdr:row>197</xdr:row>
      <xdr:rowOff>76200</xdr:rowOff>
    </xdr:to>
    <xdr:sp macro="" textlink="">
      <xdr:nvSpPr>
        <xdr:cNvPr id="34221" name="Text Box 2" descr="ورق صحف">
          <a:extLst>
            <a:ext uri="{FF2B5EF4-FFF2-40B4-BE49-F238E27FC236}">
              <a16:creationId xmlns:a16="http://schemas.microsoft.com/office/drawing/2014/main" id="{3429F426-F14B-4273-9379-EE42822D995E}"/>
            </a:ext>
          </a:extLst>
        </xdr:cNvPr>
        <xdr:cNvSpPr txBox="1">
          <a:spLocks noChangeArrowheads="1"/>
        </xdr:cNvSpPr>
      </xdr:nvSpPr>
      <xdr:spPr bwMode="auto">
        <a:xfrm>
          <a:off x="1428750" y="5306377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190</xdr:row>
      <xdr:rowOff>106712</xdr:rowOff>
    </xdr:from>
    <xdr:to>
      <xdr:col>7</xdr:col>
      <xdr:colOff>307771</xdr:colOff>
      <xdr:row>192</xdr:row>
      <xdr:rowOff>109614</xdr:rowOff>
    </xdr:to>
    <xdr:sp macro="" textlink="">
      <xdr:nvSpPr>
        <xdr:cNvPr id="33806" name="Rectangle 3">
          <a:extLst>
            <a:ext uri="{FF2B5EF4-FFF2-40B4-BE49-F238E27FC236}">
              <a16:creationId xmlns:a16="http://schemas.microsoft.com/office/drawing/2014/main" id="{7AC9DF0A-A33E-4CAE-9E23-3F1C1FCA2E06}"/>
            </a:ext>
          </a:extLst>
        </xdr:cNvPr>
        <xdr:cNvSpPr>
          <a:spLocks noChangeArrowheads="1"/>
        </xdr:cNvSpPr>
      </xdr:nvSpPr>
      <xdr:spPr bwMode="auto">
        <a:xfrm>
          <a:off x="3086100" y="6307455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191135</xdr:colOff>
      <xdr:row>497</xdr:row>
      <xdr:rowOff>79375</xdr:rowOff>
    </xdr:from>
    <xdr:to>
      <xdr:col>10</xdr:col>
      <xdr:colOff>111163</xdr:colOff>
      <xdr:row>501</xdr:row>
      <xdr:rowOff>66693</xdr:rowOff>
    </xdr:to>
    <xdr:sp macro="" textlink="">
      <xdr:nvSpPr>
        <xdr:cNvPr id="34223" name="Text Box 2" descr="ورق صحف">
          <a:extLst>
            <a:ext uri="{FF2B5EF4-FFF2-40B4-BE49-F238E27FC236}">
              <a16:creationId xmlns:a16="http://schemas.microsoft.com/office/drawing/2014/main" id="{9CA6B6AA-AF8E-4598-A6B6-DC163E4D293D}"/>
            </a:ext>
          </a:extLst>
        </xdr:cNvPr>
        <xdr:cNvSpPr txBox="1">
          <a:spLocks noChangeArrowheads="1"/>
        </xdr:cNvSpPr>
      </xdr:nvSpPr>
      <xdr:spPr bwMode="auto">
        <a:xfrm>
          <a:off x="1333500" y="137169525"/>
          <a:ext cx="3876675" cy="628650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494</xdr:row>
      <xdr:rowOff>111566</xdr:rowOff>
    </xdr:from>
    <xdr:to>
      <xdr:col>7</xdr:col>
      <xdr:colOff>307771</xdr:colOff>
      <xdr:row>496</xdr:row>
      <xdr:rowOff>147055</xdr:rowOff>
    </xdr:to>
    <xdr:sp macro="" textlink="">
      <xdr:nvSpPr>
        <xdr:cNvPr id="33808" name="Rectangle 3">
          <a:extLst>
            <a:ext uri="{FF2B5EF4-FFF2-40B4-BE49-F238E27FC236}">
              <a16:creationId xmlns:a16="http://schemas.microsoft.com/office/drawing/2014/main" id="{06D374BD-B235-4068-9C0B-DF441EF96CFF}"/>
            </a:ext>
          </a:extLst>
        </xdr:cNvPr>
        <xdr:cNvSpPr>
          <a:spLocks noChangeArrowheads="1"/>
        </xdr:cNvSpPr>
      </xdr:nvSpPr>
      <xdr:spPr bwMode="auto">
        <a:xfrm>
          <a:off x="3086100" y="7361872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4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191135</xdr:colOff>
      <xdr:row>231</xdr:row>
      <xdr:rowOff>85725</xdr:rowOff>
    </xdr:from>
    <xdr:to>
      <xdr:col>10</xdr:col>
      <xdr:colOff>111163</xdr:colOff>
      <xdr:row>235</xdr:row>
      <xdr:rowOff>60373</xdr:rowOff>
    </xdr:to>
    <xdr:sp macro="" textlink="">
      <xdr:nvSpPr>
        <xdr:cNvPr id="34225" name="Text Box 2" descr="ورق صحف">
          <a:extLst>
            <a:ext uri="{FF2B5EF4-FFF2-40B4-BE49-F238E27FC236}">
              <a16:creationId xmlns:a16="http://schemas.microsoft.com/office/drawing/2014/main" id="{ADABC45E-557F-4C77-BB36-8FC4EB869D63}"/>
            </a:ext>
          </a:extLst>
        </xdr:cNvPr>
        <xdr:cNvSpPr txBox="1">
          <a:spLocks noChangeArrowheads="1"/>
        </xdr:cNvSpPr>
      </xdr:nvSpPr>
      <xdr:spPr bwMode="auto">
        <a:xfrm>
          <a:off x="1333500" y="63560325"/>
          <a:ext cx="3876675" cy="628650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228</xdr:row>
      <xdr:rowOff>103570</xdr:rowOff>
    </xdr:from>
    <xdr:to>
      <xdr:col>7</xdr:col>
      <xdr:colOff>307771</xdr:colOff>
      <xdr:row>230</xdr:row>
      <xdr:rowOff>115233</xdr:rowOff>
    </xdr:to>
    <xdr:sp macro="" textlink="">
      <xdr:nvSpPr>
        <xdr:cNvPr id="33810" name="Rectangle 3">
          <a:extLst>
            <a:ext uri="{FF2B5EF4-FFF2-40B4-BE49-F238E27FC236}">
              <a16:creationId xmlns:a16="http://schemas.microsoft.com/office/drawing/2014/main" id="{5987BF49-67AE-496E-A51A-F9BF8D1BDA0D}"/>
            </a:ext>
          </a:extLst>
        </xdr:cNvPr>
        <xdr:cNvSpPr>
          <a:spLocks noChangeArrowheads="1"/>
        </xdr:cNvSpPr>
      </xdr:nvSpPr>
      <xdr:spPr bwMode="auto">
        <a:xfrm>
          <a:off x="3086100" y="8412480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177800</xdr:colOff>
      <xdr:row>269</xdr:row>
      <xdr:rowOff>114300</xdr:rowOff>
    </xdr:from>
    <xdr:to>
      <xdr:col>10</xdr:col>
      <xdr:colOff>82550</xdr:colOff>
      <xdr:row>273</xdr:row>
      <xdr:rowOff>76282</xdr:rowOff>
    </xdr:to>
    <xdr:sp macro="" textlink="">
      <xdr:nvSpPr>
        <xdr:cNvPr id="34227" name="Text Box 2" descr="ورق صحف">
          <a:extLst>
            <a:ext uri="{FF2B5EF4-FFF2-40B4-BE49-F238E27FC236}">
              <a16:creationId xmlns:a16="http://schemas.microsoft.com/office/drawing/2014/main" id="{836AFF2A-EA71-48D9-8232-03B4D8B12E3F}"/>
            </a:ext>
          </a:extLst>
        </xdr:cNvPr>
        <xdr:cNvSpPr txBox="1">
          <a:spLocks noChangeArrowheads="1"/>
        </xdr:cNvSpPr>
      </xdr:nvSpPr>
      <xdr:spPr bwMode="auto">
        <a:xfrm>
          <a:off x="1362075" y="74094975"/>
          <a:ext cx="3876675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266</xdr:row>
      <xdr:rowOff>84520</xdr:rowOff>
    </xdr:from>
    <xdr:to>
      <xdr:col>7</xdr:col>
      <xdr:colOff>307771</xdr:colOff>
      <xdr:row>268</xdr:row>
      <xdr:rowOff>137836</xdr:rowOff>
    </xdr:to>
    <xdr:sp macro="" textlink="">
      <xdr:nvSpPr>
        <xdr:cNvPr id="33812" name="Rectangle 3">
          <a:extLst>
            <a:ext uri="{FF2B5EF4-FFF2-40B4-BE49-F238E27FC236}">
              <a16:creationId xmlns:a16="http://schemas.microsoft.com/office/drawing/2014/main" id="{9A889CCD-8590-4942-8D59-A6AA4B170CBF}"/>
            </a:ext>
          </a:extLst>
        </xdr:cNvPr>
        <xdr:cNvSpPr>
          <a:spLocks noChangeArrowheads="1"/>
        </xdr:cNvSpPr>
      </xdr:nvSpPr>
      <xdr:spPr bwMode="auto">
        <a:xfrm>
          <a:off x="3086100" y="9463087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149225</xdr:colOff>
      <xdr:row>307</xdr:row>
      <xdr:rowOff>93345</xdr:rowOff>
    </xdr:from>
    <xdr:to>
      <xdr:col>10</xdr:col>
      <xdr:colOff>38100</xdr:colOff>
      <xdr:row>311</xdr:row>
      <xdr:rowOff>60400</xdr:rowOff>
    </xdr:to>
    <xdr:sp macro="" textlink="">
      <xdr:nvSpPr>
        <xdr:cNvPr id="34229" name="Text Box 2" descr="ورق صحف">
          <a:extLst>
            <a:ext uri="{FF2B5EF4-FFF2-40B4-BE49-F238E27FC236}">
              <a16:creationId xmlns:a16="http://schemas.microsoft.com/office/drawing/2014/main" id="{8E96E323-E642-42BE-90BA-AF291DAA48E5}"/>
            </a:ext>
          </a:extLst>
        </xdr:cNvPr>
        <xdr:cNvSpPr txBox="1">
          <a:spLocks noChangeArrowheads="1"/>
        </xdr:cNvSpPr>
      </xdr:nvSpPr>
      <xdr:spPr bwMode="auto">
        <a:xfrm>
          <a:off x="1400175" y="84591525"/>
          <a:ext cx="3867150" cy="628650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304</xdr:row>
      <xdr:rowOff>94045</xdr:rowOff>
    </xdr:from>
    <xdr:to>
      <xdr:col>7</xdr:col>
      <xdr:colOff>307771</xdr:colOff>
      <xdr:row>306</xdr:row>
      <xdr:rowOff>119398</xdr:rowOff>
    </xdr:to>
    <xdr:sp macro="" textlink="">
      <xdr:nvSpPr>
        <xdr:cNvPr id="33814" name="Rectangle 3">
          <a:extLst>
            <a:ext uri="{FF2B5EF4-FFF2-40B4-BE49-F238E27FC236}">
              <a16:creationId xmlns:a16="http://schemas.microsoft.com/office/drawing/2014/main" id="{CE1D0B5C-9E9C-47D8-B2C1-F0A1B9092DA5}"/>
            </a:ext>
          </a:extLst>
        </xdr:cNvPr>
        <xdr:cNvSpPr>
          <a:spLocks noChangeArrowheads="1"/>
        </xdr:cNvSpPr>
      </xdr:nvSpPr>
      <xdr:spPr bwMode="auto">
        <a:xfrm>
          <a:off x="3086100" y="10513695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149225</xdr:colOff>
      <xdr:row>535</xdr:row>
      <xdr:rowOff>98425</xdr:rowOff>
    </xdr:from>
    <xdr:to>
      <xdr:col>10</xdr:col>
      <xdr:colOff>38100</xdr:colOff>
      <xdr:row>539</xdr:row>
      <xdr:rowOff>76185</xdr:rowOff>
    </xdr:to>
    <xdr:sp macro="" textlink="">
      <xdr:nvSpPr>
        <xdr:cNvPr id="34231" name="Text Box 2" descr="ورق صحف">
          <a:extLst>
            <a:ext uri="{FF2B5EF4-FFF2-40B4-BE49-F238E27FC236}">
              <a16:creationId xmlns:a16="http://schemas.microsoft.com/office/drawing/2014/main" id="{78020AC1-9C09-4424-9364-0EB424141284}"/>
            </a:ext>
          </a:extLst>
        </xdr:cNvPr>
        <xdr:cNvSpPr txBox="1">
          <a:spLocks noChangeArrowheads="1"/>
        </xdr:cNvSpPr>
      </xdr:nvSpPr>
      <xdr:spPr bwMode="auto">
        <a:xfrm>
          <a:off x="1400175" y="14770417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532</xdr:row>
      <xdr:rowOff>87532</xdr:rowOff>
    </xdr:from>
    <xdr:to>
      <xdr:col>7</xdr:col>
      <xdr:colOff>307771</xdr:colOff>
      <xdr:row>534</xdr:row>
      <xdr:rowOff>116382</xdr:rowOff>
    </xdr:to>
    <xdr:sp macro="" textlink="">
      <xdr:nvSpPr>
        <xdr:cNvPr id="33816" name="Rectangle 3">
          <a:extLst>
            <a:ext uri="{FF2B5EF4-FFF2-40B4-BE49-F238E27FC236}">
              <a16:creationId xmlns:a16="http://schemas.microsoft.com/office/drawing/2014/main" id="{D61C071F-4EF2-408E-94AB-953BDDC0EF18}"/>
            </a:ext>
          </a:extLst>
        </xdr:cNvPr>
        <xdr:cNvSpPr>
          <a:spLocks noChangeArrowheads="1"/>
        </xdr:cNvSpPr>
      </xdr:nvSpPr>
      <xdr:spPr bwMode="auto">
        <a:xfrm>
          <a:off x="3086100" y="11566207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149225</xdr:colOff>
      <xdr:row>345</xdr:row>
      <xdr:rowOff>114300</xdr:rowOff>
    </xdr:from>
    <xdr:to>
      <xdr:col>10</xdr:col>
      <xdr:colOff>38100</xdr:colOff>
      <xdr:row>349</xdr:row>
      <xdr:rowOff>76282</xdr:rowOff>
    </xdr:to>
    <xdr:sp macro="" textlink="">
      <xdr:nvSpPr>
        <xdr:cNvPr id="34233" name="Text Box 2" descr="ورق صحف">
          <a:extLst>
            <a:ext uri="{FF2B5EF4-FFF2-40B4-BE49-F238E27FC236}">
              <a16:creationId xmlns:a16="http://schemas.microsoft.com/office/drawing/2014/main" id="{5C81C926-B334-4375-94DE-F541C4CE6246}"/>
            </a:ext>
          </a:extLst>
        </xdr:cNvPr>
        <xdr:cNvSpPr txBox="1">
          <a:spLocks noChangeArrowheads="1"/>
        </xdr:cNvSpPr>
      </xdr:nvSpPr>
      <xdr:spPr bwMode="auto">
        <a:xfrm>
          <a:off x="1400175" y="95126175"/>
          <a:ext cx="3867150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342</xdr:row>
      <xdr:rowOff>106142</xdr:rowOff>
    </xdr:from>
    <xdr:to>
      <xdr:col>7</xdr:col>
      <xdr:colOff>307771</xdr:colOff>
      <xdr:row>344</xdr:row>
      <xdr:rowOff>134697</xdr:rowOff>
    </xdr:to>
    <xdr:sp macro="" textlink="">
      <xdr:nvSpPr>
        <xdr:cNvPr id="33818" name="Rectangle 3">
          <a:extLst>
            <a:ext uri="{FF2B5EF4-FFF2-40B4-BE49-F238E27FC236}">
              <a16:creationId xmlns:a16="http://schemas.microsoft.com/office/drawing/2014/main" id="{6F0164D5-DA49-4453-A328-3BC813B79184}"/>
            </a:ext>
          </a:extLst>
        </xdr:cNvPr>
        <xdr:cNvSpPr>
          <a:spLocks noChangeArrowheads="1"/>
        </xdr:cNvSpPr>
      </xdr:nvSpPr>
      <xdr:spPr bwMode="auto">
        <a:xfrm>
          <a:off x="3086100" y="12618720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4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215900</xdr:colOff>
      <xdr:row>383</xdr:row>
      <xdr:rowOff>98425</xdr:rowOff>
    </xdr:from>
    <xdr:to>
      <xdr:col>10</xdr:col>
      <xdr:colOff>120650</xdr:colOff>
      <xdr:row>387</xdr:row>
      <xdr:rowOff>76252</xdr:rowOff>
    </xdr:to>
    <xdr:sp macro="" textlink="">
      <xdr:nvSpPr>
        <xdr:cNvPr id="34235" name="Text Box 2" descr="ورق صحف">
          <a:extLst>
            <a:ext uri="{FF2B5EF4-FFF2-40B4-BE49-F238E27FC236}">
              <a16:creationId xmlns:a16="http://schemas.microsoft.com/office/drawing/2014/main" id="{2E1E450D-57B6-48C6-BB95-955909DA9562}"/>
            </a:ext>
          </a:extLst>
        </xdr:cNvPr>
        <xdr:cNvSpPr txBox="1">
          <a:spLocks noChangeArrowheads="1"/>
        </xdr:cNvSpPr>
      </xdr:nvSpPr>
      <xdr:spPr bwMode="auto">
        <a:xfrm>
          <a:off x="1323975" y="105641775"/>
          <a:ext cx="3876675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380</xdr:row>
      <xdr:rowOff>106142</xdr:rowOff>
    </xdr:from>
    <xdr:to>
      <xdr:col>7</xdr:col>
      <xdr:colOff>307771</xdr:colOff>
      <xdr:row>382</xdr:row>
      <xdr:rowOff>115075</xdr:rowOff>
    </xdr:to>
    <xdr:sp macro="" textlink="">
      <xdr:nvSpPr>
        <xdr:cNvPr id="33820" name="Rectangle 3">
          <a:extLst>
            <a:ext uri="{FF2B5EF4-FFF2-40B4-BE49-F238E27FC236}">
              <a16:creationId xmlns:a16="http://schemas.microsoft.com/office/drawing/2014/main" id="{2B3306D3-F7D3-4450-AD19-42E60977413D}"/>
            </a:ext>
          </a:extLst>
        </xdr:cNvPr>
        <xdr:cNvSpPr>
          <a:spLocks noChangeArrowheads="1"/>
        </xdr:cNvSpPr>
      </xdr:nvSpPr>
      <xdr:spPr bwMode="auto">
        <a:xfrm>
          <a:off x="3086100" y="13670280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191135</xdr:colOff>
      <xdr:row>421</xdr:row>
      <xdr:rowOff>114300</xdr:rowOff>
    </xdr:from>
    <xdr:to>
      <xdr:col>10</xdr:col>
      <xdr:colOff>111163</xdr:colOff>
      <xdr:row>425</xdr:row>
      <xdr:rowOff>75828</xdr:rowOff>
    </xdr:to>
    <xdr:sp macro="" textlink="">
      <xdr:nvSpPr>
        <xdr:cNvPr id="34237" name="Text Box 2" descr="ورق صحف">
          <a:extLst>
            <a:ext uri="{FF2B5EF4-FFF2-40B4-BE49-F238E27FC236}">
              <a16:creationId xmlns:a16="http://schemas.microsoft.com/office/drawing/2014/main" id="{DC1DAE68-814D-4B1F-A733-6C262D4E52C0}"/>
            </a:ext>
          </a:extLst>
        </xdr:cNvPr>
        <xdr:cNvSpPr txBox="1">
          <a:spLocks noChangeArrowheads="1"/>
        </xdr:cNvSpPr>
      </xdr:nvSpPr>
      <xdr:spPr bwMode="auto">
        <a:xfrm>
          <a:off x="1333500" y="116157375"/>
          <a:ext cx="3876675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418</xdr:row>
      <xdr:rowOff>96618</xdr:rowOff>
    </xdr:from>
    <xdr:to>
      <xdr:col>7</xdr:col>
      <xdr:colOff>307771</xdr:colOff>
      <xdr:row>420</xdr:row>
      <xdr:rowOff>134877</xdr:rowOff>
    </xdr:to>
    <xdr:sp macro="" textlink="">
      <xdr:nvSpPr>
        <xdr:cNvPr id="33822" name="Rectangle 3">
          <a:extLst>
            <a:ext uri="{FF2B5EF4-FFF2-40B4-BE49-F238E27FC236}">
              <a16:creationId xmlns:a16="http://schemas.microsoft.com/office/drawing/2014/main" id="{30BD9392-88F6-46DE-AD6C-1A3744CC92FA}"/>
            </a:ext>
          </a:extLst>
        </xdr:cNvPr>
        <xdr:cNvSpPr>
          <a:spLocks noChangeArrowheads="1"/>
        </xdr:cNvSpPr>
      </xdr:nvSpPr>
      <xdr:spPr bwMode="auto">
        <a:xfrm>
          <a:off x="3086100" y="147199350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4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191135</xdr:colOff>
      <xdr:row>573</xdr:row>
      <xdr:rowOff>79375</xdr:rowOff>
    </xdr:from>
    <xdr:to>
      <xdr:col>10</xdr:col>
      <xdr:colOff>109243</xdr:colOff>
      <xdr:row>577</xdr:row>
      <xdr:rowOff>76232</xdr:rowOff>
    </xdr:to>
    <xdr:sp macro="" textlink="">
      <xdr:nvSpPr>
        <xdr:cNvPr id="34239" name="Text Box 2" descr="ورق صحف">
          <a:extLst>
            <a:ext uri="{FF2B5EF4-FFF2-40B4-BE49-F238E27FC236}">
              <a16:creationId xmlns:a16="http://schemas.microsoft.com/office/drawing/2014/main" id="{34F2C48E-8F63-44D3-B520-4573FB51110B}"/>
            </a:ext>
          </a:extLst>
        </xdr:cNvPr>
        <xdr:cNvSpPr txBox="1">
          <a:spLocks noChangeArrowheads="1"/>
        </xdr:cNvSpPr>
      </xdr:nvSpPr>
      <xdr:spPr bwMode="auto">
        <a:xfrm>
          <a:off x="1343025" y="158219775"/>
          <a:ext cx="3876675" cy="619125"/>
        </a:xfrm>
        <a:prstGeom prst="rect">
          <a:avLst/>
        </a:prstGeom>
        <a:solidFill>
          <a:srgbClr val="FAFAFA"/>
        </a:solidFill>
        <a:ln w="57150" cmpd="thickThin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82296" tIns="64008" rIns="82296" bIns="0" anchor="t" upright="1"/>
        <a:lstStyle/>
        <a:p>
          <a:pPr algn="ctr" rtl="1">
            <a:defRPr sz="1000"/>
          </a:pPr>
          <a:r>
            <a:rPr lang="ar-SA" sz="2900" b="0" i="0" u="none" strike="noStrike" baseline="0">
              <a:solidFill>
                <a:srgbClr val="000000"/>
              </a:solidFill>
              <a:latin typeface="Arial"/>
              <a:cs typeface="Arial"/>
            </a:rPr>
            <a:t>ملاحظـــــات هــــامة</a:t>
          </a: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ar-SA" sz="2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469265</xdr:colOff>
      <xdr:row>570</xdr:row>
      <xdr:rowOff>104775</xdr:rowOff>
    </xdr:from>
    <xdr:to>
      <xdr:col>7</xdr:col>
      <xdr:colOff>307771</xdr:colOff>
      <xdr:row>572</xdr:row>
      <xdr:rowOff>123825</xdr:rowOff>
    </xdr:to>
    <xdr:sp macro="" textlink="">
      <xdr:nvSpPr>
        <xdr:cNvPr id="33824" name="Rectangle 3">
          <a:extLst>
            <a:ext uri="{FF2B5EF4-FFF2-40B4-BE49-F238E27FC236}">
              <a16:creationId xmlns:a16="http://schemas.microsoft.com/office/drawing/2014/main" id="{6973D7B1-147F-4FF5-AB1A-0DE4949B7297}"/>
            </a:ext>
          </a:extLst>
        </xdr:cNvPr>
        <xdr:cNvSpPr>
          <a:spLocks noChangeArrowheads="1"/>
        </xdr:cNvSpPr>
      </xdr:nvSpPr>
      <xdr:spPr bwMode="auto">
        <a:xfrm>
          <a:off x="3086100" y="157724475"/>
          <a:ext cx="457200" cy="3524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ctr" rtl="1">
            <a:lnSpc>
              <a:spcPts val="1500"/>
            </a:lnSpc>
            <a:defRPr sz="1000"/>
          </a:pPr>
          <a:r>
            <a:rPr lang="ar-SA" sz="1400" b="1" i="0" u="none" strike="noStrike" baseline="0">
              <a:solidFill>
                <a:srgbClr val="000000"/>
              </a:solidFill>
              <a:latin typeface="Calibri"/>
            </a:rPr>
            <a:t>11</a:t>
          </a: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lnSpc>
              <a:spcPts val="1500"/>
            </a:lnSpc>
            <a:defRPr sz="1000"/>
          </a:pPr>
          <a:endParaRPr lang="ar-SA" sz="14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571;&#1587;&#1605;&#1575;&#1569;%20&#1575;&#1604;&#1605;&#1603;&#1575;&#1578;&#157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575;&#1604;&#1576;&#1606;&#160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اسماء المكاتب "/>
      <sheetName val="Sheet2"/>
      <sheetName val="Sheet3"/>
    </sheetNames>
    <sheetDataSet>
      <sheetData sheetId="0">
        <row r="1">
          <cell r="A1" t="str">
            <v xml:space="preserve">البرنامج الآلي لكشف الحساب (57/حسابات ) وكشف الحساب (58/حسابات) سلطة محلية </v>
          </cell>
        </row>
        <row r="2">
          <cell r="A2" t="str">
            <v>تـــــعــــــــز</v>
          </cell>
        </row>
        <row r="4">
          <cell r="A4" t="str">
            <v>القاهرة</v>
          </cell>
        </row>
        <row r="5">
          <cell r="A5" t="str">
            <v xml:space="preserve">رقم المكتب </v>
          </cell>
          <cell r="B5" t="str">
            <v xml:space="preserve">اسم المكتب </v>
          </cell>
          <cell r="C5" t="str">
            <v xml:space="preserve">رقم المكتب </v>
          </cell>
          <cell r="D5" t="str">
            <v xml:space="preserve">اسم المكتب </v>
          </cell>
        </row>
        <row r="6">
          <cell r="A6">
            <v>1</v>
          </cell>
          <cell r="B6" t="str">
            <v>تجميعي مكاتب المديرية</v>
          </cell>
          <cell r="C6">
            <v>21</v>
          </cell>
          <cell r="D6" t="str">
            <v>الشئون والعمل</v>
          </cell>
        </row>
        <row r="7">
          <cell r="A7">
            <v>2</v>
          </cell>
          <cell r="B7" t="str">
            <v>المجلس المحلي</v>
          </cell>
          <cell r="C7">
            <v>22</v>
          </cell>
          <cell r="D7" t="str">
            <v>الثروة السمكية</v>
          </cell>
        </row>
        <row r="8">
          <cell r="A8">
            <v>3</v>
          </cell>
          <cell r="B8" t="str">
            <v>السلطة القضائية</v>
          </cell>
          <cell r="C8">
            <v>23</v>
          </cell>
          <cell r="D8" t="str">
            <v>الشباب</v>
          </cell>
        </row>
        <row r="9">
          <cell r="A9">
            <v>4</v>
          </cell>
          <cell r="B9" t="str">
            <v>الموارد المائية</v>
          </cell>
          <cell r="C9">
            <v>24</v>
          </cell>
          <cell r="D9" t="str">
            <v>الثقافة</v>
          </cell>
        </row>
        <row r="10">
          <cell r="A10">
            <v>5</v>
          </cell>
          <cell r="B10" t="str">
            <v>المغتربين</v>
          </cell>
          <cell r="C10">
            <v>25</v>
          </cell>
          <cell r="D10" t="str">
            <v>السياحة</v>
          </cell>
        </row>
        <row r="11">
          <cell r="A11">
            <v>6</v>
          </cell>
          <cell r="B11" t="str">
            <v>الخدمة المدنية</v>
          </cell>
          <cell r="C11">
            <v>26</v>
          </cell>
          <cell r="D11" t="str">
            <v>الاعلام</v>
          </cell>
        </row>
        <row r="12">
          <cell r="A12">
            <v>7</v>
          </cell>
          <cell r="B12" t="str">
            <v>المالية</v>
          </cell>
          <cell r="C12">
            <v>27</v>
          </cell>
          <cell r="D12" t="str">
            <v>الأشغال العامة</v>
          </cell>
        </row>
        <row r="13">
          <cell r="A13">
            <v>8</v>
          </cell>
          <cell r="B13" t="str">
            <v>الجمارك</v>
          </cell>
          <cell r="C13">
            <v>28</v>
          </cell>
          <cell r="D13" t="str">
            <v>هـ.الأراضي والمساحة</v>
          </cell>
        </row>
        <row r="14">
          <cell r="A14">
            <v>9</v>
          </cell>
          <cell r="B14" t="str">
            <v>الضرائب</v>
          </cell>
          <cell r="C14">
            <v>29</v>
          </cell>
          <cell r="D14" t="str">
            <v>الزراعة والري</v>
          </cell>
        </row>
        <row r="15">
          <cell r="A15">
            <v>10</v>
          </cell>
          <cell r="B15" t="str">
            <v>الإدارة المحلية</v>
          </cell>
          <cell r="C15">
            <v>30</v>
          </cell>
          <cell r="D15" t="str">
            <v>الكهرباء</v>
          </cell>
        </row>
        <row r="16">
          <cell r="A16">
            <v>11</v>
          </cell>
          <cell r="B16" t="str">
            <v>الداخلية</v>
          </cell>
          <cell r="C16">
            <v>31</v>
          </cell>
          <cell r="D16" t="str">
            <v>المياه والبيئة</v>
          </cell>
        </row>
        <row r="17">
          <cell r="A17">
            <v>12</v>
          </cell>
          <cell r="B17" t="str">
            <v>الأحوال المدنية</v>
          </cell>
          <cell r="C17">
            <v>32</v>
          </cell>
          <cell r="D17" t="str">
            <v>الإتصالات</v>
          </cell>
        </row>
        <row r="18">
          <cell r="A18">
            <v>13</v>
          </cell>
          <cell r="B18" t="str">
            <v>الجوازات</v>
          </cell>
          <cell r="C18">
            <v>33</v>
          </cell>
          <cell r="D18" t="str">
            <v>النقل</v>
          </cell>
        </row>
        <row r="19">
          <cell r="A19">
            <v>14</v>
          </cell>
          <cell r="B19" t="str">
            <v>الشئون القانونية</v>
          </cell>
          <cell r="C19">
            <v>34</v>
          </cell>
          <cell r="D19" t="str">
            <v>الصناعة والتجارة</v>
          </cell>
        </row>
        <row r="20">
          <cell r="A20">
            <v>15</v>
          </cell>
          <cell r="B20" t="str">
            <v>التخطيط والتعاون الدولي</v>
          </cell>
          <cell r="C20">
            <v>35</v>
          </cell>
          <cell r="D20" t="str">
            <v>التوجيه والإرشاد</v>
          </cell>
        </row>
        <row r="21">
          <cell r="A21">
            <v>16</v>
          </cell>
          <cell r="B21" t="str">
            <v>التربية والتعليم</v>
          </cell>
          <cell r="C21">
            <v>36</v>
          </cell>
          <cell r="D21" t="str">
            <v>الاثار</v>
          </cell>
        </row>
        <row r="22">
          <cell r="A22">
            <v>17</v>
          </cell>
          <cell r="B22" t="str">
            <v>المعهد الوطني</v>
          </cell>
        </row>
        <row r="23">
          <cell r="A23">
            <v>18</v>
          </cell>
          <cell r="B23" t="str">
            <v>مركز الدراسات</v>
          </cell>
        </row>
        <row r="24">
          <cell r="A24">
            <v>19</v>
          </cell>
          <cell r="B24" t="str">
            <v>التعليم الفني</v>
          </cell>
        </row>
        <row r="25">
          <cell r="A25">
            <v>20</v>
          </cell>
          <cell r="B25" t="str">
            <v>الصحة والسكان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ش1"/>
      <sheetName val="ش2"/>
      <sheetName val="ش3"/>
      <sheetName val="ش4"/>
      <sheetName val="ش5"/>
      <sheetName val="ش6"/>
      <sheetName val="ش7"/>
      <sheetName val="ش8"/>
      <sheetName val="ش9"/>
      <sheetName val="ش10"/>
      <sheetName val="ش11"/>
      <sheetName val="ش12"/>
      <sheetName val="تجميع"/>
    </sheetNames>
    <sheetDataSet>
      <sheetData sheetId="0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1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41557799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2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30746000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3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10000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1262997</v>
          </cell>
          <cell r="T18">
            <v>10000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32231202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4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1950000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5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841998</v>
          </cell>
          <cell r="T18">
            <v>607300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35060200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2796201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6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80700</v>
          </cell>
          <cell r="G18">
            <v>199800</v>
          </cell>
          <cell r="H18">
            <v>0</v>
          </cell>
          <cell r="I18">
            <v>0</v>
          </cell>
          <cell r="J18">
            <v>425400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841998</v>
          </cell>
          <cell r="T18">
            <v>446600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27324600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7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356831</v>
          </cell>
          <cell r="T18">
            <v>596600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13937000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8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9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10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11"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6.xl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0"/>
  <dimension ref="A1:D45"/>
  <sheetViews>
    <sheetView showGridLines="0" rightToLeft="1" view="pageBreakPreview" topLeftCell="A16" zoomScaleNormal="100" zoomScaleSheetLayoutView="100" workbookViewId="0">
      <selection activeCell="D21" sqref="D21"/>
    </sheetView>
  </sheetViews>
  <sheetFormatPr defaultColWidth="9.1796875" defaultRowHeight="20"/>
  <cols>
    <col min="1" max="1" width="13" style="227" bestFit="1" customWidth="1"/>
    <col min="2" max="2" width="38.7265625" style="227" customWidth="1"/>
    <col min="3" max="3" width="13" style="227" bestFit="1" customWidth="1"/>
    <col min="4" max="4" width="36.54296875" style="227" customWidth="1"/>
    <col min="5" max="16384" width="9.1796875" style="226"/>
  </cols>
  <sheetData>
    <row r="1" spans="1:4" ht="39" customHeight="1" thickTop="1" thickBot="1">
      <c r="A1" s="427" t="str">
        <f>'[1]اسماء المكاتب '!$A$1</f>
        <v xml:space="preserve">البرنامج الآلي لكشف الحساب (57/حسابات ) وكشف الحساب (58/حسابات) سلطة محلية </v>
      </c>
      <c r="B1" s="428"/>
      <c r="C1" s="428"/>
      <c r="D1" s="429"/>
    </row>
    <row r="2" spans="1:4" ht="31.5" customHeight="1" thickTop="1">
      <c r="A2" s="426" t="str">
        <f>'[1]اسماء المكاتب '!A2</f>
        <v>تـــــعــــــــز</v>
      </c>
      <c r="B2" s="426"/>
      <c r="C2" s="426"/>
      <c r="D2" s="426"/>
    </row>
    <row r="3" spans="1:4" ht="27.75" customHeight="1">
      <c r="A3" s="425">
        <f>'[1]اسماء المكاتب '!A3</f>
        <v>0</v>
      </c>
      <c r="B3" s="425"/>
      <c r="C3" s="425"/>
      <c r="D3" s="425"/>
    </row>
    <row r="4" spans="1:4" ht="20.5" thickBot="1">
      <c r="A4" s="238"/>
      <c r="B4" s="238"/>
      <c r="C4" s="238"/>
      <c r="D4" s="238"/>
    </row>
    <row r="5" spans="1:4" s="228" customFormat="1" ht="41.25" customHeight="1" thickTop="1" thickBot="1">
      <c r="A5" s="239" t="str">
        <f>'[1]اسماء المكاتب '!A5</f>
        <v xml:space="preserve">رقم المكتب </v>
      </c>
      <c r="B5" s="240" t="str">
        <f>'[1]اسماء المكاتب '!B5</f>
        <v xml:space="preserve">اسم المكتب </v>
      </c>
      <c r="C5" s="239" t="str">
        <f>'[1]اسماء المكاتب '!C5</f>
        <v xml:space="preserve">رقم المكتب </v>
      </c>
      <c r="D5" s="241" t="str">
        <f>'[1]اسماء المكاتب '!D5</f>
        <v xml:space="preserve">اسم المكتب </v>
      </c>
    </row>
    <row r="6" spans="1:4" ht="27.75" customHeight="1" thickTop="1">
      <c r="A6" s="242">
        <f>'[1]اسماء المكاتب '!$A$6</f>
        <v>1</v>
      </c>
      <c r="B6" s="243" t="str">
        <f>'[1]اسماء المكاتب '!$B$6</f>
        <v>تجميعي مكاتب المديرية</v>
      </c>
      <c r="C6" s="242">
        <f>'[1]اسماء المكاتب '!$C$6</f>
        <v>21</v>
      </c>
      <c r="D6" s="244" t="str">
        <f>'[1]اسماء المكاتب '!$D$6</f>
        <v>الشئون والعمل</v>
      </c>
    </row>
    <row r="7" spans="1:4" ht="27.75" customHeight="1">
      <c r="A7" s="245">
        <f>'[1]اسماء المكاتب '!$A$7</f>
        <v>2</v>
      </c>
      <c r="B7" s="246" t="str">
        <f>'[1]اسماء المكاتب '!$B$7</f>
        <v>المجلس المحلي</v>
      </c>
      <c r="C7" s="245">
        <f>'[1]اسماء المكاتب '!$C$7</f>
        <v>22</v>
      </c>
      <c r="D7" s="247" t="str">
        <f>'[1]اسماء المكاتب '!$D$7</f>
        <v>الثروة السمكية</v>
      </c>
    </row>
    <row r="8" spans="1:4" ht="27.75" customHeight="1">
      <c r="A8" s="248">
        <f>'[1]اسماء المكاتب '!$A$8</f>
        <v>3</v>
      </c>
      <c r="B8" s="249" t="str">
        <f>'[1]اسماء المكاتب '!$B$8</f>
        <v>السلطة القضائية</v>
      </c>
      <c r="C8" s="248">
        <f>'[1]اسماء المكاتب '!$C$8</f>
        <v>23</v>
      </c>
      <c r="D8" s="250" t="str">
        <f>'[1]اسماء المكاتب '!$D$8</f>
        <v>الشباب</v>
      </c>
    </row>
    <row r="9" spans="1:4" ht="27.75" customHeight="1">
      <c r="A9" s="245">
        <f>'[1]اسماء المكاتب '!$A$9</f>
        <v>4</v>
      </c>
      <c r="B9" s="246" t="str">
        <f>'[1]اسماء المكاتب '!$B$9</f>
        <v>الموارد المائية</v>
      </c>
      <c r="C9" s="245">
        <f>'[1]اسماء المكاتب '!$C$9</f>
        <v>24</v>
      </c>
      <c r="D9" s="247" t="str">
        <f>'[1]اسماء المكاتب '!$D$9</f>
        <v>الثقافة</v>
      </c>
    </row>
    <row r="10" spans="1:4" ht="27.75" customHeight="1">
      <c r="A10" s="248">
        <f>'[1]اسماء المكاتب '!$A$10</f>
        <v>5</v>
      </c>
      <c r="B10" s="249" t="str">
        <f>'[1]اسماء المكاتب '!$B$10</f>
        <v>المغتربين</v>
      </c>
      <c r="C10" s="248">
        <f>'[1]اسماء المكاتب '!$C$10</f>
        <v>25</v>
      </c>
      <c r="D10" s="250" t="str">
        <f>'[1]اسماء المكاتب '!$D$10</f>
        <v>السياحة</v>
      </c>
    </row>
    <row r="11" spans="1:4" ht="27.75" customHeight="1">
      <c r="A11" s="245">
        <f>'[1]اسماء المكاتب '!$A$11</f>
        <v>6</v>
      </c>
      <c r="B11" s="246" t="str">
        <f>'[1]اسماء المكاتب '!$B$11</f>
        <v>الخدمة المدنية</v>
      </c>
      <c r="C11" s="245">
        <f>'[1]اسماء المكاتب '!$C$11</f>
        <v>26</v>
      </c>
      <c r="D11" s="247" t="str">
        <f>'[1]اسماء المكاتب '!$D$11</f>
        <v>الاعلام</v>
      </c>
    </row>
    <row r="12" spans="1:4" ht="27.75" customHeight="1">
      <c r="A12" s="248">
        <f>'[1]اسماء المكاتب '!$A$12</f>
        <v>7</v>
      </c>
      <c r="B12" s="249" t="str">
        <f>'[1]اسماء المكاتب '!$B$12</f>
        <v>المالية</v>
      </c>
      <c r="C12" s="248">
        <f>'[1]اسماء المكاتب '!$C$12</f>
        <v>27</v>
      </c>
      <c r="D12" s="250" t="str">
        <f>'[1]اسماء المكاتب '!$D$12</f>
        <v>الأشغال العامة</v>
      </c>
    </row>
    <row r="13" spans="1:4" ht="27.75" customHeight="1">
      <c r="A13" s="245">
        <f>'[1]اسماء المكاتب '!$A$13</f>
        <v>8</v>
      </c>
      <c r="B13" s="246" t="str">
        <f>'[1]اسماء المكاتب '!$B$13</f>
        <v>الجمارك</v>
      </c>
      <c r="C13" s="245">
        <f>'[1]اسماء المكاتب '!$C$13</f>
        <v>28</v>
      </c>
      <c r="D13" s="247" t="str">
        <f>'[1]اسماء المكاتب '!$D$13</f>
        <v>هـ.الأراضي والمساحة</v>
      </c>
    </row>
    <row r="14" spans="1:4" ht="27.75" customHeight="1">
      <c r="A14" s="248">
        <f>'[1]اسماء المكاتب '!$A$14</f>
        <v>9</v>
      </c>
      <c r="B14" s="249" t="str">
        <f>'[1]اسماء المكاتب '!$B$14</f>
        <v>الضرائب</v>
      </c>
      <c r="C14" s="248">
        <f>'[1]اسماء المكاتب '!$C$14</f>
        <v>29</v>
      </c>
      <c r="D14" s="250" t="str">
        <f>'[1]اسماء المكاتب '!$D$14</f>
        <v>الزراعة والري</v>
      </c>
    </row>
    <row r="15" spans="1:4" ht="27.75" customHeight="1">
      <c r="A15" s="245">
        <f>'[1]اسماء المكاتب '!$A$15</f>
        <v>10</v>
      </c>
      <c r="B15" s="246" t="str">
        <f>'[1]اسماء المكاتب '!$B$15</f>
        <v>الإدارة المحلية</v>
      </c>
      <c r="C15" s="245">
        <f>'[1]اسماء المكاتب '!$C$15</f>
        <v>30</v>
      </c>
      <c r="D15" s="247" t="str">
        <f>'[1]اسماء المكاتب '!$D$15</f>
        <v>الكهرباء</v>
      </c>
    </row>
    <row r="16" spans="1:4" ht="27.75" customHeight="1">
      <c r="A16" s="248">
        <f>'[1]اسماء المكاتب '!$A$16</f>
        <v>11</v>
      </c>
      <c r="B16" s="249" t="str">
        <f>'[1]اسماء المكاتب '!$B$16</f>
        <v>الداخلية</v>
      </c>
      <c r="C16" s="248">
        <f>'[1]اسماء المكاتب '!$C$16</f>
        <v>31</v>
      </c>
      <c r="D16" s="250" t="str">
        <f>'[1]اسماء المكاتب '!$D$16</f>
        <v>المياه والبيئة</v>
      </c>
    </row>
    <row r="17" spans="1:4" ht="27.75" customHeight="1">
      <c r="A17" s="245">
        <f>'[1]اسماء المكاتب '!$A$17</f>
        <v>12</v>
      </c>
      <c r="B17" s="246" t="str">
        <f>'[1]اسماء المكاتب '!$B$17</f>
        <v>الأحوال المدنية</v>
      </c>
      <c r="C17" s="245">
        <f>'[1]اسماء المكاتب '!$C$17</f>
        <v>32</v>
      </c>
      <c r="D17" s="247" t="str">
        <f>'[1]اسماء المكاتب '!$D$17</f>
        <v>الإتصالات</v>
      </c>
    </row>
    <row r="18" spans="1:4" ht="27.75" customHeight="1">
      <c r="A18" s="248">
        <f>'[1]اسماء المكاتب '!$A$18</f>
        <v>13</v>
      </c>
      <c r="B18" s="249" t="str">
        <f>'[1]اسماء المكاتب '!$B$18</f>
        <v>الجوازات</v>
      </c>
      <c r="C18" s="248">
        <f>'[1]اسماء المكاتب '!$C$18</f>
        <v>33</v>
      </c>
      <c r="D18" s="250" t="str">
        <f>'[1]اسماء المكاتب '!$D$18</f>
        <v>النقل</v>
      </c>
    </row>
    <row r="19" spans="1:4" ht="27.75" customHeight="1">
      <c r="A19" s="245">
        <f>'[1]اسماء المكاتب '!$A$19</f>
        <v>14</v>
      </c>
      <c r="B19" s="246" t="str">
        <f>'[1]اسماء المكاتب '!$B$19</f>
        <v>الشئون القانونية</v>
      </c>
      <c r="C19" s="245">
        <f>'[1]اسماء المكاتب '!$C$19</f>
        <v>34</v>
      </c>
      <c r="D19" s="247" t="str">
        <f>'[1]اسماء المكاتب '!$D$19</f>
        <v>الصناعة والتجارة</v>
      </c>
    </row>
    <row r="20" spans="1:4" ht="27.75" customHeight="1">
      <c r="A20" s="248">
        <f>'[1]اسماء المكاتب '!$A$20</f>
        <v>15</v>
      </c>
      <c r="B20" s="249" t="str">
        <f>'[1]اسماء المكاتب '!$B$20</f>
        <v>التخطيط والتعاون الدولي</v>
      </c>
      <c r="C20" s="248">
        <f>'[1]اسماء المكاتب '!$C$20</f>
        <v>35</v>
      </c>
      <c r="D20" s="250" t="str">
        <f>'[1]اسماء المكاتب '!$D$20</f>
        <v>التوجيه والإرشاد</v>
      </c>
    </row>
    <row r="21" spans="1:4" ht="27.75" customHeight="1">
      <c r="A21" s="245">
        <f>'[1]اسماء المكاتب '!$A$21</f>
        <v>16</v>
      </c>
      <c r="B21" s="246" t="str">
        <f>'[1]اسماء المكاتب '!$B$21</f>
        <v>التربية والتعليم</v>
      </c>
      <c r="C21" s="245">
        <f>'[1]اسماء المكاتب '!$C$21</f>
        <v>36</v>
      </c>
      <c r="D21" s="247" t="str">
        <f>'[1]اسماء المكاتب '!$D$21</f>
        <v>الاثار</v>
      </c>
    </row>
    <row r="22" spans="1:4" ht="27.75" customHeight="1">
      <c r="A22" s="248">
        <f>'[1]اسماء المكاتب '!$A$22</f>
        <v>17</v>
      </c>
      <c r="B22" s="249" t="str">
        <f>'[1]اسماء المكاتب '!$B$22</f>
        <v>المعهد الوطني</v>
      </c>
      <c r="C22" s="248"/>
      <c r="D22" s="251"/>
    </row>
    <row r="23" spans="1:4" ht="27.75" customHeight="1">
      <c r="A23" s="245">
        <f>'[1]اسماء المكاتب '!$A$23</f>
        <v>18</v>
      </c>
      <c r="B23" s="252" t="str">
        <f>'[1]اسماء المكاتب '!$B$23</f>
        <v>مركز الدراسات</v>
      </c>
      <c r="C23" s="253"/>
      <c r="D23" s="254"/>
    </row>
    <row r="24" spans="1:4" ht="27.75" customHeight="1">
      <c r="A24" s="248">
        <f>'[1]اسماء المكاتب '!$A$24</f>
        <v>19</v>
      </c>
      <c r="B24" s="255" t="str">
        <f>'[1]اسماء المكاتب '!$B$24</f>
        <v>التعليم الفني</v>
      </c>
      <c r="C24" s="256"/>
      <c r="D24" s="257"/>
    </row>
    <row r="25" spans="1:4" ht="27.75" customHeight="1" thickBot="1">
      <c r="A25" s="258">
        <f>'[1]اسماء المكاتب '!$A$25</f>
        <v>20</v>
      </c>
      <c r="B25" s="259" t="str">
        <f>'[1]اسماء المكاتب '!$B$25</f>
        <v>الصحة والسكان</v>
      </c>
      <c r="C25" s="258"/>
      <c r="D25" s="260"/>
    </row>
    <row r="26" spans="1:4" ht="27.75" customHeight="1" thickTop="1"/>
    <row r="27" spans="1:4" ht="27.75" customHeight="1"/>
    <row r="28" spans="1:4" ht="27.75" customHeight="1"/>
    <row r="29" spans="1:4" ht="27.75" customHeight="1"/>
    <row r="30" spans="1:4" ht="27.75" customHeight="1"/>
    <row r="31" spans="1:4" ht="27.75" customHeight="1"/>
    <row r="32" spans="1:4" ht="27.75" customHeight="1"/>
    <row r="33" ht="27.75" customHeight="1"/>
    <row r="34" ht="27.75" customHeight="1"/>
    <row r="35" ht="27.75" customHeight="1"/>
    <row r="36" ht="27.75" customHeight="1"/>
    <row r="37" ht="27.75" customHeight="1"/>
    <row r="38" ht="27.75" customHeight="1"/>
    <row r="39" ht="27.75" customHeight="1"/>
    <row r="40" ht="27.75" customHeight="1"/>
    <row r="41" ht="27.75" customHeight="1"/>
    <row r="42" ht="27.75" customHeight="1"/>
    <row r="43" ht="27.75" customHeight="1"/>
    <row r="44" ht="27.75" customHeight="1"/>
    <row r="45" ht="27.75" customHeight="1"/>
  </sheetData>
  <sheetProtection password="EE95" sheet="1" objects="1" scenarios="1" formatCells="0" formatColumns="0" formatRows="0" sort="0" autoFilter="0"/>
  <mergeCells count="3">
    <mergeCell ref="A3:D3"/>
    <mergeCell ref="A2:D2"/>
    <mergeCell ref="A1:D1"/>
  </mergeCells>
  <phoneticPr fontId="41" type="noConversion"/>
  <hyperlinks>
    <hyperlink ref="B11" r:id="rId1" display="الخدمة المدنية "/>
  </hyperlinks>
  <pageMargins left="0.2" right="0.2" top="0.39" bottom="0.47" header="0.23" footer="0.25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">
    <tabColor rgb="FFFF0000"/>
  </sheetPr>
  <dimension ref="B1:K55"/>
  <sheetViews>
    <sheetView showGridLines="0" rightToLeft="1" zoomScale="85" zoomScaleNormal="85" zoomScaleSheetLayoutView="120" workbookViewId="0">
      <selection activeCell="C36" sqref="C36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'[1]اسماء المكاتب '!$A$30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31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31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31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31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398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'[1]اسماء المكاتب '!$A$2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'[1]اسماء المكاتب '!$A$4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IF(VALUE(LEFT(FNAME(),2))&lt;21,VLOOKUP(VALUE(LEFT(FNAME(),2)),'اسماء المكاتب '!$A$6:$B$25,2,0),VLOOKUP(VALUE(LEFT(FNAME(),2)),'اسماء المكاتب '!$C$6:$D$25,2,0))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">
    <tabColor indexed="12"/>
  </sheetPr>
  <dimension ref="A1:L324"/>
  <sheetViews>
    <sheetView showGridLines="0" rightToLeft="1" view="pageBreakPreview" topLeftCell="A4" zoomScale="115" zoomScaleNormal="80" zoomScaleSheetLayoutView="80" workbookViewId="0">
      <selection activeCell="G15" sqref="G15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يناير!$C$44</f>
        <v>#NAME?</v>
      </c>
      <c r="C1" s="111"/>
      <c r="D1" s="484">
        <v>1</v>
      </c>
      <c r="E1" s="485"/>
      <c r="F1" s="489" t="str">
        <f>MID(يناير!$C$28,3,FIND("من",يناير!$C$28)-4)&amp;RIGHT(يناير!$C$28,6)</f>
        <v xml:space="preserve"> شهر يناير2024م </v>
      </c>
      <c r="G1" s="488"/>
      <c r="H1" s="488" t="str">
        <f>يناير!$C$42</f>
        <v>القاهرة</v>
      </c>
      <c r="I1" s="488"/>
      <c r="J1" s="488"/>
      <c r="K1" s="488"/>
    </row>
    <row r="2" spans="1:11" ht="25" customHeight="1" thickTop="1">
      <c r="A2" s="461" t="s">
        <v>133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">
        <v>142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9893573</v>
      </c>
      <c r="H4" s="265">
        <f>(SUM(I5,I16,I23,I26,I31)+SUM(H5,H16,H23,H26,H31)%-I4)*100</f>
        <v>0</v>
      </c>
      <c r="I4" s="267">
        <f>INT(SUM(I5,I16,I23,I26,I31)+(SUM(H5,H16,H23,H26,H31))%)</f>
        <v>0</v>
      </c>
      <c r="J4" s="268">
        <f t="shared" ref="J4:J46" si="0">(SUM(G4,I4)+SUM(F4,H4)%-K4)*100</f>
        <v>0</v>
      </c>
      <c r="K4" s="269">
        <f t="shared" ref="K4:K46" si="1">INT(SUM(G4,I4)+SUM(F4,H4)%)</f>
        <v>9893573</v>
      </c>
    </row>
    <row r="5" spans="1:11" ht="21" customHeight="1" thickBot="1">
      <c r="A5" s="276" t="s">
        <v>374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9893573</v>
      </c>
      <c r="H5" s="271">
        <f>(SUM(I6)+SUM(H6)%-I5)*100</f>
        <v>0</v>
      </c>
      <c r="I5" s="273">
        <f>INT(SUM(I6)+(SUM(H6))%)</f>
        <v>0</v>
      </c>
      <c r="J5" s="274">
        <f t="shared" si="0"/>
        <v>0</v>
      </c>
      <c r="K5" s="275">
        <f t="shared" si="1"/>
        <v>9893573</v>
      </c>
    </row>
    <row r="6" spans="1:11" ht="21" customHeight="1" thickBot="1">
      <c r="A6" s="263" t="s">
        <v>143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9893573</v>
      </c>
      <c r="H6" s="271">
        <f>(SUM(I7:I15)+SUM(H7:H15)%-I6)*100</f>
        <v>0</v>
      </c>
      <c r="I6" s="273">
        <f>INT(SUM(I7:I15)+(SUM(H7:H15))%)</f>
        <v>0</v>
      </c>
      <c r="J6" s="274">
        <f t="shared" si="0"/>
        <v>0</v>
      </c>
      <c r="K6" s="275">
        <f t="shared" si="1"/>
        <v>9893573</v>
      </c>
    </row>
    <row r="7" spans="1:11" ht="21" customHeight="1">
      <c r="A7" s="122" t="s">
        <v>7</v>
      </c>
      <c r="B7" s="499"/>
      <c r="C7" s="476"/>
      <c r="D7" s="476" t="s">
        <v>8</v>
      </c>
      <c r="E7" s="123">
        <v>1</v>
      </c>
      <c r="F7" s="35"/>
      <c r="G7" s="8"/>
      <c r="H7" s="125"/>
      <c r="I7" s="126"/>
      <c r="J7" s="124">
        <f t="shared" si="0"/>
        <v>0</v>
      </c>
      <c r="K7" s="127">
        <f t="shared" si="1"/>
        <v>0</v>
      </c>
    </row>
    <row r="8" spans="1:11" ht="21" customHeight="1">
      <c r="A8" s="128" t="s">
        <v>144</v>
      </c>
      <c r="B8" s="499"/>
      <c r="C8" s="476"/>
      <c r="D8" s="476"/>
      <c r="E8" s="129">
        <v>2</v>
      </c>
      <c r="F8" s="36"/>
      <c r="G8" s="9"/>
      <c r="H8" s="132"/>
      <c r="I8" s="133"/>
      <c r="J8" s="130">
        <f t="shared" si="0"/>
        <v>0</v>
      </c>
      <c r="K8" s="134">
        <f t="shared" si="1"/>
        <v>0</v>
      </c>
    </row>
    <row r="9" spans="1:11" ht="21" customHeight="1">
      <c r="A9" s="128" t="s">
        <v>145</v>
      </c>
      <c r="B9" s="499"/>
      <c r="C9" s="476"/>
      <c r="D9" s="476"/>
      <c r="E9" s="129">
        <v>3</v>
      </c>
      <c r="F9" s="36"/>
      <c r="G9" s="9"/>
      <c r="H9" s="132"/>
      <c r="I9" s="133"/>
      <c r="J9" s="130">
        <f t="shared" si="0"/>
        <v>0</v>
      </c>
      <c r="K9" s="134">
        <f t="shared" si="1"/>
        <v>0</v>
      </c>
    </row>
    <row r="10" spans="1:11" ht="21" customHeight="1">
      <c r="A10" s="128" t="s">
        <v>9</v>
      </c>
      <c r="B10" s="499"/>
      <c r="C10" s="476"/>
      <c r="D10" s="476"/>
      <c r="E10" s="129">
        <v>4</v>
      </c>
      <c r="F10" s="36"/>
      <c r="G10" s="9"/>
      <c r="H10" s="132"/>
      <c r="I10" s="133"/>
      <c r="J10" s="130">
        <f t="shared" si="0"/>
        <v>0</v>
      </c>
      <c r="K10" s="134">
        <f t="shared" si="1"/>
        <v>0</v>
      </c>
    </row>
    <row r="11" spans="1:11" ht="21" customHeight="1">
      <c r="A11" s="128" t="s">
        <v>146</v>
      </c>
      <c r="B11" s="499"/>
      <c r="C11" s="476"/>
      <c r="D11" s="476"/>
      <c r="E11" s="129">
        <v>5</v>
      </c>
      <c r="F11" s="36"/>
      <c r="G11" s="9"/>
      <c r="H11" s="132"/>
      <c r="I11" s="133"/>
      <c r="J11" s="130">
        <f t="shared" si="0"/>
        <v>0</v>
      </c>
      <c r="K11" s="134">
        <f t="shared" si="1"/>
        <v>0</v>
      </c>
    </row>
    <row r="12" spans="1:11" ht="21" customHeight="1">
      <c r="A12" s="128" t="s">
        <v>147</v>
      </c>
      <c r="B12" s="499"/>
      <c r="C12" s="476"/>
      <c r="D12" s="476"/>
      <c r="E12" s="129">
        <v>6</v>
      </c>
      <c r="F12" s="36"/>
      <c r="G12" s="9"/>
      <c r="H12" s="132"/>
      <c r="I12" s="133"/>
      <c r="J12" s="130">
        <f t="shared" si="0"/>
        <v>0</v>
      </c>
      <c r="K12" s="134">
        <f t="shared" si="1"/>
        <v>0</v>
      </c>
    </row>
    <row r="13" spans="1:11" ht="21" customHeight="1">
      <c r="A13" s="128" t="s">
        <v>148</v>
      </c>
      <c r="B13" s="499"/>
      <c r="C13" s="476"/>
      <c r="D13" s="476"/>
      <c r="E13" s="129">
        <v>7</v>
      </c>
      <c r="F13" s="36"/>
      <c r="G13" s="9">
        <v>1955800</v>
      </c>
      <c r="H13" s="132"/>
      <c r="I13" s="133"/>
      <c r="J13" s="130">
        <f t="shared" si="0"/>
        <v>0</v>
      </c>
      <c r="K13" s="134">
        <f t="shared" si="1"/>
        <v>1955800</v>
      </c>
    </row>
    <row r="14" spans="1:11" ht="21" customHeight="1">
      <c r="A14" s="128" t="s">
        <v>149</v>
      </c>
      <c r="B14" s="499"/>
      <c r="C14" s="476"/>
      <c r="D14" s="476"/>
      <c r="E14" s="129">
        <v>8</v>
      </c>
      <c r="F14" s="36"/>
      <c r="G14" s="9"/>
      <c r="H14" s="132"/>
      <c r="I14" s="133"/>
      <c r="J14" s="130">
        <f t="shared" si="0"/>
        <v>0</v>
      </c>
      <c r="K14" s="134">
        <f t="shared" si="1"/>
        <v>0</v>
      </c>
    </row>
    <row r="15" spans="1:11" ht="21" customHeight="1" thickBot="1">
      <c r="A15" s="135" t="s">
        <v>150</v>
      </c>
      <c r="B15" s="499"/>
      <c r="C15" s="483"/>
      <c r="D15" s="483"/>
      <c r="E15" s="137">
        <v>9</v>
      </c>
      <c r="F15" s="37"/>
      <c r="G15" s="10">
        <v>7937773</v>
      </c>
      <c r="H15" s="139"/>
      <c r="I15" s="140"/>
      <c r="J15" s="138">
        <f t="shared" si="0"/>
        <v>0</v>
      </c>
      <c r="K15" s="141">
        <f t="shared" si="1"/>
        <v>7937773</v>
      </c>
    </row>
    <row r="16" spans="1:11" ht="21" customHeight="1" thickBot="1">
      <c r="A16" s="276" t="s">
        <v>151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">
        <v>152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">
        <v>10</v>
      </c>
      <c r="B18" s="499"/>
      <c r="C18" s="476"/>
      <c r="D18" s="476"/>
      <c r="E18" s="123">
        <v>4</v>
      </c>
      <c r="F18" s="35"/>
      <c r="G18" s="8"/>
      <c r="H18" s="125"/>
      <c r="I18" s="126"/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">
        <v>375</v>
      </c>
      <c r="B19" s="499"/>
      <c r="C19" s="476"/>
      <c r="D19" s="483"/>
      <c r="E19" s="137">
        <v>5</v>
      </c>
      <c r="F19" s="37"/>
      <c r="G19" s="10"/>
      <c r="H19" s="139"/>
      <c r="I19" s="140"/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">
        <v>153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">
        <v>154</v>
      </c>
      <c r="B21" s="499"/>
      <c r="C21" s="476"/>
      <c r="D21" s="123"/>
      <c r="E21" s="123">
        <v>1</v>
      </c>
      <c r="F21" s="35"/>
      <c r="G21" s="8"/>
      <c r="H21" s="125"/>
      <c r="I21" s="126"/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">
        <v>153</v>
      </c>
      <c r="B22" s="499"/>
      <c r="C22" s="476"/>
      <c r="D22" s="142"/>
      <c r="E22" s="137">
        <v>2</v>
      </c>
      <c r="F22" s="37"/>
      <c r="G22" s="10"/>
      <c r="H22" s="139"/>
      <c r="I22" s="140"/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">
        <v>155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">
        <v>155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">
        <v>156</v>
      </c>
      <c r="B25" s="499"/>
      <c r="C25" s="483"/>
      <c r="D25" s="136"/>
      <c r="E25" s="144">
        <v>1</v>
      </c>
      <c r="F25" s="38"/>
      <c r="G25" s="11"/>
      <c r="H25" s="118"/>
      <c r="I25" s="119"/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">
        <v>157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">
        <v>158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">
        <v>376</v>
      </c>
      <c r="B28" s="499"/>
      <c r="C28" s="476"/>
      <c r="D28" s="476"/>
      <c r="E28" s="123">
        <v>1</v>
      </c>
      <c r="F28" s="35"/>
      <c r="G28" s="8"/>
      <c r="H28" s="125"/>
      <c r="I28" s="126"/>
      <c r="J28" s="124">
        <f t="shared" si="0"/>
        <v>0</v>
      </c>
      <c r="K28" s="127">
        <f t="shared" si="1"/>
        <v>0</v>
      </c>
    </row>
    <row r="29" spans="1:11" ht="21" customHeight="1">
      <c r="A29" s="128" t="s">
        <v>159</v>
      </c>
      <c r="B29" s="499"/>
      <c r="C29" s="476"/>
      <c r="D29" s="476"/>
      <c r="E29" s="129">
        <v>2</v>
      </c>
      <c r="F29" s="36"/>
      <c r="G29" s="9"/>
      <c r="H29" s="132"/>
      <c r="I29" s="133"/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">
        <v>11</v>
      </c>
      <c r="B30" s="499"/>
      <c r="C30" s="483"/>
      <c r="D30" s="483"/>
      <c r="E30" s="137">
        <v>3</v>
      </c>
      <c r="F30" s="37"/>
      <c r="G30" s="10"/>
      <c r="H30" s="139"/>
      <c r="I30" s="140"/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">
        <v>12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">
        <v>160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">
        <v>161</v>
      </c>
      <c r="B33" s="499"/>
      <c r="C33" s="476"/>
      <c r="D33" s="136"/>
      <c r="E33" s="144">
        <v>4</v>
      </c>
      <c r="F33" s="38"/>
      <c r="G33" s="11"/>
      <c r="H33" s="118"/>
      <c r="I33" s="119"/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">
        <v>162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">
        <v>163</v>
      </c>
      <c r="B35" s="499"/>
      <c r="C35" s="476"/>
      <c r="D35" s="476"/>
      <c r="E35" s="123">
        <v>1</v>
      </c>
      <c r="F35" s="35"/>
      <c r="G35" s="8"/>
      <c r="H35" s="125"/>
      <c r="I35" s="126"/>
      <c r="J35" s="124">
        <f t="shared" si="0"/>
        <v>0</v>
      </c>
      <c r="K35" s="127">
        <f t="shared" si="1"/>
        <v>0</v>
      </c>
    </row>
    <row r="36" spans="1:11" ht="21" customHeight="1">
      <c r="A36" s="128" t="s">
        <v>164</v>
      </c>
      <c r="B36" s="499"/>
      <c r="C36" s="476"/>
      <c r="D36" s="476"/>
      <c r="E36" s="129">
        <v>2</v>
      </c>
      <c r="F36" s="36"/>
      <c r="G36" s="9"/>
      <c r="H36" s="132"/>
      <c r="I36" s="133"/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">
        <v>377</v>
      </c>
      <c r="B37" s="499"/>
      <c r="C37" s="476"/>
      <c r="D37" s="476"/>
      <c r="E37" s="137">
        <v>4</v>
      </c>
      <c r="F37" s="37"/>
      <c r="G37" s="10"/>
      <c r="H37" s="139"/>
      <c r="I37" s="140"/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">
        <v>165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">
        <v>166</v>
      </c>
      <c r="B39" s="499"/>
      <c r="C39" s="476"/>
      <c r="D39" s="476"/>
      <c r="E39" s="123">
        <v>2</v>
      </c>
      <c r="F39" s="35"/>
      <c r="G39" s="8"/>
      <c r="H39" s="125"/>
      <c r="I39" s="126"/>
      <c r="J39" s="124">
        <f t="shared" si="0"/>
        <v>0</v>
      </c>
      <c r="K39" s="127">
        <f t="shared" si="1"/>
        <v>0</v>
      </c>
    </row>
    <row r="40" spans="1:11" ht="21" customHeight="1">
      <c r="A40" s="128" t="s">
        <v>354</v>
      </c>
      <c r="B40" s="499"/>
      <c r="C40" s="476"/>
      <c r="D40" s="476"/>
      <c r="E40" s="129">
        <v>3</v>
      </c>
      <c r="F40" s="36"/>
      <c r="G40" s="9"/>
      <c r="H40" s="132"/>
      <c r="I40" s="133"/>
      <c r="J40" s="130">
        <f t="shared" si="0"/>
        <v>0</v>
      </c>
      <c r="K40" s="134">
        <f t="shared" si="1"/>
        <v>0</v>
      </c>
    </row>
    <row r="41" spans="1:11" ht="21" customHeight="1">
      <c r="A41" s="128" t="s">
        <v>355</v>
      </c>
      <c r="B41" s="499"/>
      <c r="C41" s="476"/>
      <c r="D41" s="476"/>
      <c r="E41" s="129">
        <v>4</v>
      </c>
      <c r="F41" s="36"/>
      <c r="G41" s="9"/>
      <c r="H41" s="132"/>
      <c r="I41" s="133"/>
      <c r="J41" s="130">
        <f t="shared" si="0"/>
        <v>0</v>
      </c>
      <c r="K41" s="134">
        <f t="shared" si="1"/>
        <v>0</v>
      </c>
    </row>
    <row r="42" spans="1:11" ht="21" customHeight="1">
      <c r="A42" s="128" t="s">
        <v>356</v>
      </c>
      <c r="B42" s="499"/>
      <c r="C42" s="476"/>
      <c r="D42" s="476"/>
      <c r="E42" s="129">
        <v>10</v>
      </c>
      <c r="F42" s="36"/>
      <c r="G42" s="9"/>
      <c r="H42" s="132"/>
      <c r="I42" s="133"/>
      <c r="J42" s="130">
        <f>(SUM(G42,I42)+SUM(F42,H42)%-K42)*100</f>
        <v>0</v>
      </c>
      <c r="K42" s="134">
        <f>INT(SUM(G42,I42)+SUM(F42,H42)%)</f>
        <v>0</v>
      </c>
    </row>
    <row r="43" spans="1:11" ht="21" customHeight="1">
      <c r="A43" s="128" t="s">
        <v>167</v>
      </c>
      <c r="B43" s="499"/>
      <c r="C43" s="476"/>
      <c r="D43" s="476"/>
      <c r="E43" s="129">
        <v>11</v>
      </c>
      <c r="F43" s="36"/>
      <c r="G43" s="9"/>
      <c r="H43" s="132"/>
      <c r="I43" s="133"/>
      <c r="J43" s="130">
        <f>(SUM(G43,I43)+SUM(F43,H43)%-K43)*100</f>
        <v>0</v>
      </c>
      <c r="K43" s="134">
        <f>INT(SUM(G43,I43)+SUM(F43,H43)%)</f>
        <v>0</v>
      </c>
    </row>
    <row r="44" spans="1:11" ht="21" customHeight="1">
      <c r="A44" s="128" t="s">
        <v>168</v>
      </c>
      <c r="B44" s="499"/>
      <c r="C44" s="476"/>
      <c r="D44" s="476"/>
      <c r="E44" s="129">
        <v>12</v>
      </c>
      <c r="F44" s="36"/>
      <c r="G44" s="9"/>
      <c r="H44" s="132"/>
      <c r="I44" s="133"/>
      <c r="J44" s="130">
        <f t="shared" si="0"/>
        <v>0</v>
      </c>
      <c r="K44" s="134">
        <f t="shared" si="1"/>
        <v>0</v>
      </c>
    </row>
    <row r="45" spans="1:11" ht="21" customHeight="1">
      <c r="A45" s="128" t="s">
        <v>357</v>
      </c>
      <c r="B45" s="499"/>
      <c r="C45" s="476"/>
      <c r="D45" s="476"/>
      <c r="E45" s="129">
        <v>13</v>
      </c>
      <c r="F45" s="36"/>
      <c r="G45" s="9"/>
      <c r="H45" s="132"/>
      <c r="I45" s="133"/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">
        <v>150</v>
      </c>
      <c r="B46" s="500"/>
      <c r="C46" s="477"/>
      <c r="D46" s="477"/>
      <c r="E46" s="147">
        <v>15</v>
      </c>
      <c r="F46" s="39"/>
      <c r="G46" s="12"/>
      <c r="H46" s="150"/>
      <c r="I46" s="151"/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يناير2024م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">
        <v>169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">
        <v>170</v>
      </c>
      <c r="B52" s="527" t="s">
        <v>13</v>
      </c>
      <c r="C52" s="529"/>
      <c r="D52" s="158"/>
      <c r="E52" s="158"/>
      <c r="F52" s="40"/>
      <c r="G52" s="13"/>
      <c r="H52" s="161"/>
      <c r="I52" s="162"/>
      <c r="J52" s="159">
        <f t="shared" si="2"/>
        <v>0</v>
      </c>
      <c r="K52" s="163">
        <f t="shared" si="3"/>
        <v>0</v>
      </c>
    </row>
    <row r="53" spans="1:11" ht="24" customHeight="1">
      <c r="A53" s="128" t="s">
        <v>170</v>
      </c>
      <c r="B53" s="527"/>
      <c r="C53" s="476"/>
      <c r="D53" s="129"/>
      <c r="E53" s="129"/>
      <c r="F53" s="36"/>
      <c r="G53" s="9"/>
      <c r="H53" s="132"/>
      <c r="I53" s="133"/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">
        <v>170</v>
      </c>
      <c r="B54" s="527"/>
      <c r="C54" s="476"/>
      <c r="D54" s="142"/>
      <c r="E54" s="142"/>
      <c r="F54" s="41"/>
      <c r="G54" s="14"/>
      <c r="H54" s="167"/>
      <c r="I54" s="168"/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">
        <v>171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">
        <v>14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">
        <v>172</v>
      </c>
      <c r="B57" s="527"/>
      <c r="C57" s="476"/>
      <c r="D57" s="476"/>
      <c r="E57" s="158">
        <v>1</v>
      </c>
      <c r="F57" s="40"/>
      <c r="G57" s="13"/>
      <c r="H57" s="161"/>
      <c r="I57" s="162"/>
      <c r="J57" s="159">
        <f t="shared" si="2"/>
        <v>0</v>
      </c>
      <c r="K57" s="163">
        <f t="shared" si="3"/>
        <v>0</v>
      </c>
    </row>
    <row r="58" spans="1:11" ht="24" customHeight="1">
      <c r="A58" s="128" t="s">
        <v>173</v>
      </c>
      <c r="B58" s="527"/>
      <c r="C58" s="476"/>
      <c r="D58" s="476"/>
      <c r="E58" s="129">
        <v>2</v>
      </c>
      <c r="F58" s="36"/>
      <c r="G58" s="9"/>
      <c r="H58" s="132"/>
      <c r="I58" s="133"/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">
        <v>174</v>
      </c>
      <c r="B59" s="527"/>
      <c r="C59" s="476"/>
      <c r="D59" s="483"/>
      <c r="E59" s="142">
        <v>3</v>
      </c>
      <c r="F59" s="41"/>
      <c r="G59" s="14"/>
      <c r="H59" s="167"/>
      <c r="I59" s="168"/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">
        <v>175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">
        <v>176</v>
      </c>
      <c r="B61" s="527"/>
      <c r="C61" s="476"/>
      <c r="D61" s="476"/>
      <c r="E61" s="158">
        <v>1</v>
      </c>
      <c r="F61" s="40"/>
      <c r="G61" s="13"/>
      <c r="H61" s="161"/>
      <c r="I61" s="162"/>
      <c r="J61" s="159">
        <f t="shared" si="2"/>
        <v>0</v>
      </c>
      <c r="K61" s="163">
        <f t="shared" si="3"/>
        <v>0</v>
      </c>
    </row>
    <row r="62" spans="1:11" ht="24" customHeight="1">
      <c r="A62" s="128" t="s">
        <v>15</v>
      </c>
      <c r="B62" s="527"/>
      <c r="C62" s="476"/>
      <c r="D62" s="476"/>
      <c r="E62" s="129">
        <v>2</v>
      </c>
      <c r="F62" s="36"/>
      <c r="G62" s="9"/>
      <c r="H62" s="132"/>
      <c r="I62" s="133"/>
      <c r="J62" s="130">
        <f t="shared" si="2"/>
        <v>0</v>
      </c>
      <c r="K62" s="134">
        <f t="shared" si="3"/>
        <v>0</v>
      </c>
    </row>
    <row r="63" spans="1:11" ht="24" customHeight="1">
      <c r="A63" s="128" t="s">
        <v>177</v>
      </c>
      <c r="B63" s="527"/>
      <c r="C63" s="476"/>
      <c r="D63" s="476"/>
      <c r="E63" s="129">
        <v>3</v>
      </c>
      <c r="F63" s="36"/>
      <c r="G63" s="9"/>
      <c r="H63" s="132"/>
      <c r="I63" s="133"/>
      <c r="J63" s="130">
        <f t="shared" si="2"/>
        <v>0</v>
      </c>
      <c r="K63" s="134">
        <f t="shared" si="3"/>
        <v>0</v>
      </c>
    </row>
    <row r="64" spans="1:11" ht="24" customHeight="1">
      <c r="A64" s="128" t="s">
        <v>16</v>
      </c>
      <c r="B64" s="527"/>
      <c r="C64" s="476"/>
      <c r="D64" s="476"/>
      <c r="E64" s="129">
        <v>4</v>
      </c>
      <c r="F64" s="36"/>
      <c r="G64" s="9"/>
      <c r="H64" s="132"/>
      <c r="I64" s="133"/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">
        <v>174</v>
      </c>
      <c r="B65" s="528"/>
      <c r="C65" s="477"/>
      <c r="D65" s="477"/>
      <c r="E65" s="147">
        <v>5</v>
      </c>
      <c r="F65" s="39"/>
      <c r="G65" s="12"/>
      <c r="H65" s="150"/>
      <c r="I65" s="151"/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">
        <v>178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0</v>
      </c>
      <c r="H67" s="265">
        <f>(SUM(I68,I74,I121,I127,I134)+SUM(H68,H74,H121,H127,H134)%-I67)*100</f>
        <v>0</v>
      </c>
      <c r="I67" s="267">
        <f>INT(SUM(I68,I74,I121,I127,I134)+(SUM(H68,H74,H121,H127,H134))%)</f>
        <v>0</v>
      </c>
      <c r="J67" s="268">
        <f t="shared" ref="J67:J89" si="4">(SUM(G67,I67)+SUM(F67,H67)%-K67)*100</f>
        <v>0</v>
      </c>
      <c r="K67" s="269">
        <f t="shared" ref="K67:K89" si="5">INT(SUM(G67,I67)+SUM(F67,H67)%)</f>
        <v>0</v>
      </c>
    </row>
    <row r="68" spans="1:11" ht="23.15" customHeight="1" thickBot="1">
      <c r="A68" s="263" t="s">
        <v>179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">
        <v>180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">
        <v>181</v>
      </c>
      <c r="B70" s="525"/>
      <c r="C70" s="476"/>
      <c r="D70" s="476"/>
      <c r="E70" s="174">
        <v>11</v>
      </c>
      <c r="F70" s="42"/>
      <c r="G70" s="13"/>
      <c r="H70" s="161"/>
      <c r="I70" s="162"/>
      <c r="J70" s="159">
        <f t="shared" si="4"/>
        <v>0</v>
      </c>
      <c r="K70" s="163">
        <f t="shared" si="5"/>
        <v>0</v>
      </c>
    </row>
    <row r="71" spans="1:11" ht="23.15" customHeight="1">
      <c r="A71" s="128" t="s">
        <v>182</v>
      </c>
      <c r="B71" s="525"/>
      <c r="C71" s="476"/>
      <c r="D71" s="476"/>
      <c r="E71" s="175">
        <v>12</v>
      </c>
      <c r="F71" s="43"/>
      <c r="G71" s="9"/>
      <c r="H71" s="132"/>
      <c r="I71" s="133"/>
      <c r="J71" s="130">
        <f t="shared" si="4"/>
        <v>0</v>
      </c>
      <c r="K71" s="134">
        <f t="shared" si="5"/>
        <v>0</v>
      </c>
    </row>
    <row r="72" spans="1:11" ht="23.15" customHeight="1">
      <c r="A72" s="128" t="s">
        <v>18</v>
      </c>
      <c r="B72" s="525"/>
      <c r="C72" s="476"/>
      <c r="D72" s="476"/>
      <c r="E72" s="175">
        <v>13</v>
      </c>
      <c r="F72" s="43"/>
      <c r="G72" s="9"/>
      <c r="H72" s="132"/>
      <c r="I72" s="133"/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">
        <v>183</v>
      </c>
      <c r="B73" s="525"/>
      <c r="C73" s="476"/>
      <c r="D73" s="476"/>
      <c r="E73" s="176">
        <v>14</v>
      </c>
      <c r="F73" s="44"/>
      <c r="G73" s="14"/>
      <c r="H73" s="167"/>
      <c r="I73" s="168"/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">
        <v>184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0</v>
      </c>
      <c r="J74" s="274">
        <f t="shared" si="4"/>
        <v>0</v>
      </c>
      <c r="K74" s="275">
        <f t="shared" si="5"/>
        <v>0</v>
      </c>
    </row>
    <row r="75" spans="1:11" ht="23.15" customHeight="1" thickBot="1">
      <c r="A75" s="263" t="s">
        <v>372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">
        <v>185</v>
      </c>
      <c r="B76" s="525"/>
      <c r="C76" s="476"/>
      <c r="D76" s="476"/>
      <c r="E76" s="158">
        <v>1</v>
      </c>
      <c r="F76" s="42"/>
      <c r="G76" s="13"/>
      <c r="H76" s="161"/>
      <c r="I76" s="162"/>
      <c r="J76" s="159">
        <f t="shared" si="4"/>
        <v>0</v>
      </c>
      <c r="K76" s="163">
        <f t="shared" si="5"/>
        <v>0</v>
      </c>
    </row>
    <row r="77" spans="1:11" ht="23.15" customHeight="1">
      <c r="A77" s="128" t="s">
        <v>373</v>
      </c>
      <c r="B77" s="525"/>
      <c r="C77" s="476"/>
      <c r="D77" s="476"/>
      <c r="E77" s="129">
        <v>6</v>
      </c>
      <c r="F77" s="43"/>
      <c r="G77" s="9"/>
      <c r="H77" s="132"/>
      <c r="I77" s="133"/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">
        <v>170</v>
      </c>
      <c r="B78" s="525"/>
      <c r="C78" s="476"/>
      <c r="D78" s="121"/>
      <c r="E78" s="142"/>
      <c r="F78" s="44"/>
      <c r="G78" s="14"/>
      <c r="H78" s="167"/>
      <c r="I78" s="168"/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">
        <v>186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0</v>
      </c>
      <c r="J79" s="274">
        <f t="shared" si="4"/>
        <v>0</v>
      </c>
      <c r="K79" s="275">
        <f t="shared" si="5"/>
        <v>0</v>
      </c>
    </row>
    <row r="80" spans="1:11" ht="23.15" customHeight="1">
      <c r="A80" s="122" t="s">
        <v>187</v>
      </c>
      <c r="B80" s="525"/>
      <c r="C80" s="476"/>
      <c r="D80" s="476"/>
      <c r="E80" s="158">
        <v>1</v>
      </c>
      <c r="F80" s="42"/>
      <c r="G80" s="13"/>
      <c r="H80" s="161"/>
      <c r="I80" s="162"/>
      <c r="J80" s="159">
        <f t="shared" si="4"/>
        <v>0</v>
      </c>
      <c r="K80" s="163">
        <f t="shared" si="5"/>
        <v>0</v>
      </c>
    </row>
    <row r="81" spans="1:11" ht="23.15" customHeight="1">
      <c r="A81" s="128" t="s">
        <v>188</v>
      </c>
      <c r="B81" s="525"/>
      <c r="C81" s="476"/>
      <c r="D81" s="476"/>
      <c r="E81" s="129">
        <v>2</v>
      </c>
      <c r="F81" s="43"/>
      <c r="G81" s="9"/>
      <c r="H81" s="132"/>
      <c r="I81" s="133"/>
      <c r="J81" s="130">
        <f t="shared" si="4"/>
        <v>0</v>
      </c>
      <c r="K81" s="134">
        <f t="shared" si="5"/>
        <v>0</v>
      </c>
    </row>
    <row r="82" spans="1:11" ht="23.15" customHeight="1">
      <c r="A82" s="128" t="s">
        <v>189</v>
      </c>
      <c r="B82" s="525"/>
      <c r="C82" s="476"/>
      <c r="D82" s="476"/>
      <c r="E82" s="129">
        <v>3</v>
      </c>
      <c r="F82" s="43"/>
      <c r="G82" s="9"/>
      <c r="H82" s="132"/>
      <c r="I82" s="133"/>
      <c r="J82" s="130">
        <f t="shared" si="4"/>
        <v>0</v>
      </c>
      <c r="K82" s="134">
        <f t="shared" si="5"/>
        <v>0</v>
      </c>
    </row>
    <row r="83" spans="1:11" ht="23.15" customHeight="1">
      <c r="A83" s="128" t="s">
        <v>190</v>
      </c>
      <c r="B83" s="525"/>
      <c r="C83" s="476"/>
      <c r="D83" s="476"/>
      <c r="E83" s="129">
        <v>5</v>
      </c>
      <c r="F83" s="43"/>
      <c r="G83" s="9"/>
      <c r="H83" s="132"/>
      <c r="I83" s="133"/>
      <c r="J83" s="130">
        <f t="shared" si="4"/>
        <v>0</v>
      </c>
      <c r="K83" s="134">
        <f t="shared" si="5"/>
        <v>0</v>
      </c>
    </row>
    <row r="84" spans="1:11" ht="23.15" customHeight="1">
      <c r="A84" s="128" t="s">
        <v>191</v>
      </c>
      <c r="B84" s="525"/>
      <c r="C84" s="476"/>
      <c r="D84" s="476"/>
      <c r="E84" s="129">
        <v>7</v>
      </c>
      <c r="F84" s="43"/>
      <c r="G84" s="9"/>
      <c r="H84" s="132"/>
      <c r="I84" s="133"/>
      <c r="J84" s="130">
        <f t="shared" si="4"/>
        <v>0</v>
      </c>
      <c r="K84" s="134">
        <f t="shared" si="5"/>
        <v>0</v>
      </c>
    </row>
    <row r="85" spans="1:11" ht="23.15" customHeight="1">
      <c r="A85" s="128" t="s">
        <v>192</v>
      </c>
      <c r="B85" s="525"/>
      <c r="C85" s="476"/>
      <c r="D85" s="476"/>
      <c r="E85" s="129">
        <v>8</v>
      </c>
      <c r="F85" s="43"/>
      <c r="G85" s="9"/>
      <c r="H85" s="132"/>
      <c r="I85" s="133"/>
      <c r="J85" s="130">
        <f t="shared" si="4"/>
        <v>0</v>
      </c>
      <c r="K85" s="134">
        <f t="shared" si="5"/>
        <v>0</v>
      </c>
    </row>
    <row r="86" spans="1:11" ht="23.15" customHeight="1">
      <c r="A86" s="128" t="s">
        <v>378</v>
      </c>
      <c r="B86" s="525"/>
      <c r="C86" s="476"/>
      <c r="D86" s="476"/>
      <c r="E86" s="129">
        <v>9</v>
      </c>
      <c r="F86" s="43"/>
      <c r="G86" s="9"/>
      <c r="H86" s="132"/>
      <c r="I86" s="133"/>
      <c r="J86" s="130">
        <f t="shared" si="4"/>
        <v>0</v>
      </c>
      <c r="K86" s="134">
        <f t="shared" si="5"/>
        <v>0</v>
      </c>
    </row>
    <row r="87" spans="1:11" ht="23.15" customHeight="1">
      <c r="A87" s="128" t="s">
        <v>19</v>
      </c>
      <c r="B87" s="525"/>
      <c r="C87" s="476"/>
      <c r="D87" s="476"/>
      <c r="E87" s="129">
        <v>11</v>
      </c>
      <c r="F87" s="43"/>
      <c r="G87" s="9"/>
      <c r="H87" s="132"/>
      <c r="I87" s="133"/>
      <c r="J87" s="130">
        <f t="shared" si="4"/>
        <v>0</v>
      </c>
      <c r="K87" s="134">
        <f t="shared" si="5"/>
        <v>0</v>
      </c>
    </row>
    <row r="88" spans="1:11" ht="23.15" customHeight="1">
      <c r="A88" s="128" t="s">
        <v>193</v>
      </c>
      <c r="B88" s="525"/>
      <c r="C88" s="476"/>
      <c r="D88" s="476"/>
      <c r="E88" s="129">
        <v>12</v>
      </c>
      <c r="F88" s="43"/>
      <c r="G88" s="9"/>
      <c r="H88" s="132"/>
      <c r="I88" s="133"/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">
        <v>194</v>
      </c>
      <c r="B89" s="526"/>
      <c r="C89" s="477"/>
      <c r="D89" s="477"/>
      <c r="E89" s="147">
        <v>13</v>
      </c>
      <c r="F89" s="45"/>
      <c r="G89" s="12"/>
      <c r="H89" s="150"/>
      <c r="I89" s="151"/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يناير2024م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">
        <v>370</v>
      </c>
      <c r="B94" s="523" t="s">
        <v>17</v>
      </c>
      <c r="C94" s="507"/>
      <c r="D94" s="507"/>
      <c r="E94" s="178">
        <v>15</v>
      </c>
      <c r="F94" s="46"/>
      <c r="G94" s="15"/>
      <c r="H94" s="180"/>
      <c r="I94" s="181"/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">
        <v>195</v>
      </c>
      <c r="B95" s="467"/>
      <c r="C95" s="505"/>
      <c r="D95" s="505"/>
      <c r="E95" s="129">
        <v>16</v>
      </c>
      <c r="F95" s="36"/>
      <c r="G95" s="9"/>
      <c r="H95" s="132"/>
      <c r="I95" s="133"/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">
        <v>379</v>
      </c>
      <c r="B96" s="467"/>
      <c r="C96" s="505"/>
      <c r="D96" s="505"/>
      <c r="E96" s="129">
        <v>17</v>
      </c>
      <c r="F96" s="36"/>
      <c r="G96" s="9"/>
      <c r="H96" s="132"/>
      <c r="I96" s="133"/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">
        <v>358</v>
      </c>
      <c r="B97" s="467"/>
      <c r="C97" s="505"/>
      <c r="D97" s="508"/>
      <c r="E97" s="129">
        <v>18</v>
      </c>
      <c r="F97" s="36"/>
      <c r="G97" s="9"/>
      <c r="H97" s="132"/>
      <c r="I97" s="133"/>
      <c r="J97" s="130">
        <f>(SUM(G97,I97)+SUM(F97,H97)%-K97)*100</f>
        <v>0</v>
      </c>
      <c r="K97" s="134">
        <f>INT(SUM(G97,I97)+SUM(F97,H97)%)</f>
        <v>0</v>
      </c>
    </row>
    <row r="98" spans="1:11" ht="20.149999999999999" customHeight="1">
      <c r="A98" s="128" t="s">
        <v>359</v>
      </c>
      <c r="B98" s="467"/>
      <c r="C98" s="505"/>
      <c r="D98" s="508"/>
      <c r="E98" s="129">
        <v>19</v>
      </c>
      <c r="F98" s="36"/>
      <c r="G98" s="9"/>
      <c r="H98" s="132"/>
      <c r="I98" s="133"/>
      <c r="J98" s="130">
        <f>(SUM(G98,I98)+SUM(F98,H98)%-K98)*100</f>
        <v>0</v>
      </c>
      <c r="K98" s="134">
        <f>INT(SUM(G98,I98)+SUM(F98,H98)%)</f>
        <v>0</v>
      </c>
    </row>
    <row r="99" spans="1:11" ht="20.149999999999999" customHeight="1">
      <c r="A99" s="128" t="s">
        <v>360</v>
      </c>
      <c r="B99" s="467"/>
      <c r="C99" s="505"/>
      <c r="D99" s="508"/>
      <c r="E99" s="129">
        <v>20</v>
      </c>
      <c r="F99" s="36"/>
      <c r="G99" s="9"/>
      <c r="H99" s="132"/>
      <c r="I99" s="133"/>
      <c r="J99" s="130">
        <f>(SUM(G99,I99)+SUM(F99,H99)%-K99)*100</f>
        <v>0</v>
      </c>
      <c r="K99" s="134">
        <f>INT(SUM(G99,I99)+SUM(F99,H99)%)</f>
        <v>0</v>
      </c>
    </row>
    <row r="100" spans="1:11" ht="20.149999999999999" customHeight="1" thickBot="1">
      <c r="A100" s="164" t="s">
        <v>196</v>
      </c>
      <c r="B100" s="467"/>
      <c r="C100" s="505"/>
      <c r="D100" s="508"/>
      <c r="E100" s="142">
        <v>21</v>
      </c>
      <c r="F100" s="41"/>
      <c r="G100" s="14"/>
      <c r="H100" s="167"/>
      <c r="I100" s="168"/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">
        <v>197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">
        <v>198</v>
      </c>
      <c r="B102" s="467"/>
      <c r="C102" s="505"/>
      <c r="D102" s="504"/>
      <c r="E102" s="158">
        <v>1</v>
      </c>
      <c r="F102" s="40"/>
      <c r="G102" s="13"/>
      <c r="H102" s="161"/>
      <c r="I102" s="162"/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">
        <v>199</v>
      </c>
      <c r="B103" s="467"/>
      <c r="C103" s="505"/>
      <c r="D103" s="505"/>
      <c r="E103" s="129">
        <v>2</v>
      </c>
      <c r="F103" s="36"/>
      <c r="G103" s="9"/>
      <c r="H103" s="132"/>
      <c r="I103" s="133"/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">
        <v>200</v>
      </c>
      <c r="B104" s="467"/>
      <c r="C104" s="505"/>
      <c r="D104" s="505"/>
      <c r="E104" s="129">
        <v>5</v>
      </c>
      <c r="F104" s="36"/>
      <c r="G104" s="9"/>
      <c r="H104" s="132"/>
      <c r="I104" s="133"/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">
        <v>201</v>
      </c>
      <c r="B105" s="467"/>
      <c r="C105" s="505"/>
      <c r="D105" s="505"/>
      <c r="E105" s="129">
        <v>7</v>
      </c>
      <c r="F105" s="36"/>
      <c r="G105" s="9"/>
      <c r="H105" s="132"/>
      <c r="I105" s="133"/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">
        <v>202</v>
      </c>
      <c r="B106" s="467"/>
      <c r="C106" s="505"/>
      <c r="D106" s="505"/>
      <c r="E106" s="129">
        <v>8</v>
      </c>
      <c r="F106" s="36"/>
      <c r="G106" s="9"/>
      <c r="H106" s="132"/>
      <c r="I106" s="133"/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">
        <v>380</v>
      </c>
      <c r="B107" s="467"/>
      <c r="C107" s="505"/>
      <c r="D107" s="505"/>
      <c r="E107" s="129">
        <v>10</v>
      </c>
      <c r="F107" s="36"/>
      <c r="G107" s="9"/>
      <c r="H107" s="132"/>
      <c r="I107" s="133"/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">
        <v>203</v>
      </c>
      <c r="B108" s="467"/>
      <c r="C108" s="505"/>
      <c r="D108" s="505"/>
      <c r="E108" s="129">
        <v>11</v>
      </c>
      <c r="F108" s="36"/>
      <c r="G108" s="9"/>
      <c r="H108" s="132"/>
      <c r="I108" s="133"/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">
        <v>204</v>
      </c>
      <c r="B109" s="467"/>
      <c r="C109" s="505"/>
      <c r="D109" s="505"/>
      <c r="E109" s="129">
        <v>12</v>
      </c>
      <c r="F109" s="36"/>
      <c r="G109" s="9"/>
      <c r="H109" s="132"/>
      <c r="I109" s="133"/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">
        <v>205</v>
      </c>
      <c r="B110" s="467"/>
      <c r="C110" s="505"/>
      <c r="D110" s="505"/>
      <c r="E110" s="129">
        <v>13</v>
      </c>
      <c r="F110" s="36"/>
      <c r="G110" s="9"/>
      <c r="H110" s="132"/>
      <c r="I110" s="133"/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">
        <v>206</v>
      </c>
      <c r="B111" s="467"/>
      <c r="C111" s="505"/>
      <c r="D111" s="505"/>
      <c r="E111" s="129">
        <v>14</v>
      </c>
      <c r="F111" s="36"/>
      <c r="G111" s="9"/>
      <c r="H111" s="132"/>
      <c r="I111" s="133"/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">
        <v>207</v>
      </c>
      <c r="B112" s="467"/>
      <c r="C112" s="505"/>
      <c r="D112" s="505"/>
      <c r="E112" s="129">
        <v>15</v>
      </c>
      <c r="F112" s="36"/>
      <c r="G112" s="9"/>
      <c r="H112" s="132"/>
      <c r="I112" s="133"/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">
        <v>208</v>
      </c>
      <c r="B113" s="467"/>
      <c r="C113" s="505"/>
      <c r="D113" s="505"/>
      <c r="E113" s="129">
        <v>16</v>
      </c>
      <c r="F113" s="36"/>
      <c r="G113" s="9"/>
      <c r="H113" s="132"/>
      <c r="I113" s="133"/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">
        <v>209</v>
      </c>
      <c r="B114" s="467"/>
      <c r="C114" s="505"/>
      <c r="D114" s="505"/>
      <c r="E114" s="129">
        <v>17</v>
      </c>
      <c r="F114" s="36"/>
      <c r="G114" s="9"/>
      <c r="H114" s="132"/>
      <c r="I114" s="133"/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">
        <v>210</v>
      </c>
      <c r="B115" s="467"/>
      <c r="C115" s="505"/>
      <c r="D115" s="505"/>
      <c r="E115" s="129">
        <v>18</v>
      </c>
      <c r="F115" s="36"/>
      <c r="G115" s="9"/>
      <c r="H115" s="132"/>
      <c r="I115" s="133"/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">
        <v>361</v>
      </c>
      <c r="B116" s="467"/>
      <c r="C116" s="508"/>
      <c r="D116" s="508"/>
      <c r="E116" s="129">
        <v>19</v>
      </c>
      <c r="F116" s="36"/>
      <c r="G116" s="9"/>
      <c r="H116" s="132"/>
      <c r="I116" s="133"/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">
        <v>362</v>
      </c>
      <c r="B117" s="467"/>
      <c r="C117" s="508"/>
      <c r="D117" s="508"/>
      <c r="E117" s="129">
        <v>20</v>
      </c>
      <c r="F117" s="36"/>
      <c r="G117" s="9"/>
      <c r="H117" s="132"/>
      <c r="I117" s="133"/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">
        <v>363</v>
      </c>
      <c r="B118" s="467"/>
      <c r="C118" s="508"/>
      <c r="D118" s="508"/>
      <c r="E118" s="129">
        <v>21</v>
      </c>
      <c r="F118" s="36"/>
      <c r="G118" s="9"/>
      <c r="H118" s="132"/>
      <c r="I118" s="133"/>
      <c r="J118" s="130">
        <f>(SUM(G118,I118)+SUM(F118,H118)%-K118)*100</f>
        <v>0</v>
      </c>
      <c r="K118" s="134">
        <f>INT(SUM(G118,I118)+SUM(F118,H118)%)</f>
        <v>0</v>
      </c>
    </row>
    <row r="119" spans="1:11" ht="20.149999999999999" customHeight="1">
      <c r="A119" s="128" t="s">
        <v>364</v>
      </c>
      <c r="B119" s="467"/>
      <c r="C119" s="508"/>
      <c r="D119" s="508"/>
      <c r="E119" s="129">
        <v>22</v>
      </c>
      <c r="F119" s="36"/>
      <c r="G119" s="9"/>
      <c r="H119" s="132"/>
      <c r="I119" s="133"/>
      <c r="J119" s="130">
        <f>(SUM(G119,I119)+SUM(F119,H119)%-K119)*100</f>
        <v>0</v>
      </c>
      <c r="K119" s="134">
        <f>INT(SUM(G119,I119)+SUM(F119,H119)%)</f>
        <v>0</v>
      </c>
    </row>
    <row r="120" spans="1:11" ht="20.149999999999999" customHeight="1" thickBot="1">
      <c r="A120" s="164" t="s">
        <v>381</v>
      </c>
      <c r="B120" s="467"/>
      <c r="C120" s="508"/>
      <c r="D120" s="508"/>
      <c r="E120" s="137">
        <v>23</v>
      </c>
      <c r="F120" s="37"/>
      <c r="G120" s="10"/>
      <c r="H120" s="139"/>
      <c r="I120" s="140"/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">
        <v>211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0</v>
      </c>
      <c r="I121" s="273">
        <f>INT(SUM(I122,I124)+(SUM(H122,H124))%)</f>
        <v>0</v>
      </c>
      <c r="J121" s="274">
        <f t="shared" si="6"/>
        <v>0</v>
      </c>
      <c r="K121" s="275">
        <f t="shared" si="7"/>
        <v>0</v>
      </c>
    </row>
    <row r="122" spans="1:11" ht="20.149999999999999" customHeight="1" thickBot="1">
      <c r="A122" s="263" t="s">
        <v>212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0</v>
      </c>
      <c r="I122" s="285">
        <f>INT(SUM(I123)+(SUM(H123))%)</f>
        <v>0</v>
      </c>
      <c r="J122" s="282">
        <f t="shared" si="6"/>
        <v>0</v>
      </c>
      <c r="K122" s="286">
        <f t="shared" si="7"/>
        <v>0</v>
      </c>
    </row>
    <row r="123" spans="1:11" ht="20.149999999999999" customHeight="1" thickBot="1">
      <c r="A123" s="143" t="s">
        <v>212</v>
      </c>
      <c r="B123" s="467"/>
      <c r="C123" s="505"/>
      <c r="D123" s="121"/>
      <c r="E123" s="121">
        <v>1</v>
      </c>
      <c r="F123" s="47"/>
      <c r="G123" s="16"/>
      <c r="H123" s="189"/>
      <c r="I123" s="190"/>
      <c r="J123" s="188">
        <f t="shared" si="6"/>
        <v>0</v>
      </c>
      <c r="K123" s="191">
        <f t="shared" si="7"/>
        <v>0</v>
      </c>
    </row>
    <row r="124" spans="1:11" ht="20.149999999999999" customHeight="1" thickBot="1">
      <c r="A124" s="263" t="s">
        <v>213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">
        <v>382</v>
      </c>
      <c r="B125" s="467"/>
      <c r="C125" s="505"/>
      <c r="D125" s="516"/>
      <c r="E125" s="158">
        <v>1</v>
      </c>
      <c r="F125" s="40"/>
      <c r="G125" s="13"/>
      <c r="H125" s="161"/>
      <c r="I125" s="162"/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">
        <v>369</v>
      </c>
      <c r="B126" s="467"/>
      <c r="C126" s="506"/>
      <c r="D126" s="508"/>
      <c r="E126" s="137">
        <v>4</v>
      </c>
      <c r="F126" s="37"/>
      <c r="G126" s="10"/>
      <c r="H126" s="139"/>
      <c r="I126" s="140"/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">
        <v>214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">
        <v>215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">
        <v>216</v>
      </c>
      <c r="B129" s="467"/>
      <c r="C129" s="505"/>
      <c r="D129" s="504"/>
      <c r="E129" s="123">
        <v>1</v>
      </c>
      <c r="F129" s="35"/>
      <c r="G129" s="8"/>
      <c r="H129" s="125"/>
      <c r="I129" s="126"/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">
        <v>217</v>
      </c>
      <c r="B130" s="467"/>
      <c r="C130" s="505"/>
      <c r="D130" s="508"/>
      <c r="E130" s="137">
        <v>2</v>
      </c>
      <c r="F130" s="37"/>
      <c r="G130" s="10"/>
      <c r="H130" s="139"/>
      <c r="I130" s="140"/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">
        <v>218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">
        <v>219</v>
      </c>
      <c r="B132" s="467"/>
      <c r="C132" s="505"/>
      <c r="D132" s="504"/>
      <c r="E132" s="123">
        <v>1</v>
      </c>
      <c r="F132" s="35"/>
      <c r="G132" s="8"/>
      <c r="H132" s="125"/>
      <c r="I132" s="126"/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">
        <v>220</v>
      </c>
      <c r="B133" s="467"/>
      <c r="C133" s="508"/>
      <c r="D133" s="508"/>
      <c r="E133" s="137">
        <v>2</v>
      </c>
      <c r="F133" s="37"/>
      <c r="G133" s="10"/>
      <c r="H133" s="139"/>
      <c r="I133" s="140"/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">
        <v>221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">
        <v>222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">
        <v>223</v>
      </c>
      <c r="B136" s="467"/>
      <c r="C136" s="476"/>
      <c r="D136" s="504"/>
      <c r="E136" s="123">
        <v>2</v>
      </c>
      <c r="F136" s="35"/>
      <c r="G136" s="8"/>
      <c r="H136" s="125"/>
      <c r="I136" s="126"/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">
        <v>224</v>
      </c>
      <c r="B137" s="467"/>
      <c r="C137" s="476"/>
      <c r="D137" s="505"/>
      <c r="E137" s="129">
        <v>3</v>
      </c>
      <c r="F137" s="36"/>
      <c r="G137" s="9"/>
      <c r="H137" s="132"/>
      <c r="I137" s="133"/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">
        <v>371</v>
      </c>
      <c r="B138" s="467"/>
      <c r="C138" s="476"/>
      <c r="D138" s="505"/>
      <c r="E138" s="129">
        <v>4</v>
      </c>
      <c r="F138" s="36"/>
      <c r="G138" s="9"/>
      <c r="H138" s="132"/>
      <c r="I138" s="133"/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">
        <v>225</v>
      </c>
      <c r="B139" s="468"/>
      <c r="C139" s="477"/>
      <c r="D139" s="515"/>
      <c r="E139" s="147">
        <v>5</v>
      </c>
      <c r="F139" s="39"/>
      <c r="G139" s="12"/>
      <c r="H139" s="150"/>
      <c r="I139" s="151"/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يناير2024م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">
        <v>226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">
        <v>227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">
        <v>228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">
        <v>229</v>
      </c>
      <c r="B147" s="499"/>
      <c r="C147" s="513"/>
      <c r="D147" s="512"/>
      <c r="E147" s="158">
        <v>1</v>
      </c>
      <c r="F147" s="40"/>
      <c r="G147" s="13"/>
      <c r="H147" s="161"/>
      <c r="I147" s="160"/>
      <c r="J147" s="161">
        <f t="shared" si="8"/>
        <v>0</v>
      </c>
      <c r="K147" s="163">
        <f t="shared" si="9"/>
        <v>0</v>
      </c>
    </row>
    <row r="148" spans="1:11" ht="31.5" customHeight="1">
      <c r="A148" s="128" t="s">
        <v>230</v>
      </c>
      <c r="B148" s="499"/>
      <c r="C148" s="513"/>
      <c r="D148" s="513"/>
      <c r="E148" s="129">
        <v>2</v>
      </c>
      <c r="F148" s="36"/>
      <c r="G148" s="9"/>
      <c r="H148" s="132"/>
      <c r="I148" s="131"/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">
        <v>231</v>
      </c>
      <c r="B149" s="499"/>
      <c r="C149" s="513"/>
      <c r="D149" s="514"/>
      <c r="E149" s="142">
        <v>3</v>
      </c>
      <c r="F149" s="41"/>
      <c r="G149" s="14"/>
      <c r="H149" s="167"/>
      <c r="I149" s="166"/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">
        <v>232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">
        <v>21</v>
      </c>
      <c r="B151" s="499"/>
      <c r="C151" s="513"/>
      <c r="D151" s="513"/>
      <c r="E151" s="158">
        <v>1</v>
      </c>
      <c r="F151" s="40"/>
      <c r="G151" s="13"/>
      <c r="H151" s="161"/>
      <c r="I151" s="160"/>
      <c r="J151" s="161">
        <f t="shared" si="8"/>
        <v>0</v>
      </c>
      <c r="K151" s="163">
        <f t="shared" si="9"/>
        <v>0</v>
      </c>
    </row>
    <row r="152" spans="1:11" ht="31.5" customHeight="1">
      <c r="A152" s="128" t="s">
        <v>233</v>
      </c>
      <c r="B152" s="499"/>
      <c r="C152" s="513"/>
      <c r="D152" s="513"/>
      <c r="E152" s="129">
        <v>2</v>
      </c>
      <c r="F152" s="36"/>
      <c r="G152" s="9"/>
      <c r="H152" s="132"/>
      <c r="I152" s="131"/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">
        <v>234</v>
      </c>
      <c r="B153" s="499"/>
      <c r="C153" s="513"/>
      <c r="D153" s="514"/>
      <c r="E153" s="142">
        <v>3</v>
      </c>
      <c r="F153" s="41"/>
      <c r="G153" s="14"/>
      <c r="H153" s="167"/>
      <c r="I153" s="166"/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">
        <v>235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">
        <v>383</v>
      </c>
      <c r="B155" s="499"/>
      <c r="C155" s="513"/>
      <c r="D155" s="513"/>
      <c r="E155" s="158">
        <v>1</v>
      </c>
      <c r="F155" s="40"/>
      <c r="G155" s="13"/>
      <c r="H155" s="161"/>
      <c r="I155" s="160"/>
      <c r="J155" s="161">
        <f t="shared" si="8"/>
        <v>0</v>
      </c>
      <c r="K155" s="163">
        <f t="shared" si="9"/>
        <v>0</v>
      </c>
    </row>
    <row r="156" spans="1:11" ht="31.5" customHeight="1">
      <c r="A156" s="128" t="s">
        <v>236</v>
      </c>
      <c r="B156" s="499"/>
      <c r="C156" s="513"/>
      <c r="D156" s="513"/>
      <c r="E156" s="129">
        <v>2</v>
      </c>
      <c r="F156" s="36"/>
      <c r="G156" s="9"/>
      <c r="H156" s="132"/>
      <c r="I156" s="131"/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">
        <v>150</v>
      </c>
      <c r="B157" s="499"/>
      <c r="C157" s="513"/>
      <c r="D157" s="513"/>
      <c r="E157" s="142">
        <v>3</v>
      </c>
      <c r="F157" s="41"/>
      <c r="G157" s="14"/>
      <c r="H157" s="167"/>
      <c r="I157" s="166"/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">
        <v>237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">
        <v>384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">
        <v>238</v>
      </c>
      <c r="B160" s="499"/>
      <c r="C160" s="513"/>
      <c r="D160" s="513"/>
      <c r="E160" s="158">
        <v>1</v>
      </c>
      <c r="F160" s="40"/>
      <c r="G160" s="13"/>
      <c r="H160" s="161"/>
      <c r="I160" s="160"/>
      <c r="J160" s="161">
        <f t="shared" si="8"/>
        <v>0</v>
      </c>
      <c r="K160" s="163">
        <f t="shared" si="9"/>
        <v>0</v>
      </c>
    </row>
    <row r="161" spans="1:11" ht="31.5" customHeight="1">
      <c r="A161" s="128" t="s">
        <v>239</v>
      </c>
      <c r="B161" s="499"/>
      <c r="C161" s="513"/>
      <c r="D161" s="513"/>
      <c r="E161" s="129">
        <v>2</v>
      </c>
      <c r="F161" s="36"/>
      <c r="G161" s="9"/>
      <c r="H161" s="132"/>
      <c r="I161" s="131"/>
      <c r="J161" s="132">
        <f t="shared" si="8"/>
        <v>0</v>
      </c>
      <c r="K161" s="134">
        <f t="shared" si="9"/>
        <v>0</v>
      </c>
    </row>
    <row r="162" spans="1:11" ht="31.5" customHeight="1">
      <c r="A162" s="128" t="s">
        <v>240</v>
      </c>
      <c r="B162" s="499"/>
      <c r="C162" s="513"/>
      <c r="D162" s="513"/>
      <c r="E162" s="129">
        <v>3</v>
      </c>
      <c r="F162" s="36"/>
      <c r="G162" s="9"/>
      <c r="H162" s="132"/>
      <c r="I162" s="131"/>
      <c r="J162" s="132">
        <f t="shared" si="8"/>
        <v>0</v>
      </c>
      <c r="K162" s="134">
        <f t="shared" si="9"/>
        <v>0</v>
      </c>
    </row>
    <row r="163" spans="1:11" ht="31.5" customHeight="1">
      <c r="A163" s="128" t="s">
        <v>241</v>
      </c>
      <c r="B163" s="499"/>
      <c r="C163" s="513"/>
      <c r="D163" s="513"/>
      <c r="E163" s="129">
        <v>4</v>
      </c>
      <c r="F163" s="36"/>
      <c r="G163" s="9"/>
      <c r="H163" s="132"/>
      <c r="I163" s="131"/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">
        <v>242</v>
      </c>
      <c r="B164" s="500"/>
      <c r="C164" s="540"/>
      <c r="D164" s="540"/>
      <c r="E164" s="147">
        <v>5</v>
      </c>
      <c r="F164" s="39"/>
      <c r="G164" s="12"/>
      <c r="H164" s="150"/>
      <c r="I164" s="149"/>
      <c r="J164" s="150">
        <f t="shared" si="8"/>
        <v>0</v>
      </c>
      <c r="K164" s="152">
        <f t="shared" si="9"/>
        <v>0</v>
      </c>
    </row>
    <row r="165" spans="1:11" s="225" customFormat="1" ht="31.5" customHeight="1" thickTop="1" thickBot="1">
      <c r="A165" s="520" t="s">
        <v>22</v>
      </c>
      <c r="B165" s="521"/>
      <c r="C165" s="521"/>
      <c r="D165" s="521"/>
      <c r="E165" s="521"/>
      <c r="F165" s="521"/>
      <c r="G165" s="521"/>
      <c r="H165" s="521"/>
      <c r="I165" s="521"/>
      <c r="J165" s="521"/>
      <c r="K165" s="522"/>
    </row>
    <row r="166" spans="1:11" ht="30" customHeight="1" thickTop="1" thickBot="1">
      <c r="A166" s="534" t="s">
        <v>244</v>
      </c>
      <c r="B166" s="535"/>
      <c r="C166" s="535"/>
      <c r="D166" s="535"/>
      <c r="E166" s="536"/>
      <c r="F166" s="199">
        <f>F4</f>
        <v>0</v>
      </c>
      <c r="G166" s="200">
        <f>G4</f>
        <v>9893573</v>
      </c>
      <c r="H166" s="199">
        <f>H4</f>
        <v>0</v>
      </c>
      <c r="I166" s="200">
        <f>I4</f>
        <v>0</v>
      </c>
      <c r="J166" s="265">
        <f>(SUM(G166,I166)+SUM(F166,H166)%-K166)*100</f>
        <v>0</v>
      </c>
      <c r="K166" s="269">
        <f>INT(SUM(G166,I166)+SUM(F166,H166)%)</f>
        <v>9893573</v>
      </c>
    </row>
    <row r="167" spans="1:11" ht="30" customHeight="1" thickBot="1">
      <c r="A167" s="509" t="s">
        <v>245</v>
      </c>
      <c r="B167" s="510"/>
      <c r="C167" s="510"/>
      <c r="D167" s="510"/>
      <c r="E167" s="511"/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">
        <v>246</v>
      </c>
      <c r="B168" s="518"/>
      <c r="C168" s="518"/>
      <c r="D168" s="518"/>
      <c r="E168" s="519"/>
      <c r="F168" s="118">
        <f>F67</f>
        <v>0</v>
      </c>
      <c r="G168" s="117">
        <f>G67</f>
        <v>0</v>
      </c>
      <c r="H168" s="118">
        <f>H67</f>
        <v>0</v>
      </c>
      <c r="I168" s="117">
        <f>I67</f>
        <v>0</v>
      </c>
      <c r="J168" s="271">
        <f>(SUM(G168,I168)+SUM(F168,H168)%-K168)*100</f>
        <v>0</v>
      </c>
      <c r="K168" s="275">
        <f>INT(SUM(G168,I168)+SUM(F168,H168)%)</f>
        <v>0</v>
      </c>
    </row>
    <row r="169" spans="1:11" ht="30" customHeight="1" thickBot="1">
      <c r="A169" s="509" t="s">
        <v>247</v>
      </c>
      <c r="B169" s="510"/>
      <c r="C169" s="510"/>
      <c r="D169" s="510"/>
      <c r="E169" s="511"/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">
        <v>243</v>
      </c>
      <c r="B170" s="538"/>
      <c r="C170" s="538"/>
      <c r="D170" s="538"/>
      <c r="E170" s="539"/>
      <c r="F170" s="271">
        <f>(SUM(G166:G169)+SUM(F166:F169)%-G170)*100</f>
        <v>0</v>
      </c>
      <c r="G170" s="272">
        <f>INT(SUM(G166:G169)+(SUM(F166:F169))%)</f>
        <v>9893573</v>
      </c>
      <c r="H170" s="271">
        <f>(SUM(I166:I169)+SUM(H166:H169)%-I170)*100</f>
        <v>0</v>
      </c>
      <c r="I170" s="272">
        <f>INT(SUM(I166:I169)+(SUM(H166:H169))%)</f>
        <v>0</v>
      </c>
      <c r="J170" s="271">
        <f>(SUM(G170,I170)+SUM(F170,H170)%-K170)*100</f>
        <v>0</v>
      </c>
      <c r="K170" s="275">
        <f>INT(SUM(G170,I170)+SUM(F170,H170)%)</f>
        <v>9893573</v>
      </c>
    </row>
    <row r="171" spans="1:11" ht="30" customHeight="1" thickBot="1">
      <c r="A171" s="530" t="s">
        <v>385</v>
      </c>
      <c r="B171" s="531"/>
      <c r="C171" s="531"/>
      <c r="D171" s="531"/>
      <c r="E171" s="532"/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يناير2024م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">
        <v>248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">
        <v>249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">
        <v>250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">
        <v>250</v>
      </c>
      <c r="B180" s="476"/>
      <c r="C180" s="476"/>
      <c r="D180" s="153"/>
      <c r="E180" s="121">
        <v>1</v>
      </c>
      <c r="F180" s="47"/>
      <c r="G180" s="16"/>
      <c r="H180" s="189"/>
      <c r="I180" s="190"/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">
        <v>251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">
        <v>252</v>
      </c>
      <c r="B182" s="476"/>
      <c r="C182" s="476"/>
      <c r="D182" s="136"/>
      <c r="E182" s="121">
        <v>3</v>
      </c>
      <c r="F182" s="47"/>
      <c r="G182" s="16"/>
      <c r="H182" s="189"/>
      <c r="I182" s="190"/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">
        <v>253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">
        <v>254</v>
      </c>
      <c r="B184" s="476"/>
      <c r="C184" s="476"/>
      <c r="D184" s="476"/>
      <c r="E184" s="158">
        <v>1</v>
      </c>
      <c r="F184" s="40"/>
      <c r="G184" s="13"/>
      <c r="H184" s="161"/>
      <c r="I184" s="162"/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">
        <v>255</v>
      </c>
      <c r="B185" s="476"/>
      <c r="C185" s="476"/>
      <c r="D185" s="483"/>
      <c r="E185" s="142">
        <v>2</v>
      </c>
      <c r="F185" s="41"/>
      <c r="G185" s="14"/>
      <c r="H185" s="167"/>
      <c r="I185" s="168"/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">
        <v>256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">
        <v>257</v>
      </c>
      <c r="B187" s="476"/>
      <c r="C187" s="476"/>
      <c r="D187" s="476"/>
      <c r="E187" s="158">
        <v>1</v>
      </c>
      <c r="F187" s="40"/>
      <c r="G187" s="13"/>
      <c r="H187" s="161"/>
      <c r="I187" s="162"/>
      <c r="J187" s="159">
        <f t="shared" si="10"/>
        <v>0</v>
      </c>
      <c r="K187" s="163">
        <f t="shared" si="11"/>
        <v>0</v>
      </c>
    </row>
    <row r="188" spans="1:11" ht="21.75" customHeight="1">
      <c r="A188" s="128" t="s">
        <v>258</v>
      </c>
      <c r="B188" s="476"/>
      <c r="C188" s="476"/>
      <c r="D188" s="476"/>
      <c r="E188" s="129">
        <v>2</v>
      </c>
      <c r="F188" s="36"/>
      <c r="G188" s="9"/>
      <c r="H188" s="132"/>
      <c r="I188" s="133"/>
      <c r="J188" s="130">
        <f t="shared" si="10"/>
        <v>0</v>
      </c>
      <c r="K188" s="134">
        <f t="shared" si="11"/>
        <v>0</v>
      </c>
    </row>
    <row r="189" spans="1:11" ht="21.75" customHeight="1">
      <c r="A189" s="128" t="s">
        <v>259</v>
      </c>
      <c r="B189" s="476"/>
      <c r="C189" s="476"/>
      <c r="D189" s="476"/>
      <c r="E189" s="129">
        <v>3</v>
      </c>
      <c r="F189" s="36"/>
      <c r="G189" s="9"/>
      <c r="H189" s="132"/>
      <c r="I189" s="133"/>
      <c r="J189" s="130">
        <f t="shared" si="10"/>
        <v>0</v>
      </c>
      <c r="K189" s="134">
        <f t="shared" si="11"/>
        <v>0</v>
      </c>
    </row>
    <row r="190" spans="1:11" ht="21.75" customHeight="1">
      <c r="A190" s="128" t="s">
        <v>260</v>
      </c>
      <c r="B190" s="476"/>
      <c r="C190" s="476"/>
      <c r="D190" s="476"/>
      <c r="E190" s="129">
        <v>4</v>
      </c>
      <c r="F190" s="36"/>
      <c r="G190" s="9"/>
      <c r="H190" s="132"/>
      <c r="I190" s="133"/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">
        <v>24</v>
      </c>
      <c r="B191" s="476"/>
      <c r="C191" s="476"/>
      <c r="D191" s="483"/>
      <c r="E191" s="142">
        <v>5</v>
      </c>
      <c r="F191" s="41"/>
      <c r="G191" s="14"/>
      <c r="H191" s="167"/>
      <c r="I191" s="168"/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">
        <v>261</v>
      </c>
      <c r="B192" s="476"/>
      <c r="C192" s="476"/>
      <c r="D192" s="203">
        <v>5</v>
      </c>
      <c r="E192" s="295"/>
      <c r="F192" s="296"/>
      <c r="G192" s="297"/>
      <c r="H192" s="298"/>
      <c r="I192" s="299"/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">
        <v>25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">
        <v>262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">
        <v>263</v>
      </c>
      <c r="B195" s="476"/>
      <c r="C195" s="476"/>
      <c r="D195" s="476"/>
      <c r="E195" s="158">
        <v>1</v>
      </c>
      <c r="F195" s="40"/>
      <c r="G195" s="13"/>
      <c r="H195" s="161"/>
      <c r="I195" s="162"/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">
        <v>264</v>
      </c>
      <c r="B196" s="476"/>
      <c r="C196" s="476"/>
      <c r="D196" s="476"/>
      <c r="E196" s="142">
        <v>2</v>
      </c>
      <c r="F196" s="41"/>
      <c r="G196" s="14"/>
      <c r="H196" s="167"/>
      <c r="I196" s="168"/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">
        <v>265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">
        <v>266</v>
      </c>
      <c r="B198" s="476"/>
      <c r="C198" s="476"/>
      <c r="D198" s="476"/>
      <c r="E198" s="158">
        <v>1</v>
      </c>
      <c r="F198" s="40"/>
      <c r="G198" s="13"/>
      <c r="H198" s="161"/>
      <c r="I198" s="162"/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">
        <v>267</v>
      </c>
      <c r="B199" s="476"/>
      <c r="C199" s="476"/>
      <c r="D199" s="483"/>
      <c r="E199" s="142">
        <v>2</v>
      </c>
      <c r="F199" s="41"/>
      <c r="G199" s="14"/>
      <c r="H199" s="167"/>
      <c r="I199" s="168"/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">
        <v>268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">
        <v>269</v>
      </c>
      <c r="B201" s="476"/>
      <c r="C201" s="476"/>
      <c r="D201" s="476"/>
      <c r="E201" s="158">
        <v>1</v>
      </c>
      <c r="F201" s="40"/>
      <c r="G201" s="13"/>
      <c r="H201" s="161"/>
      <c r="I201" s="162"/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">
        <v>270</v>
      </c>
      <c r="B202" s="477"/>
      <c r="C202" s="477"/>
      <c r="D202" s="477"/>
      <c r="E202" s="147">
        <v>2</v>
      </c>
      <c r="F202" s="39"/>
      <c r="G202" s="12"/>
      <c r="H202" s="150"/>
      <c r="I202" s="151"/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">
        <v>271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0</v>
      </c>
    </row>
    <row r="205" spans="1:11" ht="21.25" customHeight="1" thickBot="1">
      <c r="A205" s="263" t="s">
        <v>272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0</v>
      </c>
      <c r="J205" s="274">
        <f t="shared" si="12"/>
        <v>0</v>
      </c>
      <c r="K205" s="275">
        <f t="shared" si="13"/>
        <v>0</v>
      </c>
    </row>
    <row r="206" spans="1:11" ht="21.25" customHeight="1" thickBot="1">
      <c r="A206" s="263" t="s">
        <v>27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">
        <v>386</v>
      </c>
      <c r="B207" s="501"/>
      <c r="C207" s="491"/>
      <c r="D207" s="491"/>
      <c r="E207" s="206">
        <v>1</v>
      </c>
      <c r="F207" s="42"/>
      <c r="G207" s="17"/>
      <c r="H207" s="159"/>
      <c r="I207" s="162"/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">
        <v>273</v>
      </c>
      <c r="B208" s="501"/>
      <c r="C208" s="491"/>
      <c r="D208" s="492"/>
      <c r="E208" s="207">
        <v>2</v>
      </c>
      <c r="F208" s="44"/>
      <c r="G208" s="18"/>
      <c r="H208" s="165"/>
      <c r="I208" s="168"/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">
        <v>274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0</v>
      </c>
      <c r="J209" s="274">
        <f t="shared" si="12"/>
        <v>0</v>
      </c>
      <c r="K209" s="275">
        <f t="shared" si="13"/>
        <v>0</v>
      </c>
    </row>
    <row r="210" spans="1:11" ht="21.25" customHeight="1" thickBot="1">
      <c r="A210" s="143" t="s">
        <v>275</v>
      </c>
      <c r="B210" s="501"/>
      <c r="C210" s="491"/>
      <c r="D210" s="208"/>
      <c r="E210" s="209">
        <v>1</v>
      </c>
      <c r="F210" s="48"/>
      <c r="G210" s="19"/>
      <c r="H210" s="188"/>
      <c r="I210" s="190"/>
      <c r="J210" s="188">
        <f t="shared" si="12"/>
        <v>0</v>
      </c>
      <c r="K210" s="191">
        <f t="shared" si="13"/>
        <v>0</v>
      </c>
    </row>
    <row r="211" spans="1:11" ht="21.25" customHeight="1" thickBot="1">
      <c r="A211" s="276" t="s">
        <v>28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">
        <v>276</v>
      </c>
      <c r="B212" s="501"/>
      <c r="C212" s="491"/>
      <c r="D212" s="491"/>
      <c r="E212" s="210">
        <v>1</v>
      </c>
      <c r="F212" s="42"/>
      <c r="G212" s="17"/>
      <c r="H212" s="159"/>
      <c r="I212" s="162"/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">
        <v>387</v>
      </c>
      <c r="B213" s="501"/>
      <c r="C213" s="491"/>
      <c r="D213" s="492"/>
      <c r="E213" s="207">
        <v>2</v>
      </c>
      <c r="F213" s="44"/>
      <c r="G213" s="18"/>
      <c r="H213" s="165"/>
      <c r="I213" s="168"/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">
        <v>277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">
        <v>278</v>
      </c>
      <c r="B215" s="501"/>
      <c r="C215" s="491"/>
      <c r="D215" s="491"/>
      <c r="E215" s="206">
        <v>1</v>
      </c>
      <c r="F215" s="42"/>
      <c r="G215" s="17"/>
      <c r="H215" s="159"/>
      <c r="I215" s="162"/>
      <c r="J215" s="159">
        <f t="shared" si="12"/>
        <v>0</v>
      </c>
      <c r="K215" s="163">
        <f t="shared" si="13"/>
        <v>0</v>
      </c>
    </row>
    <row r="216" spans="1:11" ht="21.25" customHeight="1">
      <c r="A216" s="128" t="s">
        <v>279</v>
      </c>
      <c r="B216" s="501"/>
      <c r="C216" s="491"/>
      <c r="D216" s="491"/>
      <c r="E216" s="211">
        <v>2</v>
      </c>
      <c r="F216" s="43"/>
      <c r="G216" s="20"/>
      <c r="H216" s="130"/>
      <c r="I216" s="133"/>
      <c r="J216" s="130">
        <f t="shared" si="12"/>
        <v>0</v>
      </c>
      <c r="K216" s="134">
        <f t="shared" si="13"/>
        <v>0</v>
      </c>
    </row>
    <row r="217" spans="1:11" ht="21.25" customHeight="1">
      <c r="A217" s="128" t="s">
        <v>280</v>
      </c>
      <c r="B217" s="501"/>
      <c r="C217" s="491"/>
      <c r="D217" s="491"/>
      <c r="E217" s="211">
        <v>3</v>
      </c>
      <c r="F217" s="43"/>
      <c r="G217" s="20"/>
      <c r="H217" s="130"/>
      <c r="I217" s="133"/>
      <c r="J217" s="130">
        <f>(SUM(G217,I217)+SUM(F217,H217)%-K217)*100</f>
        <v>0</v>
      </c>
      <c r="K217" s="134">
        <f>INT(SUM(G217,I217)+SUM(F217,H217)%)</f>
        <v>0</v>
      </c>
    </row>
    <row r="218" spans="1:11" ht="21.25" customHeight="1" thickBot="1">
      <c r="A218" s="212" t="s">
        <v>131</v>
      </c>
      <c r="B218" s="501"/>
      <c r="C218" s="491"/>
      <c r="D218" s="492"/>
      <c r="E218" s="213">
        <v>4</v>
      </c>
      <c r="F218" s="49"/>
      <c r="G218" s="22"/>
      <c r="H218" s="183"/>
      <c r="I218" s="186"/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">
        <v>132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يناير2024م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">
        <v>281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/>
      <c r="I224" s="181"/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">
        <v>282</v>
      </c>
      <c r="B225" s="499"/>
      <c r="C225" s="476"/>
      <c r="D225" s="476"/>
      <c r="E225" s="129">
        <v>2</v>
      </c>
      <c r="F225" s="36"/>
      <c r="G225" s="9"/>
      <c r="H225" s="132"/>
      <c r="I225" s="133"/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">
        <v>283</v>
      </c>
      <c r="B226" s="499"/>
      <c r="C226" s="476"/>
      <c r="D226" s="476"/>
      <c r="E226" s="142">
        <v>3</v>
      </c>
      <c r="F226" s="41"/>
      <c r="G226" s="14"/>
      <c r="H226" s="167"/>
      <c r="I226" s="168"/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">
        <v>388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">
        <v>284</v>
      </c>
      <c r="B228" s="499"/>
      <c r="C228" s="476"/>
      <c r="D228" s="476"/>
      <c r="E228" s="158">
        <v>1</v>
      </c>
      <c r="F228" s="40"/>
      <c r="G228" s="13"/>
      <c r="H228" s="161"/>
      <c r="I228" s="162"/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">
        <v>285</v>
      </c>
      <c r="B229" s="499"/>
      <c r="C229" s="476"/>
      <c r="D229" s="476"/>
      <c r="E229" s="129">
        <v>2</v>
      </c>
      <c r="F229" s="36"/>
      <c r="G229" s="9"/>
      <c r="H229" s="132"/>
      <c r="I229" s="133"/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">
        <v>286</v>
      </c>
      <c r="B230" s="499"/>
      <c r="C230" s="476"/>
      <c r="D230" s="483"/>
      <c r="E230" s="142">
        <v>3</v>
      </c>
      <c r="F230" s="41"/>
      <c r="G230" s="14"/>
      <c r="H230" s="167"/>
      <c r="I230" s="168"/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">
        <v>287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">
        <v>288</v>
      </c>
      <c r="B232" s="499"/>
      <c r="C232" s="476"/>
      <c r="D232" s="476"/>
      <c r="E232" s="158">
        <v>1</v>
      </c>
      <c r="F232" s="40"/>
      <c r="G232" s="13"/>
      <c r="H232" s="161"/>
      <c r="I232" s="162"/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">
        <v>289</v>
      </c>
      <c r="B233" s="499"/>
      <c r="C233" s="476"/>
      <c r="D233" s="476"/>
      <c r="E233" s="129">
        <v>2</v>
      </c>
      <c r="F233" s="36"/>
      <c r="G233" s="9"/>
      <c r="H233" s="132"/>
      <c r="I233" s="133"/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">
        <v>290</v>
      </c>
      <c r="B234" s="499"/>
      <c r="C234" s="476"/>
      <c r="D234" s="476"/>
      <c r="E234" s="142">
        <v>3</v>
      </c>
      <c r="F234" s="41"/>
      <c r="G234" s="14"/>
      <c r="H234" s="167"/>
      <c r="I234" s="168"/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">
        <v>291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">
        <v>292</v>
      </c>
      <c r="B236" s="499"/>
      <c r="C236" s="476"/>
      <c r="D236" s="476"/>
      <c r="E236" s="158">
        <v>1</v>
      </c>
      <c r="F236" s="40"/>
      <c r="G236" s="13"/>
      <c r="H236" s="161"/>
      <c r="I236" s="162"/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">
        <v>293</v>
      </c>
      <c r="B237" s="499"/>
      <c r="C237" s="476"/>
      <c r="D237" s="476"/>
      <c r="E237" s="129">
        <v>2</v>
      </c>
      <c r="F237" s="36"/>
      <c r="G237" s="9"/>
      <c r="H237" s="132"/>
      <c r="I237" s="133"/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">
        <v>131</v>
      </c>
      <c r="B238" s="499"/>
      <c r="C238" s="476"/>
      <c r="D238" s="476"/>
      <c r="E238" s="142">
        <v>3</v>
      </c>
      <c r="F238" s="41"/>
      <c r="G238" s="14"/>
      <c r="H238" s="167"/>
      <c r="I238" s="168"/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">
        <v>294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">
        <v>295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">
        <v>296</v>
      </c>
      <c r="B241" s="499"/>
      <c r="C241" s="476"/>
      <c r="D241" s="476"/>
      <c r="E241" s="158">
        <v>1</v>
      </c>
      <c r="F241" s="40"/>
      <c r="G241" s="13"/>
      <c r="H241" s="161"/>
      <c r="I241" s="162"/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">
        <v>297</v>
      </c>
      <c r="B242" s="499"/>
      <c r="C242" s="476"/>
      <c r="D242" s="476"/>
      <c r="E242" s="129">
        <v>2</v>
      </c>
      <c r="F242" s="36"/>
      <c r="G242" s="9"/>
      <c r="H242" s="132"/>
      <c r="I242" s="133"/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">
        <v>298</v>
      </c>
      <c r="B243" s="499"/>
      <c r="C243" s="476"/>
      <c r="D243" s="476"/>
      <c r="E243" s="142">
        <v>3</v>
      </c>
      <c r="F243" s="41"/>
      <c r="G243" s="14"/>
      <c r="H243" s="167"/>
      <c r="I243" s="168"/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">
        <v>299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">
        <v>300</v>
      </c>
      <c r="B245" s="499"/>
      <c r="C245" s="476"/>
      <c r="D245" s="476"/>
      <c r="E245" s="158">
        <v>1</v>
      </c>
      <c r="F245" s="40"/>
      <c r="G245" s="13"/>
      <c r="H245" s="161"/>
      <c r="I245" s="162"/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">
        <v>301</v>
      </c>
      <c r="B246" s="499"/>
      <c r="C246" s="476"/>
      <c r="D246" s="476"/>
      <c r="E246" s="129">
        <v>2</v>
      </c>
      <c r="F246" s="36"/>
      <c r="G246" s="9"/>
      <c r="H246" s="132"/>
      <c r="I246" s="133"/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">
        <v>302</v>
      </c>
      <c r="B247" s="499"/>
      <c r="C247" s="476"/>
      <c r="D247" s="476"/>
      <c r="E247" s="142">
        <v>3</v>
      </c>
      <c r="F247" s="41"/>
      <c r="G247" s="14"/>
      <c r="H247" s="167"/>
      <c r="I247" s="168"/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">
        <v>303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">
        <v>303</v>
      </c>
      <c r="B249" s="499"/>
      <c r="C249" s="483"/>
      <c r="D249" s="121"/>
      <c r="E249" s="121">
        <v>1</v>
      </c>
      <c r="F249" s="47"/>
      <c r="G249" s="16"/>
      <c r="H249" s="189"/>
      <c r="I249" s="190"/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">
        <v>304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">
        <v>305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">
        <v>306</v>
      </c>
      <c r="B252" s="499"/>
      <c r="C252" s="476"/>
      <c r="D252" s="476"/>
      <c r="E252" s="158">
        <v>1</v>
      </c>
      <c r="F252" s="40"/>
      <c r="G252" s="13"/>
      <c r="H252" s="161"/>
      <c r="I252" s="162"/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">
        <v>307</v>
      </c>
      <c r="B253" s="499"/>
      <c r="C253" s="476"/>
      <c r="D253" s="476"/>
      <c r="E253" s="129">
        <v>2</v>
      </c>
      <c r="F253" s="36"/>
      <c r="G253" s="9"/>
      <c r="H253" s="132"/>
      <c r="I253" s="133"/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">
        <v>308</v>
      </c>
      <c r="B254" s="499"/>
      <c r="C254" s="476"/>
      <c r="D254" s="476"/>
      <c r="E254" s="142">
        <v>3</v>
      </c>
      <c r="F254" s="41"/>
      <c r="G254" s="14"/>
      <c r="H254" s="167"/>
      <c r="I254" s="168"/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">
        <v>309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">
        <v>310</v>
      </c>
      <c r="B256" s="499"/>
      <c r="C256" s="476"/>
      <c r="D256" s="476"/>
      <c r="E256" s="158">
        <v>1</v>
      </c>
      <c r="F256" s="40"/>
      <c r="G256" s="13"/>
      <c r="H256" s="161"/>
      <c r="I256" s="162"/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">
        <v>311</v>
      </c>
      <c r="B257" s="499"/>
      <c r="C257" s="476"/>
      <c r="D257" s="483"/>
      <c r="E257" s="142">
        <v>2</v>
      </c>
      <c r="F257" s="41"/>
      <c r="G257" s="14"/>
      <c r="H257" s="167"/>
      <c r="I257" s="168"/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">
        <v>312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">
        <v>313</v>
      </c>
      <c r="B259" s="499"/>
      <c r="C259" s="476"/>
      <c r="D259" s="476"/>
      <c r="E259" s="158">
        <v>1</v>
      </c>
      <c r="F259" s="40"/>
      <c r="G259" s="13"/>
      <c r="H259" s="161"/>
      <c r="I259" s="162"/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">
        <v>314</v>
      </c>
      <c r="B260" s="499"/>
      <c r="C260" s="476"/>
      <c r="D260" s="476"/>
      <c r="E260" s="129">
        <v>2</v>
      </c>
      <c r="F260" s="36"/>
      <c r="G260" s="9"/>
      <c r="H260" s="132"/>
      <c r="I260" s="133"/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">
        <v>312</v>
      </c>
      <c r="B261" s="499"/>
      <c r="C261" s="483"/>
      <c r="D261" s="476"/>
      <c r="E261" s="142">
        <v>3</v>
      </c>
      <c r="F261" s="41"/>
      <c r="G261" s="14"/>
      <c r="H261" s="167"/>
      <c r="I261" s="168"/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">
        <v>315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">
        <v>389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">
        <v>390</v>
      </c>
      <c r="B264" s="499"/>
      <c r="C264" s="476"/>
      <c r="D264" s="476"/>
      <c r="E264" s="123">
        <v>1</v>
      </c>
      <c r="F264" s="42"/>
      <c r="G264" s="13"/>
      <c r="H264" s="161"/>
      <c r="I264" s="162"/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">
        <v>391</v>
      </c>
      <c r="B265" s="500"/>
      <c r="C265" s="477"/>
      <c r="D265" s="477"/>
      <c r="E265" s="147">
        <v>4</v>
      </c>
      <c r="F265" s="45"/>
      <c r="G265" s="12"/>
      <c r="H265" s="150"/>
      <c r="I265" s="151"/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يناير2024م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">
        <v>316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">
        <v>317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">
        <v>318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">
        <v>319</v>
      </c>
      <c r="B273" s="467"/>
      <c r="C273" s="476"/>
      <c r="D273" s="476"/>
      <c r="E273" s="158">
        <v>2</v>
      </c>
      <c r="F273" s="42"/>
      <c r="G273" s="17"/>
      <c r="H273" s="161"/>
      <c r="I273" s="162"/>
      <c r="J273" s="159">
        <f t="shared" si="16"/>
        <v>0</v>
      </c>
      <c r="K273" s="163">
        <f t="shared" si="17"/>
        <v>0</v>
      </c>
    </row>
    <row r="274" spans="1:11" ht="44.25" customHeight="1">
      <c r="A274" s="128" t="s">
        <v>320</v>
      </c>
      <c r="B274" s="467"/>
      <c r="C274" s="476"/>
      <c r="D274" s="476"/>
      <c r="E274" s="129">
        <v>3</v>
      </c>
      <c r="F274" s="43"/>
      <c r="G274" s="20"/>
      <c r="H274" s="132"/>
      <c r="I274" s="133"/>
      <c r="J274" s="130">
        <f t="shared" si="16"/>
        <v>0</v>
      </c>
      <c r="K274" s="134">
        <f t="shared" si="17"/>
        <v>0</v>
      </c>
    </row>
    <row r="275" spans="1:11" ht="44.25" customHeight="1">
      <c r="A275" s="128" t="s">
        <v>321</v>
      </c>
      <c r="B275" s="467"/>
      <c r="C275" s="476"/>
      <c r="D275" s="476"/>
      <c r="E275" s="129">
        <v>4</v>
      </c>
      <c r="F275" s="43"/>
      <c r="G275" s="20"/>
      <c r="H275" s="132"/>
      <c r="I275" s="133"/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">
        <v>322</v>
      </c>
      <c r="B276" s="467"/>
      <c r="C276" s="476"/>
      <c r="D276" s="476"/>
      <c r="E276" s="142">
        <v>5</v>
      </c>
      <c r="F276" s="44"/>
      <c r="G276" s="18"/>
      <c r="H276" s="167"/>
      <c r="I276" s="168"/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">
        <v>323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">
        <v>324</v>
      </c>
      <c r="B278" s="467"/>
      <c r="C278" s="476"/>
      <c r="D278" s="476"/>
      <c r="E278" s="158">
        <v>1</v>
      </c>
      <c r="F278" s="42"/>
      <c r="G278" s="17"/>
      <c r="H278" s="161"/>
      <c r="I278" s="162"/>
      <c r="J278" s="159">
        <f t="shared" si="16"/>
        <v>0</v>
      </c>
      <c r="K278" s="163">
        <f t="shared" si="17"/>
        <v>0</v>
      </c>
    </row>
    <row r="279" spans="1:11" ht="44.25" customHeight="1">
      <c r="A279" s="128" t="s">
        <v>32</v>
      </c>
      <c r="B279" s="467"/>
      <c r="C279" s="476"/>
      <c r="D279" s="476"/>
      <c r="E279" s="129">
        <v>2</v>
      </c>
      <c r="F279" s="43"/>
      <c r="G279" s="20"/>
      <c r="H279" s="132"/>
      <c r="I279" s="133"/>
      <c r="J279" s="130">
        <f t="shared" si="16"/>
        <v>0</v>
      </c>
      <c r="K279" s="134">
        <f t="shared" si="17"/>
        <v>0</v>
      </c>
    </row>
    <row r="280" spans="1:11" ht="44.25" customHeight="1">
      <c r="A280" s="128" t="s">
        <v>325</v>
      </c>
      <c r="B280" s="467"/>
      <c r="C280" s="476"/>
      <c r="D280" s="476"/>
      <c r="E280" s="129">
        <v>3</v>
      </c>
      <c r="F280" s="43"/>
      <c r="G280" s="20"/>
      <c r="H280" s="132"/>
      <c r="I280" s="133"/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">
        <v>326</v>
      </c>
      <c r="B281" s="467"/>
      <c r="C281" s="476"/>
      <c r="D281" s="483"/>
      <c r="E281" s="142">
        <v>4</v>
      </c>
      <c r="F281" s="44"/>
      <c r="G281" s="18"/>
      <c r="H281" s="167"/>
      <c r="I281" s="168"/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">
        <v>327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">
        <v>328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">
        <v>329</v>
      </c>
      <c r="B284" s="467"/>
      <c r="C284" s="476"/>
      <c r="D284" s="476"/>
      <c r="E284" s="158">
        <v>1</v>
      </c>
      <c r="F284" s="42"/>
      <c r="G284" s="17"/>
      <c r="H284" s="161"/>
      <c r="I284" s="162"/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">
        <v>330</v>
      </c>
      <c r="B285" s="467"/>
      <c r="C285" s="476"/>
      <c r="D285" s="483"/>
      <c r="E285" s="142">
        <v>2</v>
      </c>
      <c r="F285" s="44"/>
      <c r="G285" s="18"/>
      <c r="H285" s="167"/>
      <c r="I285" s="168"/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">
        <v>33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">
        <v>34</v>
      </c>
      <c r="B287" s="467"/>
      <c r="C287" s="476"/>
      <c r="D287" s="136"/>
      <c r="E287" s="121"/>
      <c r="F287" s="48"/>
      <c r="G287" s="19"/>
      <c r="H287" s="189"/>
      <c r="I287" s="190"/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">
        <v>327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">
        <v>331</v>
      </c>
      <c r="B289" s="468"/>
      <c r="C289" s="477"/>
      <c r="D289" s="146"/>
      <c r="E289" s="146">
        <v>2</v>
      </c>
      <c r="F289" s="50"/>
      <c r="G289" s="21"/>
      <c r="H289" s="194"/>
      <c r="I289" s="195"/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">
        <v>332</v>
      </c>
      <c r="B290" s="496"/>
      <c r="C290" s="496"/>
      <c r="D290" s="496"/>
      <c r="E290" s="497"/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0</v>
      </c>
      <c r="J290" s="313">
        <f t="shared" si="16"/>
        <v>0</v>
      </c>
      <c r="K290" s="314">
        <f t="shared" si="17"/>
        <v>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يناير2024م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">
        <v>333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">
        <v>334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">
        <v>335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">
        <v>336</v>
      </c>
      <c r="B298" s="467"/>
      <c r="C298" s="476"/>
      <c r="D298" s="476"/>
      <c r="E298" s="158">
        <v>1</v>
      </c>
      <c r="F298" s="42"/>
      <c r="G298" s="17"/>
      <c r="H298" s="161"/>
      <c r="I298" s="162"/>
      <c r="J298" s="161">
        <f t="shared" si="18"/>
        <v>0</v>
      </c>
      <c r="K298" s="163">
        <f t="shared" si="19"/>
        <v>0</v>
      </c>
    </row>
    <row r="299" spans="1:12" ht="28.5" customHeight="1">
      <c r="A299" s="128" t="s">
        <v>337</v>
      </c>
      <c r="B299" s="467"/>
      <c r="C299" s="476"/>
      <c r="D299" s="476"/>
      <c r="E299" s="129">
        <v>2</v>
      </c>
      <c r="F299" s="43"/>
      <c r="G299" s="20"/>
      <c r="H299" s="132"/>
      <c r="I299" s="133"/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">
        <v>338</v>
      </c>
      <c r="B300" s="467"/>
      <c r="C300" s="476"/>
      <c r="D300" s="476"/>
      <c r="E300" s="142">
        <v>3</v>
      </c>
      <c r="F300" s="44"/>
      <c r="G300" s="18"/>
      <c r="H300" s="167"/>
      <c r="I300" s="168"/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">
        <v>339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">
        <v>340</v>
      </c>
      <c r="B302" s="467"/>
      <c r="C302" s="476"/>
      <c r="D302" s="476"/>
      <c r="E302" s="158">
        <v>1</v>
      </c>
      <c r="F302" s="42"/>
      <c r="G302" s="17"/>
      <c r="H302" s="161"/>
      <c r="I302" s="162"/>
      <c r="J302" s="161">
        <f t="shared" si="18"/>
        <v>0</v>
      </c>
      <c r="K302" s="163">
        <f t="shared" si="19"/>
        <v>0</v>
      </c>
    </row>
    <row r="303" spans="1:12" ht="28.5" customHeight="1">
      <c r="A303" s="128" t="s">
        <v>341</v>
      </c>
      <c r="B303" s="467"/>
      <c r="C303" s="476"/>
      <c r="D303" s="476"/>
      <c r="E303" s="129">
        <v>2</v>
      </c>
      <c r="F303" s="43"/>
      <c r="G303" s="20"/>
      <c r="H303" s="132"/>
      <c r="I303" s="133"/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">
        <v>342</v>
      </c>
      <c r="B304" s="467"/>
      <c r="C304" s="476"/>
      <c r="D304" s="476"/>
      <c r="E304" s="142">
        <v>3</v>
      </c>
      <c r="F304" s="44"/>
      <c r="G304" s="18"/>
      <c r="H304" s="167"/>
      <c r="I304" s="168"/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">
        <v>343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">
        <v>344</v>
      </c>
      <c r="B306" s="467"/>
      <c r="C306" s="476"/>
      <c r="D306" s="121"/>
      <c r="E306" s="158">
        <v>1</v>
      </c>
      <c r="F306" s="42"/>
      <c r="G306" s="17"/>
      <c r="H306" s="161"/>
      <c r="I306" s="162"/>
      <c r="J306" s="161">
        <f t="shared" si="18"/>
        <v>0</v>
      </c>
      <c r="K306" s="163">
        <f t="shared" si="19"/>
        <v>0</v>
      </c>
    </row>
    <row r="307" spans="1:11" ht="28.5" customHeight="1">
      <c r="A307" s="128" t="s">
        <v>345</v>
      </c>
      <c r="B307" s="467"/>
      <c r="C307" s="476"/>
      <c r="D307" s="121"/>
      <c r="E307" s="129">
        <v>2</v>
      </c>
      <c r="F307" s="43"/>
      <c r="G307" s="20"/>
      <c r="H307" s="132"/>
      <c r="I307" s="133"/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">
        <v>150</v>
      </c>
      <c r="B308" s="467"/>
      <c r="C308" s="483"/>
      <c r="D308" s="121"/>
      <c r="E308" s="142">
        <v>3</v>
      </c>
      <c r="F308" s="44"/>
      <c r="G308" s="18"/>
      <c r="H308" s="167"/>
      <c r="I308" s="168"/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">
        <v>392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">
        <v>346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">
        <v>347</v>
      </c>
      <c r="B311" s="467"/>
      <c r="C311" s="476"/>
      <c r="D311" s="476"/>
      <c r="E311" s="158">
        <v>1</v>
      </c>
      <c r="F311" s="42"/>
      <c r="G311" s="17"/>
      <c r="H311" s="161"/>
      <c r="I311" s="162"/>
      <c r="J311" s="161">
        <f t="shared" si="18"/>
        <v>0</v>
      </c>
      <c r="K311" s="163">
        <f t="shared" si="19"/>
        <v>0</v>
      </c>
    </row>
    <row r="312" spans="1:11" ht="28.5" customHeight="1">
      <c r="A312" s="128" t="s">
        <v>348</v>
      </c>
      <c r="B312" s="467"/>
      <c r="C312" s="476"/>
      <c r="D312" s="476"/>
      <c r="E312" s="129">
        <v>2</v>
      </c>
      <c r="F312" s="43"/>
      <c r="G312" s="20"/>
      <c r="H312" s="132"/>
      <c r="I312" s="133"/>
      <c r="J312" s="132">
        <f t="shared" si="18"/>
        <v>0</v>
      </c>
      <c r="K312" s="134">
        <f t="shared" si="19"/>
        <v>0</v>
      </c>
    </row>
    <row r="313" spans="1:11" ht="28.5" customHeight="1">
      <c r="A313" s="128" t="s">
        <v>349</v>
      </c>
      <c r="B313" s="467"/>
      <c r="C313" s="476"/>
      <c r="D313" s="476"/>
      <c r="E313" s="129">
        <v>3</v>
      </c>
      <c r="F313" s="43"/>
      <c r="G313" s="20"/>
      <c r="H313" s="132"/>
      <c r="I313" s="133"/>
      <c r="J313" s="132">
        <f t="shared" si="18"/>
        <v>0</v>
      </c>
      <c r="K313" s="134">
        <f t="shared" si="19"/>
        <v>0</v>
      </c>
    </row>
    <row r="314" spans="1:11" ht="28.5" customHeight="1">
      <c r="A314" s="128" t="s">
        <v>350</v>
      </c>
      <c r="B314" s="467"/>
      <c r="C314" s="476"/>
      <c r="D314" s="476"/>
      <c r="E314" s="129">
        <v>4</v>
      </c>
      <c r="F314" s="43"/>
      <c r="G314" s="20"/>
      <c r="H314" s="132"/>
      <c r="I314" s="133"/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">
        <v>351</v>
      </c>
      <c r="B315" s="467"/>
      <c r="C315" s="476"/>
      <c r="D315" s="476"/>
      <c r="E315" s="142">
        <v>5</v>
      </c>
      <c r="F315" s="44"/>
      <c r="G315" s="18"/>
      <c r="H315" s="167"/>
      <c r="I315" s="168"/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">
        <v>393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">
        <v>150</v>
      </c>
      <c r="B317" s="468"/>
      <c r="C317" s="477"/>
      <c r="D317" s="146"/>
      <c r="E317" s="146"/>
      <c r="F317" s="50"/>
      <c r="G317" s="21"/>
      <c r="H317" s="194"/>
      <c r="I317" s="195"/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">
        <v>36</v>
      </c>
      <c r="B318" s="469"/>
      <c r="C318" s="469"/>
      <c r="D318" s="469"/>
      <c r="E318" s="469"/>
      <c r="F318" s="469"/>
      <c r="G318" s="469"/>
      <c r="H318" s="469"/>
      <c r="I318" s="469"/>
      <c r="J318" s="469"/>
      <c r="K318" s="469"/>
    </row>
    <row r="319" spans="1:11" ht="36" customHeight="1" thickTop="1">
      <c r="A319" s="470" t="s">
        <v>394</v>
      </c>
      <c r="B319" s="471"/>
      <c r="C319" s="471"/>
      <c r="D319" s="471"/>
      <c r="E319" s="472"/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0</v>
      </c>
      <c r="J319" s="326">
        <f>(SUM(G319,I319)+SUM(F319,H319)%-K319)*100</f>
        <v>0</v>
      </c>
      <c r="K319" s="327">
        <f>INT(SUM(G319,I319)+SUM(F319,H319)%)</f>
        <v>0</v>
      </c>
    </row>
    <row r="320" spans="1:11" ht="36" customHeight="1" thickBot="1">
      <c r="A320" s="473" t="s">
        <v>352</v>
      </c>
      <c r="B320" s="474"/>
      <c r="C320" s="474"/>
      <c r="D320" s="474"/>
      <c r="E320" s="475"/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">
        <v>353</v>
      </c>
      <c r="B321" s="481"/>
      <c r="C321" s="481"/>
      <c r="D321" s="481"/>
      <c r="E321" s="482"/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0</v>
      </c>
      <c r="J321" s="311">
        <f>(SUM(G321,I321)+SUM(F321,H321)%-K321)*100</f>
        <v>0</v>
      </c>
      <c r="K321" s="314">
        <f>INT(SUM(G321,I321)+SUM(F321,H321)%)</f>
        <v>0</v>
      </c>
    </row>
    <row r="322" spans="1:11" ht="36" customHeight="1" thickTop="1" thickBot="1">
      <c r="A322" s="463" t="s">
        <v>395</v>
      </c>
      <c r="B322" s="464"/>
      <c r="C322" s="464"/>
      <c r="D322" s="464"/>
      <c r="E322" s="465"/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3">
    <dataValidation type="textLength" allowBlank="1" showInputMessage="1" showErrorMessage="1" errorTitle="خطأ:" error="لا يمكنك إدخال بيانات أشهر سابقة في شهر يناير" promptTitle="تنبيه:" prompt="لا يمكنك إدخال بيانات أشهر سابقة في شهر يناير" sqref="H7:I15 H18:I19 H21:I22 H25:I25 H28:I30 H35:I37 H39:I46 H52:I54 H57:I59 H61:I65 H70:I73 H76:I78 H80:I89 H94:I100 H102:I120 H123:I123 H125:I126 H129:I130 H132:I133 H136:I139 H147:I149 H151:I153 H155:I157 H160:I164 H171:I172 H180:I180 H182:I182 H184:I185 H187:I192 H195:I196 H198:I199 H201:I202 H207:I208 H210:I210 H212:I213 H215:I218 H224:I226 H228:I230 H232:I234 H236:I238 H241:I243 H245:I247 H249:I249 H252:I254 H256:I257 H259:I261 H264:I265 H273:I276 H278:I281 H284:I285 H287:I287 H289:I289 H298:I300 H302:I304 H306:I308 H311:I315 H317:I317 H322:I323">
      <formula1>0</formula1>
      <formula2>0</formula2>
    </dataValidation>
    <dataValidation type="whole" allowBlank="1" showInputMessage="1" showErrorMessage="1" errorTitle="خطأ:" error="تأكد من المبلغ الذي كتبته." promptTitle="تنبيه:" prompt="إدخل عدد صحيح." sqref="G195:G196 G252:G254 G18:G19 G317 G311:G315 G306:G308 G302:G304 G298:G300 G289 G287 G284:G285 G278:G281 G273:G276 G264:G265 G259:G261 G256:G257 G249 G245:G247 G241:G243 G236:G238 G232:G234 G228:G230 G224:G226 G215:G218 G212:G213 G210 G207:G208 G201:G202 G198:G199 G187:G192 G184:G185 G182 G180 G160:G164 G155:G157 G151:G153 G147:G149 G136:G139 G132:G133 G129:G130 G125:G126 G123 G102:G120 G94:G100 G80:G89 G76:G78 G70:G73 G61:G65 G57:G59 G52:G54 G39:G46 G35:G37 G33 G28:G30 G25 G21:G22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">
    <tabColor indexed="17"/>
    <pageSetUpPr fitToPage="1"/>
  </sheetPr>
  <dimension ref="A1:AI69"/>
  <sheetViews>
    <sheetView showGridLines="0" rightToLeft="1" view="pageBreakPreview" topLeftCell="A10" zoomScale="62" zoomScaleNormal="50" zoomScaleSheetLayoutView="50" workbookViewId="0">
      <selection activeCell="K39" sqref="K39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ش1!$A$1</f>
        <v>#NAME?</v>
      </c>
      <c r="B1" s="547"/>
      <c r="C1" s="547"/>
      <c r="D1" s="547"/>
      <c r="E1" s="547"/>
      <c r="F1" s="76"/>
      <c r="H1" s="78" t="str">
        <f>ش1!$F$1</f>
        <v xml:space="preserve"> شهر يناير2024م </v>
      </c>
      <c r="I1" s="543"/>
      <c r="J1" s="543"/>
      <c r="K1" s="76"/>
      <c r="L1" s="546" t="str">
        <f>يناير!$C$42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يناير2024م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/>
      <c r="D6" s="352"/>
      <c r="E6" s="351"/>
      <c r="F6" s="353"/>
      <c r="G6" s="354"/>
      <c r="H6" s="355" t="s">
        <v>53</v>
      </c>
      <c r="I6" s="356"/>
      <c r="J6" s="351">
        <f>ش1!F170</f>
        <v>0</v>
      </c>
      <c r="K6" s="352">
        <f>ش1!G170</f>
        <v>9893573</v>
      </c>
      <c r="L6" s="351"/>
      <c r="M6" s="353"/>
      <c r="N6" s="349">
        <f>(SUM(K6,M6)+SUM(J6,L6)%-O6)*100</f>
        <v>0</v>
      </c>
      <c r="O6" s="357">
        <f>INT(SUM(K6,M6)+SUM(J6,L6)%)</f>
        <v>9893573</v>
      </c>
      <c r="P6" s="358"/>
      <c r="Q6" s="342"/>
      <c r="R6" s="359" t="str">
        <f t="shared" si="0"/>
        <v xml:space="preserve">المـــــــــــــــــــوارد </v>
      </c>
      <c r="S6" s="360">
        <v>0</v>
      </c>
      <c r="T6" s="361">
        <v>0</v>
      </c>
      <c r="U6" s="362">
        <v>0</v>
      </c>
      <c r="V6" s="363">
        <v>0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0</v>
      </c>
      <c r="Z6" s="357">
        <f t="shared" si="2"/>
        <v>9893573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0</v>
      </c>
      <c r="AE6" s="364">
        <f>INT(SUM(V6,Z6)+SUM(U6,Y6)%)</f>
        <v>9893573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0</v>
      </c>
      <c r="AI6" s="357">
        <f>IF(AC6+AB6/100&lt;AE6+AD6/100,INT(((AE6+AD6/100)-(AC6+AB6/100))),0)</f>
        <v>9893573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0</v>
      </c>
      <c r="C7" s="368"/>
      <c r="D7" s="369"/>
      <c r="E7" s="368">
        <f>ش1!$F$321</f>
        <v>0</v>
      </c>
      <c r="F7" s="370">
        <f>ش1!$G$321</f>
        <v>0</v>
      </c>
      <c r="G7" s="348"/>
      <c r="H7" s="371" t="s">
        <v>54</v>
      </c>
      <c r="I7" s="356"/>
      <c r="J7" s="368"/>
      <c r="K7" s="369"/>
      <c r="L7" s="368"/>
      <c r="M7" s="370"/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74">
        <v>0</v>
      </c>
      <c r="T7" s="375">
        <v>0</v>
      </c>
      <c r="U7" s="374">
        <v>0</v>
      </c>
      <c r="V7" s="376"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0</v>
      </c>
      <c r="B8" s="372">
        <f>INT(SUM(F8,D8)+SUM(E8,C8)%)</f>
        <v>9893573</v>
      </c>
      <c r="C8" s="368"/>
      <c r="D8" s="369"/>
      <c r="E8" s="374">
        <f>ش1!F170</f>
        <v>0</v>
      </c>
      <c r="F8" s="375">
        <f>ش1!G170</f>
        <v>9893573</v>
      </c>
      <c r="G8" s="348"/>
      <c r="H8" s="333" t="s">
        <v>55</v>
      </c>
      <c r="I8" s="334"/>
      <c r="J8" s="374">
        <f>E8</f>
        <v>0</v>
      </c>
      <c r="K8" s="378">
        <f>F8</f>
        <v>9893573</v>
      </c>
      <c r="L8" s="368"/>
      <c r="M8" s="370"/>
      <c r="N8" s="366">
        <f>(SUM(K8,M8)+SUM(J8,L8)%-O8)*100</f>
        <v>0</v>
      </c>
      <c r="O8" s="372">
        <f>INT(SUM(K8,M8)+SUM(J8,L8)%)</f>
        <v>9893573</v>
      </c>
      <c r="P8" s="358"/>
      <c r="Q8" s="342"/>
      <c r="R8" s="335" t="str">
        <f t="shared" si="0"/>
        <v xml:space="preserve">حساب البنك موارد محلية </v>
      </c>
      <c r="S8" s="374">
        <v>0</v>
      </c>
      <c r="T8" s="378">
        <v>0</v>
      </c>
      <c r="U8" s="374">
        <v>0</v>
      </c>
      <c r="V8" s="376">
        <v>0</v>
      </c>
      <c r="W8" s="366">
        <f t="shared" si="1"/>
        <v>0</v>
      </c>
      <c r="X8" s="377">
        <f t="shared" si="1"/>
        <v>9893573</v>
      </c>
      <c r="Y8" s="366">
        <f t="shared" si="2"/>
        <v>0</v>
      </c>
      <c r="Z8" s="372">
        <f t="shared" si="2"/>
        <v>9893573</v>
      </c>
      <c r="AA8" s="342"/>
      <c r="AB8" s="366">
        <f>(SUM(T8,X8)+SUM(S8,W8)%-AC8)*100</f>
        <v>0</v>
      </c>
      <c r="AC8" s="367">
        <f>INT(SUM(T8,X8)+SUM(S8,W8)%)</f>
        <v>9893573</v>
      </c>
      <c r="AD8" s="366">
        <f>(SUM(V8,Z8)+SUM(U8,Y8)%-AE8)*100</f>
        <v>0</v>
      </c>
      <c r="AE8" s="377">
        <f>INT(SUM(V8,Z8)+SUM(U8,Y8)%)</f>
        <v>9893573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/>
      <c r="D9" s="369"/>
      <c r="E9" s="368" t="e">
        <f ca="1">_mod2(IF(VALUE(LEFT(FNAME(),2))&lt;=21,CHOOSE(VALUE(LEFT(FNAME(),2))-1,[2]ش1!$B$18,[2]ش1!$C$18,[2]ش1!$D$18,[2]ش1!$E$18,[2]ش1!$F$18,[2]ش1!$G$18,[2]ش1!$H$18,[2]ش1!$I$18,[2]ش1!$J$18,[2]ش1!$K$18,[2]ش1!$L$18,[2]ش1!$M$18,[2]ش1!$N$18,[2]ش1!$O$18,[2]ش1!$P$18,[2]ش1!$Q$18,[2]ش1!$R$18,[2]ش1!$S$18,[2]ش1!$T$18,[2]ش1!$U$18),CHOOSE(VALUE(LEFT(FNAME(),2))-21,[2]ش1!$V$18,[2]ش1!$W$18,[2]ش1!$X$18,[2]ش1!$Y$18,[2]ش1!$Z$18,[2]ش1!$AA$18,[2]ش1!$AB$18,[2]ش1!$AC$18,[2]ش1!$AD$18,[2]ش1!$AE$18,[2]ش1!$AF$18,[2]ش1!$AG$18,[2]ش1!$AH$18,[2]ش1!$AI$18,[2]ش1!$AJ$18)),1)*100</f>
        <v>#NAME?</v>
      </c>
      <c r="F9" s="370" t="e">
        <f ca="1">INT(IF(VALUE(LEFT(FNAME(),2))&lt;=21,CHOOSE(VALUE(LEFT(FNAME(),2))-1,[2]ش1!$B$18,[2]ش1!$C$18,[2]ش1!$D$18,[2]ش1!$E$18,[2]ش1!$F$18,[2]ش1!$G$18,[2]ش1!$H$18,[2]ش1!$I$18,[2]ش1!$J$18,[2]ش1!$K$18,[2]ش1!$L$18,[2]ش1!$M$18,[2]ش1!$N$18,[2]ش1!$O$18,[2]ش1!$P$18,[2]ش1!$Q$18,[2]ش1!$R$18,[2]ش1!$S$18,[2]ش1!$T$18,[2]ش1!$U$18),CHOOSE(VALUE(LEFT(FNAME(),2))-21,[2]ش1!$V$18,[2]ش1!$W$18,[2]ش1!$X$18,[2]ش1!$Y$18,[2]ش1!$Z$18,[2]ش1!$AA$18,[2]ش1!$AB$18,[2]ش1!$AC$18,[2]ش1!$AD$18,[2]ش1!$AE$18,[2]ش1!$AF$18,[2]ش1!$AG$18,[2]ش1!$AH$18,[2]ش1!$AI$18,[2]ش1!$AJ$18)))</f>
        <v>#NAME?</v>
      </c>
      <c r="G9" s="348"/>
      <c r="H9" s="333" t="s">
        <v>56</v>
      </c>
      <c r="I9" s="334"/>
      <c r="J9" s="368">
        <f>ش1!$F$319</f>
        <v>0</v>
      </c>
      <c r="K9" s="369">
        <f>ش1!$G$319</f>
        <v>0</v>
      </c>
      <c r="L9" s="368"/>
      <c r="M9" s="370"/>
      <c r="N9" s="366">
        <f>(SUM(K9,M9)+SUM(J9,L9)%-O9)*100</f>
        <v>0</v>
      </c>
      <c r="O9" s="372">
        <f>INT(SUM(K9,M9)+SUM(J9,L9)%)</f>
        <v>0</v>
      </c>
      <c r="P9" s="358"/>
      <c r="Q9" s="342"/>
      <c r="R9" s="335" t="str">
        <f t="shared" si="0"/>
        <v>حساب البنك نفقات تشغيلية محلية</v>
      </c>
      <c r="S9" s="374">
        <v>0</v>
      </c>
      <c r="T9" s="378">
        <v>0</v>
      </c>
      <c r="U9" s="374">
        <v>0</v>
      </c>
      <c r="V9" s="376">
        <v>0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>
        <f>(SUM(V9,Z9)+SUM(U9,Y9)%-AE9)*100</f>
        <v>0</v>
      </c>
      <c r="AE9" s="377">
        <f>INT(SUM(V9,Z9)+SUM(U9,Y9)%)</f>
        <v>0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/>
      <c r="D10" s="382"/>
      <c r="E10" s="381" t="e">
        <f ca="1">_mod2(IF(VALUE(LEFT(FNAME(),2))&lt;=21,CHOOSE(VALUE(LEFT(FNAME(),2))-1,[2]ش1!$B$22,[2]ش1!$C$22,[2]ش1!$D$22,[2]ش1!$E$22,[2]ش1!$F$22,[2]ش1!$G$22,[2]ش1!$H$22,[2]ش1!$I$22,[2]ش1!$J$22,[2]ش1!$K$22,[2]ش1!$L$22,[2]ش1!$M$22,[2]ش1!$N$22,[2]ش1!$O$22,[2]ش1!$P$22,[2]ش1!$Q$22,[2]ش1!$R$22,[2]ش1!$S$22,[2]ش1!$T$22,[2]ش1!$U$22),CHOOSE(VALUE(LEFT(FNAME(),2))-21,[2]ش1!$V$22,[2]ش1!$W$22,[2]ش1!$X$22,[2]ش1!$Y$22,[2]ش1!$Z$22,[2]ش1!$AA$22,[2]ش1!$AB$22,[2]ش1!$AC$22,[2]ش1!$AD$22,[2]ش1!$AE$22,[2]ش1!$AF$22,[2]ش1!$AG$22,[2]ش1!$AH$22,[2]ش1!$AI$22,[2]ش1!$AJ$22)),1)*100</f>
        <v>#NAME?</v>
      </c>
      <c r="F10" s="383" t="e">
        <f ca="1">INT(IF(VALUE(LEFT(FNAME(),2))&lt;=21,CHOOSE(VALUE(LEFT(FNAME(),2))-1,[2]ش1!$B$22,[2]ش1!$C$22,[2]ش1!$D$22,[2]ش1!$E$22,[2]ش1!$F$22,[2]ش1!$G$22,[2]ش1!$H$22,[2]ش1!$I$22,[2]ش1!$J$22,[2]ش1!$K$22,[2]ش1!$L$22,[2]ش1!$M$22,[2]ش1!$N$22,[2]ش1!$O$22,[2]ش1!$P$22,[2]ش1!$Q$22,[2]ش1!$R$22,[2]ش1!$S$22,[2]ش1!$T$22,[2]ش1!$U$22),CHOOSE(VALUE(LEFT(FNAME(),2))-21,[2]ش1!$V$22,[2]ش1!$W$22,[2]ش1!$X$22,[2]ش1!$Y$22,[2]ش1!$Z$22,[2]ش1!$AA$22,[2]ش1!$AB$22,[2]ش1!$AC$22,[2]ش1!$AD$22,[2]ش1!$AE$22,[2]ش1!$AF$22,[2]ش1!$AG$22,[2]ش1!$AH$22,[2]ش1!$AI$22,[2]ش1!$AJ$22)))</f>
        <v>#NAME?</v>
      </c>
      <c r="G10" s="348"/>
      <c r="H10" s="336" t="s">
        <v>57</v>
      </c>
      <c r="I10" s="334"/>
      <c r="J10" s="381">
        <f>ش1!$F$320</f>
        <v>0</v>
      </c>
      <c r="K10" s="382">
        <f>ش1!$G$320</f>
        <v>0</v>
      </c>
      <c r="L10" s="381"/>
      <c r="M10" s="383"/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5">
        <v>0</v>
      </c>
      <c r="T10" s="386">
        <v>0</v>
      </c>
      <c r="U10" s="385">
        <v>0</v>
      </c>
      <c r="V10" s="387">
        <v>0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>
        <f>(SUM(V10,Z10)+SUM(U10,Y10)%-AE10)*100</f>
        <v>0</v>
      </c>
      <c r="AE10" s="388">
        <f>INT(SUM(V10,Z10)+SUM(U10,Y10)%)</f>
        <v>0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>
        <f>(SUM(D6:D10)+SUM(C6:C10)%-D11)*100</f>
        <v>0</v>
      </c>
      <c r="D11" s="339">
        <f>INT(SUM(D6:D10)+(SUM(C6:C10))%)</f>
        <v>0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19787146</v>
      </c>
      <c r="L11" s="338">
        <f>(SUM(M6:M10)+SUM(L6:L10)%-M11)*100</f>
        <v>0</v>
      </c>
      <c r="M11" s="339">
        <f>INT(SUM(M6:M10)+(SUM(L6:L10))%)</f>
        <v>0</v>
      </c>
      <c r="N11" s="338">
        <f>(SUM(O6:O10)+SUM(N6:N10)%-O11)*100</f>
        <v>0</v>
      </c>
      <c r="O11" s="341">
        <f>INT(SUM(O6:O10)+(SUM(N6:N10))%)</f>
        <v>19787146</v>
      </c>
      <c r="P11" s="358"/>
      <c r="Q11" s="342"/>
      <c r="R11" s="389" t="s">
        <v>58</v>
      </c>
      <c r="S11" s="338">
        <f>(SUM(T6:T10)+SUM(S6:S10)%-T11)*100</f>
        <v>0</v>
      </c>
      <c r="T11" s="339">
        <f>INT(SUM(T6:T10)+(SUM(S6:S10))%)</f>
        <v>0</v>
      </c>
      <c r="U11" s="338">
        <f>(SUM(V6:V10)+SUM(U6:U10)%-V11)*100</f>
        <v>0</v>
      </c>
      <c r="V11" s="340">
        <f>INT(SUM(V6:V10)+(SUM(U6:U10))%)</f>
        <v>0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19787146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>
        <f>(SUM(AE6:AE10)+SUM(AD6:AD10)%-AE11)*100</f>
        <v>0</v>
      </c>
      <c r="AE11" s="340">
        <f>INT(SUM(AE6:AE10)+(SUM(AD6:AD10))%)</f>
        <v>19787146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5221300</v>
      </c>
      <c r="C13" s="349"/>
      <c r="D13" s="350"/>
      <c r="E13" s="362">
        <v>0</v>
      </c>
      <c r="F13" s="397">
        <v>5221300</v>
      </c>
      <c r="G13" s="348"/>
      <c r="H13" s="343" t="s">
        <v>60</v>
      </c>
      <c r="I13" s="334"/>
      <c r="J13" s="398">
        <f>E13</f>
        <v>0</v>
      </c>
      <c r="K13" s="399">
        <f>F13</f>
        <v>5221300</v>
      </c>
      <c r="L13" s="349"/>
      <c r="M13" s="350"/>
      <c r="N13" s="349">
        <f t="shared" ref="N13:N23" si="6">(SUM(K13,M13)+SUM(J13,L13)%-O13)*100</f>
        <v>0</v>
      </c>
      <c r="O13" s="357">
        <f t="shared" ref="O13:O23" si="7">INT(SUM(K13,M13)+SUM(J13,L13)%)</f>
        <v>5221300</v>
      </c>
      <c r="P13" s="358"/>
      <c r="Q13" s="342"/>
      <c r="R13" s="343" t="str">
        <f t="shared" si="3"/>
        <v xml:space="preserve">حساب النقدية </v>
      </c>
      <c r="S13" s="362">
        <v>0</v>
      </c>
      <c r="T13" s="400">
        <v>0</v>
      </c>
      <c r="U13" s="362">
        <v>0</v>
      </c>
      <c r="V13" s="400">
        <v>0</v>
      </c>
      <c r="W13" s="349">
        <f t="shared" ref="W13:W23" si="8">E13</f>
        <v>0</v>
      </c>
      <c r="X13" s="350">
        <f t="shared" ref="X13:X23" si="9">F13</f>
        <v>5221300</v>
      </c>
      <c r="Y13" s="349">
        <f t="shared" ref="Y13:Y23" si="10">J13</f>
        <v>0</v>
      </c>
      <c r="Z13" s="357">
        <f t="shared" ref="Z13:Z23" si="11">K13</f>
        <v>5221300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5221300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5221300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/>
      <c r="D14" s="402"/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/>
      <c r="M14" s="402"/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03">
        <v>0</v>
      </c>
      <c r="T14" s="405">
        <v>0</v>
      </c>
      <c r="U14" s="403">
        <v>0</v>
      </c>
      <c r="V14" s="405"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/>
      <c r="D15" s="369"/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/>
      <c r="M15" s="369"/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03">
        <v>0</v>
      </c>
      <c r="T15" s="405">
        <v>0</v>
      </c>
      <c r="U15" s="403">
        <v>0</v>
      </c>
      <c r="V15" s="405"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/>
      <c r="D16" s="367"/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/>
      <c r="M16" s="367"/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74">
        <v>0</v>
      </c>
      <c r="T16" s="378">
        <v>0</v>
      </c>
      <c r="U16" s="374">
        <v>0</v>
      </c>
      <c r="V16" s="378"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/>
      <c r="D17" s="367"/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/>
      <c r="M17" s="367"/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74">
        <v>0</v>
      </c>
      <c r="T17" s="378">
        <v>0</v>
      </c>
      <c r="U17" s="374">
        <v>0</v>
      </c>
      <c r="V17" s="378"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/>
      <c r="D18" s="367"/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/>
      <c r="M18" s="367"/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74">
        <v>0</v>
      </c>
      <c r="T18" s="378">
        <v>0</v>
      </c>
      <c r="U18" s="374">
        <v>0</v>
      </c>
      <c r="V18" s="378"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/>
      <c r="D19" s="367"/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/>
      <c r="M19" s="367"/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74">
        <v>0</v>
      </c>
      <c r="T19" s="378">
        <v>0</v>
      </c>
      <c r="U19" s="374">
        <v>0</v>
      </c>
      <c r="V19" s="378"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/>
      <c r="D20" s="367"/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/>
      <c r="M20" s="367"/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74">
        <v>0</v>
      </c>
      <c r="T20" s="378">
        <v>0</v>
      </c>
      <c r="U20" s="374">
        <v>0</v>
      </c>
      <c r="V20" s="378"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/>
      <c r="D21" s="367"/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/>
      <c r="M21" s="367"/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74">
        <v>0</v>
      </c>
      <c r="T21" s="378">
        <v>0</v>
      </c>
      <c r="U21" s="374">
        <v>0</v>
      </c>
      <c r="V21" s="378"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/>
      <c r="D22" s="367"/>
      <c r="E22" s="368"/>
      <c r="F22" s="370"/>
      <c r="G22" s="348"/>
      <c r="H22" s="335" t="s">
        <v>69</v>
      </c>
      <c r="I22" s="334"/>
      <c r="J22" s="368"/>
      <c r="K22" s="369"/>
      <c r="L22" s="366"/>
      <c r="M22" s="367"/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74">
        <v>0</v>
      </c>
      <c r="T22" s="378">
        <v>0</v>
      </c>
      <c r="U22" s="374">
        <v>0</v>
      </c>
      <c r="V22" s="378"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0</v>
      </c>
      <c r="B23" s="367">
        <f t="shared" si="5"/>
        <v>9893573</v>
      </c>
      <c r="C23" s="366"/>
      <c r="D23" s="367"/>
      <c r="E23" s="368">
        <f>J8</f>
        <v>0</v>
      </c>
      <c r="F23" s="370">
        <f>K8</f>
        <v>9893573</v>
      </c>
      <c r="G23" s="348"/>
      <c r="H23" s="335" t="s">
        <v>70</v>
      </c>
      <c r="I23" s="334"/>
      <c r="J23" s="368"/>
      <c r="K23" s="369"/>
      <c r="L23" s="366"/>
      <c r="M23" s="367"/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74">
        <v>0</v>
      </c>
      <c r="T23" s="378">
        <v>0</v>
      </c>
      <c r="U23" s="374">
        <v>0</v>
      </c>
      <c r="V23" s="378">
        <v>0</v>
      </c>
      <c r="W23" s="366">
        <f t="shared" si="8"/>
        <v>0</v>
      </c>
      <c r="X23" s="367">
        <f t="shared" si="9"/>
        <v>9893573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0</v>
      </c>
      <c r="AC23" s="367">
        <f t="shared" si="13"/>
        <v>9893573</v>
      </c>
      <c r="AD23" s="366">
        <f t="shared" si="14"/>
        <v>0</v>
      </c>
      <c r="AE23" s="367">
        <f t="shared" si="15"/>
        <v>0</v>
      </c>
      <c r="AF23" s="366">
        <f t="shared" si="16"/>
        <v>0</v>
      </c>
      <c r="AG23" s="367">
        <f t="shared" si="17"/>
        <v>9893573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0</v>
      </c>
      <c r="B24" s="339">
        <f>INT(SUM(B13:B23)+(SUM(A13:A23))%)</f>
        <v>15114873</v>
      </c>
      <c r="C24" s="338">
        <f>(SUM(D13:D23)+SUM(C13:C23)%-D24)*100</f>
        <v>0</v>
      </c>
      <c r="D24" s="339">
        <f>INT(SUM(D13:D23)+(SUM(C13:C23))%)</f>
        <v>0</v>
      </c>
      <c r="E24" s="338">
        <f>(SUM(F13:F23)+SUM(E13:E23)%-F24)*100</f>
        <v>0</v>
      </c>
      <c r="F24" s="341">
        <f>INT(SUM(F13:F23)+(SUM(E13:E23))%)</f>
        <v>15114873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5221300</v>
      </c>
      <c r="L24" s="338">
        <f>(SUM(M13:M23)+SUM(L13:L23)%-M24)*100</f>
        <v>0</v>
      </c>
      <c r="M24" s="339">
        <f>INT(SUM(M13:M23)+(SUM(L13:L23))%)</f>
        <v>0</v>
      </c>
      <c r="N24" s="338">
        <f>(SUM(O13:O23)+SUM(N13:N23)%-O24)*100</f>
        <v>0</v>
      </c>
      <c r="O24" s="341">
        <f>INT(SUM(O13:O23)+(SUM(N13:N23))%)</f>
        <v>5221300</v>
      </c>
      <c r="P24" s="358"/>
      <c r="Q24" s="342"/>
      <c r="R24" s="389" t="s">
        <v>71</v>
      </c>
      <c r="S24" s="338">
        <f>(SUM(T13:T23)+SUM(S13:S23)%-T24)*100</f>
        <v>0</v>
      </c>
      <c r="T24" s="339">
        <f>INT(SUM(T13:T23)+(SUM(S13:S23))%)</f>
        <v>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15114873</v>
      </c>
      <c r="Y24" s="338">
        <f>(SUM(Z13:Z23)+SUM(Y13:Y23)%-Z24)*100</f>
        <v>0</v>
      </c>
      <c r="Z24" s="341">
        <f>INT(SUM(Z13:Z23)+(SUM(Y13:Y23))%)</f>
        <v>5221300</v>
      </c>
      <c r="AA24" s="342"/>
      <c r="AB24" s="338">
        <f>(SUM(AC13:AC23)+SUM(AB13:AB23)%-AC24)*100</f>
        <v>0</v>
      </c>
      <c r="AC24" s="339">
        <f>INT(SUM(AC13:AC23)+(SUM(AB13:AB23))%)</f>
        <v>15114873</v>
      </c>
      <c r="AD24" s="338">
        <f>(SUM(AE13:AE23)+SUM(AD13:AD23)%-AE24)*100</f>
        <v>0</v>
      </c>
      <c r="AE24" s="340">
        <f>INT(SUM(AE13:AE23)+(SUM(AD13:AD23))%)</f>
        <v>5221300</v>
      </c>
      <c r="AF24" s="338">
        <f>(SUM(AG13:AG23)+SUM(AF13:AF23)%-AG24)*100</f>
        <v>0</v>
      </c>
      <c r="AG24" s="340">
        <f>INT(SUM(AG13:AG23)+(SUM(AF13:AF23))%)</f>
        <v>9893573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/>
      <c r="D26" s="350"/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/>
      <c r="M26" s="357"/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62">
        <v>0</v>
      </c>
      <c r="T26" s="363">
        <v>0</v>
      </c>
      <c r="U26" s="362">
        <v>0</v>
      </c>
      <c r="V26" s="363"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/>
      <c r="D27" s="367"/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/>
      <c r="M27" s="372"/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74">
        <v>0</v>
      </c>
      <c r="T27" s="376">
        <v>0</v>
      </c>
      <c r="U27" s="374">
        <v>0</v>
      </c>
      <c r="V27" s="376"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/>
      <c r="D28" s="367"/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/>
      <c r="M28" s="372"/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74">
        <v>0</v>
      </c>
      <c r="T28" s="376">
        <v>0</v>
      </c>
      <c r="U28" s="374">
        <v>0</v>
      </c>
      <c r="V28" s="376"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/>
      <c r="D29" s="367"/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/>
      <c r="M29" s="372"/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74">
        <v>0</v>
      </c>
      <c r="T29" s="376">
        <v>0</v>
      </c>
      <c r="U29" s="374">
        <v>0</v>
      </c>
      <c r="V29" s="376"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/>
      <c r="D30" s="367"/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/>
      <c r="M30" s="372"/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74">
        <v>0</v>
      </c>
      <c r="T30" s="376">
        <v>0</v>
      </c>
      <c r="U30" s="374">
        <v>0</v>
      </c>
      <c r="V30" s="376">
        <v>0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>
        <f t="shared" si="27"/>
        <v>0</v>
      </c>
      <c r="AC30" s="377">
        <f t="shared" si="28"/>
        <v>0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/>
      <c r="D31" s="367"/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/>
      <c r="M31" s="372"/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74">
        <v>0</v>
      </c>
      <c r="T31" s="376">
        <v>0</v>
      </c>
      <c r="U31" s="374">
        <v>0</v>
      </c>
      <c r="V31" s="376">
        <v>0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>
        <f t="shared" si="27"/>
        <v>0</v>
      </c>
      <c r="AC31" s="377">
        <f t="shared" si="28"/>
        <v>0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>
        <f>(SUM(M26:M31)+SUM(L26:L31)%-M32)*100</f>
        <v>0</v>
      </c>
      <c r="M32" s="339">
        <f>INT(SUM(M26:M31)+(SUM(L26:L31))%)</f>
        <v>0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>
        <f>(SUM(T26:T31)+SUM(S26:S31)%-T32)*100</f>
        <v>0</v>
      </c>
      <c r="T32" s="339">
        <f>INT(SUM(T26:T31)+(SUM(S26:S31))%)</f>
        <v>0</v>
      </c>
      <c r="U32" s="338">
        <f>(SUM(V26:V31)+SUM(U26:U31)%-V32)*100</f>
        <v>0</v>
      </c>
      <c r="V32" s="340">
        <f>INT(SUM(V26:V31)+(SUM(U26:U31))%)</f>
        <v>0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>
        <f>(SUM(AC26:AC31)+SUM(AB26:AB31)%-AC32)*100</f>
        <v>0</v>
      </c>
      <c r="AC32" s="339">
        <f>INT(SUM(AC26:AC31)+(SUM(AB26:AB31))%)</f>
        <v>0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/>
      <c r="D34" s="350"/>
      <c r="E34" s="362">
        <v>0</v>
      </c>
      <c r="F34" s="397"/>
      <c r="G34" s="348"/>
      <c r="H34" s="343" t="s">
        <v>81</v>
      </c>
      <c r="I34" s="334"/>
      <c r="J34" s="362">
        <v>0</v>
      </c>
      <c r="K34" s="400">
        <v>0</v>
      </c>
      <c r="L34" s="349"/>
      <c r="M34" s="350"/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62">
        <v>0</v>
      </c>
      <c r="T34" s="400">
        <v>631171</v>
      </c>
      <c r="U34" s="362">
        <v>0</v>
      </c>
      <c r="V34" s="363"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/>
      <c r="D35" s="367"/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/>
      <c r="M35" s="367"/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74">
        <v>0</v>
      </c>
      <c r="T35" s="378">
        <v>0</v>
      </c>
      <c r="U35" s="374">
        <v>0</v>
      </c>
      <c r="V35" s="376"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/>
      <c r="D36" s="367"/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/>
      <c r="M36" s="367"/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74">
        <v>0</v>
      </c>
      <c r="T36" s="378">
        <v>0</v>
      </c>
      <c r="U36" s="374">
        <v>0</v>
      </c>
      <c r="V36" s="376"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/>
      <c r="D37" s="367"/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/>
      <c r="M37" s="367"/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74">
        <v>0</v>
      </c>
      <c r="T37" s="378">
        <v>0</v>
      </c>
      <c r="U37" s="374">
        <v>0</v>
      </c>
      <c r="V37" s="376"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/>
      <c r="D38" s="367"/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/>
      <c r="M38" s="367"/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74">
        <v>0</v>
      </c>
      <c r="T38" s="378">
        <v>0</v>
      </c>
      <c r="U38" s="374">
        <v>0</v>
      </c>
      <c r="V38" s="376"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/>
      <c r="D39" s="367"/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/>
      <c r="M39" s="367"/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74">
        <v>0</v>
      </c>
      <c r="T39" s="378">
        <v>0</v>
      </c>
      <c r="U39" s="374">
        <v>0</v>
      </c>
      <c r="V39" s="376"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/>
      <c r="D40" s="367"/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/>
      <c r="M40" s="367"/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74">
        <v>0</v>
      </c>
      <c r="T40" s="378">
        <v>0</v>
      </c>
      <c r="U40" s="374">
        <v>0</v>
      </c>
      <c r="V40" s="376"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/>
      <c r="D43" s="350"/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/>
      <c r="M43" s="350"/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62">
        <v>0</v>
      </c>
      <c r="T43" s="363">
        <v>0</v>
      </c>
      <c r="U43" s="362">
        <v>0</v>
      </c>
      <c r="V43" s="363"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/>
      <c r="D44" s="367"/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/>
      <c r="M44" s="367"/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74">
        <v>0</v>
      </c>
      <c r="T44" s="376">
        <v>0</v>
      </c>
      <c r="U44" s="374">
        <v>0</v>
      </c>
      <c r="V44" s="376"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2923928</v>
      </c>
      <c r="C45" s="366"/>
      <c r="D45" s="367"/>
      <c r="E45" s="374"/>
      <c r="F45" s="375">
        <v>2923928</v>
      </c>
      <c r="G45" s="348"/>
      <c r="H45" s="335" t="s">
        <v>91</v>
      </c>
      <c r="I45" s="334"/>
      <c r="J45" s="374">
        <v>0</v>
      </c>
      <c r="K45" s="378">
        <v>2923928</v>
      </c>
      <c r="L45" s="366"/>
      <c r="M45" s="367"/>
      <c r="N45" s="366">
        <f t="shared" si="53"/>
        <v>0</v>
      </c>
      <c r="O45" s="372">
        <f t="shared" si="54"/>
        <v>2923928</v>
      </c>
      <c r="P45" s="358"/>
      <c r="Q45" s="342"/>
      <c r="R45" s="335" t="str">
        <f t="shared" si="50"/>
        <v xml:space="preserve">حساب المبالغ الدائنة المحصلة للغير </v>
      </c>
      <c r="S45" s="374">
        <v>0</v>
      </c>
      <c r="T45" s="376">
        <v>0</v>
      </c>
      <c r="U45" s="374">
        <v>0</v>
      </c>
      <c r="V45" s="376">
        <v>0</v>
      </c>
      <c r="W45" s="366">
        <f t="shared" si="55"/>
        <v>0</v>
      </c>
      <c r="X45" s="377">
        <f t="shared" si="55"/>
        <v>2923928</v>
      </c>
      <c r="Y45" s="366">
        <f t="shared" si="56"/>
        <v>0</v>
      </c>
      <c r="Z45" s="372">
        <f t="shared" si="56"/>
        <v>2923928</v>
      </c>
      <c r="AA45" s="342"/>
      <c r="AB45" s="366">
        <f t="shared" si="57"/>
        <v>0</v>
      </c>
      <c r="AC45" s="377">
        <f t="shared" si="58"/>
        <v>2923928</v>
      </c>
      <c r="AD45" s="366">
        <f t="shared" si="59"/>
        <v>0</v>
      </c>
      <c r="AE45" s="377">
        <f t="shared" si="60"/>
        <v>2923928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/>
      <c r="D46" s="367"/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/>
      <c r="M46" s="367"/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74">
        <v>0</v>
      </c>
      <c r="T46" s="376">
        <v>0</v>
      </c>
      <c r="U46" s="374">
        <v>0</v>
      </c>
      <c r="V46" s="376"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/>
      <c r="D47" s="367"/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/>
      <c r="M47" s="367"/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74">
        <v>0</v>
      </c>
      <c r="T47" s="376">
        <v>0</v>
      </c>
      <c r="U47" s="374">
        <v>0</v>
      </c>
      <c r="V47" s="376"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/>
      <c r="D48" s="367"/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/>
      <c r="M48" s="367"/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74">
        <v>0</v>
      </c>
      <c r="T48" s="376">
        <v>0</v>
      </c>
      <c r="U48" s="374">
        <v>0</v>
      </c>
      <c r="V48" s="376"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2923928</v>
      </c>
      <c r="C49" s="338">
        <f>(SUM(D43:D48)+SUM(C43:C48)%-D49)*100</f>
        <v>0</v>
      </c>
      <c r="D49" s="339">
        <f>INT(SUM(D43:D48)+(SUM(C43:C48))%)</f>
        <v>0</v>
      </c>
      <c r="E49" s="338">
        <f>(SUM(F43:F48)+SUM(E43:E48)%-F49)*100</f>
        <v>0</v>
      </c>
      <c r="F49" s="341">
        <f>INT(SUM(F43:F48)+(SUM(E43:E48))%)</f>
        <v>2923928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2923928</v>
      </c>
      <c r="L49" s="338">
        <f>(SUM(M43:M48)+SUM(L43:L48)%-M49)*100</f>
        <v>0</v>
      </c>
      <c r="M49" s="339">
        <f>INT(SUM(M43:M48)+(SUM(L43:L48))%)</f>
        <v>0</v>
      </c>
      <c r="N49" s="338">
        <f>(SUM(O43:O48)+SUM(N43:N48)%-O49)*100</f>
        <v>0</v>
      </c>
      <c r="O49" s="341">
        <f>INT(SUM(O43:O48)+(SUM(N43:N48))%)</f>
        <v>2923928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2923928</v>
      </c>
      <c r="Y49" s="338">
        <f>(SUM(Z43:Z48)+SUM(Y43:Y48)%-Z49)*100</f>
        <v>0</v>
      </c>
      <c r="Z49" s="341">
        <f>INT(SUM(Z43:Z48)+(SUM(Y43:Y48))%)</f>
        <v>2923928</v>
      </c>
      <c r="AA49" s="342"/>
      <c r="AB49" s="338">
        <f>(SUM(AC43:AC48)+SUM(AB43:AB48)%-AC49)*100</f>
        <v>0</v>
      </c>
      <c r="AC49" s="339">
        <f>INT(SUM(AC43:AC48)+(SUM(AB43:AB48))%)</f>
        <v>2923928</v>
      </c>
      <c r="AD49" s="338">
        <f>(SUM(AE43:AE48)+SUM(AD43:AD48)%-AE49)*100</f>
        <v>0</v>
      </c>
      <c r="AE49" s="340">
        <f>INT(SUM(AE43:AE48)+(SUM(AD43:AD48))%)</f>
        <v>3555099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/>
      <c r="D51" s="350"/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/>
      <c r="M51" s="350"/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62">
        <v>0</v>
      </c>
      <c r="T51" s="363">
        <v>0</v>
      </c>
      <c r="U51" s="362">
        <v>0</v>
      </c>
      <c r="V51" s="363"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/>
      <c r="D52" s="367"/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/>
      <c r="M52" s="367"/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74">
        <v>0</v>
      </c>
      <c r="T52" s="376">
        <v>0</v>
      </c>
      <c r="U52" s="368">
        <f>$S$51</f>
        <v>0</v>
      </c>
      <c r="V52" s="412">
        <f>$T$51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/>
      <c r="D53" s="367"/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/>
      <c r="M53" s="367"/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74">
        <v>0</v>
      </c>
      <c r="T53" s="376">
        <v>0</v>
      </c>
      <c r="U53" s="374">
        <v>0</v>
      </c>
      <c r="V53" s="376"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/>
      <c r="D54" s="367"/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/>
      <c r="M54" s="367"/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74">
        <v>0</v>
      </c>
      <c r="T54" s="376">
        <v>0</v>
      </c>
      <c r="U54" s="374">
        <v>0</v>
      </c>
      <c r="V54" s="376"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/>
      <c r="D55" s="367"/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/>
      <c r="M55" s="367"/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74">
        <v>0</v>
      </c>
      <c r="T55" s="376">
        <v>0</v>
      </c>
      <c r="U55" s="374">
        <v>0</v>
      </c>
      <c r="V55" s="376"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/>
      <c r="D56" s="367"/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/>
      <c r="M56" s="367"/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74">
        <v>0</v>
      </c>
      <c r="T56" s="376">
        <v>0</v>
      </c>
      <c r="U56" s="374">
        <v>0</v>
      </c>
      <c r="V56" s="376"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/>
      <c r="D57" s="367"/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/>
      <c r="M57" s="367"/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74">
        <v>0</v>
      </c>
      <c r="T57" s="376">
        <v>0</v>
      </c>
      <c r="U57" s="374">
        <v>0</v>
      </c>
      <c r="V57" s="376"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/>
      <c r="D58" s="367"/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/>
      <c r="M58" s="367"/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74">
        <v>0</v>
      </c>
      <c r="T58" s="376">
        <v>0</v>
      </c>
      <c r="U58" s="374">
        <v>0</v>
      </c>
      <c r="V58" s="376"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/>
      <c r="D59" s="367"/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/>
      <c r="M59" s="367"/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74">
        <v>0</v>
      </c>
      <c r="T59" s="376">
        <v>0</v>
      </c>
      <c r="U59" s="374">
        <v>0</v>
      </c>
      <c r="V59" s="376"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/>
      <c r="D60" s="367"/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/>
      <c r="M60" s="367"/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74">
        <v>0</v>
      </c>
      <c r="T60" s="376">
        <v>0</v>
      </c>
      <c r="U60" s="374">
        <v>0</v>
      </c>
      <c r="V60" s="376"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/>
      <c r="D63" s="350"/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/>
      <c r="M63" s="350"/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62">
        <v>0</v>
      </c>
      <c r="T63" s="363">
        <v>0</v>
      </c>
      <c r="U63" s="362">
        <v>0</v>
      </c>
      <c r="V63" s="363"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/>
      <c r="D64" s="367"/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/>
      <c r="M64" s="367"/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74">
        <v>0</v>
      </c>
      <c r="T64" s="376">
        <v>0</v>
      </c>
      <c r="U64" s="368">
        <f>$S$63</f>
        <v>0</v>
      </c>
      <c r="V64" s="412">
        <f>$T$63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/>
      <c r="D65" s="367"/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/>
      <c r="M65" s="367"/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74">
        <v>0</v>
      </c>
      <c r="T65" s="376">
        <v>0</v>
      </c>
      <c r="U65" s="374">
        <v>0</v>
      </c>
      <c r="V65" s="376"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/>
      <c r="D66" s="380"/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/>
      <c r="M66" s="380"/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5">
        <v>0</v>
      </c>
      <c r="T66" s="387">
        <v>0</v>
      </c>
      <c r="U66" s="381">
        <f>$S$65</f>
        <v>0</v>
      </c>
      <c r="V66" s="418">
        <f>$T$65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>
        <f>(SUM(D11,D24,D32,D41,D49,D61,D67)+SUM(C11,C24,C32,C41,C49,C61,C67)%-D68)*100</f>
        <v>0</v>
      </c>
      <c r="D68" s="339">
        <f>INT(SUM(D11,D24,D32,D41,D49,D61,D67)+(SUM(C11,C24,C32,C41,C49,C61,C67))%)</f>
        <v>0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>
        <f>(SUM(M11,M24,M32,M41,M49,M61,M67)+SUM(L11,L24,L32,L41,L49,L61,L67)%-M68)*100</f>
        <v>0</v>
      </c>
      <c r="M68" s="339">
        <f>INT(SUM(M11,M24,M32,M41,M49,M61,M67)+(SUM(L11,L24,L32,L41,L49,L61,L67))%)</f>
        <v>0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>
        <f>(SUM(T11,T24,T32,T41,T49,T61,T67)+SUM(S11,S24,S32,S41,S49,S61,S67)%-T68)*100</f>
        <v>0</v>
      </c>
      <c r="T68" s="339">
        <f>INT(SUM(T11,T24,T32,T41,T49,T61,T67)+(SUM(S11,S24,S32,S41,S49,S61,S67))%)</f>
        <v>631171</v>
      </c>
      <c r="U68" s="338">
        <f>(SUM(V11,V24,V32,V41,V49,V61,V67)+SUM(U11,U24,U32,U41,U49,U61,U67)%-V68)*100</f>
        <v>0</v>
      </c>
      <c r="V68" s="340">
        <f>INT(SUM(V11,V24,V32,V41,V49,V61,V67)+(SUM(U11,U24,U32,U41,U49,U61,U67))%)</f>
        <v>631171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4">
    <tabColor rgb="FFFF0000"/>
  </sheetPr>
  <dimension ref="B1:K55"/>
  <sheetViews>
    <sheetView showGridLines="0" rightToLeft="1" zoomScale="85" zoomScaleNormal="85" zoomScaleSheetLayoutView="120" workbookViewId="0">
      <selection activeCell="C16" sqref="C16:I19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399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">
    <tabColor indexed="12"/>
  </sheetPr>
  <dimension ref="A1:L324"/>
  <sheetViews>
    <sheetView showGridLines="0" rightToLeft="1" view="pageBreakPreview" zoomScale="115" zoomScaleNormal="80" zoomScaleSheetLayoutView="115" workbookViewId="0">
      <selection activeCell="G16" sqref="G16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فبراير!$C$44</f>
        <v>#NAME?</v>
      </c>
      <c r="C1" s="111"/>
      <c r="D1" s="484">
        <v>1</v>
      </c>
      <c r="E1" s="485"/>
      <c r="F1" s="489" t="str">
        <f>MID(فبراير!$C$28,3,FIND("من",فبراير!$C$28)-4)&amp;RIGHT(فبراير!$C$28,6)</f>
        <v xml:space="preserve"> شهر فبراير2024م </v>
      </c>
      <c r="G1" s="488"/>
      <c r="H1" s="488" t="str">
        <f>فبراير!$C$42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80</v>
      </c>
      <c r="G4" s="266">
        <f>INT(SUM(G5,G16,G23,G26,G31)+(SUM(F5,F16,F23,F26,F31))%)</f>
        <v>13668178</v>
      </c>
      <c r="H4" s="265">
        <f>(SUM(I5,I16,I23,I26,I31)+SUM(H5,H16,H23,H26,H31)%-I4)*100</f>
        <v>0</v>
      </c>
      <c r="I4" s="267">
        <f>INT(SUM(I5,I16,I23,I26,I31)+(SUM(H5,H16,H23,H26,H31))%)</f>
        <v>9893573</v>
      </c>
      <c r="J4" s="268">
        <f t="shared" ref="J4:J46" si="0">(SUM(G4,I4)+SUM(F4,H4)%-K4)*100</f>
        <v>80</v>
      </c>
      <c r="K4" s="269">
        <f t="shared" ref="K4:K46" si="1">INT(SUM(G4,I4)+SUM(F4,H4)%)</f>
        <v>23561751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80</v>
      </c>
      <c r="G5" s="272">
        <f>INT(SUM(G6)+(SUM(F6))%)</f>
        <v>13668178</v>
      </c>
      <c r="H5" s="271">
        <f>(SUM(I6)+SUM(H6)%-I5)*100</f>
        <v>0</v>
      </c>
      <c r="I5" s="273">
        <f>INT(SUM(I6)+(SUM(H6))%)</f>
        <v>9893573</v>
      </c>
      <c r="J5" s="274">
        <f t="shared" si="0"/>
        <v>80</v>
      </c>
      <c r="K5" s="275">
        <f t="shared" si="1"/>
        <v>23561751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80</v>
      </c>
      <c r="G6" s="272">
        <f>INT(SUM(G7:G15)+(SUM(F7:F15))%)</f>
        <v>13668178</v>
      </c>
      <c r="H6" s="271">
        <f>(SUM(I7:I15)+SUM(H7:H15)%-I6)*100</f>
        <v>0</v>
      </c>
      <c r="I6" s="273">
        <f>INT(SUM(I7:I15)+(SUM(H7:H15))%)</f>
        <v>9893573</v>
      </c>
      <c r="J6" s="274">
        <f t="shared" si="0"/>
        <v>80</v>
      </c>
      <c r="K6" s="275">
        <f t="shared" si="1"/>
        <v>23561751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ش1!J7</f>
        <v>0</v>
      </c>
      <c r="I7" s="126">
        <f>ش1!K7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ش1!J8</f>
        <v>0</v>
      </c>
      <c r="I8" s="133">
        <f>ش1!K8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ش1!J9</f>
        <v>0</v>
      </c>
      <c r="I9" s="133">
        <f>ش1!K9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ش1!J10</f>
        <v>0</v>
      </c>
      <c r="I10" s="133">
        <f>ش1!K10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ش1!J11</f>
        <v>0</v>
      </c>
      <c r="I11" s="133">
        <f>ش1!K11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3578960</v>
      </c>
      <c r="H12" s="132">
        <f>ش1!J12</f>
        <v>0</v>
      </c>
      <c r="I12" s="133">
        <f>ش1!K12</f>
        <v>0</v>
      </c>
      <c r="J12" s="130">
        <f t="shared" si="0"/>
        <v>0</v>
      </c>
      <c r="K12" s="134">
        <f t="shared" si="1"/>
        <v>3578960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3004848</v>
      </c>
      <c r="H13" s="132">
        <f>ش1!J13</f>
        <v>0</v>
      </c>
      <c r="I13" s="133">
        <f>ش1!K13</f>
        <v>1955800</v>
      </c>
      <c r="J13" s="130">
        <f t="shared" si="0"/>
        <v>0</v>
      </c>
      <c r="K13" s="134">
        <f t="shared" si="1"/>
        <v>4960648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60280</v>
      </c>
      <c r="H14" s="132">
        <f>ش1!J14</f>
        <v>0</v>
      </c>
      <c r="I14" s="133">
        <f>ش1!K14</f>
        <v>0</v>
      </c>
      <c r="J14" s="130">
        <f t="shared" si="0"/>
        <v>0</v>
      </c>
      <c r="K14" s="134">
        <f t="shared" si="1"/>
        <v>60280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>
        <v>80</v>
      </c>
      <c r="G15" s="10">
        <v>7024090</v>
      </c>
      <c r="H15" s="139">
        <f>ش1!J15</f>
        <v>0</v>
      </c>
      <c r="I15" s="140">
        <f>ش1!K15</f>
        <v>7937773</v>
      </c>
      <c r="J15" s="138">
        <f t="shared" si="0"/>
        <v>80</v>
      </c>
      <c r="K15" s="141">
        <f t="shared" si="1"/>
        <v>14961863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ش1!J18</f>
        <v>0</v>
      </c>
      <c r="I18" s="126">
        <f>ش1!K18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ش1!J19</f>
        <v>0</v>
      </c>
      <c r="I19" s="140">
        <f>ش1!K19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ش1!J21</f>
        <v>0</v>
      </c>
      <c r="I21" s="126">
        <f>ش1!K21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ش1!J22</f>
        <v>0</v>
      </c>
      <c r="I22" s="140">
        <f>ش1!K22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ش1!J25</f>
        <v>0</v>
      </c>
      <c r="I25" s="119">
        <f>ش1!K25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ش1!J28</f>
        <v>0</v>
      </c>
      <c r="I28" s="126">
        <f>ش1!K28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ش1!J29</f>
        <v>0</v>
      </c>
      <c r="I29" s="133">
        <f>ش1!K29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ش1!J30</f>
        <v>0</v>
      </c>
      <c r="I30" s="140">
        <f>ش1!K30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ش1!J33</f>
        <v>0</v>
      </c>
      <c r="I33" s="119">
        <f>ش1!K33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ش1!J35</f>
        <v>0</v>
      </c>
      <c r="I35" s="126">
        <f>ش1!K35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ش1!J36</f>
        <v>0</v>
      </c>
      <c r="I36" s="133">
        <f>ش1!K36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ش1!J37</f>
        <v>0</v>
      </c>
      <c r="I37" s="140">
        <f>ش1!K37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ش1!J39</f>
        <v>0</v>
      </c>
      <c r="I39" s="126">
        <f>ش1!K39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ش1!J40</f>
        <v>0</v>
      </c>
      <c r="I40" s="133">
        <f>ش1!K40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ش1!J41</f>
        <v>0</v>
      </c>
      <c r="I41" s="133">
        <f>ش1!K41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ش1!J42</f>
        <v>0</v>
      </c>
      <c r="I42" s="133">
        <f>ش1!K42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ش1!J43</f>
        <v>0</v>
      </c>
      <c r="I43" s="133">
        <f>ش1!K43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ش1!J44</f>
        <v>0</v>
      </c>
      <c r="I44" s="133">
        <f>ش1!K44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ش1!J45</f>
        <v>0</v>
      </c>
      <c r="I45" s="133">
        <f>ش1!K45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ش1!J46</f>
        <v>0</v>
      </c>
      <c r="I46" s="151">
        <f>ش1!K46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فبراير2024م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ش1!J52</f>
        <v>0</v>
      </c>
      <c r="I52" s="162">
        <f>ش1!K52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ش1!J53</f>
        <v>0</v>
      </c>
      <c r="I53" s="133">
        <f>ش1!K53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ش1!J54</f>
        <v>0</v>
      </c>
      <c r="I54" s="168">
        <f>ش1!K54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ش1!J57</f>
        <v>0</v>
      </c>
      <c r="I57" s="162">
        <f>ش1!K57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ش1!J58</f>
        <v>0</v>
      </c>
      <c r="I58" s="133">
        <f>ش1!K58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ش1!J59</f>
        <v>0</v>
      </c>
      <c r="I59" s="168">
        <f>ش1!K59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ش1!J61</f>
        <v>0</v>
      </c>
      <c r="I61" s="162">
        <f>ش1!K61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ش1!J62</f>
        <v>0</v>
      </c>
      <c r="I62" s="133">
        <f>ش1!K62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ش1!J63</f>
        <v>0</v>
      </c>
      <c r="I63" s="133">
        <f>ش1!K63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ش1!J64</f>
        <v>0</v>
      </c>
      <c r="I64" s="133">
        <f>ش1!K64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ش1!J65</f>
        <v>0</v>
      </c>
      <c r="I65" s="151">
        <f>ش1!K65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51</v>
      </c>
      <c r="G67" s="266">
        <f>INT(SUM(G68,G74,G121,G127,G134)+(SUM(F68,F74,F121,F127,F134))%)</f>
        <v>172474</v>
      </c>
      <c r="H67" s="265">
        <f>(SUM(I68,I74,I121,I127,I134)+SUM(H68,H74,H121,H127,H134)%-I67)*100</f>
        <v>0</v>
      </c>
      <c r="I67" s="267">
        <f>INT(SUM(I68,I74,I121,I127,I134)+(SUM(H68,H74,H121,H127,H134))%)</f>
        <v>0</v>
      </c>
      <c r="J67" s="268">
        <f t="shared" ref="J67:J89" si="4">(SUM(G67,I67)+SUM(F67,H67)%-K67)*100</f>
        <v>51</v>
      </c>
      <c r="K67" s="269">
        <f t="shared" ref="K67:K89" si="5">INT(SUM(G67,I67)+SUM(F67,H67)%)</f>
        <v>172474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ش1!J70</f>
        <v>0</v>
      </c>
      <c r="I70" s="162">
        <f>ش1!K70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ش1!J71</f>
        <v>0</v>
      </c>
      <c r="I71" s="133">
        <f>ش1!K71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ش1!J72</f>
        <v>0</v>
      </c>
      <c r="I72" s="133">
        <f>ش1!K72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ش1!J73</f>
        <v>0</v>
      </c>
      <c r="I73" s="168">
        <f>ش1!K73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0</v>
      </c>
      <c r="J74" s="274">
        <f t="shared" si="4"/>
        <v>0</v>
      </c>
      <c r="K74" s="275">
        <f t="shared" si="5"/>
        <v>0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ش1!J76</f>
        <v>0</v>
      </c>
      <c r="I76" s="162">
        <f>ش1!K76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ش1!J77</f>
        <v>0</v>
      </c>
      <c r="I77" s="133">
        <f>ش1!K77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ش1!J78</f>
        <v>0</v>
      </c>
      <c r="I78" s="168">
        <f>ش1!K78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0</v>
      </c>
      <c r="J79" s="274">
        <f t="shared" si="4"/>
        <v>0</v>
      </c>
      <c r="K79" s="275">
        <f t="shared" si="5"/>
        <v>0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ش1!J80</f>
        <v>0</v>
      </c>
      <c r="I80" s="162">
        <f>ش1!K80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ش1!J81</f>
        <v>0</v>
      </c>
      <c r="I81" s="133">
        <f>ش1!K81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ش1!J82</f>
        <v>0</v>
      </c>
      <c r="I82" s="133">
        <f>ش1!K82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ش1!J83</f>
        <v>0</v>
      </c>
      <c r="I83" s="133">
        <f>ش1!K83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ش1!J84</f>
        <v>0</v>
      </c>
      <c r="I84" s="133">
        <f>ش1!K84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ش1!J85</f>
        <v>0</v>
      </c>
      <c r="I85" s="133">
        <f>ش1!K85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ش1!J86</f>
        <v>0</v>
      </c>
      <c r="I86" s="133">
        <f>ش1!K86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ش1!J87</f>
        <v>0</v>
      </c>
      <c r="I87" s="133">
        <f>ش1!K87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ش1!J88</f>
        <v>0</v>
      </c>
      <c r="I88" s="133">
        <f>ش1!K88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ش1!J89</f>
        <v>0</v>
      </c>
      <c r="I89" s="151">
        <f>ش1!K89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فبراير2024م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ش1!J94</f>
        <v>0</v>
      </c>
      <c r="I94" s="181">
        <f>ش1!K94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ش1!J95</f>
        <v>0</v>
      </c>
      <c r="I95" s="133">
        <f>ش1!K95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ش1!J96</f>
        <v>0</v>
      </c>
      <c r="I96" s="133">
        <f>ش1!K96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ش1!J97</f>
        <v>0</v>
      </c>
      <c r="I97" s="133">
        <f>ش1!K97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ش1!J98</f>
        <v>0</v>
      </c>
      <c r="I98" s="133">
        <f>ش1!K98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ش1!J99</f>
        <v>0</v>
      </c>
      <c r="I99" s="133">
        <f>ش1!K99</f>
        <v>0</v>
      </c>
      <c r="J99" s="130">
        <f t="shared" si="6"/>
        <v>0</v>
      </c>
      <c r="K99" s="134">
        <f t="shared" si="7"/>
        <v>0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ش1!J100</f>
        <v>0</v>
      </c>
      <c r="I100" s="168">
        <f>ش1!K100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ش1!J102</f>
        <v>0</v>
      </c>
      <c r="I102" s="162">
        <f>ش1!K102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ش1!J103</f>
        <v>0</v>
      </c>
      <c r="I103" s="133">
        <f>ش1!K103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ش1!J104</f>
        <v>0</v>
      </c>
      <c r="I104" s="133">
        <f>ش1!K104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ش1!J105</f>
        <v>0</v>
      </c>
      <c r="I105" s="133">
        <f>ش1!K105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ش1!J106</f>
        <v>0</v>
      </c>
      <c r="I106" s="133">
        <f>ش1!K106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ش1!J107</f>
        <v>0</v>
      </c>
      <c r="I107" s="133">
        <f>ش1!K107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ش1!J108</f>
        <v>0</v>
      </c>
      <c r="I108" s="133">
        <f>ش1!K108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ش1!J109</f>
        <v>0</v>
      </c>
      <c r="I109" s="133">
        <f>ش1!K109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ش1!J110</f>
        <v>0</v>
      </c>
      <c r="I110" s="133">
        <f>ش1!K110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ش1!J111</f>
        <v>0</v>
      </c>
      <c r="I111" s="133">
        <f>ش1!K111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ش1!J112</f>
        <v>0</v>
      </c>
      <c r="I112" s="133">
        <f>ش1!K112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ش1!J113</f>
        <v>0</v>
      </c>
      <c r="I113" s="133">
        <f>ش1!K113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ش1!J114</f>
        <v>0</v>
      </c>
      <c r="I114" s="133">
        <f>ش1!K114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ش1!J115</f>
        <v>0</v>
      </c>
      <c r="I115" s="133">
        <f>ش1!K115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ش1!J116</f>
        <v>0</v>
      </c>
      <c r="I116" s="133">
        <f>ش1!K116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ش1!J117</f>
        <v>0</v>
      </c>
      <c r="I117" s="133">
        <f>ش1!K117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ش1!J118</f>
        <v>0</v>
      </c>
      <c r="I118" s="133">
        <f>ش1!K118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ش1!J119</f>
        <v>0</v>
      </c>
      <c r="I119" s="133">
        <f>ش1!K119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ش1!J120</f>
        <v>0</v>
      </c>
      <c r="I120" s="140">
        <f>ش1!K120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51</v>
      </c>
      <c r="G121" s="272">
        <f>INT(SUM(G122,G124)+(SUM(F122,F124))%)</f>
        <v>172474</v>
      </c>
      <c r="H121" s="271">
        <f>(SUM(I122,I124)+SUM(H122,H124)%-I121)*100</f>
        <v>0</v>
      </c>
      <c r="I121" s="273">
        <f>INT(SUM(I122,I124)+(SUM(H122,H124))%)</f>
        <v>0</v>
      </c>
      <c r="J121" s="274">
        <f t="shared" si="6"/>
        <v>51</v>
      </c>
      <c r="K121" s="275">
        <f t="shared" si="7"/>
        <v>172474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51</v>
      </c>
      <c r="G122" s="283">
        <f>INT(SUM(G123)+(SUM(F123))%)</f>
        <v>172474</v>
      </c>
      <c r="H122" s="284">
        <f>(SUM(I123)+SUM(H123)%-I122)*100</f>
        <v>0</v>
      </c>
      <c r="I122" s="285">
        <f>INT(SUM(I123)+(SUM(H123))%)</f>
        <v>0</v>
      </c>
      <c r="J122" s="282">
        <f t="shared" si="6"/>
        <v>51</v>
      </c>
      <c r="K122" s="286">
        <f t="shared" si="7"/>
        <v>172474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>
        <v>51</v>
      </c>
      <c r="G123" s="16">
        <v>172474</v>
      </c>
      <c r="H123" s="189">
        <f>ش1!J123</f>
        <v>0</v>
      </c>
      <c r="I123" s="190">
        <f>ش1!K123</f>
        <v>0</v>
      </c>
      <c r="J123" s="188">
        <f t="shared" si="6"/>
        <v>51</v>
      </c>
      <c r="K123" s="191">
        <f t="shared" si="7"/>
        <v>172474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ش1!J125</f>
        <v>0</v>
      </c>
      <c r="I125" s="162">
        <f>ش1!K125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ش1!J126</f>
        <v>0</v>
      </c>
      <c r="I126" s="140">
        <f>ش1!K126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ش1!J129</f>
        <v>0</v>
      </c>
      <c r="I129" s="126">
        <f>ش1!K129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ش1!J130</f>
        <v>0</v>
      </c>
      <c r="I130" s="140">
        <f>ش1!K130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ش1!J132</f>
        <v>0</v>
      </c>
      <c r="I132" s="126">
        <f>ش1!K132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ش1!J133</f>
        <v>0</v>
      </c>
      <c r="I133" s="140">
        <f>ش1!K133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ش1!J136</f>
        <v>0</v>
      </c>
      <c r="I136" s="126">
        <f>ش1!K136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ش1!J137</f>
        <v>0</v>
      </c>
      <c r="I137" s="133">
        <f>ش1!K137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ش1!J138</f>
        <v>0</v>
      </c>
      <c r="I138" s="133">
        <f>ش1!K138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ش1!J139</f>
        <v>0</v>
      </c>
      <c r="I139" s="151">
        <f>ش1!K139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فبراير2024م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ش1!J147</f>
        <v>0</v>
      </c>
      <c r="I147" s="160">
        <f>ش1!K147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ش1!J148</f>
        <v>0</v>
      </c>
      <c r="I148" s="131">
        <f>ش1!K148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ش1!J149</f>
        <v>0</v>
      </c>
      <c r="I149" s="166">
        <f>ش1!K149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ش1!J151</f>
        <v>0</v>
      </c>
      <c r="I151" s="160">
        <f>ش1!K151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ش1!J152</f>
        <v>0</v>
      </c>
      <c r="I152" s="131">
        <f>ش1!K152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ش1!J153</f>
        <v>0</v>
      </c>
      <c r="I153" s="166">
        <f>ش1!K153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ش1!J155</f>
        <v>0</v>
      </c>
      <c r="I155" s="160">
        <f>ش1!K155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ش1!J156</f>
        <v>0</v>
      </c>
      <c r="I156" s="131">
        <f>ش1!K156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ش1!J157</f>
        <v>0</v>
      </c>
      <c r="I157" s="166">
        <f>ش1!K157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ش1!J160</f>
        <v>0</v>
      </c>
      <c r="I160" s="160">
        <f>ش1!K160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ش1!J161</f>
        <v>0</v>
      </c>
      <c r="I161" s="131">
        <f>ش1!K161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ش1!J162</f>
        <v>0</v>
      </c>
      <c r="I162" s="131">
        <f>ش1!K162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ش1!J163</f>
        <v>0</v>
      </c>
      <c r="I163" s="131">
        <f>ش1!K163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ش1!J164</f>
        <v>0</v>
      </c>
      <c r="I164" s="149">
        <f>ش1!K164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80</v>
      </c>
      <c r="G166" s="200">
        <f>G4</f>
        <v>13668178</v>
      </c>
      <c r="H166" s="199">
        <f>H4</f>
        <v>0</v>
      </c>
      <c r="I166" s="200">
        <f>I4</f>
        <v>9893573</v>
      </c>
      <c r="J166" s="265">
        <f>(SUM(G166,I166)+SUM(F166,H166)%-K166)*100</f>
        <v>80</v>
      </c>
      <c r="K166" s="269">
        <f>INT(SUM(G166,I166)+SUM(F166,H166)%)</f>
        <v>23561751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51</v>
      </c>
      <c r="G168" s="117">
        <f>G67</f>
        <v>172474</v>
      </c>
      <c r="H168" s="118">
        <f>H67</f>
        <v>0</v>
      </c>
      <c r="I168" s="117">
        <f>I67</f>
        <v>0</v>
      </c>
      <c r="J168" s="271">
        <f>(SUM(G168,I168)+SUM(F168,H168)%-K168)*100</f>
        <v>51</v>
      </c>
      <c r="K168" s="275">
        <f>INT(SUM(G168,I168)+SUM(F168,H168)%)</f>
        <v>172474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31</v>
      </c>
      <c r="G170" s="272">
        <f>INT(SUM(G166:G169)+(SUM(F166:F169))%)</f>
        <v>13840653</v>
      </c>
      <c r="H170" s="271">
        <f>(SUM(I166:I169)+SUM(H166:H169)%-I170)*100</f>
        <v>0</v>
      </c>
      <c r="I170" s="272">
        <f>INT(SUM(I166:I169)+(SUM(H166:H169))%)</f>
        <v>9893573</v>
      </c>
      <c r="J170" s="271">
        <f>(SUM(G170,I170)+SUM(F170,H170)%-K170)*100</f>
        <v>31</v>
      </c>
      <c r="K170" s="275">
        <f>INT(SUM(G170,I170)+SUM(F170,H170)%)</f>
        <v>23734226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فبراير2024م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ش1!J180</f>
        <v>0</v>
      </c>
      <c r="I180" s="190">
        <f>ش1!K180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ش1!J182</f>
        <v>0</v>
      </c>
      <c r="I182" s="190">
        <f>ش1!K182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ش1!J184</f>
        <v>0</v>
      </c>
      <c r="I184" s="162">
        <f>ش1!K184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ش1!J185</f>
        <v>0</v>
      </c>
      <c r="I185" s="168">
        <f>ش1!K185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ش1!J187</f>
        <v>0</v>
      </c>
      <c r="I187" s="162">
        <f>ش1!K187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ش1!J188</f>
        <v>0</v>
      </c>
      <c r="I188" s="133">
        <f>ش1!K188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ش1!J189</f>
        <v>0</v>
      </c>
      <c r="I189" s="133">
        <f>ش1!K189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ش1!J190</f>
        <v>0</v>
      </c>
      <c r="I190" s="133">
        <f>ش1!K190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ش1!J191</f>
        <v>0</v>
      </c>
      <c r="I191" s="168">
        <f>ش1!K191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ش1!J192</f>
        <v>0</v>
      </c>
      <c r="I192" s="299">
        <f>ش1!K192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ش1!J195</f>
        <v>0</v>
      </c>
      <c r="I195" s="162">
        <f>ش1!K195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ش1!J196</f>
        <v>0</v>
      </c>
      <c r="I196" s="168">
        <f>ش1!K196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ش1!J198</f>
        <v>0</v>
      </c>
      <c r="I198" s="162">
        <f>ش1!K198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ش1!J199</f>
        <v>0</v>
      </c>
      <c r="I199" s="168">
        <f>ش1!K199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ش1!J201</f>
        <v>0</v>
      </c>
      <c r="I201" s="162">
        <f>ش1!K201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ش1!J202</f>
        <v>0</v>
      </c>
      <c r="I202" s="151">
        <f>ش1!K202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0</v>
      </c>
      <c r="J205" s="274">
        <f t="shared" si="12"/>
        <v>0</v>
      </c>
      <c r="K205" s="275">
        <f t="shared" si="13"/>
        <v>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ش1!J207</f>
        <v>0</v>
      </c>
      <c r="I207" s="162">
        <f>ش1!K207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ش1!J208</f>
        <v>0</v>
      </c>
      <c r="I208" s="168">
        <f>ش1!K208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0</v>
      </c>
      <c r="J209" s="274">
        <f t="shared" si="12"/>
        <v>0</v>
      </c>
      <c r="K209" s="275">
        <f t="shared" si="13"/>
        <v>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ش1!J210</f>
        <v>0</v>
      </c>
      <c r="I210" s="190">
        <f>ش1!K210</f>
        <v>0</v>
      </c>
      <c r="J210" s="188">
        <f t="shared" si="12"/>
        <v>0</v>
      </c>
      <c r="K210" s="191">
        <f t="shared" si="13"/>
        <v>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ش1!J212</f>
        <v>0</v>
      </c>
      <c r="I212" s="162">
        <f>ش1!K212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ش1!J213</f>
        <v>0</v>
      </c>
      <c r="I213" s="168">
        <f>ش1!K213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ش1!J215</f>
        <v>0</v>
      </c>
      <c r="I215" s="162">
        <f>ش1!K215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ش1!J216</f>
        <v>0</v>
      </c>
      <c r="I216" s="133">
        <f>ش1!K216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ش1!J217</f>
        <v>0</v>
      </c>
      <c r="I217" s="133">
        <f>ش1!K217</f>
        <v>0</v>
      </c>
      <c r="J217" s="130">
        <f t="shared" si="12"/>
        <v>0</v>
      </c>
      <c r="K217" s="134">
        <f t="shared" si="13"/>
        <v>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ش1!J218</f>
        <v>0</v>
      </c>
      <c r="I218" s="186">
        <f>ش1!K218</f>
        <v>0</v>
      </c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فبراير2024م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ش1!J224</f>
        <v>0</v>
      </c>
      <c r="I224" s="181">
        <f>ش1!K224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ش1!J225</f>
        <v>0</v>
      </c>
      <c r="I225" s="133">
        <f>ش1!K225</f>
        <v>0</v>
      </c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ش1!J226</f>
        <v>0</v>
      </c>
      <c r="I226" s="168">
        <f>ش1!K226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ش1!J228</f>
        <v>0</v>
      </c>
      <c r="I228" s="162">
        <f>ش1!K228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ش1!J229</f>
        <v>0</v>
      </c>
      <c r="I229" s="133">
        <f>ش1!K229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ش1!J230</f>
        <v>0</v>
      </c>
      <c r="I230" s="168">
        <f>ش1!K230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ش1!J232</f>
        <v>0</v>
      </c>
      <c r="I232" s="162">
        <f>ش1!K232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ش1!J233</f>
        <v>0</v>
      </c>
      <c r="I233" s="133">
        <f>ش1!K233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ش1!J234</f>
        <v>0</v>
      </c>
      <c r="I234" s="168">
        <f>ش1!K234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ش1!J236</f>
        <v>0</v>
      </c>
      <c r="I236" s="162">
        <f>ش1!K236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ش1!J237</f>
        <v>0</v>
      </c>
      <c r="I237" s="133">
        <f>ش1!K237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ش1!J238</f>
        <v>0</v>
      </c>
      <c r="I238" s="168">
        <f>ش1!K238</f>
        <v>0</v>
      </c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ش1!J241</f>
        <v>0</v>
      </c>
      <c r="I241" s="162">
        <f>ش1!K241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ش1!J242</f>
        <v>0</v>
      </c>
      <c r="I242" s="133">
        <f>ش1!K242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ش1!J243</f>
        <v>0</v>
      </c>
      <c r="I243" s="168">
        <f>ش1!K243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ش1!J245</f>
        <v>0</v>
      </c>
      <c r="I245" s="162">
        <f>ش1!K245</f>
        <v>0</v>
      </c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ش1!J246</f>
        <v>0</v>
      </c>
      <c r="I246" s="133">
        <f>ش1!K246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ش1!J247</f>
        <v>0</v>
      </c>
      <c r="I247" s="168">
        <f>ش1!K247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ش1!J249</f>
        <v>0</v>
      </c>
      <c r="I249" s="190">
        <f>ش1!K249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ش1!J252</f>
        <v>0</v>
      </c>
      <c r="I252" s="162">
        <f>ش1!K252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ش1!J253</f>
        <v>0</v>
      </c>
      <c r="I253" s="133">
        <f>ش1!K253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ش1!J254</f>
        <v>0</v>
      </c>
      <c r="I254" s="168">
        <f>ش1!K254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ش1!J256</f>
        <v>0</v>
      </c>
      <c r="I256" s="162">
        <f>ش1!K256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ش1!J257</f>
        <v>0</v>
      </c>
      <c r="I257" s="168">
        <f>ش1!K257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ش1!J259</f>
        <v>0</v>
      </c>
      <c r="I259" s="162">
        <f>ش1!K259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ش1!J260</f>
        <v>0</v>
      </c>
      <c r="I260" s="133">
        <f>ش1!K260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ش1!J261</f>
        <v>0</v>
      </c>
      <c r="I261" s="168">
        <f>ش1!K261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ش1!J264</f>
        <v>0</v>
      </c>
      <c r="I264" s="162">
        <f>ش1!K264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ش1!J265</f>
        <v>0</v>
      </c>
      <c r="I265" s="151">
        <f>ش1!K265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فبراير2024م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ش1!J273</f>
        <v>0</v>
      </c>
      <c r="I273" s="162">
        <f>ش1!K273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ش1!J274</f>
        <v>0</v>
      </c>
      <c r="I274" s="133">
        <f>ش1!K274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ش1!J275</f>
        <v>0</v>
      </c>
      <c r="I275" s="133">
        <f>ش1!K275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ش1!J276</f>
        <v>0</v>
      </c>
      <c r="I276" s="168">
        <f>ش1!K276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ش1!J278</f>
        <v>0</v>
      </c>
      <c r="I278" s="162">
        <f>ش1!K278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ش1!J279</f>
        <v>0</v>
      </c>
      <c r="I279" s="133">
        <f>ش1!K279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ش1!J280</f>
        <v>0</v>
      </c>
      <c r="I280" s="133">
        <f>ش1!K280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ش1!J281</f>
        <v>0</v>
      </c>
      <c r="I281" s="168">
        <f>ش1!K281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ش1!J284</f>
        <v>0</v>
      </c>
      <c r="I284" s="162">
        <f>ش1!K284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ش1!J285</f>
        <v>0</v>
      </c>
      <c r="I285" s="168">
        <f>ش1!K285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ش1!J287</f>
        <v>0</v>
      </c>
      <c r="I287" s="190">
        <f>ش1!K287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ش1!J289</f>
        <v>0</v>
      </c>
      <c r="I289" s="195">
        <f>ش1!K289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0</v>
      </c>
      <c r="J290" s="313">
        <f t="shared" si="16"/>
        <v>0</v>
      </c>
      <c r="K290" s="314">
        <f t="shared" si="17"/>
        <v>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فبراير2024م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ش1!J298</f>
        <v>0</v>
      </c>
      <c r="I298" s="162">
        <f>ش1!K298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ش1!J299</f>
        <v>0</v>
      </c>
      <c r="I299" s="133">
        <f>ش1!K299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ش1!J300</f>
        <v>0</v>
      </c>
      <c r="I300" s="168">
        <f>ش1!K300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ش1!J302</f>
        <v>0</v>
      </c>
      <c r="I302" s="162">
        <f>ش1!K302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ش1!J303</f>
        <v>0</v>
      </c>
      <c r="I303" s="133">
        <f>ش1!K303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ش1!J304</f>
        <v>0</v>
      </c>
      <c r="I304" s="168">
        <f>ش1!K304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ش1!J306</f>
        <v>0</v>
      </c>
      <c r="I306" s="162">
        <f>ش1!K306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ش1!J307</f>
        <v>0</v>
      </c>
      <c r="I307" s="133">
        <f>ش1!K307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ش1!J308</f>
        <v>0</v>
      </c>
      <c r="I308" s="168">
        <f>ش1!K308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ش1!J311</f>
        <v>0</v>
      </c>
      <c r="I311" s="162">
        <f>ش1!K311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ش1!J312</f>
        <v>0</v>
      </c>
      <c r="I312" s="133">
        <f>ش1!K312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ش1!J313</f>
        <v>0</v>
      </c>
      <c r="I313" s="133">
        <f>ش1!K313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ش1!J314</f>
        <v>0</v>
      </c>
      <c r="I314" s="133">
        <f>ش1!K314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ش1!J315</f>
        <v>0</v>
      </c>
      <c r="I315" s="168">
        <f>ش1!K315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ش1!J317</f>
        <v>0</v>
      </c>
      <c r="I317" s="195">
        <f>ش1!K317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0</v>
      </c>
      <c r="J319" s="326">
        <f>(SUM(G319,I319)+SUM(F319,H319)%-K319)*100</f>
        <v>0</v>
      </c>
      <c r="K319" s="327">
        <f>INT(SUM(G319,I319)+SUM(F319,H319)%)</f>
        <v>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0</v>
      </c>
      <c r="J321" s="311">
        <f>(SUM(G321,I321)+SUM(F321,H321)%-K321)*100</f>
        <v>0</v>
      </c>
      <c r="K321" s="314">
        <f>INT(SUM(G321,I321)+SUM(F321,H321)%)</f>
        <v>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6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F31" sqref="F31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ش2!$A$1</f>
        <v>#NAME?</v>
      </c>
      <c r="B1" s="547"/>
      <c r="C1" s="547"/>
      <c r="D1" s="547"/>
      <c r="E1" s="547"/>
      <c r="F1" s="76"/>
      <c r="H1" s="78" t="str">
        <f>ش2!$F$1</f>
        <v xml:space="preserve"> شهر فبراير2024م </v>
      </c>
      <c r="I1" s="543"/>
      <c r="J1" s="543"/>
      <c r="K1" s="76"/>
      <c r="L1" s="546" t="str">
        <f>فبراير!$C$42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فبراير2024م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ع1!A6</f>
        <v>0</v>
      </c>
      <c r="D6" s="352">
        <f>ع1!B6</f>
        <v>0</v>
      </c>
      <c r="E6" s="351"/>
      <c r="F6" s="353"/>
      <c r="G6" s="354"/>
      <c r="H6" s="355" t="s">
        <v>53</v>
      </c>
      <c r="I6" s="356"/>
      <c r="J6" s="351">
        <f>ش2!F170</f>
        <v>31</v>
      </c>
      <c r="K6" s="352">
        <f>ش2!G170</f>
        <v>13840653</v>
      </c>
      <c r="L6" s="351">
        <f>ع1!N6</f>
        <v>0</v>
      </c>
      <c r="M6" s="353">
        <f>ع1!O6</f>
        <v>9893573</v>
      </c>
      <c r="N6" s="349">
        <f>(SUM(K6,M6)+SUM(J6,L6)%-O6)*100</f>
        <v>31</v>
      </c>
      <c r="O6" s="357">
        <f>INT(SUM(K6,M6)+SUM(J6,L6)%)</f>
        <v>23734226</v>
      </c>
      <c r="P6" s="358"/>
      <c r="Q6" s="342"/>
      <c r="R6" s="359" t="str">
        <f t="shared" si="0"/>
        <v xml:space="preserve">المـــــــــــــــــــوارد </v>
      </c>
      <c r="S6" s="419">
        <f>ع1!AF6</f>
        <v>0</v>
      </c>
      <c r="T6" s="420">
        <f>ع1!AG6</f>
        <v>0</v>
      </c>
      <c r="U6" s="351">
        <f>ع1!AH6</f>
        <v>0</v>
      </c>
      <c r="V6" s="421">
        <f>ع1!AI6</f>
        <v>9893573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31</v>
      </c>
      <c r="Z6" s="357">
        <f t="shared" si="2"/>
        <v>13840653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31</v>
      </c>
      <c r="AE6" s="364">
        <f>INT(SUM(V6,Z6)+SUM(U6,Y6)%)</f>
        <v>23734226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31</v>
      </c>
      <c r="AI6" s="357">
        <f>IF(AC6+AB6/100&lt;AE6+AD6/100,INT(((AE6+AD6/100)-(AC6+AB6/100))),0)</f>
        <v>23734226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0</v>
      </c>
      <c r="C7" s="368">
        <f>ع1!A7</f>
        <v>0</v>
      </c>
      <c r="D7" s="369">
        <f>ع1!B7</f>
        <v>0</v>
      </c>
      <c r="E7" s="368">
        <f>ش2!$F$321</f>
        <v>0</v>
      </c>
      <c r="F7" s="370">
        <f>ش2!$G$321</f>
        <v>0</v>
      </c>
      <c r="G7" s="348"/>
      <c r="H7" s="371" t="s">
        <v>54</v>
      </c>
      <c r="I7" s="356"/>
      <c r="J7" s="368"/>
      <c r="K7" s="369"/>
      <c r="L7" s="368">
        <f>ع1!N7</f>
        <v>0</v>
      </c>
      <c r="M7" s="370">
        <f>ع1!O7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ع1!AF7</f>
        <v>0</v>
      </c>
      <c r="T7" s="370">
        <f>ع1!AG7</f>
        <v>0</v>
      </c>
      <c r="U7" s="368">
        <f>ع1!AH7</f>
        <v>0</v>
      </c>
      <c r="V7" s="412">
        <f>ع1!AI7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31</v>
      </c>
      <c r="B8" s="372">
        <f>INT(SUM(F8,D8)+SUM(E8,C8)%)</f>
        <v>23734226</v>
      </c>
      <c r="C8" s="368">
        <f>ع1!A8</f>
        <v>0</v>
      </c>
      <c r="D8" s="369">
        <f>ع1!B8</f>
        <v>9893573</v>
      </c>
      <c r="E8" s="374">
        <f>ش2!F170</f>
        <v>31</v>
      </c>
      <c r="F8" s="375">
        <f>ش2!G170</f>
        <v>13840653</v>
      </c>
      <c r="G8" s="348"/>
      <c r="H8" s="333" t="s">
        <v>55</v>
      </c>
      <c r="I8" s="334"/>
      <c r="J8" s="374">
        <f>E8</f>
        <v>31</v>
      </c>
      <c r="K8" s="378">
        <f>F8</f>
        <v>13840653</v>
      </c>
      <c r="L8" s="368">
        <f>ع1!N8</f>
        <v>0</v>
      </c>
      <c r="M8" s="370">
        <f>ع1!O8</f>
        <v>9893573</v>
      </c>
      <c r="N8" s="366">
        <f>(SUM(K8,M8)+SUM(J8,L8)%-O8)*100</f>
        <v>31</v>
      </c>
      <c r="O8" s="372">
        <f>INT(SUM(K8,M8)+SUM(J8,L8)%)</f>
        <v>23734226</v>
      </c>
      <c r="P8" s="358"/>
      <c r="Q8" s="342"/>
      <c r="R8" s="335" t="str">
        <f t="shared" si="0"/>
        <v xml:space="preserve">حساب البنك موارد محلية </v>
      </c>
      <c r="S8" s="368">
        <f>ع1!AF8</f>
        <v>0</v>
      </c>
      <c r="T8" s="369">
        <f>ع1!AG8</f>
        <v>0</v>
      </c>
      <c r="U8" s="368">
        <f>ع1!AH8</f>
        <v>0</v>
      </c>
      <c r="V8" s="412">
        <f>ع1!AI8</f>
        <v>0</v>
      </c>
      <c r="W8" s="366">
        <f t="shared" si="1"/>
        <v>31</v>
      </c>
      <c r="X8" s="377">
        <f t="shared" si="1"/>
        <v>13840653</v>
      </c>
      <c r="Y8" s="366">
        <f t="shared" si="2"/>
        <v>31</v>
      </c>
      <c r="Z8" s="372">
        <f t="shared" si="2"/>
        <v>13840653</v>
      </c>
      <c r="AA8" s="342"/>
      <c r="AB8" s="366">
        <f>(SUM(T8,X8)+SUM(S8,W8)%-AC8)*100</f>
        <v>31</v>
      </c>
      <c r="AC8" s="367">
        <f>INT(SUM(T8,X8)+SUM(S8,W8)%)</f>
        <v>13840653</v>
      </c>
      <c r="AD8" s="366">
        <f>(SUM(V8,Z8)+SUM(U8,Y8)%-AE8)*100</f>
        <v>31</v>
      </c>
      <c r="AE8" s="377">
        <f>INT(SUM(V8,Z8)+SUM(U8,Y8)%)</f>
        <v>13840653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ع1!A9</f>
        <v>#NAME?</v>
      </c>
      <c r="D9" s="369" t="e">
        <f ca="1">ع1!B9</f>
        <v>#NAME?</v>
      </c>
      <c r="E9" s="368" t="e">
        <f ca="1">_mod2(IF(VALUE(LEFT(FNAME(),2))&lt;=21,CHOOSE(VALUE(LEFT(FNAME(),2))-1,[2]ش2!$B$18,[2]ش2!$C$18,[2]ش2!$D$18,[2]ش2!$E$18,[2]ش2!$F$18,[2]ش2!$G$18,[2]ش2!$H$18,[2]ش2!$I$18,[2]ش2!$J$18,[2]ش2!$K$18,[2]ش2!$L$18,[2]ش2!$M$18,[2]ش2!$N$18,[2]ش2!$O$18,[2]ش2!$P$18,[2]ش2!$Q$18,[2]ش2!$R$18,[2]ش2!$S$18,[2]ش2!$T$18,[2]ش2!$U$18),CHOOSE(VALUE(LEFT(FNAME(),2))-21,[2]ش2!$V$18,[2]ش2!$W$18,[2]ش2!$X$18,[2]ش2!$Y$18,[2]ش2!$Z$18,[2]ش2!$AA$18,[2]ش2!$AB$18,[2]ش2!$AC$18,[2]ش2!$AD$18,[2]ش2!$AE$18,[2]ش2!$AF$18,[2]ش2!$AG$18,[2]ش2!$AH$18,[2]ش2!$AI$18,[2]ش2!$AJ$18)),1)*100</f>
        <v>#NAME?</v>
      </c>
      <c r="F9" s="370" t="e">
        <f ca="1">INT(IF(VALUE(LEFT(FNAME(),2))&lt;=21,CHOOSE(VALUE(LEFT(FNAME(),2))-1,[2]ش2!$B$18,[2]ش2!$C$18,[2]ش2!$D$18,[2]ش2!$E$18,[2]ش2!$F$18,[2]ش2!$G$18,[2]ش2!$H$18,[2]ش2!$I$18,[2]ش2!$J$18,[2]ش2!$K$18,[2]ش2!$L$18,[2]ش2!$M$18,[2]ش2!$N$18,[2]ش2!$O$18,[2]ش2!$P$18,[2]ش2!$Q$18,[2]ش2!$R$18,[2]ش2!$S$18,[2]ش2!$T$18,[2]ش2!$U$18),CHOOSE(VALUE(LEFT(FNAME(),2))-21,[2]ش2!$V$18,[2]ش2!$W$18,[2]ش2!$X$18,[2]ش2!$Y$18,[2]ش2!$Z$18,[2]ش2!$AA$18,[2]ش2!$AB$18,[2]ش2!$AC$18,[2]ش2!$AD$18,[2]ش2!$AE$18,[2]ش2!$AF$18,[2]ش2!$AG$18,[2]ش2!$AH$18,[2]ش2!$AI$18,[2]ش2!$AJ$18)))</f>
        <v>#NAME?</v>
      </c>
      <c r="G9" s="348"/>
      <c r="H9" s="333" t="s">
        <v>56</v>
      </c>
      <c r="I9" s="334"/>
      <c r="J9" s="368">
        <f>ش2!$F$319</f>
        <v>0</v>
      </c>
      <c r="K9" s="369">
        <f>ش2!$G$319</f>
        <v>0</v>
      </c>
      <c r="L9" s="368">
        <f>ع1!N9</f>
        <v>0</v>
      </c>
      <c r="M9" s="370">
        <f>ع1!O9</f>
        <v>0</v>
      </c>
      <c r="N9" s="366">
        <f>(SUM(K9,M9)+SUM(J9,L9)%-O9)*100</f>
        <v>0</v>
      </c>
      <c r="O9" s="372">
        <f>INT(SUM(K9,M9)+SUM(J9,L9)%)</f>
        <v>0</v>
      </c>
      <c r="P9" s="358"/>
      <c r="Q9" s="342"/>
      <c r="R9" s="335" t="str">
        <f t="shared" si="0"/>
        <v>حساب البنك نفقات تشغيلية محلية</v>
      </c>
      <c r="S9" s="368" t="e">
        <f ca="1">ع1!AF9</f>
        <v>#NAME?</v>
      </c>
      <c r="T9" s="369" t="e">
        <f ca="1">ع1!AG9</f>
        <v>#NAME?</v>
      </c>
      <c r="U9" s="368" t="e">
        <f ca="1">ع1!AH9</f>
        <v>#NAME?</v>
      </c>
      <c r="V9" s="412" t="e">
        <f ca="1">ع1!AI9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ع1!A10</f>
        <v>#NAME?</v>
      </c>
      <c r="D10" s="382" t="e">
        <f ca="1">ع1!B10</f>
        <v>#NAME?</v>
      </c>
      <c r="E10" s="381" t="e">
        <f ca="1">_mod2(IF(VALUE(LEFT(FNAME(),2))&lt;=21,CHOOSE(VALUE(LEFT(FNAME(),2))-1,[2]ش2!$B$22,[2]ش2!$C$22,[2]ش2!$D$22,[2]ش2!$E$22,[2]ش2!$F$22,[2]ش2!$G$22,[2]ش2!$H$22,[2]ش2!$I$22,[2]ش2!$J$22,[2]ش2!$K$22,[2]ش2!$L$22,[2]ش2!$M$22,[2]ش2!$N$22,[2]ش2!$O$22,[2]ش2!$P$22,[2]ش2!$Q$22,[2]ش2!$R$22,[2]ش2!$S$22,[2]ش2!$T$22,[2]ش2!$U$22),CHOOSE(VALUE(LEFT(FNAME(),2))-21,[2]ش2!$V$22,[2]ش2!$W$22,[2]ش2!$X$22,[2]ش2!$Y$22,[2]ش2!$Z$22,[2]ش2!$AA$22,[2]ش2!$AB$22,[2]ش2!$AC$22,[2]ش2!$AD$22,[2]ش2!$AE$22,[2]ش2!$AF$22,[2]ش2!$AG$22,[2]ش2!$AH$22,[2]ش2!$AI$22,[2]ش2!$AJ$22)),1)*100</f>
        <v>#NAME?</v>
      </c>
      <c r="F10" s="383" t="e">
        <f ca="1">INT(IF(VALUE(LEFT(FNAME(),2))&lt;=21,CHOOSE(VALUE(LEFT(FNAME(),2))-1,[2]ش2!$B$22,[2]ش2!$C$22,[2]ش2!$D$22,[2]ش2!$E$22,[2]ش2!$F$22,[2]ش2!$G$22,[2]ش2!$H$22,[2]ش2!$I$22,[2]ش2!$J$22,[2]ش2!$K$22,[2]ش2!$L$22,[2]ش2!$M$22,[2]ش2!$N$22,[2]ش2!$O$22,[2]ش2!$P$22,[2]ش2!$Q$22,[2]ش2!$R$22,[2]ش2!$S$22,[2]ش2!$T$22,[2]ش2!$U$22),CHOOSE(VALUE(LEFT(FNAME(),2))-21,[2]ش2!$V$22,[2]ش2!$W$22,[2]ش2!$X$22,[2]ش2!$Y$22,[2]ش2!$Z$22,[2]ش2!$AA$22,[2]ش2!$AB$22,[2]ش2!$AC$22,[2]ش2!$AD$22,[2]ش2!$AE$22,[2]ش2!$AF$22,[2]ش2!$AG$22,[2]ش2!$AH$22,[2]ش2!$AI$22,[2]ش2!$AJ$22)))</f>
        <v>#NAME?</v>
      </c>
      <c r="G10" s="348"/>
      <c r="H10" s="336" t="s">
        <v>57</v>
      </c>
      <c r="I10" s="334"/>
      <c r="J10" s="381">
        <f>ش2!$F$320</f>
        <v>0</v>
      </c>
      <c r="K10" s="382">
        <f>ش2!$G$320</f>
        <v>0</v>
      </c>
      <c r="L10" s="381">
        <f>ع1!N10</f>
        <v>0</v>
      </c>
      <c r="M10" s="383">
        <f>ع1!O10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ع1!AF10</f>
        <v>#NAME?</v>
      </c>
      <c r="T10" s="382" t="e">
        <f ca="1">ع1!AG10</f>
        <v>#NAME?</v>
      </c>
      <c r="U10" s="381" t="e">
        <f ca="1">ع1!AH10</f>
        <v>#NAME?</v>
      </c>
      <c r="V10" s="418" t="e">
        <f ca="1">ع1!AI10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62</v>
      </c>
      <c r="K11" s="339">
        <f>INT(SUM(K6:K10)+(SUM(J6:J10))%)</f>
        <v>27681306</v>
      </c>
      <c r="L11" s="338">
        <f>(SUM(M6:M10)+SUM(L6:L10)%-M11)*100</f>
        <v>0</v>
      </c>
      <c r="M11" s="339">
        <f>INT(SUM(M6:M10)+(SUM(L6:L10))%)</f>
        <v>19787146</v>
      </c>
      <c r="N11" s="338">
        <f>(SUM(O6:O10)+SUM(N6:N10)%-O11)*100</f>
        <v>62</v>
      </c>
      <c r="O11" s="341">
        <f>INT(SUM(O6:O10)+(SUM(N6:N10))%)</f>
        <v>47468452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62</v>
      </c>
      <c r="Z11" s="341">
        <f>INT(SUM(Z6:Z10)+(SUM(Y6:Y10))%)</f>
        <v>27681306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5221300</v>
      </c>
      <c r="C13" s="349">
        <f>ع1!A13</f>
        <v>0</v>
      </c>
      <c r="D13" s="350">
        <f>ع1!B13</f>
        <v>5221300</v>
      </c>
      <c r="E13" s="362">
        <v>0</v>
      </c>
      <c r="F13" s="397">
        <v>0</v>
      </c>
      <c r="G13" s="348"/>
      <c r="H13" s="343" t="s">
        <v>60</v>
      </c>
      <c r="I13" s="334"/>
      <c r="J13" s="398">
        <f>E13</f>
        <v>0</v>
      </c>
      <c r="K13" s="399">
        <f>F13</f>
        <v>0</v>
      </c>
      <c r="L13" s="349">
        <f>ع1!N13</f>
        <v>0</v>
      </c>
      <c r="M13" s="350">
        <f>ع1!O13</f>
        <v>5221300</v>
      </c>
      <c r="N13" s="349">
        <f t="shared" ref="N13:N23" si="6">(SUM(K13,M13)+SUM(J13,L13)%-O13)*100</f>
        <v>0</v>
      </c>
      <c r="O13" s="357">
        <f t="shared" ref="O13:O23" si="7">INT(SUM(K13,M13)+SUM(J13,L13)%)</f>
        <v>5221300</v>
      </c>
      <c r="P13" s="358"/>
      <c r="Q13" s="342"/>
      <c r="R13" s="343" t="str">
        <f t="shared" si="3"/>
        <v xml:space="preserve">حساب النقدية </v>
      </c>
      <c r="S13" s="351">
        <f>ع1!AF13</f>
        <v>0</v>
      </c>
      <c r="T13" s="352">
        <f>ع1!AG13</f>
        <v>0</v>
      </c>
      <c r="U13" s="351">
        <f>ع1!AH13</f>
        <v>0</v>
      </c>
      <c r="V13" s="352">
        <f>ع1!AI13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ع1!A14</f>
        <v>0</v>
      </c>
      <c r="D14" s="402">
        <f>ع1!B14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ع1!N14</f>
        <v>0</v>
      </c>
      <c r="M14" s="402">
        <f>ع1!O14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ع1!AF14</f>
        <v>0</v>
      </c>
      <c r="T14" s="423">
        <f>ع1!AG14</f>
        <v>0</v>
      </c>
      <c r="U14" s="422">
        <f>ع1!AH14</f>
        <v>0</v>
      </c>
      <c r="V14" s="423">
        <f>ع1!AI14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ع1!A15</f>
        <v>0</v>
      </c>
      <c r="D15" s="369">
        <f>ع1!B15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ع1!N15</f>
        <v>0</v>
      </c>
      <c r="M15" s="369">
        <f>ع1!O15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ع1!AF15</f>
        <v>0</v>
      </c>
      <c r="T15" s="423">
        <f>ع1!AG15</f>
        <v>0</v>
      </c>
      <c r="U15" s="422">
        <f>ع1!AH15</f>
        <v>0</v>
      </c>
      <c r="V15" s="423">
        <f>ع1!AI15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ع1!A16</f>
        <v>0</v>
      </c>
      <c r="D16" s="367">
        <f>ع1!B16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ع1!N16</f>
        <v>0</v>
      </c>
      <c r="M16" s="367">
        <f>ع1!O16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ع1!AF16</f>
        <v>0</v>
      </c>
      <c r="T16" s="369">
        <f>ع1!AG16</f>
        <v>0</v>
      </c>
      <c r="U16" s="368">
        <f>ع1!AH16</f>
        <v>0</v>
      </c>
      <c r="V16" s="369">
        <f>ع1!AI16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ع1!A17</f>
        <v>0</v>
      </c>
      <c r="D17" s="367">
        <f>ع1!B17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ع1!N17</f>
        <v>0</v>
      </c>
      <c r="M17" s="367">
        <f>ع1!O17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ع1!AF17</f>
        <v>0</v>
      </c>
      <c r="T17" s="369">
        <f>ع1!AG17</f>
        <v>0</v>
      </c>
      <c r="U17" s="368">
        <f>ع1!AH17</f>
        <v>0</v>
      </c>
      <c r="V17" s="369">
        <f>ع1!AI17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ع1!A18</f>
        <v>0</v>
      </c>
      <c r="D18" s="367">
        <f>ع1!B18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ع1!N18</f>
        <v>0</v>
      </c>
      <c r="M18" s="367">
        <f>ع1!O18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ع1!AF18</f>
        <v>0</v>
      </c>
      <c r="T18" s="369">
        <f>ع1!AG18</f>
        <v>0</v>
      </c>
      <c r="U18" s="368">
        <f>ع1!AH18</f>
        <v>0</v>
      </c>
      <c r="V18" s="369">
        <f>ع1!AI18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ع1!A19</f>
        <v>0</v>
      </c>
      <c r="D19" s="367">
        <f>ع1!B19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ع1!N19</f>
        <v>0</v>
      </c>
      <c r="M19" s="367">
        <f>ع1!O19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ع1!AF19</f>
        <v>0</v>
      </c>
      <c r="T19" s="369">
        <f>ع1!AG19</f>
        <v>0</v>
      </c>
      <c r="U19" s="368">
        <f>ع1!AH19</f>
        <v>0</v>
      </c>
      <c r="V19" s="369">
        <f>ع1!AI19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ع1!A20</f>
        <v>0</v>
      </c>
      <c r="D20" s="367">
        <f>ع1!B20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ع1!N20</f>
        <v>0</v>
      </c>
      <c r="M20" s="367">
        <f>ع1!O20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ع1!AF20</f>
        <v>0</v>
      </c>
      <c r="T20" s="369">
        <f>ع1!AG20</f>
        <v>0</v>
      </c>
      <c r="U20" s="368">
        <f>ع1!AH20</f>
        <v>0</v>
      </c>
      <c r="V20" s="369">
        <f>ع1!AI20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ع1!A21</f>
        <v>0</v>
      </c>
      <c r="D21" s="367">
        <f>ع1!B21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ع1!N21</f>
        <v>0</v>
      </c>
      <c r="M21" s="367">
        <f>ع1!O21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ع1!AF21</f>
        <v>0</v>
      </c>
      <c r="T21" s="369">
        <f>ع1!AG21</f>
        <v>0</v>
      </c>
      <c r="U21" s="368">
        <f>ع1!AH21</f>
        <v>0</v>
      </c>
      <c r="V21" s="369">
        <f>ع1!AI21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ع1!A22</f>
        <v>0</v>
      </c>
      <c r="D22" s="367">
        <f>ع1!B22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ع1!N22</f>
        <v>0</v>
      </c>
      <c r="M22" s="367">
        <f>ع1!O22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ع1!AF22</f>
        <v>0</v>
      </c>
      <c r="T22" s="369">
        <f>ع1!AG22</f>
        <v>0</v>
      </c>
      <c r="U22" s="368">
        <f>ع1!AH22</f>
        <v>0</v>
      </c>
      <c r="V22" s="369">
        <f>ع1!AI22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31</v>
      </c>
      <c r="B23" s="367">
        <f t="shared" si="5"/>
        <v>23734226</v>
      </c>
      <c r="C23" s="366">
        <f>ع1!A23</f>
        <v>0</v>
      </c>
      <c r="D23" s="367">
        <f>ع1!B23</f>
        <v>9893573</v>
      </c>
      <c r="E23" s="368">
        <f>J8</f>
        <v>31</v>
      </c>
      <c r="F23" s="370">
        <f>K8</f>
        <v>13840653</v>
      </c>
      <c r="G23" s="348"/>
      <c r="H23" s="335" t="s">
        <v>70</v>
      </c>
      <c r="I23" s="334"/>
      <c r="J23" s="368"/>
      <c r="K23" s="369"/>
      <c r="L23" s="366">
        <f>ع1!N23</f>
        <v>0</v>
      </c>
      <c r="M23" s="367">
        <f>ع1!O23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ع1!AF23</f>
        <v>0</v>
      </c>
      <c r="T23" s="369">
        <f>ع1!AG23</f>
        <v>9893573</v>
      </c>
      <c r="U23" s="368">
        <f>ع1!AH23</f>
        <v>0</v>
      </c>
      <c r="V23" s="369">
        <f>ع1!AI23</f>
        <v>0</v>
      </c>
      <c r="W23" s="366">
        <f t="shared" si="8"/>
        <v>31</v>
      </c>
      <c r="X23" s="367">
        <f t="shared" si="9"/>
        <v>13840653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31</v>
      </c>
      <c r="AC23" s="367">
        <f t="shared" si="13"/>
        <v>23734226</v>
      </c>
      <c r="AD23" s="366">
        <f t="shared" si="14"/>
        <v>0</v>
      </c>
      <c r="AE23" s="367">
        <f t="shared" si="15"/>
        <v>0</v>
      </c>
      <c r="AF23" s="366">
        <f t="shared" si="16"/>
        <v>31</v>
      </c>
      <c r="AG23" s="367">
        <f t="shared" si="17"/>
        <v>23734226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31</v>
      </c>
      <c r="B24" s="339">
        <f>INT(SUM(B13:B23)+(SUM(A13:A23))%)</f>
        <v>28955526</v>
      </c>
      <c r="C24" s="338">
        <f>(SUM(D13:D23)+SUM(C13:C23)%-D24)*100</f>
        <v>0</v>
      </c>
      <c r="D24" s="339">
        <f>INT(SUM(D13:D23)+(SUM(C13:C23))%)</f>
        <v>15114873</v>
      </c>
      <c r="E24" s="338">
        <f>(SUM(F13:F23)+SUM(E13:E23)%-F24)*100</f>
        <v>31</v>
      </c>
      <c r="F24" s="341">
        <f>INT(SUM(F13:F23)+(SUM(E13:E23))%)</f>
        <v>13840653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0</v>
      </c>
      <c r="L24" s="338">
        <f>(SUM(M13:M23)+SUM(L13:L23)%-M24)*100</f>
        <v>0</v>
      </c>
      <c r="M24" s="339">
        <f>INT(SUM(M13:M23)+(SUM(L13:L23))%)</f>
        <v>5221300</v>
      </c>
      <c r="N24" s="338">
        <f>(SUM(O13:O23)+SUM(N13:N23)%-O24)*100</f>
        <v>0</v>
      </c>
      <c r="O24" s="341">
        <f>INT(SUM(O13:O23)+(SUM(N13:N23))%)</f>
        <v>5221300</v>
      </c>
      <c r="P24" s="358"/>
      <c r="Q24" s="342"/>
      <c r="R24" s="389" t="s">
        <v>71</v>
      </c>
      <c r="S24" s="338">
        <f>(SUM(T13:T23)+SUM(S13:S23)%-T24)*100</f>
        <v>0</v>
      </c>
      <c r="T24" s="339">
        <f>INT(SUM(T13:T23)+(SUM(S13:S23))%)</f>
        <v>9893573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31</v>
      </c>
      <c r="X24" s="340">
        <f>INT(SUM(X13:X23)+(SUM(W13:W23))%)</f>
        <v>13840653</v>
      </c>
      <c r="Y24" s="338">
        <f>(SUM(Z13:Z23)+SUM(Y13:Y23)%-Z24)*100</f>
        <v>0</v>
      </c>
      <c r="Z24" s="341">
        <f>INT(SUM(Z13:Z23)+(SUM(Y13:Y23))%)</f>
        <v>0</v>
      </c>
      <c r="AA24" s="342"/>
      <c r="AB24" s="338">
        <f>(SUM(AC13:AC23)+SUM(AB13:AB23)%-AC24)*100</f>
        <v>31</v>
      </c>
      <c r="AC24" s="339">
        <f>INT(SUM(AC13:AC23)+(SUM(AB13:AB23))%)</f>
        <v>23734226</v>
      </c>
      <c r="AD24" s="338">
        <f>(SUM(AE13:AE23)+SUM(AD13:AD23)%-AE24)*100</f>
        <v>0</v>
      </c>
      <c r="AE24" s="340">
        <f>INT(SUM(AE13:AE23)+(SUM(AD13:AD23))%)</f>
        <v>0</v>
      </c>
      <c r="AF24" s="338">
        <f>(SUM(AG13:AG23)+SUM(AF13:AF23)%-AG24)*100</f>
        <v>31</v>
      </c>
      <c r="AG24" s="340">
        <f>INT(SUM(AG13:AG23)+(SUM(AF13:AF23))%)</f>
        <v>23734226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ع1!A26</f>
        <v>0</v>
      </c>
      <c r="D26" s="350">
        <f>ع1!B26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ع1!N26</f>
        <v>0</v>
      </c>
      <c r="M26" s="357">
        <f>ع1!O26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ع1!AF26</f>
        <v>0</v>
      </c>
      <c r="T26" s="421">
        <f>ع1!AG26</f>
        <v>0</v>
      </c>
      <c r="U26" s="351">
        <f>ع1!AH26</f>
        <v>0</v>
      </c>
      <c r="V26" s="421">
        <f>ع1!AI26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ع1!A27</f>
        <v>0</v>
      </c>
      <c r="D27" s="367">
        <f>ع1!B27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ع1!N27</f>
        <v>0</v>
      </c>
      <c r="M27" s="372">
        <f>ع1!O27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ع1!AF27</f>
        <v>0</v>
      </c>
      <c r="T27" s="412">
        <f>ع1!AG27</f>
        <v>0</v>
      </c>
      <c r="U27" s="368">
        <f>ع1!AH27</f>
        <v>0</v>
      </c>
      <c r="V27" s="412">
        <f>ع1!AI27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ع1!A28</f>
        <v>0</v>
      </c>
      <c r="D28" s="367">
        <f>ع1!B28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ع1!N28</f>
        <v>0</v>
      </c>
      <c r="M28" s="372">
        <f>ع1!O28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ع1!AF28</f>
        <v>0</v>
      </c>
      <c r="T28" s="412">
        <f>ع1!AG28</f>
        <v>0</v>
      </c>
      <c r="U28" s="368">
        <f>ع1!AH28</f>
        <v>0</v>
      </c>
      <c r="V28" s="412">
        <f>ع1!AI28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ع1!A29</f>
        <v>0</v>
      </c>
      <c r="D29" s="367">
        <f>ع1!B29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ع1!N29</f>
        <v>0</v>
      </c>
      <c r="M29" s="372">
        <f>ع1!O29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ع1!AF29</f>
        <v>0</v>
      </c>
      <c r="T29" s="412">
        <f>ع1!AG29</f>
        <v>0</v>
      </c>
      <c r="U29" s="368">
        <f>ع1!AH29</f>
        <v>0</v>
      </c>
      <c r="V29" s="412">
        <f>ع1!AI29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ع1!A30</f>
        <v>0</v>
      </c>
      <c r="D30" s="367">
        <f>ع1!B30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ع1!N30</f>
        <v>#NAME?</v>
      </c>
      <c r="M30" s="372" t="e">
        <f ca="1">ع1!O30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ع1!AF30</f>
        <v>#NAME?</v>
      </c>
      <c r="T30" s="412" t="e">
        <f ca="1">ع1!AG30</f>
        <v>#NAME?</v>
      </c>
      <c r="U30" s="368" t="e">
        <f ca="1">ع1!AH30</f>
        <v>#NAME?</v>
      </c>
      <c r="V30" s="412" t="e">
        <f ca="1">ع1!AI30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ع1!A31</f>
        <v>0</v>
      </c>
      <c r="D31" s="367">
        <f>ع1!B31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ع1!N31</f>
        <v>#NAME?</v>
      </c>
      <c r="M31" s="372" t="e">
        <f ca="1">ع1!O31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ع1!AF31</f>
        <v>#NAME?</v>
      </c>
      <c r="T31" s="412" t="e">
        <f ca="1">ع1!AG31</f>
        <v>#NAME?</v>
      </c>
      <c r="U31" s="368" t="e">
        <f ca="1">ع1!AH31</f>
        <v>#NAME?</v>
      </c>
      <c r="V31" s="412" t="e">
        <f ca="1">ع1!AI31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ع1!A34</f>
        <v>0</v>
      </c>
      <c r="D34" s="350">
        <f>ع1!B34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ع1!N34</f>
        <v>0</v>
      </c>
      <c r="M34" s="350">
        <f>ع1!O34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ع1!AF34</f>
        <v>0</v>
      </c>
      <c r="T34" s="352">
        <f>ع1!AG34</f>
        <v>631171</v>
      </c>
      <c r="U34" s="351">
        <f>ع1!AH34</f>
        <v>0</v>
      </c>
      <c r="V34" s="421">
        <f>ع1!AI34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ع1!A35</f>
        <v>0</v>
      </c>
      <c r="D35" s="367">
        <f>ع1!B35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ع1!N35</f>
        <v>0</v>
      </c>
      <c r="M35" s="367">
        <f>ع1!O35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ع1!AF35</f>
        <v>0</v>
      </c>
      <c r="T35" s="369">
        <f>ع1!AG35</f>
        <v>0</v>
      </c>
      <c r="U35" s="368">
        <f>ع1!AH35</f>
        <v>0</v>
      </c>
      <c r="V35" s="412">
        <f>ع1!AI35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ع1!A36</f>
        <v>0</v>
      </c>
      <c r="D36" s="367">
        <f>ع1!B36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ع1!N36</f>
        <v>0</v>
      </c>
      <c r="M36" s="367">
        <f>ع1!O36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ع1!AF36</f>
        <v>0</v>
      </c>
      <c r="T36" s="369">
        <f>ع1!AG36</f>
        <v>0</v>
      </c>
      <c r="U36" s="368">
        <f>ع1!AH36</f>
        <v>0</v>
      </c>
      <c r="V36" s="412">
        <f>ع1!AI36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ع1!A37</f>
        <v>0</v>
      </c>
      <c r="D37" s="367">
        <f>ع1!B37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ع1!N37</f>
        <v>0</v>
      </c>
      <c r="M37" s="367">
        <f>ع1!O37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ع1!AF37</f>
        <v>0</v>
      </c>
      <c r="T37" s="369">
        <f>ع1!AG37</f>
        <v>0</v>
      </c>
      <c r="U37" s="368">
        <f>ع1!AH37</f>
        <v>0</v>
      </c>
      <c r="V37" s="412">
        <f>ع1!AI37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ع1!A38</f>
        <v>0</v>
      </c>
      <c r="D38" s="367">
        <f>ع1!B38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ع1!N38</f>
        <v>0</v>
      </c>
      <c r="M38" s="367">
        <f>ع1!O38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ع1!AF38</f>
        <v>0</v>
      </c>
      <c r="T38" s="369">
        <f>ع1!AG38</f>
        <v>0</v>
      </c>
      <c r="U38" s="368">
        <f>ع1!AH38</f>
        <v>0</v>
      </c>
      <c r="V38" s="412">
        <f>ع1!AI38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ع1!A39</f>
        <v>0</v>
      </c>
      <c r="D39" s="367">
        <f>ع1!B39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ع1!N39</f>
        <v>0</v>
      </c>
      <c r="M39" s="367">
        <f>ع1!O39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ع1!AF39</f>
        <v>0</v>
      </c>
      <c r="T39" s="369">
        <f>ع1!AG39</f>
        <v>0</v>
      </c>
      <c r="U39" s="368">
        <f>ع1!AH39</f>
        <v>0</v>
      </c>
      <c r="V39" s="412">
        <f>ع1!AI39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ع1!A40</f>
        <v>0</v>
      </c>
      <c r="D40" s="367">
        <f>ع1!B40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ع1!N40</f>
        <v>0</v>
      </c>
      <c r="M40" s="367">
        <f>ع1!O40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ع1!AF40</f>
        <v>0</v>
      </c>
      <c r="T40" s="369">
        <f>ع1!AG40</f>
        <v>0</v>
      </c>
      <c r="U40" s="368">
        <f>ع1!AH40</f>
        <v>0</v>
      </c>
      <c r="V40" s="412">
        <f>ع1!AI40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ع1!A43</f>
        <v>0</v>
      </c>
      <c r="D43" s="350">
        <f>ع1!B43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ع1!N43</f>
        <v>0</v>
      </c>
      <c r="M43" s="350">
        <f>ع1!O43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ع1!AF43</f>
        <v>0</v>
      </c>
      <c r="T43" s="421">
        <f>ع1!AG43</f>
        <v>0</v>
      </c>
      <c r="U43" s="351">
        <f>ع1!AH43</f>
        <v>0</v>
      </c>
      <c r="V43" s="421">
        <f>ع1!AI43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ع1!A44</f>
        <v>0</v>
      </c>
      <c r="D44" s="367">
        <f>ع1!B44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ع1!N44</f>
        <v>0</v>
      </c>
      <c r="M44" s="367">
        <f>ع1!O44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ع1!AF44</f>
        <v>0</v>
      </c>
      <c r="T44" s="412">
        <f>ع1!AG44</f>
        <v>0</v>
      </c>
      <c r="U44" s="368">
        <f>ع1!AH44</f>
        <v>0</v>
      </c>
      <c r="V44" s="412">
        <f>ع1!AI44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2923928</v>
      </c>
      <c r="C45" s="366">
        <f>ع1!A45</f>
        <v>0</v>
      </c>
      <c r="D45" s="367">
        <f>ع1!B45</f>
        <v>2923928</v>
      </c>
      <c r="E45" s="374"/>
      <c r="F45" s="375"/>
      <c r="G45" s="348"/>
      <c r="H45" s="335" t="s">
        <v>91</v>
      </c>
      <c r="I45" s="334"/>
      <c r="J45" s="374">
        <v>0</v>
      </c>
      <c r="K45" s="378">
        <v>0</v>
      </c>
      <c r="L45" s="366">
        <f>ع1!N45</f>
        <v>0</v>
      </c>
      <c r="M45" s="367">
        <f>ع1!O45</f>
        <v>2923928</v>
      </c>
      <c r="N45" s="366">
        <f t="shared" si="53"/>
        <v>0</v>
      </c>
      <c r="O45" s="372">
        <f t="shared" si="54"/>
        <v>2923928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ع1!AF45</f>
        <v>0</v>
      </c>
      <c r="T45" s="412">
        <f>ع1!AG45</f>
        <v>0</v>
      </c>
      <c r="U45" s="368">
        <f>ع1!AH45</f>
        <v>0</v>
      </c>
      <c r="V45" s="412">
        <f>ع1!AI45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ع1!A46</f>
        <v>0</v>
      </c>
      <c r="D46" s="367">
        <f>ع1!B46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ع1!N46</f>
        <v>0</v>
      </c>
      <c r="M46" s="367">
        <f>ع1!O46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ع1!AF46</f>
        <v>0</v>
      </c>
      <c r="T46" s="412">
        <f>ع1!AG46</f>
        <v>0</v>
      </c>
      <c r="U46" s="368">
        <f>ع1!AH46</f>
        <v>0</v>
      </c>
      <c r="V46" s="412">
        <f>ع1!AI46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ع1!A47</f>
        <v>0</v>
      </c>
      <c r="D47" s="367">
        <f>ع1!B47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ع1!N47</f>
        <v>0</v>
      </c>
      <c r="M47" s="367">
        <f>ع1!O47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ع1!AF47</f>
        <v>0</v>
      </c>
      <c r="T47" s="412">
        <f>ع1!AG47</f>
        <v>0</v>
      </c>
      <c r="U47" s="368">
        <f>ع1!AH47</f>
        <v>0</v>
      </c>
      <c r="V47" s="412">
        <f>ع1!AI47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ع1!A48</f>
        <v>0</v>
      </c>
      <c r="D48" s="367">
        <f>ع1!B48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ع1!N48</f>
        <v>0</v>
      </c>
      <c r="M48" s="367">
        <f>ع1!O48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ع1!AF48</f>
        <v>0</v>
      </c>
      <c r="T48" s="412">
        <f>ع1!AG48</f>
        <v>0</v>
      </c>
      <c r="U48" s="368">
        <f>ع1!AH48</f>
        <v>0</v>
      </c>
      <c r="V48" s="412">
        <f>ع1!AI48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2923928</v>
      </c>
      <c r="C49" s="338">
        <f>(SUM(D43:D48)+SUM(C43:C48)%-D49)*100</f>
        <v>0</v>
      </c>
      <c r="D49" s="339">
        <f>INT(SUM(D43:D48)+(SUM(C43:C48))%)</f>
        <v>2923928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2923928</v>
      </c>
      <c r="N49" s="338">
        <f>(SUM(O43:O48)+SUM(N43:N48)%-O49)*100</f>
        <v>0</v>
      </c>
      <c r="O49" s="341">
        <f>INT(SUM(O43:O48)+(SUM(N43:N48))%)</f>
        <v>2923928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ع1!A51</f>
        <v>0</v>
      </c>
      <c r="D51" s="350">
        <f>ع1!B51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ع1!N51</f>
        <v>0</v>
      </c>
      <c r="M51" s="350">
        <f>ع1!O51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ع1!AF51</f>
        <v>0</v>
      </c>
      <c r="T51" s="421">
        <f>ع1!AG51</f>
        <v>0</v>
      </c>
      <c r="U51" s="351">
        <f>ع1!AH51</f>
        <v>0</v>
      </c>
      <c r="V51" s="421">
        <f>ع1!AI51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ع1!A52</f>
        <v>0</v>
      </c>
      <c r="D52" s="367">
        <f>ع1!B52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ع1!N52</f>
        <v>0</v>
      </c>
      <c r="M52" s="367">
        <f>ع1!O52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ع1!AF52</f>
        <v>0</v>
      </c>
      <c r="T52" s="412">
        <f>ع1!AG52</f>
        <v>0</v>
      </c>
      <c r="U52" s="368">
        <f>ع1!AH52</f>
        <v>0</v>
      </c>
      <c r="V52" s="412">
        <f>ع1!AI52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ع1!A53</f>
        <v>0</v>
      </c>
      <c r="D53" s="367">
        <f>ع1!B53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ع1!N53</f>
        <v>0</v>
      </c>
      <c r="M53" s="367">
        <f>ع1!O53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ع1!AF53</f>
        <v>0</v>
      </c>
      <c r="T53" s="412">
        <f>ع1!AG53</f>
        <v>0</v>
      </c>
      <c r="U53" s="368">
        <f>ع1!AH53</f>
        <v>0</v>
      </c>
      <c r="V53" s="412">
        <f>ع1!AI53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ع1!A54</f>
        <v>0</v>
      </c>
      <c r="D54" s="367">
        <f>ع1!B54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ع1!N54</f>
        <v>0</v>
      </c>
      <c r="M54" s="367">
        <f>ع1!O54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ع1!AF54</f>
        <v>0</v>
      </c>
      <c r="T54" s="412">
        <f>ع1!AG54</f>
        <v>0</v>
      </c>
      <c r="U54" s="368">
        <f>ع1!AH54</f>
        <v>0</v>
      </c>
      <c r="V54" s="412">
        <f>ع1!AI54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ع1!A55</f>
        <v>0</v>
      </c>
      <c r="D55" s="367">
        <f>ع1!B55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ع1!N55</f>
        <v>0</v>
      </c>
      <c r="M55" s="367">
        <f>ع1!O55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ع1!AF55</f>
        <v>0</v>
      </c>
      <c r="T55" s="412">
        <f>ع1!AG55</f>
        <v>0</v>
      </c>
      <c r="U55" s="368">
        <f>ع1!AH55</f>
        <v>0</v>
      </c>
      <c r="V55" s="412">
        <f>ع1!AI55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ع1!A56</f>
        <v>0</v>
      </c>
      <c r="D56" s="367">
        <f>ع1!B56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ع1!N56</f>
        <v>0</v>
      </c>
      <c r="M56" s="367">
        <f>ع1!O56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ع1!AF56</f>
        <v>0</v>
      </c>
      <c r="T56" s="412">
        <f>ع1!AG56</f>
        <v>0</v>
      </c>
      <c r="U56" s="368">
        <f>ع1!AH56</f>
        <v>0</v>
      </c>
      <c r="V56" s="412">
        <f>ع1!AI56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ع1!A57</f>
        <v>0</v>
      </c>
      <c r="D57" s="367">
        <f>ع1!B57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ع1!N57</f>
        <v>0</v>
      </c>
      <c r="M57" s="367">
        <f>ع1!O57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ع1!AF57</f>
        <v>0</v>
      </c>
      <c r="T57" s="412">
        <f>ع1!AG57</f>
        <v>0</v>
      </c>
      <c r="U57" s="368">
        <f>ع1!AH57</f>
        <v>0</v>
      </c>
      <c r="V57" s="412">
        <f>ع1!AI57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ع1!A58</f>
        <v>0</v>
      </c>
      <c r="D58" s="367">
        <f>ع1!B58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ع1!N58</f>
        <v>0</v>
      </c>
      <c r="M58" s="367">
        <f>ع1!O58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ع1!AF58</f>
        <v>0</v>
      </c>
      <c r="T58" s="412">
        <f>ع1!AG58</f>
        <v>0</v>
      </c>
      <c r="U58" s="368">
        <f>ع1!AH58</f>
        <v>0</v>
      </c>
      <c r="V58" s="412">
        <f>ع1!AI58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ع1!A59</f>
        <v>0</v>
      </c>
      <c r="D59" s="367">
        <f>ع1!B59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ع1!N59</f>
        <v>0</v>
      </c>
      <c r="M59" s="367">
        <f>ع1!O59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ع1!AF59</f>
        <v>0</v>
      </c>
      <c r="T59" s="412">
        <f>ع1!AG59</f>
        <v>0</v>
      </c>
      <c r="U59" s="368">
        <f>ع1!AH59</f>
        <v>0</v>
      </c>
      <c r="V59" s="412">
        <f>ع1!AI59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ع1!A60</f>
        <v>0</v>
      </c>
      <c r="D60" s="367">
        <f>ع1!B60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ع1!N60</f>
        <v>0</v>
      </c>
      <c r="M60" s="367">
        <f>ع1!O60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ع1!AF60</f>
        <v>0</v>
      </c>
      <c r="T60" s="412">
        <f>ع1!AG60</f>
        <v>0</v>
      </c>
      <c r="U60" s="368">
        <f>ع1!AH60</f>
        <v>0</v>
      </c>
      <c r="V60" s="412">
        <f>ع1!AI60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ع1!A63</f>
        <v>0</v>
      </c>
      <c r="D63" s="350">
        <f>ع1!B63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ع1!N63</f>
        <v>0</v>
      </c>
      <c r="M63" s="350">
        <f>ع1!O63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ع1!AF63</f>
        <v>0</v>
      </c>
      <c r="T63" s="421">
        <f>ع1!AG63</f>
        <v>0</v>
      </c>
      <c r="U63" s="351">
        <f>ع1!AH63</f>
        <v>0</v>
      </c>
      <c r="V63" s="421">
        <f>ع1!AI63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ع1!A64</f>
        <v>0</v>
      </c>
      <c r="D64" s="367">
        <f>ع1!B64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ع1!N64</f>
        <v>0</v>
      </c>
      <c r="M64" s="367">
        <f>ع1!O64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ع1!AF64</f>
        <v>0</v>
      </c>
      <c r="T64" s="412">
        <f>ع1!AG64</f>
        <v>0</v>
      </c>
      <c r="U64" s="368">
        <f>ع1!AH64</f>
        <v>0</v>
      </c>
      <c r="V64" s="412">
        <f>ع1!AI64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ع1!A65</f>
        <v>0</v>
      </c>
      <c r="D65" s="367">
        <f>ع1!B65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ع1!N65</f>
        <v>0</v>
      </c>
      <c r="M65" s="367">
        <f>ع1!O65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ع1!AF65</f>
        <v>0</v>
      </c>
      <c r="T65" s="412">
        <f>ع1!AG65</f>
        <v>0</v>
      </c>
      <c r="U65" s="368">
        <f>ع1!AH65</f>
        <v>0</v>
      </c>
      <c r="V65" s="412">
        <f>ع1!AI65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ع1!A66</f>
        <v>0</v>
      </c>
      <c r="D66" s="380">
        <f>ع1!B66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ع1!N66</f>
        <v>0</v>
      </c>
      <c r="M66" s="380">
        <f>ع1!O66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ع1!AF66</f>
        <v>0</v>
      </c>
      <c r="T66" s="418">
        <f>ع1!AG66</f>
        <v>0</v>
      </c>
      <c r="U66" s="381">
        <f>ع1!AH66</f>
        <v>0</v>
      </c>
      <c r="V66" s="418">
        <f>ع1!AI66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7">
    <tabColor rgb="FFFF0000"/>
  </sheetPr>
  <dimension ref="B1:K55"/>
  <sheetViews>
    <sheetView showGridLines="0" rightToLeft="1" zoomScale="85" zoomScaleNormal="85" zoomScaleSheetLayoutView="120" workbookViewId="0">
      <selection activeCell="C25" sqref="C2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397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8">
    <tabColor indexed="12"/>
  </sheetPr>
  <dimension ref="A1:L324"/>
  <sheetViews>
    <sheetView showGridLines="0" rightToLeft="1" view="pageBreakPreview" zoomScale="117" zoomScaleNormal="80" zoomScaleSheetLayoutView="80" workbookViewId="0">
      <selection activeCell="G13" sqref="G13:G15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مارس!$C$44</f>
        <v>#NAME?</v>
      </c>
      <c r="C1" s="111"/>
      <c r="D1" s="484">
        <v>1</v>
      </c>
      <c r="E1" s="485"/>
      <c r="F1" s="489" t="str">
        <f>MID(مارس!$C$28,3,FIND("من",مارس!$C$28)-4)&amp;RIGHT(مارس!$C$28,6)</f>
        <v xml:space="preserve"> شهر مارس2023م </v>
      </c>
      <c r="G1" s="488"/>
      <c r="H1" s="488" t="str">
        <f>مارس!$C$42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40</v>
      </c>
      <c r="G4" s="266">
        <f>INT(SUM(G5,G16,G23,G26,G31)+(SUM(F5,F16,F23,F26,F31))%)</f>
        <v>10151992</v>
      </c>
      <c r="H4" s="265">
        <f>(SUM(I5,I16,I23,I26,I31)+SUM(H5,H16,H23,H26,H31)%-I4)*100</f>
        <v>80</v>
      </c>
      <c r="I4" s="267">
        <f>INT(SUM(I5,I16,I23,I26,I31)+(SUM(H5,H16,H23,H26,H31))%)</f>
        <v>23561751</v>
      </c>
      <c r="J4" s="268">
        <f t="shared" ref="J4:J46" si="0">(SUM(G4,I4)+SUM(F4,H4)%-K4)*100</f>
        <v>20</v>
      </c>
      <c r="K4" s="269">
        <f t="shared" ref="K4:K46" si="1">INT(SUM(G4,I4)+SUM(F4,H4)%)</f>
        <v>33713744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40</v>
      </c>
      <c r="G5" s="272">
        <f>INT(SUM(G6)+(SUM(F6))%)</f>
        <v>10151992</v>
      </c>
      <c r="H5" s="271">
        <f>(SUM(I6)+SUM(H6)%-I5)*100</f>
        <v>80</v>
      </c>
      <c r="I5" s="273">
        <f>INT(SUM(I6)+(SUM(H6))%)</f>
        <v>23561751</v>
      </c>
      <c r="J5" s="274">
        <f t="shared" si="0"/>
        <v>20</v>
      </c>
      <c r="K5" s="275">
        <f t="shared" si="1"/>
        <v>33713744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40</v>
      </c>
      <c r="G6" s="272">
        <f>INT(SUM(G7:G15)+(SUM(F7:F15))%)</f>
        <v>10151992</v>
      </c>
      <c r="H6" s="271">
        <f>(SUM(I7:I15)+SUM(H7:H15)%-I6)*100</f>
        <v>80</v>
      </c>
      <c r="I6" s="273">
        <f>INT(SUM(I7:I15)+(SUM(H7:H15))%)</f>
        <v>23561751</v>
      </c>
      <c r="J6" s="274">
        <f t="shared" si="0"/>
        <v>20</v>
      </c>
      <c r="K6" s="275">
        <f t="shared" si="1"/>
        <v>33713744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ش2!J7</f>
        <v>0</v>
      </c>
      <c r="I7" s="126">
        <f>ش2!K7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ش2!J8</f>
        <v>0</v>
      </c>
      <c r="I8" s="133">
        <f>ش2!K8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ش2!J9</f>
        <v>0</v>
      </c>
      <c r="I9" s="133">
        <f>ش2!K9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ش2!J10</f>
        <v>0</v>
      </c>
      <c r="I10" s="133">
        <f>ش2!K10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ش2!J11</f>
        <v>0</v>
      </c>
      <c r="I11" s="133">
        <f>ش2!K11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/>
      <c r="H12" s="132">
        <f>ش2!J12</f>
        <v>0</v>
      </c>
      <c r="I12" s="133">
        <f>ش2!K12</f>
        <v>3578960</v>
      </c>
      <c r="J12" s="130">
        <f t="shared" si="0"/>
        <v>0</v>
      </c>
      <c r="K12" s="134">
        <f t="shared" si="1"/>
        <v>3578960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4455220</v>
      </c>
      <c r="H13" s="132">
        <f>ش2!J13</f>
        <v>0</v>
      </c>
      <c r="I13" s="133">
        <f>ش2!K13</f>
        <v>4960648</v>
      </c>
      <c r="J13" s="130">
        <f t="shared" si="0"/>
        <v>0</v>
      </c>
      <c r="K13" s="134">
        <f t="shared" si="1"/>
        <v>9415868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2137080</v>
      </c>
      <c r="H14" s="132">
        <f>ش2!J14</f>
        <v>0</v>
      </c>
      <c r="I14" s="133">
        <f>ش2!K14</f>
        <v>60280</v>
      </c>
      <c r="J14" s="130">
        <f t="shared" si="0"/>
        <v>0</v>
      </c>
      <c r="K14" s="134">
        <f t="shared" si="1"/>
        <v>2197360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>
        <v>40</v>
      </c>
      <c r="G15" s="10">
        <v>3559692</v>
      </c>
      <c r="H15" s="139">
        <f>ش2!J15</f>
        <v>80</v>
      </c>
      <c r="I15" s="140">
        <f>ش2!K15</f>
        <v>14961863</v>
      </c>
      <c r="J15" s="138">
        <f t="shared" si="0"/>
        <v>20</v>
      </c>
      <c r="K15" s="141">
        <f t="shared" si="1"/>
        <v>18521556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ش2!J18</f>
        <v>0</v>
      </c>
      <c r="I18" s="126">
        <f>ش2!K18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ش2!J19</f>
        <v>0</v>
      </c>
      <c r="I19" s="140">
        <f>ش2!K19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ش2!J21</f>
        <v>0</v>
      </c>
      <c r="I21" s="126">
        <f>ش2!K21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ش2!J22</f>
        <v>0</v>
      </c>
      <c r="I22" s="140">
        <f>ش2!K22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ش2!J25</f>
        <v>0</v>
      </c>
      <c r="I25" s="119">
        <f>ش2!K25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ش2!J28</f>
        <v>0</v>
      </c>
      <c r="I28" s="126">
        <f>ش2!K28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ش2!J29</f>
        <v>0</v>
      </c>
      <c r="I29" s="133">
        <f>ش2!K29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ش2!J30</f>
        <v>0</v>
      </c>
      <c r="I30" s="140">
        <f>ش2!K30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ش2!J33</f>
        <v>0</v>
      </c>
      <c r="I33" s="119">
        <f>ش2!K33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ش2!J35</f>
        <v>0</v>
      </c>
      <c r="I35" s="126">
        <f>ش2!K35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ش2!J36</f>
        <v>0</v>
      </c>
      <c r="I36" s="133">
        <f>ش2!K36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ش2!J37</f>
        <v>0</v>
      </c>
      <c r="I37" s="140">
        <f>ش2!K37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ش2!J39</f>
        <v>0</v>
      </c>
      <c r="I39" s="126">
        <f>ش2!K39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ش2!J40</f>
        <v>0</v>
      </c>
      <c r="I40" s="133">
        <f>ش2!K40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ش2!J41</f>
        <v>0</v>
      </c>
      <c r="I41" s="133">
        <f>ش2!K41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ش2!J42</f>
        <v>0</v>
      </c>
      <c r="I42" s="133">
        <f>ش2!K42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ش2!J43</f>
        <v>0</v>
      </c>
      <c r="I43" s="133">
        <f>ش2!K43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ش2!J44</f>
        <v>0</v>
      </c>
      <c r="I44" s="133">
        <f>ش2!K44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ش2!J45</f>
        <v>0</v>
      </c>
      <c r="I45" s="133">
        <f>ش2!K45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ش2!J46</f>
        <v>0</v>
      </c>
      <c r="I46" s="151">
        <f>ش2!K46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مارس2023م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ش2!J52</f>
        <v>0</v>
      </c>
      <c r="I52" s="162">
        <f>ش2!K52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ش2!J53</f>
        <v>0</v>
      </c>
      <c r="I53" s="133">
        <f>ش2!K53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ش2!J54</f>
        <v>0</v>
      </c>
      <c r="I54" s="168">
        <f>ش2!K54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ش2!J57</f>
        <v>0</v>
      </c>
      <c r="I57" s="162">
        <f>ش2!K57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ش2!J58</f>
        <v>0</v>
      </c>
      <c r="I58" s="133">
        <f>ش2!K58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ش2!J59</f>
        <v>0</v>
      </c>
      <c r="I59" s="168">
        <f>ش2!K59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ش2!J61</f>
        <v>0</v>
      </c>
      <c r="I61" s="162">
        <f>ش2!K61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ش2!J62</f>
        <v>0</v>
      </c>
      <c r="I62" s="133">
        <f>ش2!K62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ش2!J63</f>
        <v>0</v>
      </c>
      <c r="I63" s="133">
        <f>ش2!K63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ش2!J64</f>
        <v>0</v>
      </c>
      <c r="I64" s="133">
        <f>ش2!K64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ش2!J65</f>
        <v>0</v>
      </c>
      <c r="I65" s="151">
        <f>ش2!K65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48</v>
      </c>
      <c r="G67" s="266">
        <f>INT(SUM(G68,G74,G121,G127,G134)+(SUM(F68,F74,F121,F127,F134))%)</f>
        <v>244887</v>
      </c>
      <c r="H67" s="265">
        <f>(SUM(I68,I74,I121,I127,I134)+SUM(H68,H74,H121,H127,H134)%-I67)*100</f>
        <v>51</v>
      </c>
      <c r="I67" s="267">
        <f>INT(SUM(I68,I74,I121,I127,I134)+(SUM(H68,H74,H121,H127,H134))%)</f>
        <v>172474</v>
      </c>
      <c r="J67" s="268">
        <f t="shared" ref="J67:J89" si="4">(SUM(G67,I67)+SUM(F67,H67)%-K67)*100</f>
        <v>99</v>
      </c>
      <c r="K67" s="269">
        <f t="shared" ref="K67:K89" si="5">INT(SUM(G67,I67)+SUM(F67,H67)%)</f>
        <v>417361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ش2!J70</f>
        <v>0</v>
      </c>
      <c r="I70" s="162">
        <f>ش2!K70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ش2!J71</f>
        <v>0</v>
      </c>
      <c r="I71" s="133">
        <f>ش2!K71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ش2!J72</f>
        <v>0</v>
      </c>
      <c r="I72" s="133">
        <f>ش2!K72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ش2!J73</f>
        <v>0</v>
      </c>
      <c r="I73" s="168">
        <f>ش2!K73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158650</v>
      </c>
      <c r="H74" s="271">
        <f>(SUM(I75,I79,I101)+SUM(H75,H79,H101)%-I74)*100</f>
        <v>0</v>
      </c>
      <c r="I74" s="273">
        <f>INT(SUM(I75,I79,I101)+(SUM(H75,H79,H101))%)</f>
        <v>0</v>
      </c>
      <c r="J74" s="274">
        <f t="shared" si="4"/>
        <v>0</v>
      </c>
      <c r="K74" s="275">
        <f t="shared" si="5"/>
        <v>158650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ش2!J76</f>
        <v>0</v>
      </c>
      <c r="I76" s="162">
        <f>ش2!K76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ش2!J77</f>
        <v>0</v>
      </c>
      <c r="I77" s="133">
        <f>ش2!K77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ش2!J78</f>
        <v>0</v>
      </c>
      <c r="I78" s="168">
        <f>ش2!K78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158650</v>
      </c>
      <c r="H79" s="271">
        <f>(SUM(I80:I89,I94:I100)+SUM(H80:H89,H94:H100)%-I79)*100</f>
        <v>0</v>
      </c>
      <c r="I79" s="273">
        <f>INT(SUM(I80:I89,I94:I100)+(SUM(H80:H89,H94:H100))%)</f>
        <v>0</v>
      </c>
      <c r="J79" s="274">
        <f t="shared" si="4"/>
        <v>0</v>
      </c>
      <c r="K79" s="275">
        <f t="shared" si="5"/>
        <v>158650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ش2!J80</f>
        <v>0</v>
      </c>
      <c r="I80" s="162">
        <f>ش2!K80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ش2!J81</f>
        <v>0</v>
      </c>
      <c r="I81" s="133">
        <f>ش2!K81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ش2!J82</f>
        <v>0</v>
      </c>
      <c r="I82" s="133">
        <f>ش2!K82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ش2!J83</f>
        <v>0</v>
      </c>
      <c r="I83" s="133">
        <f>ش2!K83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ش2!J84</f>
        <v>0</v>
      </c>
      <c r="I84" s="133">
        <f>ش2!K84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ش2!J85</f>
        <v>0</v>
      </c>
      <c r="I85" s="133">
        <f>ش2!K85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ش2!J86</f>
        <v>0</v>
      </c>
      <c r="I86" s="133">
        <f>ش2!K86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ش2!J87</f>
        <v>0</v>
      </c>
      <c r="I87" s="133">
        <f>ش2!K87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ش2!J88</f>
        <v>0</v>
      </c>
      <c r="I88" s="133">
        <f>ش2!K88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ش2!J89</f>
        <v>0</v>
      </c>
      <c r="I89" s="151">
        <f>ش2!K89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مارس2023م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ش2!J94</f>
        <v>0</v>
      </c>
      <c r="I94" s="181">
        <f>ش2!K94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ش2!J95</f>
        <v>0</v>
      </c>
      <c r="I95" s="133">
        <f>ش2!K95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ش2!J96</f>
        <v>0</v>
      </c>
      <c r="I96" s="133">
        <f>ش2!K96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ش2!J97</f>
        <v>0</v>
      </c>
      <c r="I97" s="133">
        <f>ش2!K97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ش2!J98</f>
        <v>0</v>
      </c>
      <c r="I98" s="133">
        <f>ش2!K98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>
        <v>158650</v>
      </c>
      <c r="H99" s="132">
        <f>ش2!J99</f>
        <v>0</v>
      </c>
      <c r="I99" s="133">
        <f>ش2!K99</f>
        <v>0</v>
      </c>
      <c r="J99" s="130">
        <f t="shared" si="6"/>
        <v>0</v>
      </c>
      <c r="K99" s="134">
        <f t="shared" si="7"/>
        <v>158650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ش2!J100</f>
        <v>0</v>
      </c>
      <c r="I100" s="168">
        <f>ش2!K100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ش2!J102</f>
        <v>0</v>
      </c>
      <c r="I102" s="162">
        <f>ش2!K102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ش2!J103</f>
        <v>0</v>
      </c>
      <c r="I103" s="133">
        <f>ش2!K103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ش2!J104</f>
        <v>0</v>
      </c>
      <c r="I104" s="133">
        <f>ش2!K104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ش2!J105</f>
        <v>0</v>
      </c>
      <c r="I105" s="133">
        <f>ش2!K105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ش2!J106</f>
        <v>0</v>
      </c>
      <c r="I106" s="133">
        <f>ش2!K106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ش2!J107</f>
        <v>0</v>
      </c>
      <c r="I107" s="133">
        <f>ش2!K107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ش2!J108</f>
        <v>0</v>
      </c>
      <c r="I108" s="133">
        <f>ش2!K108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ش2!J109</f>
        <v>0</v>
      </c>
      <c r="I109" s="133">
        <f>ش2!K109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ش2!J110</f>
        <v>0</v>
      </c>
      <c r="I110" s="133">
        <f>ش2!K110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ش2!J111</f>
        <v>0</v>
      </c>
      <c r="I111" s="133">
        <f>ش2!K111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ش2!J112</f>
        <v>0</v>
      </c>
      <c r="I112" s="133">
        <f>ش2!K112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ش2!J113</f>
        <v>0</v>
      </c>
      <c r="I113" s="133">
        <f>ش2!K113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ش2!J114</f>
        <v>0</v>
      </c>
      <c r="I114" s="133">
        <f>ش2!K114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ش2!J115</f>
        <v>0</v>
      </c>
      <c r="I115" s="133">
        <f>ش2!K115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ش2!J116</f>
        <v>0</v>
      </c>
      <c r="I116" s="133">
        <f>ش2!K116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ش2!J117</f>
        <v>0</v>
      </c>
      <c r="I117" s="133">
        <f>ش2!K117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ش2!J118</f>
        <v>0</v>
      </c>
      <c r="I118" s="133">
        <f>ش2!K118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ش2!J119</f>
        <v>0</v>
      </c>
      <c r="I119" s="133">
        <f>ش2!K119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ش2!J120</f>
        <v>0</v>
      </c>
      <c r="I120" s="140">
        <f>ش2!K120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48</v>
      </c>
      <c r="G121" s="272">
        <f>INT(SUM(G122,G124)+(SUM(F122,F124))%)</f>
        <v>86237</v>
      </c>
      <c r="H121" s="271">
        <f>(SUM(I122,I124)+SUM(H122,H124)%-I121)*100</f>
        <v>51</v>
      </c>
      <c r="I121" s="273">
        <f>INT(SUM(I122,I124)+(SUM(H122,H124))%)</f>
        <v>172474</v>
      </c>
      <c r="J121" s="274">
        <f t="shared" si="6"/>
        <v>99</v>
      </c>
      <c r="K121" s="275">
        <f t="shared" si="7"/>
        <v>258711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48</v>
      </c>
      <c r="G122" s="283">
        <f>INT(SUM(G123)+(SUM(F123))%)</f>
        <v>86237</v>
      </c>
      <c r="H122" s="284">
        <f>(SUM(I123)+SUM(H123)%-I122)*100</f>
        <v>51</v>
      </c>
      <c r="I122" s="285">
        <f>INT(SUM(I123)+(SUM(H123))%)</f>
        <v>172474</v>
      </c>
      <c r="J122" s="282">
        <f t="shared" si="6"/>
        <v>99</v>
      </c>
      <c r="K122" s="286">
        <f t="shared" si="7"/>
        <v>258711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>
        <v>48</v>
      </c>
      <c r="G123" s="16">
        <v>86237</v>
      </c>
      <c r="H123" s="189">
        <f>ش2!J123</f>
        <v>51</v>
      </c>
      <c r="I123" s="190">
        <f>ش2!K123</f>
        <v>172474</v>
      </c>
      <c r="J123" s="188">
        <f t="shared" si="6"/>
        <v>99</v>
      </c>
      <c r="K123" s="191">
        <f t="shared" si="7"/>
        <v>258711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ش2!J125</f>
        <v>0</v>
      </c>
      <c r="I125" s="162">
        <f>ش2!K125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ش2!J126</f>
        <v>0</v>
      </c>
      <c r="I126" s="140">
        <f>ش2!K126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ش2!J129</f>
        <v>0</v>
      </c>
      <c r="I129" s="126">
        <f>ش2!K129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ش2!J130</f>
        <v>0</v>
      </c>
      <c r="I130" s="140">
        <f>ش2!K130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ش2!J132</f>
        <v>0</v>
      </c>
      <c r="I132" s="126">
        <f>ش2!K132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ش2!J133</f>
        <v>0</v>
      </c>
      <c r="I133" s="140">
        <f>ش2!K133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ش2!J136</f>
        <v>0</v>
      </c>
      <c r="I136" s="126">
        <f>ش2!K136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ش2!J137</f>
        <v>0</v>
      </c>
      <c r="I137" s="133">
        <f>ش2!K137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ش2!J138</f>
        <v>0</v>
      </c>
      <c r="I138" s="133">
        <f>ش2!K138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ش2!J139</f>
        <v>0</v>
      </c>
      <c r="I139" s="151">
        <f>ش2!K139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مارس2023م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ش2!J147</f>
        <v>0</v>
      </c>
      <c r="I147" s="160">
        <f>ش2!K147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ش2!J148</f>
        <v>0</v>
      </c>
      <c r="I148" s="131">
        <f>ش2!K148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ش2!J149</f>
        <v>0</v>
      </c>
      <c r="I149" s="166">
        <f>ش2!K149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ش2!J151</f>
        <v>0</v>
      </c>
      <c r="I151" s="160">
        <f>ش2!K151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ش2!J152</f>
        <v>0</v>
      </c>
      <c r="I152" s="131">
        <f>ش2!K152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ش2!J153</f>
        <v>0</v>
      </c>
      <c r="I153" s="166">
        <f>ش2!K153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ش2!J155</f>
        <v>0</v>
      </c>
      <c r="I155" s="160">
        <f>ش2!K155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ش2!J156</f>
        <v>0</v>
      </c>
      <c r="I156" s="131">
        <f>ش2!K156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ش2!J157</f>
        <v>0</v>
      </c>
      <c r="I157" s="166">
        <f>ش2!K157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ش2!J160</f>
        <v>0</v>
      </c>
      <c r="I160" s="160">
        <f>ش2!K160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ش2!J161</f>
        <v>0</v>
      </c>
      <c r="I161" s="131">
        <f>ش2!K161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ش2!J162</f>
        <v>0</v>
      </c>
      <c r="I162" s="131">
        <f>ش2!K162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ش2!J163</f>
        <v>0</v>
      </c>
      <c r="I163" s="131">
        <f>ش2!K163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ش2!J164</f>
        <v>0</v>
      </c>
      <c r="I164" s="149">
        <f>ش2!K164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40</v>
      </c>
      <c r="G166" s="200">
        <f>G4</f>
        <v>10151992</v>
      </c>
      <c r="H166" s="199">
        <f>H4</f>
        <v>80</v>
      </c>
      <c r="I166" s="200">
        <f>I4</f>
        <v>23561751</v>
      </c>
      <c r="J166" s="265">
        <f>(SUM(G166,I166)+SUM(F166,H166)%-K166)*100</f>
        <v>20</v>
      </c>
      <c r="K166" s="269">
        <f>INT(SUM(G166,I166)+SUM(F166,H166)%)</f>
        <v>33713744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48</v>
      </c>
      <c r="G168" s="117">
        <f>G67</f>
        <v>244887</v>
      </c>
      <c r="H168" s="118">
        <f>H67</f>
        <v>51</v>
      </c>
      <c r="I168" s="117">
        <f>I67</f>
        <v>172474</v>
      </c>
      <c r="J168" s="271">
        <f>(SUM(G168,I168)+SUM(F168,H168)%-K168)*100</f>
        <v>99</v>
      </c>
      <c r="K168" s="275">
        <f>INT(SUM(G168,I168)+SUM(F168,H168)%)</f>
        <v>417361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88</v>
      </c>
      <c r="G170" s="272">
        <f>INT(SUM(G166:G169)+(SUM(F166:F169))%)</f>
        <v>10396879</v>
      </c>
      <c r="H170" s="271">
        <f>(SUM(I166:I169)+SUM(H166:H169)%-I170)*100</f>
        <v>31</v>
      </c>
      <c r="I170" s="272">
        <f>INT(SUM(I166:I169)+(SUM(H166:H169))%)</f>
        <v>23734226</v>
      </c>
      <c r="J170" s="271">
        <f>(SUM(G170,I170)+SUM(F170,H170)%-K170)*100</f>
        <v>19</v>
      </c>
      <c r="K170" s="275">
        <f>INT(SUM(G170,I170)+SUM(F170,H170)%)</f>
        <v>34131106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مارس2023م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ش2!J180</f>
        <v>0</v>
      </c>
      <c r="I180" s="190">
        <f>ش2!K180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ش2!J182</f>
        <v>0</v>
      </c>
      <c r="I182" s="190">
        <f>ش2!K182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ش2!J184</f>
        <v>0</v>
      </c>
      <c r="I184" s="162">
        <f>ش2!K184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ش2!J185</f>
        <v>0</v>
      </c>
      <c r="I185" s="168">
        <f>ش2!K185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ش2!J187</f>
        <v>0</v>
      </c>
      <c r="I187" s="162">
        <f>ش2!K187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ش2!J188</f>
        <v>0</v>
      </c>
      <c r="I188" s="133">
        <f>ش2!K188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ش2!J189</f>
        <v>0</v>
      </c>
      <c r="I189" s="133">
        <f>ش2!K189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ش2!J190</f>
        <v>0</v>
      </c>
      <c r="I190" s="133">
        <f>ش2!K190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ش2!J191</f>
        <v>0</v>
      </c>
      <c r="I191" s="168">
        <f>ش2!K191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ش2!J192</f>
        <v>0</v>
      </c>
      <c r="I192" s="299">
        <f>ش2!K192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ش2!J195</f>
        <v>0</v>
      </c>
      <c r="I195" s="162">
        <f>ش2!K195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ش2!J196</f>
        <v>0</v>
      </c>
      <c r="I196" s="168">
        <f>ش2!K196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ش2!J198</f>
        <v>0</v>
      </c>
      <c r="I198" s="162">
        <f>ش2!K198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ش2!J199</f>
        <v>0</v>
      </c>
      <c r="I199" s="168">
        <f>ش2!K199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ش2!J201</f>
        <v>0</v>
      </c>
      <c r="I201" s="162">
        <f>ش2!K201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ش2!J202</f>
        <v>0</v>
      </c>
      <c r="I202" s="151">
        <f>ش2!K202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0</v>
      </c>
      <c r="J205" s="274">
        <f t="shared" si="12"/>
        <v>0</v>
      </c>
      <c r="K205" s="275">
        <f t="shared" si="13"/>
        <v>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ش2!J207</f>
        <v>0</v>
      </c>
      <c r="I207" s="162">
        <f>ش2!K207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ش2!J208</f>
        <v>0</v>
      </c>
      <c r="I208" s="168">
        <f>ش2!K208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0</v>
      </c>
      <c r="J209" s="274">
        <f t="shared" si="12"/>
        <v>0</v>
      </c>
      <c r="K209" s="275">
        <f t="shared" si="13"/>
        <v>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ش2!J210</f>
        <v>0</v>
      </c>
      <c r="I210" s="190">
        <f>ش2!K210</f>
        <v>0</v>
      </c>
      <c r="J210" s="188">
        <f t="shared" si="12"/>
        <v>0</v>
      </c>
      <c r="K210" s="191">
        <f t="shared" si="13"/>
        <v>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ش2!J212</f>
        <v>0</v>
      </c>
      <c r="I212" s="162">
        <f>ش2!K212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ش2!J213</f>
        <v>0</v>
      </c>
      <c r="I213" s="168">
        <f>ش2!K213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ش2!J215</f>
        <v>0</v>
      </c>
      <c r="I215" s="162">
        <f>ش2!K215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ش2!J216</f>
        <v>0</v>
      </c>
      <c r="I216" s="133">
        <f>ش2!K216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ش2!J217</f>
        <v>0</v>
      </c>
      <c r="I217" s="133">
        <f>ش2!K217</f>
        <v>0</v>
      </c>
      <c r="J217" s="130">
        <f t="shared" si="12"/>
        <v>0</v>
      </c>
      <c r="K217" s="134">
        <f t="shared" si="13"/>
        <v>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ش2!J218</f>
        <v>0</v>
      </c>
      <c r="I218" s="186">
        <f>ش2!K218</f>
        <v>0</v>
      </c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مارس2023م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ش2!J224</f>
        <v>0</v>
      </c>
      <c r="I224" s="181">
        <f>ش2!K224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ش2!J225</f>
        <v>0</v>
      </c>
      <c r="I225" s="133">
        <f>ش2!K225</f>
        <v>0</v>
      </c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ش2!J226</f>
        <v>0</v>
      </c>
      <c r="I226" s="168">
        <f>ش2!K226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ش2!J228</f>
        <v>0</v>
      </c>
      <c r="I228" s="162">
        <f>ش2!K228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ش2!J229</f>
        <v>0</v>
      </c>
      <c r="I229" s="133">
        <f>ش2!K229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ش2!J230</f>
        <v>0</v>
      </c>
      <c r="I230" s="168">
        <f>ش2!K230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ش2!J232</f>
        <v>0</v>
      </c>
      <c r="I232" s="162">
        <f>ش2!K232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ش2!J233</f>
        <v>0</v>
      </c>
      <c r="I233" s="133">
        <f>ش2!K233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ش2!J234</f>
        <v>0</v>
      </c>
      <c r="I234" s="168">
        <f>ش2!K234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ش2!J236</f>
        <v>0</v>
      </c>
      <c r="I236" s="162">
        <f>ش2!K236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ش2!J237</f>
        <v>0</v>
      </c>
      <c r="I237" s="133">
        <f>ش2!K237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ش2!J238</f>
        <v>0</v>
      </c>
      <c r="I238" s="168">
        <f>ش2!K238</f>
        <v>0</v>
      </c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ش2!J241</f>
        <v>0</v>
      </c>
      <c r="I241" s="162">
        <f>ش2!K241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ش2!J242</f>
        <v>0</v>
      </c>
      <c r="I242" s="133">
        <f>ش2!K242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ش2!J243</f>
        <v>0</v>
      </c>
      <c r="I243" s="168">
        <f>ش2!K243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ش2!J245</f>
        <v>0</v>
      </c>
      <c r="I245" s="162">
        <f>ش2!K245</f>
        <v>0</v>
      </c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ش2!J246</f>
        <v>0</v>
      </c>
      <c r="I246" s="133">
        <f>ش2!K246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ش2!J247</f>
        <v>0</v>
      </c>
      <c r="I247" s="168">
        <f>ش2!K247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ش2!J249</f>
        <v>0</v>
      </c>
      <c r="I249" s="190">
        <f>ش2!K249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ش2!J252</f>
        <v>0</v>
      </c>
      <c r="I252" s="162">
        <f>ش2!K252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ش2!J253</f>
        <v>0</v>
      </c>
      <c r="I253" s="133">
        <f>ش2!K253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ش2!J254</f>
        <v>0</v>
      </c>
      <c r="I254" s="168">
        <f>ش2!K254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ش2!J256</f>
        <v>0</v>
      </c>
      <c r="I256" s="162">
        <f>ش2!K256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ش2!J257</f>
        <v>0</v>
      </c>
      <c r="I257" s="168">
        <f>ش2!K257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ش2!J259</f>
        <v>0</v>
      </c>
      <c r="I259" s="162">
        <f>ش2!K259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ش2!J260</f>
        <v>0</v>
      </c>
      <c r="I260" s="133">
        <f>ش2!K260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ش2!J261</f>
        <v>0</v>
      </c>
      <c r="I261" s="168">
        <f>ش2!K261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ش2!J264</f>
        <v>0</v>
      </c>
      <c r="I264" s="162">
        <f>ش2!K264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ش2!J265</f>
        <v>0</v>
      </c>
      <c r="I265" s="151">
        <f>ش2!K265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مارس2023م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ش2!J273</f>
        <v>0</v>
      </c>
      <c r="I273" s="162">
        <f>ش2!K273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ش2!J274</f>
        <v>0</v>
      </c>
      <c r="I274" s="133">
        <f>ش2!K274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ش2!J275</f>
        <v>0</v>
      </c>
      <c r="I275" s="133">
        <f>ش2!K275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ش2!J276</f>
        <v>0</v>
      </c>
      <c r="I276" s="168">
        <f>ش2!K276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ش2!J278</f>
        <v>0</v>
      </c>
      <c r="I278" s="162">
        <f>ش2!K278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ش2!J279</f>
        <v>0</v>
      </c>
      <c r="I279" s="133">
        <f>ش2!K279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ش2!J280</f>
        <v>0</v>
      </c>
      <c r="I280" s="133">
        <f>ش2!K280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ش2!J281</f>
        <v>0</v>
      </c>
      <c r="I281" s="168">
        <f>ش2!K281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ش2!J284</f>
        <v>0</v>
      </c>
      <c r="I284" s="162">
        <f>ش2!K284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ش2!J285</f>
        <v>0</v>
      </c>
      <c r="I285" s="168">
        <f>ش2!K285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ش2!J287</f>
        <v>0</v>
      </c>
      <c r="I287" s="190">
        <f>ش2!K287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ش2!J289</f>
        <v>0</v>
      </c>
      <c r="I289" s="195">
        <f>ش2!K289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0</v>
      </c>
      <c r="J290" s="313">
        <f t="shared" si="16"/>
        <v>0</v>
      </c>
      <c r="K290" s="314">
        <f t="shared" si="17"/>
        <v>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مارس2023م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ش2!J298</f>
        <v>0</v>
      </c>
      <c r="I298" s="162">
        <f>ش2!K298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ش2!J299</f>
        <v>0</v>
      </c>
      <c r="I299" s="133">
        <f>ش2!K299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ش2!J300</f>
        <v>0</v>
      </c>
      <c r="I300" s="168">
        <f>ش2!K300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ش2!J302</f>
        <v>0</v>
      </c>
      <c r="I302" s="162">
        <f>ش2!K302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ش2!J303</f>
        <v>0</v>
      </c>
      <c r="I303" s="133">
        <f>ش2!K303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ش2!J304</f>
        <v>0</v>
      </c>
      <c r="I304" s="168">
        <f>ش2!K304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ش2!J306</f>
        <v>0</v>
      </c>
      <c r="I306" s="162">
        <f>ش2!K306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ش2!J307</f>
        <v>0</v>
      </c>
      <c r="I307" s="133">
        <f>ش2!K307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ش2!J308</f>
        <v>0</v>
      </c>
      <c r="I308" s="168">
        <f>ش2!K308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ش2!J311</f>
        <v>0</v>
      </c>
      <c r="I311" s="162">
        <f>ش2!K311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ش2!J312</f>
        <v>0</v>
      </c>
      <c r="I312" s="133">
        <f>ش2!K312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ش2!J313</f>
        <v>0</v>
      </c>
      <c r="I313" s="133">
        <f>ش2!K313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ش2!J314</f>
        <v>0</v>
      </c>
      <c r="I314" s="133">
        <f>ش2!K314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ش2!J315</f>
        <v>0</v>
      </c>
      <c r="I315" s="168">
        <f>ش2!K315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ش2!J317</f>
        <v>0</v>
      </c>
      <c r="I317" s="195">
        <f>ش2!K317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0</v>
      </c>
      <c r="J319" s="326">
        <f>(SUM(G319,I319)+SUM(F319,H319)%-K319)*100</f>
        <v>0</v>
      </c>
      <c r="K319" s="327">
        <f>INT(SUM(G319,I319)+SUM(F319,H319)%)</f>
        <v>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0</v>
      </c>
      <c r="J321" s="311">
        <f>(SUM(G321,I321)+SUM(F321,H321)%-K321)*100</f>
        <v>0</v>
      </c>
      <c r="K321" s="314">
        <f>INT(SUM(G321,I321)+SUM(F321,H321)%)</f>
        <v>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9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pane xSplit="7" ySplit="4" topLeftCell="H5" activePane="bottomRight" state="frozen"/>
      <selection activeCell="C28" sqref="C28:I35"/>
      <selection pane="topRight" activeCell="C28" sqref="C28:I35"/>
      <selection pane="bottomLeft" activeCell="C28" sqref="C28:I35"/>
      <selection pane="bottomRight" activeCell="K46" sqref="K46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ش3!$A$1</f>
        <v>#NAME?</v>
      </c>
      <c r="B1" s="547"/>
      <c r="C1" s="547"/>
      <c r="D1" s="547"/>
      <c r="E1" s="547"/>
      <c r="F1" s="76"/>
      <c r="H1" s="78" t="str">
        <f>ش3!$F$1</f>
        <v xml:space="preserve"> شهر مارس2023م </v>
      </c>
      <c r="I1" s="543"/>
      <c r="J1" s="543"/>
      <c r="K1" s="76"/>
      <c r="L1" s="546" t="str">
        <f>مارس!$C$42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مارس2023م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ع2!A6</f>
        <v>0</v>
      </c>
      <c r="D6" s="352">
        <f>ع2!B6</f>
        <v>0</v>
      </c>
      <c r="E6" s="351"/>
      <c r="F6" s="353"/>
      <c r="G6" s="354"/>
      <c r="H6" s="355" t="s">
        <v>53</v>
      </c>
      <c r="I6" s="356"/>
      <c r="J6" s="351">
        <f>ش3!F170</f>
        <v>88</v>
      </c>
      <c r="K6" s="352">
        <f>ش3!G170</f>
        <v>10396879</v>
      </c>
      <c r="L6" s="351">
        <f>ع2!N6</f>
        <v>31</v>
      </c>
      <c r="M6" s="353">
        <f>ع2!O6</f>
        <v>23734226</v>
      </c>
      <c r="N6" s="349">
        <f>(SUM(K6,M6)+SUM(J6,L6)%-O6)*100</f>
        <v>19</v>
      </c>
      <c r="O6" s="357">
        <f>INT(SUM(K6,M6)+SUM(J6,L6)%)</f>
        <v>34131106</v>
      </c>
      <c r="P6" s="358"/>
      <c r="Q6" s="342"/>
      <c r="R6" s="359" t="str">
        <f t="shared" si="0"/>
        <v xml:space="preserve">المـــــــــــــــــــوارد </v>
      </c>
      <c r="S6" s="419">
        <f>ع2!AF6</f>
        <v>0</v>
      </c>
      <c r="T6" s="420">
        <f>ع2!AG6</f>
        <v>0</v>
      </c>
      <c r="U6" s="351">
        <f>ع2!AH6</f>
        <v>31</v>
      </c>
      <c r="V6" s="421">
        <f>ع2!AI6</f>
        <v>23734226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88</v>
      </c>
      <c r="Z6" s="357">
        <f t="shared" si="2"/>
        <v>10396879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19</v>
      </c>
      <c r="AE6" s="364">
        <f>INT(SUM(V6,Z6)+SUM(U6,Y6)%)</f>
        <v>34131106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19</v>
      </c>
      <c r="AI6" s="357">
        <f>IF(AC6+AB6/100&lt;AE6+AD6/100,INT(((AE6+AD6/100)-(AC6+AB6/100))),0)</f>
        <v>34131106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0</v>
      </c>
      <c r="C7" s="368">
        <f>ع2!A7</f>
        <v>0</v>
      </c>
      <c r="D7" s="369">
        <f>ع2!B7</f>
        <v>0</v>
      </c>
      <c r="E7" s="368">
        <f>ش3!$F$321</f>
        <v>0</v>
      </c>
      <c r="F7" s="370">
        <f>ش3!$G$321</f>
        <v>0</v>
      </c>
      <c r="G7" s="348"/>
      <c r="H7" s="371" t="s">
        <v>54</v>
      </c>
      <c r="I7" s="356"/>
      <c r="J7" s="368"/>
      <c r="K7" s="369"/>
      <c r="L7" s="368">
        <f>ع2!N7</f>
        <v>0</v>
      </c>
      <c r="M7" s="370">
        <f>ع2!O7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ع2!AF7</f>
        <v>0</v>
      </c>
      <c r="T7" s="370">
        <f>ع2!AG7</f>
        <v>0</v>
      </c>
      <c r="U7" s="368">
        <f>ع2!AH7</f>
        <v>0</v>
      </c>
      <c r="V7" s="412">
        <f>ع2!AI7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19</v>
      </c>
      <c r="B8" s="372">
        <f>INT(SUM(F8,D8)+SUM(E8,C8)%)</f>
        <v>34131106</v>
      </c>
      <c r="C8" s="368">
        <f>ع2!A8</f>
        <v>31</v>
      </c>
      <c r="D8" s="369">
        <f>ع2!B8</f>
        <v>23734226</v>
      </c>
      <c r="E8" s="374">
        <f>ش3!F170</f>
        <v>88</v>
      </c>
      <c r="F8" s="375">
        <f>ش3!G170</f>
        <v>10396879</v>
      </c>
      <c r="G8" s="348"/>
      <c r="H8" s="333" t="s">
        <v>55</v>
      </c>
      <c r="I8" s="334"/>
      <c r="J8" s="374">
        <f>E8</f>
        <v>88</v>
      </c>
      <c r="K8" s="378">
        <f>F8</f>
        <v>10396879</v>
      </c>
      <c r="L8" s="368">
        <f>ع2!N8</f>
        <v>31</v>
      </c>
      <c r="M8" s="370">
        <f>ع2!O8</f>
        <v>23734226</v>
      </c>
      <c r="N8" s="366">
        <f>(SUM(K8,M8)+SUM(J8,L8)%-O8)*100</f>
        <v>19</v>
      </c>
      <c r="O8" s="372">
        <f>INT(SUM(K8,M8)+SUM(J8,L8)%)</f>
        <v>34131106</v>
      </c>
      <c r="P8" s="358"/>
      <c r="Q8" s="342"/>
      <c r="R8" s="335" t="str">
        <f t="shared" si="0"/>
        <v xml:space="preserve">حساب البنك موارد محلية </v>
      </c>
      <c r="S8" s="368">
        <f>ع2!AF8</f>
        <v>0</v>
      </c>
      <c r="T8" s="369">
        <f>ع2!AG8</f>
        <v>0</v>
      </c>
      <c r="U8" s="368">
        <f>ع2!AH8</f>
        <v>0</v>
      </c>
      <c r="V8" s="412">
        <f>ع2!AI8</f>
        <v>0</v>
      </c>
      <c r="W8" s="366">
        <f t="shared" si="1"/>
        <v>88</v>
      </c>
      <c r="X8" s="377">
        <f t="shared" si="1"/>
        <v>10396879</v>
      </c>
      <c r="Y8" s="366">
        <f t="shared" si="2"/>
        <v>88</v>
      </c>
      <c r="Z8" s="372">
        <f t="shared" si="2"/>
        <v>10396879</v>
      </c>
      <c r="AA8" s="342"/>
      <c r="AB8" s="366">
        <f>(SUM(T8,X8)+SUM(S8,W8)%-AC8)*100</f>
        <v>88</v>
      </c>
      <c r="AC8" s="367">
        <f>INT(SUM(T8,X8)+SUM(S8,W8)%)</f>
        <v>10396879</v>
      </c>
      <c r="AD8" s="366">
        <f>(SUM(V8,Z8)+SUM(U8,Y8)%-AE8)*100</f>
        <v>88</v>
      </c>
      <c r="AE8" s="377">
        <f>INT(SUM(V8,Z8)+SUM(U8,Y8)%)</f>
        <v>10396879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ع2!A9</f>
        <v>#NAME?</v>
      </c>
      <c r="D9" s="369" t="e">
        <f ca="1">ع2!B9</f>
        <v>#NAME?</v>
      </c>
      <c r="E9" s="368" t="e">
        <f ca="1">_mod2(IF(VALUE(LEFT(FNAME(),2))&lt;=21,CHOOSE(VALUE(LEFT(FNAME(),2))-1,[2]ش3!$B$18,[2]ش3!$C$18,[2]ش3!$D$18,[2]ش3!$E$18,[2]ش3!$F$18,[2]ش3!$G$18,[2]ش3!$H$18,[2]ش3!$I$18,[2]ش3!$J$18,[2]ش3!$K$18,[2]ش3!$L$18,[2]ش3!$M$18,[2]ش3!$N$18,[2]ش3!$O$18,[2]ش3!$P$18,[2]ش3!$Q$18,[2]ش3!$R$18,[2]ش3!$S$18,[2]ش3!$T$18,[2]ش3!$U$18),CHOOSE(VALUE(LEFT(FNAME(),2))-21,[2]ش3!$V$18,[2]ش3!$W$18,[2]ش3!$X$18,[2]ش3!$Y$18,[2]ش3!$Z$18,[2]ش3!$AA$18,[2]ش3!$AB$18,[2]ش3!$AC$18,[2]ش3!$AD$18,[2]ش3!$AE$18,[2]ش3!$AF$18,[2]ش3!$AG$18,[2]ش3!$AH$18,[2]ش3!$AI$18,[2]ش3!$AJ$18)),1)*100</f>
        <v>#NAME?</v>
      </c>
      <c r="F9" s="370" t="e">
        <f ca="1">INT(IF(VALUE(LEFT(FNAME(),2))&lt;=21,CHOOSE(VALUE(LEFT(FNAME(),2))-1,[2]ش3!$B$18,[2]ش3!$C$18,[2]ش3!$D$18,[2]ش3!$E$18,[2]ش3!$F$18,[2]ش3!$G$18,[2]ش3!$H$18,[2]ش3!$I$18,[2]ش3!$J$18,[2]ش3!$K$18,[2]ش3!$L$18,[2]ش3!$M$18,[2]ش3!$N$18,[2]ش3!$O$18,[2]ش3!$P$18,[2]ش3!$Q$18,[2]ش3!$R$18,[2]ش3!$S$18,[2]ش3!$T$18,[2]ش3!$U$18),CHOOSE(VALUE(LEFT(FNAME(),2))-21,[2]ش3!$V$18,[2]ش3!$W$18,[2]ش3!$X$18,[2]ش3!$Y$18,[2]ش3!$Z$18,[2]ش3!$AA$18,[2]ش3!$AB$18,[2]ش3!$AC$18,[2]ش3!$AD$18,[2]ش3!$AE$18,[2]ش3!$AF$18,[2]ش3!$AG$18,[2]ش3!$AH$18,[2]ش3!$AI$18,[2]ش3!$AJ$18)))</f>
        <v>#NAME?</v>
      </c>
      <c r="G9" s="348"/>
      <c r="H9" s="333" t="s">
        <v>56</v>
      </c>
      <c r="I9" s="334"/>
      <c r="J9" s="368">
        <f>ش3!$F$319</f>
        <v>0</v>
      </c>
      <c r="K9" s="369">
        <f>ش3!$G$319</f>
        <v>0</v>
      </c>
      <c r="L9" s="368">
        <f>ع2!N9</f>
        <v>0</v>
      </c>
      <c r="M9" s="370">
        <f>ع2!O9</f>
        <v>0</v>
      </c>
      <c r="N9" s="366">
        <f>(SUM(K9,M9)+SUM(J9,L9)%-O9)*100</f>
        <v>0</v>
      </c>
      <c r="O9" s="372">
        <f>INT(SUM(K9,M9)+SUM(J9,L9)%)</f>
        <v>0</v>
      </c>
      <c r="P9" s="358"/>
      <c r="Q9" s="342"/>
      <c r="R9" s="335" t="str">
        <f t="shared" si="0"/>
        <v>حساب البنك نفقات تشغيلية محلية</v>
      </c>
      <c r="S9" s="368" t="e">
        <f ca="1">ع2!AF9</f>
        <v>#NAME?</v>
      </c>
      <c r="T9" s="369" t="e">
        <f ca="1">ع2!AG9</f>
        <v>#NAME?</v>
      </c>
      <c r="U9" s="368" t="e">
        <f ca="1">ع2!AH9</f>
        <v>#NAME?</v>
      </c>
      <c r="V9" s="412" t="e">
        <f ca="1">ع2!AI9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ع2!A10</f>
        <v>#NAME?</v>
      </c>
      <c r="D10" s="382" t="e">
        <f ca="1">ع2!B10</f>
        <v>#NAME?</v>
      </c>
      <c r="E10" s="381" t="e">
        <f ca="1">_mod2(IF(VALUE(LEFT(FNAME(),2))&lt;=21,CHOOSE(VALUE(LEFT(FNAME(),2))-1,[2]ش3!$B$22,[2]ش3!$C$22,[2]ش3!$D$22,[2]ش3!$E$22,[2]ش3!$F$22,[2]ش3!$G$22,[2]ش3!$H$22,[2]ش3!$I$22,[2]ش3!$J$22,[2]ش3!$K$22,[2]ش3!$L$22,[2]ش3!$M$22,[2]ش3!$N$22,[2]ش3!$O$22,[2]ش3!$P$22,[2]ش3!$Q$22,[2]ش3!$R$22,[2]ش3!$S$22,[2]ش3!$T$22,[2]ش3!$U$22),CHOOSE(VALUE(LEFT(FNAME(),2))-21,[2]ش3!$V$22,[2]ش3!$W$22,[2]ش3!$X$22,[2]ش3!$Y$22,[2]ش3!$Z$22,[2]ش3!$AA$22,[2]ش3!$AB$22,[2]ش3!$AC$22,[2]ش3!$AD$22,[2]ش3!$AE$22,[2]ش3!$AF$22,[2]ش3!$AG$22,[2]ش3!$AH$22,[2]ش3!$AI$22,[2]ش3!$AJ$22)),1)*100</f>
        <v>#NAME?</v>
      </c>
      <c r="F10" s="383" t="e">
        <f ca="1">INT(IF(VALUE(LEFT(FNAME(),2))&lt;=21,CHOOSE(VALUE(LEFT(FNAME(),2))-1,[2]ش3!$B$22,[2]ش3!$C$22,[2]ش3!$D$22,[2]ش3!$E$22,[2]ش3!$F$22,[2]ش3!$G$22,[2]ش3!$H$22,[2]ش3!$I$22,[2]ش3!$J$22,[2]ش3!$K$22,[2]ش3!$L$22,[2]ش3!$M$22,[2]ش3!$N$22,[2]ش3!$O$22,[2]ش3!$P$22,[2]ش3!$Q$22,[2]ش3!$R$22,[2]ش3!$S$22,[2]ش3!$T$22,[2]ش3!$U$22),CHOOSE(VALUE(LEFT(FNAME(),2))-21,[2]ش3!$V$22,[2]ش3!$W$22,[2]ش3!$X$22,[2]ش3!$Y$22,[2]ش3!$Z$22,[2]ش3!$AA$22,[2]ش3!$AB$22,[2]ش3!$AC$22,[2]ش3!$AD$22,[2]ش3!$AE$22,[2]ش3!$AF$22,[2]ش3!$AG$22,[2]ش3!$AH$22,[2]ش3!$AI$22,[2]ش3!$AJ$22)))</f>
        <v>#NAME?</v>
      </c>
      <c r="G10" s="348"/>
      <c r="H10" s="336" t="s">
        <v>57</v>
      </c>
      <c r="I10" s="334"/>
      <c r="J10" s="381">
        <f>ش3!$F$320</f>
        <v>0</v>
      </c>
      <c r="K10" s="382">
        <f>ش3!$G$320</f>
        <v>0</v>
      </c>
      <c r="L10" s="381">
        <f>ع2!N10</f>
        <v>0</v>
      </c>
      <c r="M10" s="383">
        <f>ع2!O10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ع2!AF10</f>
        <v>#NAME?</v>
      </c>
      <c r="T10" s="382" t="e">
        <f ca="1">ع2!AG10</f>
        <v>#NAME?</v>
      </c>
      <c r="U10" s="381" t="e">
        <f ca="1">ع2!AH10</f>
        <v>#NAME?</v>
      </c>
      <c r="V10" s="418" t="e">
        <f ca="1">ع2!AI10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76</v>
      </c>
      <c r="K11" s="339">
        <f>INT(SUM(K6:K10)+(SUM(J6:J10))%)</f>
        <v>20793759</v>
      </c>
      <c r="L11" s="338">
        <f>(SUM(M6:M10)+SUM(L6:L10)%-M11)*100</f>
        <v>62</v>
      </c>
      <c r="M11" s="339">
        <f>INT(SUM(M6:M10)+(SUM(L6:L10))%)</f>
        <v>47468452</v>
      </c>
      <c r="N11" s="338">
        <f>(SUM(O6:O10)+SUM(N6:N10)%-O11)*100</f>
        <v>38</v>
      </c>
      <c r="O11" s="341">
        <f>INT(SUM(O6:O10)+(SUM(N6:N10))%)</f>
        <v>68262212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76</v>
      </c>
      <c r="Z11" s="341">
        <f>INT(SUM(Z6:Z10)+(SUM(Y6:Y10))%)</f>
        <v>20793759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25995372</v>
      </c>
      <c r="C13" s="349">
        <f>ع2!A13</f>
        <v>0</v>
      </c>
      <c r="D13" s="350">
        <f>ع2!B13</f>
        <v>5221300</v>
      </c>
      <c r="E13" s="362">
        <v>0</v>
      </c>
      <c r="F13" s="397">
        <v>20774072</v>
      </c>
      <c r="G13" s="348"/>
      <c r="H13" s="343" t="s">
        <v>60</v>
      </c>
      <c r="I13" s="334"/>
      <c r="J13" s="398">
        <f>E13</f>
        <v>0</v>
      </c>
      <c r="K13" s="399">
        <f>F13</f>
        <v>20774072</v>
      </c>
      <c r="L13" s="349">
        <f>ع2!N13</f>
        <v>0</v>
      </c>
      <c r="M13" s="350">
        <f>ع2!O13</f>
        <v>5221300</v>
      </c>
      <c r="N13" s="349">
        <f t="shared" ref="N13:N23" si="6">(SUM(K13,M13)+SUM(J13,L13)%-O13)*100</f>
        <v>0</v>
      </c>
      <c r="O13" s="357">
        <f t="shared" ref="O13:O23" si="7">INT(SUM(K13,M13)+SUM(J13,L13)%)</f>
        <v>25995372</v>
      </c>
      <c r="P13" s="358"/>
      <c r="Q13" s="342"/>
      <c r="R13" s="343" t="str">
        <f t="shared" si="3"/>
        <v xml:space="preserve">حساب النقدية </v>
      </c>
      <c r="S13" s="351">
        <f>ع2!AF13</f>
        <v>0</v>
      </c>
      <c r="T13" s="352">
        <f>ع2!AG13</f>
        <v>0</v>
      </c>
      <c r="U13" s="351">
        <f>ع2!AH13</f>
        <v>0</v>
      </c>
      <c r="V13" s="352">
        <f>ع2!AI13</f>
        <v>0</v>
      </c>
      <c r="W13" s="349">
        <f t="shared" ref="W13:W23" si="8">E13</f>
        <v>0</v>
      </c>
      <c r="X13" s="350">
        <f t="shared" ref="X13:X23" si="9">F13</f>
        <v>20774072</v>
      </c>
      <c r="Y13" s="349">
        <f t="shared" ref="Y13:Y23" si="10">J13</f>
        <v>0</v>
      </c>
      <c r="Z13" s="357">
        <f t="shared" ref="Z13:Z23" si="11">K13</f>
        <v>20774072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20774072</v>
      </c>
      <c r="AD13" s="349">
        <f t="shared" ref="AD13:AD23" si="14">(SUM(V13,Z13)+SUM(U13,Y13)%-AE13)*100</f>
        <v>0</v>
      </c>
      <c r="AE13" s="350">
        <f t="shared" ref="AE13:AE23" si="15">INT(SUM(V13,Z13)+SUM(U13,Y13)%)</f>
        <v>20774072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ع2!A14</f>
        <v>0</v>
      </c>
      <c r="D14" s="402">
        <f>ع2!B14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ع2!N14</f>
        <v>0</v>
      </c>
      <c r="M14" s="402">
        <f>ع2!O14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ع2!AF14</f>
        <v>0</v>
      </c>
      <c r="T14" s="423">
        <f>ع2!AG14</f>
        <v>0</v>
      </c>
      <c r="U14" s="422">
        <f>ع2!AH14</f>
        <v>0</v>
      </c>
      <c r="V14" s="423">
        <f>ع2!AI14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ع2!A15</f>
        <v>0</v>
      </c>
      <c r="D15" s="369">
        <f>ع2!B15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ع2!N15</f>
        <v>0</v>
      </c>
      <c r="M15" s="369">
        <f>ع2!O15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ع2!AF15</f>
        <v>0</v>
      </c>
      <c r="T15" s="423">
        <f>ع2!AG15</f>
        <v>0</v>
      </c>
      <c r="U15" s="422">
        <f>ع2!AH15</f>
        <v>0</v>
      </c>
      <c r="V15" s="423">
        <f>ع2!AI15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ع2!A16</f>
        <v>0</v>
      </c>
      <c r="D16" s="367">
        <f>ع2!B16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ع2!N16</f>
        <v>0</v>
      </c>
      <c r="M16" s="367">
        <f>ع2!O16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ع2!AF16</f>
        <v>0</v>
      </c>
      <c r="T16" s="369">
        <f>ع2!AG16</f>
        <v>0</v>
      </c>
      <c r="U16" s="368">
        <f>ع2!AH16</f>
        <v>0</v>
      </c>
      <c r="V16" s="369">
        <f>ع2!AI16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ع2!A17</f>
        <v>0</v>
      </c>
      <c r="D17" s="367">
        <f>ع2!B17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ع2!N17</f>
        <v>0</v>
      </c>
      <c r="M17" s="367">
        <f>ع2!O17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ع2!AF17</f>
        <v>0</v>
      </c>
      <c r="T17" s="369">
        <f>ع2!AG17</f>
        <v>0</v>
      </c>
      <c r="U17" s="368">
        <f>ع2!AH17</f>
        <v>0</v>
      </c>
      <c r="V17" s="369">
        <f>ع2!AI17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ع2!A18</f>
        <v>0</v>
      </c>
      <c r="D18" s="367">
        <f>ع2!B18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ع2!N18</f>
        <v>0</v>
      </c>
      <c r="M18" s="367">
        <f>ع2!O18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ع2!AF18</f>
        <v>0</v>
      </c>
      <c r="T18" s="369">
        <f>ع2!AG18</f>
        <v>0</v>
      </c>
      <c r="U18" s="368">
        <f>ع2!AH18</f>
        <v>0</v>
      </c>
      <c r="V18" s="369">
        <f>ع2!AI18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ع2!A19</f>
        <v>0</v>
      </c>
      <c r="D19" s="367">
        <f>ع2!B19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ع2!N19</f>
        <v>0</v>
      </c>
      <c r="M19" s="367">
        <f>ع2!O19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ع2!AF19</f>
        <v>0</v>
      </c>
      <c r="T19" s="369">
        <f>ع2!AG19</f>
        <v>0</v>
      </c>
      <c r="U19" s="368">
        <f>ع2!AH19</f>
        <v>0</v>
      </c>
      <c r="V19" s="369">
        <f>ع2!AI19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ع2!A20</f>
        <v>0</v>
      </c>
      <c r="D20" s="367">
        <f>ع2!B20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ع2!N20</f>
        <v>0</v>
      </c>
      <c r="M20" s="367">
        <f>ع2!O20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ع2!AF20</f>
        <v>0</v>
      </c>
      <c r="T20" s="369">
        <f>ع2!AG20</f>
        <v>0</v>
      </c>
      <c r="U20" s="368">
        <f>ع2!AH20</f>
        <v>0</v>
      </c>
      <c r="V20" s="369">
        <f>ع2!AI20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ع2!A21</f>
        <v>0</v>
      </c>
      <c r="D21" s="367">
        <f>ع2!B21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ع2!N21</f>
        <v>0</v>
      </c>
      <c r="M21" s="367">
        <f>ع2!O21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ع2!AF21</f>
        <v>0</v>
      </c>
      <c r="T21" s="369">
        <f>ع2!AG21</f>
        <v>0</v>
      </c>
      <c r="U21" s="368">
        <f>ع2!AH21</f>
        <v>0</v>
      </c>
      <c r="V21" s="369">
        <f>ع2!AI21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ع2!A22</f>
        <v>0</v>
      </c>
      <c r="D22" s="367">
        <f>ع2!B22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ع2!N22</f>
        <v>0</v>
      </c>
      <c r="M22" s="367">
        <f>ع2!O22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ع2!AF22</f>
        <v>0</v>
      </c>
      <c r="T22" s="369">
        <f>ع2!AG22</f>
        <v>0</v>
      </c>
      <c r="U22" s="368">
        <f>ع2!AH22</f>
        <v>0</v>
      </c>
      <c r="V22" s="369">
        <f>ع2!AI22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19</v>
      </c>
      <c r="B23" s="367">
        <f t="shared" si="5"/>
        <v>34131106</v>
      </c>
      <c r="C23" s="366">
        <f>ع2!A23</f>
        <v>31</v>
      </c>
      <c r="D23" s="367">
        <f>ع2!B23</f>
        <v>23734226</v>
      </c>
      <c r="E23" s="368">
        <f>J8</f>
        <v>88</v>
      </c>
      <c r="F23" s="370">
        <f>K8</f>
        <v>10396879</v>
      </c>
      <c r="G23" s="348"/>
      <c r="H23" s="335" t="s">
        <v>70</v>
      </c>
      <c r="I23" s="334"/>
      <c r="J23" s="368"/>
      <c r="K23" s="369"/>
      <c r="L23" s="366">
        <f>ع2!N23</f>
        <v>0</v>
      </c>
      <c r="M23" s="367">
        <f>ع2!O23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ع2!AF23</f>
        <v>31</v>
      </c>
      <c r="T23" s="369">
        <f>ع2!AG23</f>
        <v>23734226</v>
      </c>
      <c r="U23" s="368">
        <f>ع2!AH23</f>
        <v>0</v>
      </c>
      <c r="V23" s="369">
        <f>ع2!AI23</f>
        <v>0</v>
      </c>
      <c r="W23" s="366">
        <f t="shared" si="8"/>
        <v>88</v>
      </c>
      <c r="X23" s="367">
        <f t="shared" si="9"/>
        <v>10396879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19</v>
      </c>
      <c r="AC23" s="367">
        <f t="shared" si="13"/>
        <v>34131106</v>
      </c>
      <c r="AD23" s="366">
        <f t="shared" si="14"/>
        <v>0</v>
      </c>
      <c r="AE23" s="367">
        <f t="shared" si="15"/>
        <v>0</v>
      </c>
      <c r="AF23" s="366">
        <f t="shared" si="16"/>
        <v>19</v>
      </c>
      <c r="AG23" s="367">
        <f t="shared" si="17"/>
        <v>34131106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19</v>
      </c>
      <c r="B24" s="339">
        <f>INT(SUM(B13:B23)+(SUM(A13:A23))%)</f>
        <v>60126478</v>
      </c>
      <c r="C24" s="338">
        <f>(SUM(D13:D23)+SUM(C13:C23)%-D24)*100</f>
        <v>31</v>
      </c>
      <c r="D24" s="339">
        <f>INT(SUM(D13:D23)+(SUM(C13:C23))%)</f>
        <v>28955526</v>
      </c>
      <c r="E24" s="338">
        <f>(SUM(F13:F23)+SUM(E13:E23)%-F24)*100</f>
        <v>88</v>
      </c>
      <c r="F24" s="341">
        <f>INT(SUM(F13:F23)+(SUM(E13:E23))%)</f>
        <v>31170951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20774072</v>
      </c>
      <c r="L24" s="338">
        <f>(SUM(M13:M23)+SUM(L13:L23)%-M24)*100</f>
        <v>0</v>
      </c>
      <c r="M24" s="339">
        <f>INT(SUM(M13:M23)+(SUM(L13:L23))%)</f>
        <v>5221300</v>
      </c>
      <c r="N24" s="338">
        <f>(SUM(O13:O23)+SUM(N13:N23)%-O24)*100</f>
        <v>0</v>
      </c>
      <c r="O24" s="341">
        <f>INT(SUM(O13:O23)+(SUM(N13:N23))%)</f>
        <v>25995372</v>
      </c>
      <c r="P24" s="358"/>
      <c r="Q24" s="342"/>
      <c r="R24" s="389" t="s">
        <v>71</v>
      </c>
      <c r="S24" s="338">
        <f>(SUM(T13:T23)+SUM(S13:S23)%-T24)*100</f>
        <v>31</v>
      </c>
      <c r="T24" s="339">
        <f>INT(SUM(T13:T23)+(SUM(S13:S23))%)</f>
        <v>23734226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88</v>
      </c>
      <c r="X24" s="340">
        <f>INT(SUM(X13:X23)+(SUM(W13:W23))%)</f>
        <v>31170951</v>
      </c>
      <c r="Y24" s="338">
        <f>(SUM(Z13:Z23)+SUM(Y13:Y23)%-Z24)*100</f>
        <v>0</v>
      </c>
      <c r="Z24" s="341">
        <f>INT(SUM(Z13:Z23)+(SUM(Y13:Y23))%)</f>
        <v>20774072</v>
      </c>
      <c r="AA24" s="342"/>
      <c r="AB24" s="338">
        <f>(SUM(AC13:AC23)+SUM(AB13:AB23)%-AC24)*100</f>
        <v>19</v>
      </c>
      <c r="AC24" s="339">
        <f>INT(SUM(AC13:AC23)+(SUM(AB13:AB23))%)</f>
        <v>54905178</v>
      </c>
      <c r="AD24" s="338">
        <f>(SUM(AE13:AE23)+SUM(AD13:AD23)%-AE24)*100</f>
        <v>0</v>
      </c>
      <c r="AE24" s="340">
        <f>INT(SUM(AE13:AE23)+(SUM(AD13:AD23))%)</f>
        <v>20774072</v>
      </c>
      <c r="AF24" s="338">
        <f>(SUM(AG13:AG23)+SUM(AF13:AF23)%-AG24)*100</f>
        <v>19</v>
      </c>
      <c r="AG24" s="340">
        <f>INT(SUM(AG13:AG23)+(SUM(AF13:AF23))%)</f>
        <v>34131106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ع2!A26</f>
        <v>0</v>
      </c>
      <c r="D26" s="350">
        <f>ع2!B26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ع2!N26</f>
        <v>0</v>
      </c>
      <c r="M26" s="357">
        <f>ع2!O26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ع2!AF26</f>
        <v>0</v>
      </c>
      <c r="T26" s="421">
        <f>ع2!AG26</f>
        <v>0</v>
      </c>
      <c r="U26" s="351">
        <f>ع2!AH26</f>
        <v>0</v>
      </c>
      <c r="V26" s="421">
        <f>ع2!AI26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ع2!A27</f>
        <v>0</v>
      </c>
      <c r="D27" s="367">
        <f>ع2!B27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ع2!N27</f>
        <v>0</v>
      </c>
      <c r="M27" s="372">
        <f>ع2!O27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ع2!AF27</f>
        <v>0</v>
      </c>
      <c r="T27" s="412">
        <f>ع2!AG27</f>
        <v>0</v>
      </c>
      <c r="U27" s="368">
        <f>ع2!AH27</f>
        <v>0</v>
      </c>
      <c r="V27" s="412">
        <f>ع2!AI27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ع2!A28</f>
        <v>0</v>
      </c>
      <c r="D28" s="367">
        <f>ع2!B28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ع2!N28</f>
        <v>0</v>
      </c>
      <c r="M28" s="372">
        <f>ع2!O28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ع2!AF28</f>
        <v>0</v>
      </c>
      <c r="T28" s="412">
        <f>ع2!AG28</f>
        <v>0</v>
      </c>
      <c r="U28" s="368">
        <f>ع2!AH28</f>
        <v>0</v>
      </c>
      <c r="V28" s="412">
        <f>ع2!AI28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ع2!A29</f>
        <v>0</v>
      </c>
      <c r="D29" s="367">
        <f>ع2!B29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ع2!N29</f>
        <v>0</v>
      </c>
      <c r="M29" s="372">
        <f>ع2!O29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ع2!AF29</f>
        <v>0</v>
      </c>
      <c r="T29" s="412">
        <f>ع2!AG29</f>
        <v>0</v>
      </c>
      <c r="U29" s="368">
        <f>ع2!AH29</f>
        <v>0</v>
      </c>
      <c r="V29" s="412">
        <f>ع2!AI29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ع2!A30</f>
        <v>0</v>
      </c>
      <c r="D30" s="367">
        <f>ع2!B30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ع2!N30</f>
        <v>#NAME?</v>
      </c>
      <c r="M30" s="372" t="e">
        <f ca="1">ع2!O30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ع2!AF30</f>
        <v>#NAME?</v>
      </c>
      <c r="T30" s="412" t="e">
        <f ca="1">ع2!AG30</f>
        <v>#NAME?</v>
      </c>
      <c r="U30" s="368" t="e">
        <f ca="1">ع2!AH30</f>
        <v>#NAME?</v>
      </c>
      <c r="V30" s="412" t="e">
        <f ca="1">ع2!AI30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ع2!A31</f>
        <v>0</v>
      </c>
      <c r="D31" s="367">
        <f>ع2!B31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ع2!N31</f>
        <v>#NAME?</v>
      </c>
      <c r="M31" s="372" t="e">
        <f ca="1">ع2!O31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ع2!AF31</f>
        <v>#NAME?</v>
      </c>
      <c r="T31" s="412" t="e">
        <f ca="1">ع2!AG31</f>
        <v>#NAME?</v>
      </c>
      <c r="U31" s="368" t="e">
        <f ca="1">ع2!AH31</f>
        <v>#NAME?</v>
      </c>
      <c r="V31" s="412" t="e">
        <f ca="1">ع2!AI31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ع2!A34</f>
        <v>0</v>
      </c>
      <c r="D34" s="350">
        <f>ع2!B34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ع2!N34</f>
        <v>0</v>
      </c>
      <c r="M34" s="350">
        <f>ع2!O34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ع2!AF34</f>
        <v>0</v>
      </c>
      <c r="T34" s="352">
        <f>ع2!AG34</f>
        <v>631171</v>
      </c>
      <c r="U34" s="351">
        <f>ع2!AH34</f>
        <v>0</v>
      </c>
      <c r="V34" s="421">
        <f>ع2!AI34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ع2!A35</f>
        <v>0</v>
      </c>
      <c r="D35" s="367">
        <f>ع2!B35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ع2!N35</f>
        <v>0</v>
      </c>
      <c r="M35" s="367">
        <f>ع2!O35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ع2!AF35</f>
        <v>0</v>
      </c>
      <c r="T35" s="369">
        <f>ع2!AG35</f>
        <v>0</v>
      </c>
      <c r="U35" s="368">
        <f>ع2!AH35</f>
        <v>0</v>
      </c>
      <c r="V35" s="412">
        <f>ع2!AI35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ع2!A36</f>
        <v>0</v>
      </c>
      <c r="D36" s="367">
        <f>ع2!B36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ع2!N36</f>
        <v>0</v>
      </c>
      <c r="M36" s="367">
        <f>ع2!O36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ع2!AF36</f>
        <v>0</v>
      </c>
      <c r="T36" s="369">
        <f>ع2!AG36</f>
        <v>0</v>
      </c>
      <c r="U36" s="368">
        <f>ع2!AH36</f>
        <v>0</v>
      </c>
      <c r="V36" s="412">
        <f>ع2!AI36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ع2!A37</f>
        <v>0</v>
      </c>
      <c r="D37" s="367">
        <f>ع2!B37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ع2!N37</f>
        <v>0</v>
      </c>
      <c r="M37" s="367">
        <f>ع2!O37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ع2!AF37</f>
        <v>0</v>
      </c>
      <c r="T37" s="369">
        <f>ع2!AG37</f>
        <v>0</v>
      </c>
      <c r="U37" s="368">
        <f>ع2!AH37</f>
        <v>0</v>
      </c>
      <c r="V37" s="412">
        <f>ع2!AI37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ع2!A38</f>
        <v>0</v>
      </c>
      <c r="D38" s="367">
        <f>ع2!B38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ع2!N38</f>
        <v>0</v>
      </c>
      <c r="M38" s="367">
        <f>ع2!O38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ع2!AF38</f>
        <v>0</v>
      </c>
      <c r="T38" s="369">
        <f>ع2!AG38</f>
        <v>0</v>
      </c>
      <c r="U38" s="368">
        <f>ع2!AH38</f>
        <v>0</v>
      </c>
      <c r="V38" s="412">
        <f>ع2!AI38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ع2!A39</f>
        <v>0</v>
      </c>
      <c r="D39" s="367">
        <f>ع2!B39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ع2!N39</f>
        <v>0</v>
      </c>
      <c r="M39" s="367">
        <f>ع2!O39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ع2!AF39</f>
        <v>0</v>
      </c>
      <c r="T39" s="369">
        <f>ع2!AG39</f>
        <v>0</v>
      </c>
      <c r="U39" s="368">
        <f>ع2!AH39</f>
        <v>0</v>
      </c>
      <c r="V39" s="412">
        <f>ع2!AI39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ع2!A40</f>
        <v>0</v>
      </c>
      <c r="D40" s="367">
        <f>ع2!B40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ع2!N40</f>
        <v>0</v>
      </c>
      <c r="M40" s="367">
        <f>ع2!O40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ع2!AF40</f>
        <v>0</v>
      </c>
      <c r="T40" s="369">
        <f>ع2!AG40</f>
        <v>0</v>
      </c>
      <c r="U40" s="368">
        <f>ع2!AH40</f>
        <v>0</v>
      </c>
      <c r="V40" s="412">
        <f>ع2!AI40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ع2!A43</f>
        <v>0</v>
      </c>
      <c r="D43" s="350">
        <f>ع2!B43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ع2!N43</f>
        <v>0</v>
      </c>
      <c r="M43" s="350">
        <f>ع2!O43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ع2!AF43</f>
        <v>0</v>
      </c>
      <c r="T43" s="421">
        <f>ع2!AG43</f>
        <v>0</v>
      </c>
      <c r="U43" s="351">
        <f>ع2!AH43</f>
        <v>0</v>
      </c>
      <c r="V43" s="421">
        <f>ع2!AI43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ع2!A44</f>
        <v>0</v>
      </c>
      <c r="D44" s="367">
        <f>ع2!B44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ع2!N44</f>
        <v>0</v>
      </c>
      <c r="M44" s="367">
        <f>ع2!O44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ع2!AF44</f>
        <v>0</v>
      </c>
      <c r="T44" s="412">
        <f>ع2!AG44</f>
        <v>0</v>
      </c>
      <c r="U44" s="368">
        <f>ع2!AH44</f>
        <v>0</v>
      </c>
      <c r="V44" s="412">
        <f>ع2!AI44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14557408</v>
      </c>
      <c r="C45" s="366">
        <f>ع2!A45</f>
        <v>0</v>
      </c>
      <c r="D45" s="367">
        <f>ع2!B45</f>
        <v>2923928</v>
      </c>
      <c r="E45" s="374"/>
      <c r="F45" s="375">
        <v>11633480</v>
      </c>
      <c r="G45" s="348"/>
      <c r="H45" s="335" t="s">
        <v>91</v>
      </c>
      <c r="I45" s="334"/>
      <c r="J45" s="374">
        <v>0</v>
      </c>
      <c r="K45" s="378">
        <v>11633480</v>
      </c>
      <c r="L45" s="366">
        <f>ع2!N45</f>
        <v>0</v>
      </c>
      <c r="M45" s="367">
        <f>ع2!O45</f>
        <v>2923928</v>
      </c>
      <c r="N45" s="366">
        <f t="shared" si="53"/>
        <v>0</v>
      </c>
      <c r="O45" s="372">
        <f t="shared" si="54"/>
        <v>14557408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ع2!AF45</f>
        <v>0</v>
      </c>
      <c r="T45" s="412">
        <f>ع2!AG45</f>
        <v>0</v>
      </c>
      <c r="U45" s="368">
        <f>ع2!AH45</f>
        <v>0</v>
      </c>
      <c r="V45" s="412">
        <f>ع2!AI45</f>
        <v>0</v>
      </c>
      <c r="W45" s="366">
        <f t="shared" si="55"/>
        <v>0</v>
      </c>
      <c r="X45" s="377">
        <f t="shared" si="55"/>
        <v>11633480</v>
      </c>
      <c r="Y45" s="366">
        <f t="shared" si="56"/>
        <v>0</v>
      </c>
      <c r="Z45" s="372">
        <f t="shared" si="56"/>
        <v>11633480</v>
      </c>
      <c r="AA45" s="342"/>
      <c r="AB45" s="366">
        <f t="shared" si="57"/>
        <v>0</v>
      </c>
      <c r="AC45" s="377">
        <f t="shared" si="58"/>
        <v>11633480</v>
      </c>
      <c r="AD45" s="366">
        <f t="shared" si="59"/>
        <v>0</v>
      </c>
      <c r="AE45" s="377">
        <f t="shared" si="60"/>
        <v>11633480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ع2!A46</f>
        <v>0</v>
      </c>
      <c r="D46" s="367">
        <f>ع2!B46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ع2!N46</f>
        <v>0</v>
      </c>
      <c r="M46" s="367">
        <f>ع2!O46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ع2!AF46</f>
        <v>0</v>
      </c>
      <c r="T46" s="412">
        <f>ع2!AG46</f>
        <v>0</v>
      </c>
      <c r="U46" s="368">
        <f>ع2!AH46</f>
        <v>0</v>
      </c>
      <c r="V46" s="412">
        <f>ع2!AI46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ع2!A47</f>
        <v>0</v>
      </c>
      <c r="D47" s="367">
        <f>ع2!B47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ع2!N47</f>
        <v>0</v>
      </c>
      <c r="M47" s="367">
        <f>ع2!O47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ع2!AF47</f>
        <v>0</v>
      </c>
      <c r="T47" s="412">
        <f>ع2!AG47</f>
        <v>0</v>
      </c>
      <c r="U47" s="368">
        <f>ع2!AH47</f>
        <v>0</v>
      </c>
      <c r="V47" s="412">
        <f>ع2!AI47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ع2!A48</f>
        <v>0</v>
      </c>
      <c r="D48" s="367">
        <f>ع2!B48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ع2!N48</f>
        <v>0</v>
      </c>
      <c r="M48" s="367">
        <f>ع2!O48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ع2!AF48</f>
        <v>0</v>
      </c>
      <c r="T48" s="412">
        <f>ع2!AG48</f>
        <v>0</v>
      </c>
      <c r="U48" s="368">
        <f>ع2!AH48</f>
        <v>0</v>
      </c>
      <c r="V48" s="412">
        <f>ع2!AI48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14557408</v>
      </c>
      <c r="C49" s="338">
        <f>(SUM(D43:D48)+SUM(C43:C48)%-D49)*100</f>
        <v>0</v>
      </c>
      <c r="D49" s="339">
        <f>INT(SUM(D43:D48)+(SUM(C43:C48))%)</f>
        <v>2923928</v>
      </c>
      <c r="E49" s="338">
        <f>(SUM(F43:F48)+SUM(E43:E48)%-F49)*100</f>
        <v>0</v>
      </c>
      <c r="F49" s="341">
        <f>INT(SUM(F43:F48)+(SUM(E43:E48))%)</f>
        <v>11633480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11633480</v>
      </c>
      <c r="L49" s="338">
        <f>(SUM(M43:M48)+SUM(L43:L48)%-M49)*100</f>
        <v>0</v>
      </c>
      <c r="M49" s="339">
        <f>INT(SUM(M43:M48)+(SUM(L43:L48))%)</f>
        <v>2923928</v>
      </c>
      <c r="N49" s="338">
        <f>(SUM(O43:O48)+SUM(N43:N48)%-O49)*100</f>
        <v>0</v>
      </c>
      <c r="O49" s="341">
        <f>INT(SUM(O43:O48)+(SUM(N43:N48))%)</f>
        <v>14557408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11633480</v>
      </c>
      <c r="Y49" s="338">
        <f>(SUM(Z43:Z48)+SUM(Y43:Y48)%-Z49)*100</f>
        <v>0</v>
      </c>
      <c r="Z49" s="341">
        <f>INT(SUM(Z43:Z48)+(SUM(Y43:Y48))%)</f>
        <v>11633480</v>
      </c>
      <c r="AA49" s="342"/>
      <c r="AB49" s="338">
        <f>(SUM(AC43:AC48)+SUM(AB43:AB48)%-AC49)*100</f>
        <v>0</v>
      </c>
      <c r="AC49" s="339">
        <f>INT(SUM(AC43:AC48)+(SUM(AB43:AB48))%)</f>
        <v>11633480</v>
      </c>
      <c r="AD49" s="338">
        <f>(SUM(AE43:AE48)+SUM(AD43:AD48)%-AE49)*100</f>
        <v>0</v>
      </c>
      <c r="AE49" s="340">
        <f>INT(SUM(AE43:AE48)+(SUM(AD43:AD48))%)</f>
        <v>12264651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ع2!A51</f>
        <v>0</v>
      </c>
      <c r="D51" s="350">
        <f>ع2!B51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ع2!N51</f>
        <v>0</v>
      </c>
      <c r="M51" s="350">
        <f>ع2!O51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ع2!AF51</f>
        <v>0</v>
      </c>
      <c r="T51" s="421">
        <f>ع2!AG51</f>
        <v>0</v>
      </c>
      <c r="U51" s="351">
        <f>ع2!AH51</f>
        <v>0</v>
      </c>
      <c r="V51" s="421">
        <f>ع2!AI51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ع2!A52</f>
        <v>0</v>
      </c>
      <c r="D52" s="367">
        <f>ع2!B52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ع2!N52</f>
        <v>0</v>
      </c>
      <c r="M52" s="367">
        <f>ع2!O52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ع2!AF52</f>
        <v>0</v>
      </c>
      <c r="T52" s="412">
        <f>ع2!AG52</f>
        <v>0</v>
      </c>
      <c r="U52" s="368">
        <f>ع2!AH52</f>
        <v>0</v>
      </c>
      <c r="V52" s="412">
        <f>ع2!AI52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ع2!A53</f>
        <v>0</v>
      </c>
      <c r="D53" s="367">
        <f>ع2!B53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ع2!N53</f>
        <v>0</v>
      </c>
      <c r="M53" s="367">
        <f>ع2!O53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ع2!AF53</f>
        <v>0</v>
      </c>
      <c r="T53" s="412">
        <f>ع2!AG53</f>
        <v>0</v>
      </c>
      <c r="U53" s="368">
        <f>ع2!AH53</f>
        <v>0</v>
      </c>
      <c r="V53" s="412">
        <f>ع2!AI53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ع2!A54</f>
        <v>0</v>
      </c>
      <c r="D54" s="367">
        <f>ع2!B54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ع2!N54</f>
        <v>0</v>
      </c>
      <c r="M54" s="367">
        <f>ع2!O54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ع2!AF54</f>
        <v>0</v>
      </c>
      <c r="T54" s="412">
        <f>ع2!AG54</f>
        <v>0</v>
      </c>
      <c r="U54" s="368">
        <f>ع2!AH54</f>
        <v>0</v>
      </c>
      <c r="V54" s="412">
        <f>ع2!AI54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ع2!A55</f>
        <v>0</v>
      </c>
      <c r="D55" s="367">
        <f>ع2!B55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ع2!N55</f>
        <v>0</v>
      </c>
      <c r="M55" s="367">
        <f>ع2!O55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ع2!AF55</f>
        <v>0</v>
      </c>
      <c r="T55" s="412">
        <f>ع2!AG55</f>
        <v>0</v>
      </c>
      <c r="U55" s="368">
        <f>ع2!AH55</f>
        <v>0</v>
      </c>
      <c r="V55" s="412">
        <f>ع2!AI55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ع2!A56</f>
        <v>0</v>
      </c>
      <c r="D56" s="367">
        <f>ع2!B56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ع2!N56</f>
        <v>0</v>
      </c>
      <c r="M56" s="367">
        <f>ع2!O56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ع2!AF56</f>
        <v>0</v>
      </c>
      <c r="T56" s="412">
        <f>ع2!AG56</f>
        <v>0</v>
      </c>
      <c r="U56" s="368">
        <f>ع2!AH56</f>
        <v>0</v>
      </c>
      <c r="V56" s="412">
        <f>ع2!AI56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ع2!A57</f>
        <v>0</v>
      </c>
      <c r="D57" s="367">
        <f>ع2!B57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ع2!N57</f>
        <v>0</v>
      </c>
      <c r="M57" s="367">
        <f>ع2!O57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ع2!AF57</f>
        <v>0</v>
      </c>
      <c r="T57" s="412">
        <f>ع2!AG57</f>
        <v>0</v>
      </c>
      <c r="U57" s="368">
        <f>ع2!AH57</f>
        <v>0</v>
      </c>
      <c r="V57" s="412">
        <f>ع2!AI57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ع2!A58</f>
        <v>0</v>
      </c>
      <c r="D58" s="367">
        <f>ع2!B58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ع2!N58</f>
        <v>0</v>
      </c>
      <c r="M58" s="367">
        <f>ع2!O58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ع2!AF58</f>
        <v>0</v>
      </c>
      <c r="T58" s="412">
        <f>ع2!AG58</f>
        <v>0</v>
      </c>
      <c r="U58" s="368">
        <f>ع2!AH58</f>
        <v>0</v>
      </c>
      <c r="V58" s="412">
        <f>ع2!AI58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ع2!A59</f>
        <v>0</v>
      </c>
      <c r="D59" s="367">
        <f>ع2!B59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ع2!N59</f>
        <v>0</v>
      </c>
      <c r="M59" s="367">
        <f>ع2!O59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ع2!AF59</f>
        <v>0</v>
      </c>
      <c r="T59" s="412">
        <f>ع2!AG59</f>
        <v>0</v>
      </c>
      <c r="U59" s="368">
        <f>ع2!AH59</f>
        <v>0</v>
      </c>
      <c r="V59" s="412">
        <f>ع2!AI59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ع2!A60</f>
        <v>0</v>
      </c>
      <c r="D60" s="367">
        <f>ع2!B60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ع2!N60</f>
        <v>0</v>
      </c>
      <c r="M60" s="367">
        <f>ع2!O60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ع2!AF60</f>
        <v>0</v>
      </c>
      <c r="T60" s="412">
        <f>ع2!AG60</f>
        <v>0</v>
      </c>
      <c r="U60" s="368">
        <f>ع2!AH60</f>
        <v>0</v>
      </c>
      <c r="V60" s="412">
        <f>ع2!AI60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ع2!A63</f>
        <v>0</v>
      </c>
      <c r="D63" s="350">
        <f>ع2!B63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ع2!N63</f>
        <v>0</v>
      </c>
      <c r="M63" s="350">
        <f>ع2!O63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ع2!AF63</f>
        <v>0</v>
      </c>
      <c r="T63" s="421">
        <f>ع2!AG63</f>
        <v>0</v>
      </c>
      <c r="U63" s="351">
        <f>ع2!AH63</f>
        <v>0</v>
      </c>
      <c r="V63" s="421">
        <f>ع2!AI63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ع2!A64</f>
        <v>0</v>
      </c>
      <c r="D64" s="367">
        <f>ع2!B64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ع2!N64</f>
        <v>0</v>
      </c>
      <c r="M64" s="367">
        <f>ع2!O64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ع2!AF64</f>
        <v>0</v>
      </c>
      <c r="T64" s="412">
        <f>ع2!AG64</f>
        <v>0</v>
      </c>
      <c r="U64" s="368">
        <f>ع2!AH64</f>
        <v>0</v>
      </c>
      <c r="V64" s="412">
        <f>ع2!AI64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ع2!A65</f>
        <v>0</v>
      </c>
      <c r="D65" s="367">
        <f>ع2!B65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ع2!N65</f>
        <v>0</v>
      </c>
      <c r="M65" s="367">
        <f>ع2!O65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ع2!AF65</f>
        <v>0</v>
      </c>
      <c r="T65" s="412">
        <f>ع2!AG65</f>
        <v>0</v>
      </c>
      <c r="U65" s="368">
        <f>ع2!AH65</f>
        <v>0</v>
      </c>
      <c r="V65" s="412">
        <f>ع2!AI65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ع2!A66</f>
        <v>0</v>
      </c>
      <c r="D66" s="380">
        <f>ع2!B66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ع2!N66</f>
        <v>0</v>
      </c>
      <c r="M66" s="380">
        <f>ع2!O66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ع2!AF66</f>
        <v>0</v>
      </c>
      <c r="T66" s="418">
        <f>ع2!AG66</f>
        <v>0</v>
      </c>
      <c r="U66" s="381">
        <f>ع2!AH66</f>
        <v>0</v>
      </c>
      <c r="V66" s="418">
        <f>ع2!AI66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1">
    <tabColor rgb="FFFF0000"/>
  </sheetPr>
  <dimension ref="B1:K55"/>
  <sheetViews>
    <sheetView showGridLines="0" rightToLeft="1" topLeftCell="A10" zoomScale="85" zoomScaleNormal="85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400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2">
    <tabColor indexed="12"/>
  </sheetPr>
  <dimension ref="A1:L324"/>
  <sheetViews>
    <sheetView showGridLines="0" rightToLeft="1" view="pageBreakPreview" topLeftCell="A3" zoomScale="117" zoomScaleNormal="80" zoomScaleSheetLayoutView="80" workbookViewId="0">
      <selection activeCell="G16" sqref="G16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إبريل!$C$44</f>
        <v>#NAME?</v>
      </c>
      <c r="C1" s="111"/>
      <c r="D1" s="484">
        <v>1</v>
      </c>
      <c r="E1" s="485"/>
      <c r="F1" s="489" t="str">
        <f>MID(إبريل!$C$28,3,FIND("من",إبريل!$C$28)-4)&amp;RIGHT(إبريل!$C$28,6)</f>
        <v xml:space="preserve"> شهر إبريل2024م </v>
      </c>
      <c r="G1" s="488"/>
      <c r="H1" s="488" t="str">
        <f>إبريل!$C$42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26464163</v>
      </c>
      <c r="H4" s="265">
        <f>(SUM(I5,I16,I23,I26,I31)+SUM(H5,H16,H23,H26,H31)%-I4)*100</f>
        <v>20</v>
      </c>
      <c r="I4" s="267">
        <f>INT(SUM(I5,I16,I23,I26,I31)+(SUM(H5,H16,H23,H26,H31))%)</f>
        <v>33713744</v>
      </c>
      <c r="J4" s="268">
        <f t="shared" ref="J4:J46" si="0">(SUM(G4,I4)+SUM(F4,H4)%-K4)*100</f>
        <v>20</v>
      </c>
      <c r="K4" s="269">
        <f t="shared" ref="K4:K46" si="1">INT(SUM(G4,I4)+SUM(F4,H4)%)</f>
        <v>60177907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26464163</v>
      </c>
      <c r="H5" s="271">
        <f>(SUM(I6)+SUM(H6)%-I5)*100</f>
        <v>20</v>
      </c>
      <c r="I5" s="273">
        <f>INT(SUM(I6)+(SUM(H6))%)</f>
        <v>33713744</v>
      </c>
      <c r="J5" s="274">
        <f t="shared" si="0"/>
        <v>20</v>
      </c>
      <c r="K5" s="275">
        <f t="shared" si="1"/>
        <v>60177907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26464163</v>
      </c>
      <c r="H6" s="271">
        <f>(SUM(I7:I15)+SUM(H7:H15)%-I6)*100</f>
        <v>20</v>
      </c>
      <c r="I6" s="273">
        <f>INT(SUM(I7:I15)+(SUM(H7:H15))%)</f>
        <v>33713744</v>
      </c>
      <c r="J6" s="274">
        <f t="shared" si="0"/>
        <v>20</v>
      </c>
      <c r="K6" s="275">
        <f t="shared" si="1"/>
        <v>60177907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ش3!J7</f>
        <v>0</v>
      </c>
      <c r="I7" s="126">
        <f>ش3!K7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ش3!J8</f>
        <v>0</v>
      </c>
      <c r="I8" s="133">
        <f>ش3!K8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ش3!J9</f>
        <v>0</v>
      </c>
      <c r="I9" s="133">
        <f>ش3!K9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ش3!J10</f>
        <v>0</v>
      </c>
      <c r="I10" s="133">
        <f>ش3!K10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ش3!J11</f>
        <v>0</v>
      </c>
      <c r="I11" s="133">
        <f>ش3!K11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880000</v>
      </c>
      <c r="H12" s="132">
        <f>ش3!J12</f>
        <v>0</v>
      </c>
      <c r="I12" s="133">
        <f>ش3!K12</f>
        <v>3578960</v>
      </c>
      <c r="J12" s="130">
        <f t="shared" si="0"/>
        <v>0</v>
      </c>
      <c r="K12" s="134">
        <f t="shared" si="1"/>
        <v>4458960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4545640</v>
      </c>
      <c r="H13" s="132">
        <f>ش3!J13</f>
        <v>0</v>
      </c>
      <c r="I13" s="133">
        <f>ش3!K13</f>
        <v>9415868</v>
      </c>
      <c r="J13" s="130">
        <f t="shared" si="0"/>
        <v>0</v>
      </c>
      <c r="K13" s="134">
        <f t="shared" si="1"/>
        <v>13961508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11586080</v>
      </c>
      <c r="H14" s="132">
        <f>ش3!J14</f>
        <v>0</v>
      </c>
      <c r="I14" s="133">
        <f>ش3!K14</f>
        <v>2197360</v>
      </c>
      <c r="J14" s="130">
        <f t="shared" si="0"/>
        <v>0</v>
      </c>
      <c r="K14" s="134">
        <f t="shared" si="1"/>
        <v>13783440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>
        <v>9452443</v>
      </c>
      <c r="H15" s="139">
        <f>ش3!J15</f>
        <v>20</v>
      </c>
      <c r="I15" s="140">
        <f>ش3!K15</f>
        <v>18521556</v>
      </c>
      <c r="J15" s="138">
        <f t="shared" si="0"/>
        <v>20</v>
      </c>
      <c r="K15" s="141">
        <f t="shared" si="1"/>
        <v>27973999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ش3!J18</f>
        <v>0</v>
      </c>
      <c r="I18" s="126">
        <f>ش3!K18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ش3!J19</f>
        <v>0</v>
      </c>
      <c r="I19" s="140">
        <f>ش3!K19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ش3!J21</f>
        <v>0</v>
      </c>
      <c r="I21" s="126">
        <f>ش3!K21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ش3!J22</f>
        <v>0</v>
      </c>
      <c r="I22" s="140">
        <f>ش3!K22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ش3!J25</f>
        <v>0</v>
      </c>
      <c r="I25" s="119">
        <f>ش3!K25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ش3!J28</f>
        <v>0</v>
      </c>
      <c r="I28" s="126">
        <f>ش3!K28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ش3!J29</f>
        <v>0</v>
      </c>
      <c r="I29" s="133">
        <f>ش3!K29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ش3!J30</f>
        <v>0</v>
      </c>
      <c r="I30" s="140">
        <f>ش3!K30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ش3!J33</f>
        <v>0</v>
      </c>
      <c r="I33" s="119">
        <f>ش3!K33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ش3!J35</f>
        <v>0</v>
      </c>
      <c r="I35" s="126">
        <f>ش3!K35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ش3!J36</f>
        <v>0</v>
      </c>
      <c r="I36" s="133">
        <f>ش3!K36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ش3!J37</f>
        <v>0</v>
      </c>
      <c r="I37" s="140">
        <f>ش3!K37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ش3!J39</f>
        <v>0</v>
      </c>
      <c r="I39" s="126">
        <f>ش3!K39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ش3!J40</f>
        <v>0</v>
      </c>
      <c r="I40" s="133">
        <f>ش3!K40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ش3!J41</f>
        <v>0</v>
      </c>
      <c r="I41" s="133">
        <f>ش3!K41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ش3!J42</f>
        <v>0</v>
      </c>
      <c r="I42" s="133">
        <f>ش3!K42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ش3!J43</f>
        <v>0</v>
      </c>
      <c r="I43" s="133">
        <f>ش3!K43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ش3!J44</f>
        <v>0</v>
      </c>
      <c r="I44" s="133">
        <f>ش3!K44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ش3!J45</f>
        <v>0</v>
      </c>
      <c r="I45" s="133">
        <f>ش3!K45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ش3!J46</f>
        <v>0</v>
      </c>
      <c r="I46" s="151">
        <f>ش3!K46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إبريل2024م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ش3!J52</f>
        <v>0</v>
      </c>
      <c r="I52" s="162">
        <f>ش3!K52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ش3!J53</f>
        <v>0</v>
      </c>
      <c r="I53" s="133">
        <f>ش3!K53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ش3!J54</f>
        <v>0</v>
      </c>
      <c r="I54" s="168">
        <f>ش3!K54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ش3!J57</f>
        <v>0</v>
      </c>
      <c r="I57" s="162">
        <f>ش3!K57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ش3!J58</f>
        <v>0</v>
      </c>
      <c r="I58" s="133">
        <f>ش3!K58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ش3!J59</f>
        <v>0</v>
      </c>
      <c r="I59" s="168">
        <f>ش3!K59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ش3!J61</f>
        <v>0</v>
      </c>
      <c r="I61" s="162">
        <f>ش3!K61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ش3!J62</f>
        <v>0</v>
      </c>
      <c r="I62" s="133">
        <f>ش3!K62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ش3!J63</f>
        <v>0</v>
      </c>
      <c r="I63" s="133">
        <f>ش3!K63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ش3!J64</f>
        <v>0</v>
      </c>
      <c r="I64" s="133">
        <f>ش3!K64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ش3!J65</f>
        <v>0</v>
      </c>
      <c r="I65" s="151">
        <f>ش3!K65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48</v>
      </c>
      <c r="G67" s="266">
        <f>INT(SUM(G68,G74,G121,G127,G134)+(SUM(F68,F74,F121,F127,F134))%)</f>
        <v>669719</v>
      </c>
      <c r="H67" s="265">
        <f>(SUM(I68,I74,I121,I127,I134)+SUM(H68,H74,H121,H127,H134)%-I67)*100</f>
        <v>99</v>
      </c>
      <c r="I67" s="267">
        <f>INT(SUM(I68,I74,I121,I127,I134)+(SUM(H68,H74,H121,H127,H134))%)</f>
        <v>417361</v>
      </c>
      <c r="J67" s="268">
        <f t="shared" ref="J67:J89" si="4">(SUM(G67,I67)+SUM(F67,H67)%-K67)*100</f>
        <v>47</v>
      </c>
      <c r="K67" s="269">
        <f t="shared" ref="K67:K89" si="5">INT(SUM(G67,I67)+SUM(F67,H67)%)</f>
        <v>1087081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ش3!J70</f>
        <v>0</v>
      </c>
      <c r="I70" s="162">
        <f>ش3!K70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ش3!J71</f>
        <v>0</v>
      </c>
      <c r="I71" s="133">
        <f>ش3!K71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ش3!J72</f>
        <v>0</v>
      </c>
      <c r="I72" s="133">
        <f>ش3!K72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ش3!J73</f>
        <v>0</v>
      </c>
      <c r="I73" s="168">
        <f>ش3!K73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158650</v>
      </c>
      <c r="J74" s="274">
        <f t="shared" si="4"/>
        <v>0</v>
      </c>
      <c r="K74" s="275">
        <f t="shared" si="5"/>
        <v>158650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ش3!J76</f>
        <v>0</v>
      </c>
      <c r="I76" s="162">
        <f>ش3!K76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ش3!J77</f>
        <v>0</v>
      </c>
      <c r="I77" s="133">
        <f>ش3!K77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ش3!J78</f>
        <v>0</v>
      </c>
      <c r="I78" s="168">
        <f>ش3!K78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158650</v>
      </c>
      <c r="J79" s="274">
        <f t="shared" si="4"/>
        <v>0</v>
      </c>
      <c r="K79" s="275">
        <f t="shared" si="5"/>
        <v>158650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ش3!J80</f>
        <v>0</v>
      </c>
      <c r="I80" s="162">
        <f>ش3!K80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ش3!J81</f>
        <v>0</v>
      </c>
      <c r="I81" s="133">
        <f>ش3!K81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ش3!J82</f>
        <v>0</v>
      </c>
      <c r="I82" s="133">
        <f>ش3!K82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ش3!J83</f>
        <v>0</v>
      </c>
      <c r="I83" s="133">
        <f>ش3!K83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ش3!J84</f>
        <v>0</v>
      </c>
      <c r="I84" s="133">
        <f>ش3!K84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ش3!J85</f>
        <v>0</v>
      </c>
      <c r="I85" s="133">
        <f>ش3!K85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ش3!J86</f>
        <v>0</v>
      </c>
      <c r="I86" s="133">
        <f>ش3!K86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ش3!J87</f>
        <v>0</v>
      </c>
      <c r="I87" s="133">
        <f>ش3!K87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ش3!J88</f>
        <v>0</v>
      </c>
      <c r="I88" s="133">
        <f>ش3!K88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ش3!J89</f>
        <v>0</v>
      </c>
      <c r="I89" s="151">
        <f>ش3!K89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إبريل2024م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ش3!J94</f>
        <v>0</v>
      </c>
      <c r="I94" s="181">
        <f>ش3!K94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ش3!J95</f>
        <v>0</v>
      </c>
      <c r="I95" s="133">
        <f>ش3!K95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ش3!J96</f>
        <v>0</v>
      </c>
      <c r="I96" s="133">
        <f>ش3!K96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ش3!J97</f>
        <v>0</v>
      </c>
      <c r="I97" s="133">
        <f>ش3!K97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ش3!J98</f>
        <v>0</v>
      </c>
      <c r="I98" s="133">
        <f>ش3!K98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ش3!J99</f>
        <v>0</v>
      </c>
      <c r="I99" s="133">
        <f>ش3!K99</f>
        <v>158650</v>
      </c>
      <c r="J99" s="130">
        <f t="shared" si="6"/>
        <v>0</v>
      </c>
      <c r="K99" s="134">
        <f t="shared" si="7"/>
        <v>158650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ش3!J100</f>
        <v>0</v>
      </c>
      <c r="I100" s="168">
        <f>ش3!K100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ش3!J102</f>
        <v>0</v>
      </c>
      <c r="I102" s="162">
        <f>ش3!K102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ش3!J103</f>
        <v>0</v>
      </c>
      <c r="I103" s="133">
        <f>ش3!K103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ش3!J104</f>
        <v>0</v>
      </c>
      <c r="I104" s="133">
        <f>ش3!K104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ش3!J105</f>
        <v>0</v>
      </c>
      <c r="I105" s="133">
        <f>ش3!K105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ش3!J106</f>
        <v>0</v>
      </c>
      <c r="I106" s="133">
        <f>ش3!K106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ش3!J107</f>
        <v>0</v>
      </c>
      <c r="I107" s="133">
        <f>ش3!K107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ش3!J108</f>
        <v>0</v>
      </c>
      <c r="I108" s="133">
        <f>ش3!K108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ش3!J109</f>
        <v>0</v>
      </c>
      <c r="I109" s="133">
        <f>ش3!K109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ش3!J110</f>
        <v>0</v>
      </c>
      <c r="I110" s="133">
        <f>ش3!K110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ش3!J111</f>
        <v>0</v>
      </c>
      <c r="I111" s="133">
        <f>ش3!K111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ش3!J112</f>
        <v>0</v>
      </c>
      <c r="I112" s="133">
        <f>ش3!K112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ش3!J113</f>
        <v>0</v>
      </c>
      <c r="I113" s="133">
        <f>ش3!K113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ش3!J114</f>
        <v>0</v>
      </c>
      <c r="I114" s="133">
        <f>ش3!K114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ش3!J115</f>
        <v>0</v>
      </c>
      <c r="I115" s="133">
        <f>ش3!K115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ش3!J116</f>
        <v>0</v>
      </c>
      <c r="I116" s="133">
        <f>ش3!K116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ش3!J117</f>
        <v>0</v>
      </c>
      <c r="I117" s="133">
        <f>ش3!K117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ش3!J118</f>
        <v>0</v>
      </c>
      <c r="I118" s="133">
        <f>ش3!K118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ش3!J119</f>
        <v>0</v>
      </c>
      <c r="I119" s="133">
        <f>ش3!K119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ش3!J120</f>
        <v>0</v>
      </c>
      <c r="I120" s="140">
        <f>ش3!K120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48</v>
      </c>
      <c r="G121" s="272">
        <f>INT(SUM(G122,G124)+(SUM(F122,F124))%)</f>
        <v>669719</v>
      </c>
      <c r="H121" s="271">
        <f>(SUM(I122,I124)+SUM(H122,H124)%-I121)*100</f>
        <v>99</v>
      </c>
      <c r="I121" s="273">
        <f>INT(SUM(I122,I124)+(SUM(H122,H124))%)</f>
        <v>258711</v>
      </c>
      <c r="J121" s="274">
        <f t="shared" si="6"/>
        <v>47</v>
      </c>
      <c r="K121" s="275">
        <f t="shared" si="7"/>
        <v>928431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48</v>
      </c>
      <c r="G122" s="283">
        <f>INT(SUM(G123)+(SUM(F123))%)</f>
        <v>669719</v>
      </c>
      <c r="H122" s="284">
        <f>(SUM(I123)+SUM(H123)%-I122)*100</f>
        <v>99</v>
      </c>
      <c r="I122" s="285">
        <f>INT(SUM(I123)+(SUM(H123))%)</f>
        <v>258711</v>
      </c>
      <c r="J122" s="282">
        <f t="shared" si="6"/>
        <v>47</v>
      </c>
      <c r="K122" s="286">
        <f t="shared" si="7"/>
        <v>928431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>
        <v>48</v>
      </c>
      <c r="G123" s="16">
        <v>669719</v>
      </c>
      <c r="H123" s="189">
        <f>ش3!J123</f>
        <v>99</v>
      </c>
      <c r="I123" s="190">
        <f>ش3!K123</f>
        <v>258711</v>
      </c>
      <c r="J123" s="188">
        <f t="shared" si="6"/>
        <v>47</v>
      </c>
      <c r="K123" s="191">
        <f t="shared" si="7"/>
        <v>928431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ش3!J125</f>
        <v>0</v>
      </c>
      <c r="I125" s="162">
        <f>ش3!K125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ش3!J126</f>
        <v>0</v>
      </c>
      <c r="I126" s="140">
        <f>ش3!K126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ش3!J129</f>
        <v>0</v>
      </c>
      <c r="I129" s="126">
        <f>ش3!K129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ش3!J130</f>
        <v>0</v>
      </c>
      <c r="I130" s="140">
        <f>ش3!K130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ش3!J132</f>
        <v>0</v>
      </c>
      <c r="I132" s="126">
        <f>ش3!K132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ش3!J133</f>
        <v>0</v>
      </c>
      <c r="I133" s="140">
        <f>ش3!K133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ش3!J136</f>
        <v>0</v>
      </c>
      <c r="I136" s="126">
        <f>ش3!K136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ش3!J137</f>
        <v>0</v>
      </c>
      <c r="I137" s="133">
        <f>ش3!K137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ش3!J138</f>
        <v>0</v>
      </c>
      <c r="I138" s="133">
        <f>ش3!K138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ش3!J139</f>
        <v>0</v>
      </c>
      <c r="I139" s="151">
        <f>ش3!K139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إبريل2024م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ش3!J147</f>
        <v>0</v>
      </c>
      <c r="I147" s="160">
        <f>ش3!K147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ش3!J148</f>
        <v>0</v>
      </c>
      <c r="I148" s="131">
        <f>ش3!K148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ش3!J149</f>
        <v>0</v>
      </c>
      <c r="I149" s="166">
        <f>ش3!K149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ش3!J151</f>
        <v>0</v>
      </c>
      <c r="I151" s="160">
        <f>ش3!K151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ش3!J152</f>
        <v>0</v>
      </c>
      <c r="I152" s="131">
        <f>ش3!K152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ش3!J153</f>
        <v>0</v>
      </c>
      <c r="I153" s="166">
        <f>ش3!K153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ش3!J155</f>
        <v>0</v>
      </c>
      <c r="I155" s="160">
        <f>ش3!K155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ش3!J156</f>
        <v>0</v>
      </c>
      <c r="I156" s="131">
        <f>ش3!K156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ش3!J157</f>
        <v>0</v>
      </c>
      <c r="I157" s="166">
        <f>ش3!K157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ش3!J160</f>
        <v>0</v>
      </c>
      <c r="I160" s="160">
        <f>ش3!K160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ش3!J161</f>
        <v>0</v>
      </c>
      <c r="I161" s="131">
        <f>ش3!K161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ش3!J162</f>
        <v>0</v>
      </c>
      <c r="I162" s="131">
        <f>ش3!K162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ش3!J163</f>
        <v>0</v>
      </c>
      <c r="I163" s="131">
        <f>ش3!K163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ش3!J164</f>
        <v>0</v>
      </c>
      <c r="I164" s="149">
        <f>ش3!K164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26464163</v>
      </c>
      <c r="H166" s="199">
        <f>H4</f>
        <v>20</v>
      </c>
      <c r="I166" s="200">
        <f>I4</f>
        <v>33713744</v>
      </c>
      <c r="J166" s="265">
        <f>(SUM(G166,I166)+SUM(F166,H166)%-K166)*100</f>
        <v>20</v>
      </c>
      <c r="K166" s="269">
        <f>INT(SUM(G166,I166)+SUM(F166,H166)%)</f>
        <v>60177907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48</v>
      </c>
      <c r="G168" s="117">
        <f>G67</f>
        <v>669719</v>
      </c>
      <c r="H168" s="118">
        <f>H67</f>
        <v>99</v>
      </c>
      <c r="I168" s="117">
        <f>I67</f>
        <v>417361</v>
      </c>
      <c r="J168" s="271">
        <f>(SUM(G168,I168)+SUM(F168,H168)%-K168)*100</f>
        <v>47</v>
      </c>
      <c r="K168" s="275">
        <f>INT(SUM(G168,I168)+SUM(F168,H168)%)</f>
        <v>1087081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48</v>
      </c>
      <c r="G170" s="272">
        <f>INT(SUM(G166:G169)+(SUM(F166:F169))%)</f>
        <v>27133882</v>
      </c>
      <c r="H170" s="271">
        <f>(SUM(I166:I169)+SUM(H166:H169)%-I170)*100</f>
        <v>19</v>
      </c>
      <c r="I170" s="272">
        <f>INT(SUM(I166:I169)+(SUM(H166:H169))%)</f>
        <v>34131106</v>
      </c>
      <c r="J170" s="271">
        <f>(SUM(G170,I170)+SUM(F170,H170)%-K170)*100</f>
        <v>67</v>
      </c>
      <c r="K170" s="275">
        <f>INT(SUM(G170,I170)+SUM(F170,H170)%)</f>
        <v>61264988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إبريل2024م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ش3!J180</f>
        <v>0</v>
      </c>
      <c r="I180" s="190">
        <f>ش3!K180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ش3!J182</f>
        <v>0</v>
      </c>
      <c r="I182" s="190">
        <f>ش3!K182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ش3!J184</f>
        <v>0</v>
      </c>
      <c r="I184" s="162">
        <f>ش3!K184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ش3!J185</f>
        <v>0</v>
      </c>
      <c r="I185" s="168">
        <f>ش3!K185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ش3!J187</f>
        <v>0</v>
      </c>
      <c r="I187" s="162">
        <f>ش3!K187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ش3!J188</f>
        <v>0</v>
      </c>
      <c r="I188" s="133">
        <f>ش3!K188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ش3!J189</f>
        <v>0</v>
      </c>
      <c r="I189" s="133">
        <f>ش3!K189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ش3!J190</f>
        <v>0</v>
      </c>
      <c r="I190" s="133">
        <f>ش3!K190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ش3!J191</f>
        <v>0</v>
      </c>
      <c r="I191" s="168">
        <f>ش3!K191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ش3!J192</f>
        <v>0</v>
      </c>
      <c r="I192" s="299">
        <f>ش3!K192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ش3!J195</f>
        <v>0</v>
      </c>
      <c r="I195" s="162">
        <f>ش3!K195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ش3!J196</f>
        <v>0</v>
      </c>
      <c r="I196" s="168">
        <f>ش3!K196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ش3!J198</f>
        <v>0</v>
      </c>
      <c r="I198" s="162">
        <f>ش3!K198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ش3!J199</f>
        <v>0</v>
      </c>
      <c r="I199" s="168">
        <f>ش3!K199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ش3!J201</f>
        <v>0</v>
      </c>
      <c r="I201" s="162">
        <f>ش3!K201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ش3!J202</f>
        <v>0</v>
      </c>
      <c r="I202" s="151">
        <f>ش3!K202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10000</v>
      </c>
      <c r="H204" s="268">
        <f>(SUM(I205,I239,I250,I262)+SUM(H205,H239,H250,H262)%-I204)*100</f>
        <v>0</v>
      </c>
      <c r="I204" s="267">
        <f>INT(SUM(I205,I239,I250,I262)+(SUM(H205,H239,H250,H262))%)</f>
        <v>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10000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10000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0</v>
      </c>
      <c r="J205" s="274">
        <f t="shared" si="12"/>
        <v>0</v>
      </c>
      <c r="K205" s="275">
        <f t="shared" si="13"/>
        <v>10000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ش3!J207</f>
        <v>0</v>
      </c>
      <c r="I207" s="162">
        <f>ش3!K207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ش3!J208</f>
        <v>0</v>
      </c>
      <c r="I208" s="168">
        <f>ش3!K208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10000</v>
      </c>
      <c r="H209" s="274">
        <f>(SUM(I210)+SUM(H210)%-I209)*100</f>
        <v>0</v>
      </c>
      <c r="I209" s="273">
        <f>INT(SUM(I210)+(SUM(H210))%)</f>
        <v>0</v>
      </c>
      <c r="J209" s="274">
        <f t="shared" si="12"/>
        <v>0</v>
      </c>
      <c r="K209" s="275">
        <f t="shared" si="13"/>
        <v>10000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>
        <v>10000</v>
      </c>
      <c r="H210" s="188">
        <f>ش3!J210</f>
        <v>0</v>
      </c>
      <c r="I210" s="190">
        <f>ش3!K210</f>
        <v>0</v>
      </c>
      <c r="J210" s="188">
        <f t="shared" si="12"/>
        <v>0</v>
      </c>
      <c r="K210" s="191">
        <f t="shared" si="13"/>
        <v>10000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ش3!J212</f>
        <v>0</v>
      </c>
      <c r="I212" s="162">
        <f>ش3!K212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ش3!J213</f>
        <v>0</v>
      </c>
      <c r="I213" s="168">
        <f>ش3!K213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ش3!J215</f>
        <v>0</v>
      </c>
      <c r="I215" s="162">
        <f>ش3!K215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ش3!J216</f>
        <v>0</v>
      </c>
      <c r="I216" s="133">
        <f>ش3!K216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ش3!J217</f>
        <v>0</v>
      </c>
      <c r="I217" s="133">
        <f>ش3!K217</f>
        <v>0</v>
      </c>
      <c r="J217" s="130">
        <f t="shared" si="12"/>
        <v>0</v>
      </c>
      <c r="K217" s="134">
        <f t="shared" si="13"/>
        <v>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ش3!J218</f>
        <v>0</v>
      </c>
      <c r="I218" s="186">
        <f>ش3!K218</f>
        <v>0</v>
      </c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إبريل2024م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ش3!J224</f>
        <v>0</v>
      </c>
      <c r="I224" s="181">
        <f>ش3!K224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ش3!J225</f>
        <v>0</v>
      </c>
      <c r="I225" s="133">
        <f>ش3!K225</f>
        <v>0</v>
      </c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ش3!J226</f>
        <v>0</v>
      </c>
      <c r="I226" s="168">
        <f>ش3!K226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ش3!J228</f>
        <v>0</v>
      </c>
      <c r="I228" s="162">
        <f>ش3!K228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ش3!J229</f>
        <v>0</v>
      </c>
      <c r="I229" s="133">
        <f>ش3!K229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ش3!J230</f>
        <v>0</v>
      </c>
      <c r="I230" s="168">
        <f>ش3!K230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ش3!J232</f>
        <v>0</v>
      </c>
      <c r="I232" s="162">
        <f>ش3!K232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ش3!J233</f>
        <v>0</v>
      </c>
      <c r="I233" s="133">
        <f>ش3!K233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ش3!J234</f>
        <v>0</v>
      </c>
      <c r="I234" s="168">
        <f>ش3!K234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ش3!J236</f>
        <v>0</v>
      </c>
      <c r="I236" s="162">
        <f>ش3!K236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ش3!J237</f>
        <v>0</v>
      </c>
      <c r="I237" s="133">
        <f>ش3!K237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ش3!J238</f>
        <v>0</v>
      </c>
      <c r="I238" s="168">
        <f>ش3!K238</f>
        <v>0</v>
      </c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ش3!J241</f>
        <v>0</v>
      </c>
      <c r="I241" s="162">
        <f>ش3!K241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ش3!J242</f>
        <v>0</v>
      </c>
      <c r="I242" s="133">
        <f>ش3!K242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ش3!J243</f>
        <v>0</v>
      </c>
      <c r="I243" s="168">
        <f>ش3!K243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ش3!J245</f>
        <v>0</v>
      </c>
      <c r="I245" s="162">
        <f>ش3!K245</f>
        <v>0</v>
      </c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ش3!J246</f>
        <v>0</v>
      </c>
      <c r="I246" s="133">
        <f>ش3!K246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ش3!J247</f>
        <v>0</v>
      </c>
      <c r="I247" s="168">
        <f>ش3!K247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ش3!J249</f>
        <v>0</v>
      </c>
      <c r="I249" s="190">
        <f>ش3!K249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ش3!J252</f>
        <v>0</v>
      </c>
      <c r="I252" s="162">
        <f>ش3!K252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ش3!J253</f>
        <v>0</v>
      </c>
      <c r="I253" s="133">
        <f>ش3!K253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ش3!J254</f>
        <v>0</v>
      </c>
      <c r="I254" s="168">
        <f>ش3!K254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ش3!J256</f>
        <v>0</v>
      </c>
      <c r="I256" s="162">
        <f>ش3!K256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ش3!J257</f>
        <v>0</v>
      </c>
      <c r="I257" s="168">
        <f>ش3!K257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ش3!J259</f>
        <v>0</v>
      </c>
      <c r="I259" s="162">
        <f>ش3!K259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ش3!J260</f>
        <v>0</v>
      </c>
      <c r="I260" s="133">
        <f>ش3!K260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ش3!J261</f>
        <v>0</v>
      </c>
      <c r="I261" s="168">
        <f>ش3!K261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ش3!J264</f>
        <v>0</v>
      </c>
      <c r="I264" s="162">
        <f>ش3!K264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ش3!J265</f>
        <v>0</v>
      </c>
      <c r="I265" s="151">
        <f>ش3!K265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إبريل2024م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ش3!J273</f>
        <v>0</v>
      </c>
      <c r="I273" s="162">
        <f>ش3!K273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ش3!J274</f>
        <v>0</v>
      </c>
      <c r="I274" s="133">
        <f>ش3!K274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ش3!J275</f>
        <v>0</v>
      </c>
      <c r="I275" s="133">
        <f>ش3!K275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ش3!J276</f>
        <v>0</v>
      </c>
      <c r="I276" s="168">
        <f>ش3!K276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ش3!J278</f>
        <v>0</v>
      </c>
      <c r="I278" s="162">
        <f>ش3!K278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ش3!J279</f>
        <v>0</v>
      </c>
      <c r="I279" s="133">
        <f>ش3!K279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ش3!J280</f>
        <v>0</v>
      </c>
      <c r="I280" s="133">
        <f>ش3!K280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ش3!J281</f>
        <v>0</v>
      </c>
      <c r="I281" s="168">
        <f>ش3!K281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ش3!J284</f>
        <v>0</v>
      </c>
      <c r="I284" s="162">
        <f>ش3!K284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ش3!J285</f>
        <v>0</v>
      </c>
      <c r="I285" s="168">
        <f>ش3!K285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ش3!J287</f>
        <v>0</v>
      </c>
      <c r="I287" s="190">
        <f>ش3!K287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ش3!J289</f>
        <v>0</v>
      </c>
      <c r="I289" s="195">
        <f>ش3!K289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10000</v>
      </c>
      <c r="H290" s="311">
        <f>(SUM(I177,I204,I270)+SUM(H177,H204,H270)%-I290)*100</f>
        <v>0</v>
      </c>
      <c r="I290" s="312">
        <f>INT(SUM(I177,I204,I270)+(SUM(H177,H204,H270))%)</f>
        <v>0</v>
      </c>
      <c r="J290" s="313">
        <f t="shared" si="16"/>
        <v>0</v>
      </c>
      <c r="K290" s="314">
        <f t="shared" si="17"/>
        <v>10000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إبريل2024م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ش3!J298</f>
        <v>0</v>
      </c>
      <c r="I298" s="162">
        <f>ش3!K298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ش3!J299</f>
        <v>0</v>
      </c>
      <c r="I299" s="133">
        <f>ش3!K299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ش3!J300</f>
        <v>0</v>
      </c>
      <c r="I300" s="168">
        <f>ش3!K300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ش3!J302</f>
        <v>0</v>
      </c>
      <c r="I302" s="162">
        <f>ش3!K302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ش3!J303</f>
        <v>0</v>
      </c>
      <c r="I303" s="133">
        <f>ش3!K303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ش3!J304</f>
        <v>0</v>
      </c>
      <c r="I304" s="168">
        <f>ش3!K304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ش3!J306</f>
        <v>0</v>
      </c>
      <c r="I306" s="162">
        <f>ش3!K306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ش3!J307</f>
        <v>0</v>
      </c>
      <c r="I307" s="133">
        <f>ش3!K307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ش3!J308</f>
        <v>0</v>
      </c>
      <c r="I308" s="168">
        <f>ش3!K308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ش3!J311</f>
        <v>0</v>
      </c>
      <c r="I311" s="162">
        <f>ش3!K311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ش3!J312</f>
        <v>0</v>
      </c>
      <c r="I312" s="133">
        <f>ش3!K312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ش3!J313</f>
        <v>0</v>
      </c>
      <c r="I313" s="133">
        <f>ش3!K313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ش3!J314</f>
        <v>0</v>
      </c>
      <c r="I314" s="133">
        <f>ش3!K314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ش3!J315</f>
        <v>0</v>
      </c>
      <c r="I315" s="168">
        <f>ش3!K315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ش3!J317</f>
        <v>0</v>
      </c>
      <c r="I317" s="195">
        <f>ش3!K317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10000</v>
      </c>
      <c r="H319" s="223">
        <f>H290</f>
        <v>0</v>
      </c>
      <c r="I319" s="229">
        <f>I290</f>
        <v>0</v>
      </c>
      <c r="J319" s="326">
        <f>(SUM(G319,I319)+SUM(F319,H319)%-K319)*100</f>
        <v>0</v>
      </c>
      <c r="K319" s="327">
        <f>INT(SUM(G319,I319)+SUM(F319,H319)%)</f>
        <v>10000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10000</v>
      </c>
      <c r="H321" s="311">
        <f>(SUM(I319:I320)+SUM(H319:H320)%-I321)*100</f>
        <v>0</v>
      </c>
      <c r="I321" s="317">
        <f>INT(SUM(I319:I320)+(SUM(H319:H320))%)</f>
        <v>0</v>
      </c>
      <c r="J321" s="311">
        <f>(SUM(G321,I321)+SUM(F321,H321)%-K321)*100</f>
        <v>0</v>
      </c>
      <c r="K321" s="314">
        <f>INT(SUM(G321,I321)+SUM(F321,H321)%)</f>
        <v>10000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3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pane xSplit="7" ySplit="4" topLeftCell="H45" activePane="bottomRight" state="frozen"/>
      <selection activeCell="C28" sqref="C28:I35"/>
      <selection pane="topRight" activeCell="C28" sqref="C28:I35"/>
      <selection pane="bottomLeft" activeCell="C28" sqref="C28:I35"/>
      <selection pane="bottomRight" activeCell="K46" sqref="K46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ش4!$A$1</f>
        <v>#NAME?</v>
      </c>
      <c r="B1" s="547"/>
      <c r="C1" s="547"/>
      <c r="D1" s="547"/>
      <c r="E1" s="547"/>
      <c r="F1" s="76"/>
      <c r="H1" s="78" t="str">
        <f>ش4!$F$1</f>
        <v xml:space="preserve"> شهر إبريل2024م </v>
      </c>
      <c r="I1" s="543"/>
      <c r="J1" s="543"/>
      <c r="K1" s="76"/>
      <c r="L1" s="546" t="str">
        <f>إبريل!$C$42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إبريل2024م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ع3!A6</f>
        <v>0</v>
      </c>
      <c r="D6" s="352">
        <f>ع3!B6</f>
        <v>0</v>
      </c>
      <c r="E6" s="351"/>
      <c r="F6" s="353"/>
      <c r="G6" s="354"/>
      <c r="H6" s="355" t="s">
        <v>53</v>
      </c>
      <c r="I6" s="356"/>
      <c r="J6" s="351">
        <f>ش4!F170</f>
        <v>48</v>
      </c>
      <c r="K6" s="352">
        <f>ش4!G170</f>
        <v>27133882</v>
      </c>
      <c r="L6" s="351">
        <f>ع3!N6</f>
        <v>19</v>
      </c>
      <c r="M6" s="353">
        <f>ع3!O6</f>
        <v>34131106</v>
      </c>
      <c r="N6" s="349">
        <f>(SUM(K6,M6)+SUM(J6,L6)%-O6)*100</f>
        <v>67</v>
      </c>
      <c r="O6" s="357">
        <f>INT(SUM(K6,M6)+SUM(J6,L6)%)</f>
        <v>61264988</v>
      </c>
      <c r="P6" s="358"/>
      <c r="Q6" s="342"/>
      <c r="R6" s="359" t="str">
        <f t="shared" si="0"/>
        <v xml:space="preserve">المـــــــــــــــــــوارد </v>
      </c>
      <c r="S6" s="419">
        <f>ع3!AF6</f>
        <v>0</v>
      </c>
      <c r="T6" s="420">
        <f>ع3!AG6</f>
        <v>0</v>
      </c>
      <c r="U6" s="351">
        <f>ع3!AH6</f>
        <v>19</v>
      </c>
      <c r="V6" s="421">
        <f>ع3!AI6</f>
        <v>34131106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48</v>
      </c>
      <c r="Z6" s="357">
        <f t="shared" si="2"/>
        <v>27133882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67</v>
      </c>
      <c r="AE6" s="364">
        <f>INT(SUM(V6,Z6)+SUM(U6,Y6)%)</f>
        <v>61264988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67</v>
      </c>
      <c r="AI6" s="357">
        <f>IF(AC6+AB6/100&lt;AE6+AD6/100,INT(((AE6+AD6/100)-(AC6+AB6/100))),0)</f>
        <v>61264988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10000</v>
      </c>
      <c r="C7" s="368">
        <f>ع3!A7</f>
        <v>0</v>
      </c>
      <c r="D7" s="369">
        <f>ع3!B7</f>
        <v>0</v>
      </c>
      <c r="E7" s="368">
        <f>ش4!$F$321</f>
        <v>0</v>
      </c>
      <c r="F7" s="370">
        <f>ش4!$G$321</f>
        <v>10000</v>
      </c>
      <c r="G7" s="348"/>
      <c r="H7" s="371" t="s">
        <v>54</v>
      </c>
      <c r="I7" s="356"/>
      <c r="J7" s="368"/>
      <c r="K7" s="369"/>
      <c r="L7" s="368">
        <f>ع3!N7</f>
        <v>0</v>
      </c>
      <c r="M7" s="370">
        <f>ع3!O7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ع3!AF7</f>
        <v>0</v>
      </c>
      <c r="T7" s="370">
        <f>ع3!AG7</f>
        <v>0</v>
      </c>
      <c r="U7" s="368">
        <f>ع3!AH7</f>
        <v>0</v>
      </c>
      <c r="V7" s="412">
        <f>ع3!AI7</f>
        <v>0</v>
      </c>
      <c r="W7" s="366">
        <f t="shared" si="1"/>
        <v>0</v>
      </c>
      <c r="X7" s="377">
        <f t="shared" si="1"/>
        <v>10000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10000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10000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67</v>
      </c>
      <c r="B8" s="372">
        <f>INT(SUM(F8,D8)+SUM(E8,C8)%)</f>
        <v>61264988</v>
      </c>
      <c r="C8" s="368">
        <f>ع3!A8</f>
        <v>19</v>
      </c>
      <c r="D8" s="369">
        <f>ع3!B8</f>
        <v>34131106</v>
      </c>
      <c r="E8" s="374">
        <f>ش4!F170</f>
        <v>48</v>
      </c>
      <c r="F8" s="375">
        <f>ش4!G170</f>
        <v>27133882</v>
      </c>
      <c r="G8" s="348"/>
      <c r="H8" s="333" t="s">
        <v>55</v>
      </c>
      <c r="I8" s="334"/>
      <c r="J8" s="374">
        <f>E8</f>
        <v>48</v>
      </c>
      <c r="K8" s="378">
        <f>F8</f>
        <v>27133882</v>
      </c>
      <c r="L8" s="368">
        <f>ع3!N8</f>
        <v>19</v>
      </c>
      <c r="M8" s="370">
        <f>ع3!O8</f>
        <v>34131106</v>
      </c>
      <c r="N8" s="366">
        <f>(SUM(K8,M8)+SUM(J8,L8)%-O8)*100</f>
        <v>67</v>
      </c>
      <c r="O8" s="372">
        <f>INT(SUM(K8,M8)+SUM(J8,L8)%)</f>
        <v>61264988</v>
      </c>
      <c r="P8" s="358"/>
      <c r="Q8" s="342"/>
      <c r="R8" s="335" t="str">
        <f t="shared" si="0"/>
        <v xml:space="preserve">حساب البنك موارد محلية </v>
      </c>
      <c r="S8" s="368">
        <f>ع3!AF8</f>
        <v>0</v>
      </c>
      <c r="T8" s="369">
        <f>ع3!AG8</f>
        <v>0</v>
      </c>
      <c r="U8" s="368">
        <f>ع3!AH8</f>
        <v>0</v>
      </c>
      <c r="V8" s="412">
        <f>ع3!AI8</f>
        <v>0</v>
      </c>
      <c r="W8" s="366">
        <f t="shared" si="1"/>
        <v>48</v>
      </c>
      <c r="X8" s="377">
        <f t="shared" si="1"/>
        <v>27133882</v>
      </c>
      <c r="Y8" s="366">
        <f t="shared" si="2"/>
        <v>48</v>
      </c>
      <c r="Z8" s="372">
        <f t="shared" si="2"/>
        <v>27133882</v>
      </c>
      <c r="AA8" s="342"/>
      <c r="AB8" s="366">
        <f>(SUM(T8,X8)+SUM(S8,W8)%-AC8)*100</f>
        <v>48</v>
      </c>
      <c r="AC8" s="367">
        <f>INT(SUM(T8,X8)+SUM(S8,W8)%)</f>
        <v>27133882</v>
      </c>
      <c r="AD8" s="366">
        <f>(SUM(V8,Z8)+SUM(U8,Y8)%-AE8)*100</f>
        <v>48</v>
      </c>
      <c r="AE8" s="377">
        <f>INT(SUM(V8,Z8)+SUM(U8,Y8)%)</f>
        <v>27133882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ع3!A9</f>
        <v>#NAME?</v>
      </c>
      <c r="D9" s="369" t="e">
        <f ca="1">ع3!B9</f>
        <v>#NAME?</v>
      </c>
      <c r="E9" s="368" t="e">
        <f ca="1">_mod2(IF(VALUE(LEFT(FNAME(),2))&lt;=21,CHOOSE(VALUE(LEFT(FNAME(),2))-1,[2]ش4!$B$18,[2]ش4!$C$18,[2]ش4!$D$18,[2]ش4!$E$18,[2]ش4!$F$18,[2]ش4!$G$18,[2]ش4!$H$18,[2]ش4!$I$18,[2]ش4!$J$18,[2]ش4!$K$18,[2]ش4!$L$18,[2]ش4!$M$18,[2]ش4!$N$18,[2]ش4!$O$18,[2]ش4!$P$18,[2]ش4!$Q$18,[2]ش4!$R$18,[2]ش4!$S$18,[2]ش4!$T$18,[2]ش4!$U$18),CHOOSE(VALUE(LEFT(FNAME(),2))-21,[2]ش4!$V$18,[2]ش4!$W$18,[2]ش4!$X$18,[2]ش4!$Y$18,[2]ش4!$Z$18,[2]ش4!$AA$18,[2]ش4!$AB$18,[2]ش4!$AC$18,[2]ش4!$AD$18,[2]ش4!$AE$18,[2]ش4!$AF$18,[2]ش4!$AG$18,[2]ش4!$AH$18,[2]ش4!$AI$18,[2]ش4!$AJ$18)),1)*100</f>
        <v>#NAME?</v>
      </c>
      <c r="F9" s="370" t="e">
        <f ca="1">INT(IF(VALUE(LEFT(FNAME(),2))&lt;=21,CHOOSE(VALUE(LEFT(FNAME(),2))-1,[2]ش4!$B$18,[2]ش4!$C$18,[2]ش4!$D$18,[2]ش4!$E$18,[2]ش4!$F$18,[2]ش4!$G$18,[2]ش4!$H$18,[2]ش4!$I$18,[2]ش4!$J$18,[2]ش4!$K$18,[2]ش4!$L$18,[2]ش4!$M$18,[2]ش4!$N$18,[2]ش4!$O$18,[2]ش4!$P$18,[2]ش4!$Q$18,[2]ش4!$R$18,[2]ش4!$S$18,[2]ش4!$T$18,[2]ش4!$U$18),CHOOSE(VALUE(LEFT(FNAME(),2))-21,[2]ش4!$V$18,[2]ش4!$W$18,[2]ش4!$X$18,[2]ش4!$Y$18,[2]ش4!$Z$18,[2]ش4!$AA$18,[2]ش4!$AB$18,[2]ش4!$AC$18,[2]ش4!$AD$18,[2]ش4!$AE$18,[2]ش4!$AF$18,[2]ش4!$AG$18,[2]ش4!$AH$18,[2]ش4!$AI$18,[2]ش4!$AJ$18)))</f>
        <v>#NAME?</v>
      </c>
      <c r="G9" s="348"/>
      <c r="H9" s="333" t="s">
        <v>56</v>
      </c>
      <c r="I9" s="334"/>
      <c r="J9" s="368">
        <f>ش4!$F$319</f>
        <v>0</v>
      </c>
      <c r="K9" s="369">
        <f>ش4!$G$319</f>
        <v>10000</v>
      </c>
      <c r="L9" s="368">
        <f>ع3!N9</f>
        <v>0</v>
      </c>
      <c r="M9" s="370">
        <f>ع3!O9</f>
        <v>0</v>
      </c>
      <c r="N9" s="366">
        <f>(SUM(K9,M9)+SUM(J9,L9)%-O9)*100</f>
        <v>0</v>
      </c>
      <c r="O9" s="372">
        <f>INT(SUM(K9,M9)+SUM(J9,L9)%)</f>
        <v>10000</v>
      </c>
      <c r="P9" s="358"/>
      <c r="Q9" s="342"/>
      <c r="R9" s="335" t="str">
        <f t="shared" si="0"/>
        <v>حساب البنك نفقات تشغيلية محلية</v>
      </c>
      <c r="S9" s="368" t="e">
        <f ca="1">ع3!AF9</f>
        <v>#NAME?</v>
      </c>
      <c r="T9" s="369" t="e">
        <f ca="1">ع3!AG9</f>
        <v>#NAME?</v>
      </c>
      <c r="U9" s="368" t="e">
        <f ca="1">ع3!AH9</f>
        <v>#NAME?</v>
      </c>
      <c r="V9" s="412" t="e">
        <f ca="1">ع3!AI9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10000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ع3!A10</f>
        <v>#NAME?</v>
      </c>
      <c r="D10" s="382" t="e">
        <f ca="1">ع3!B10</f>
        <v>#NAME?</v>
      </c>
      <c r="E10" s="381" t="e">
        <f ca="1">_mod2(IF(VALUE(LEFT(FNAME(),2))&lt;=21,CHOOSE(VALUE(LEFT(FNAME(),2))-1,[2]ش4!$B$22,[2]ش4!$C$22,[2]ش4!$D$22,[2]ش4!$E$22,[2]ش4!$F$22,[2]ش4!$G$22,[2]ش4!$H$22,[2]ش4!$I$22,[2]ش4!$J$22,[2]ش4!$K$22,[2]ش4!$L$22,[2]ش4!$M$22,[2]ش4!$N$22,[2]ش4!$O$22,[2]ش4!$P$22,[2]ش4!$Q$22,[2]ش4!$R$22,[2]ش4!$S$22,[2]ش4!$T$22,[2]ش4!$U$22),CHOOSE(VALUE(LEFT(FNAME(),2))-21,[2]ش4!$V$22,[2]ش4!$W$22,[2]ش4!$X$22,[2]ش4!$Y$22,[2]ش4!$Z$22,[2]ش4!$AA$22,[2]ش4!$AB$22,[2]ش4!$AC$22,[2]ش4!$AD$22,[2]ش4!$AE$22,[2]ش4!$AF$22,[2]ش4!$AG$22,[2]ش4!$AH$22,[2]ش4!$AI$22,[2]ش4!$AJ$22)),1)*100</f>
        <v>#NAME?</v>
      </c>
      <c r="F10" s="383" t="e">
        <f ca="1">INT(IF(VALUE(LEFT(FNAME(),2))&lt;=21,CHOOSE(VALUE(LEFT(FNAME(),2))-1,[2]ش4!$B$22,[2]ش4!$C$22,[2]ش4!$D$22,[2]ش4!$E$22,[2]ش4!$F$22,[2]ش4!$G$22,[2]ش4!$H$22,[2]ش4!$I$22,[2]ش4!$J$22,[2]ش4!$K$22,[2]ش4!$L$22,[2]ش4!$M$22,[2]ش4!$N$22,[2]ش4!$O$22,[2]ش4!$P$22,[2]ش4!$Q$22,[2]ش4!$R$22,[2]ش4!$S$22,[2]ش4!$T$22,[2]ش4!$U$22),CHOOSE(VALUE(LEFT(FNAME(),2))-21,[2]ش4!$V$22,[2]ش4!$W$22,[2]ش4!$X$22,[2]ش4!$Y$22,[2]ش4!$Z$22,[2]ش4!$AA$22,[2]ش4!$AB$22,[2]ش4!$AC$22,[2]ش4!$AD$22,[2]ش4!$AE$22,[2]ش4!$AF$22,[2]ش4!$AG$22,[2]ش4!$AH$22,[2]ش4!$AI$22,[2]ش4!$AJ$22)))</f>
        <v>#NAME?</v>
      </c>
      <c r="G10" s="348"/>
      <c r="H10" s="336" t="s">
        <v>57</v>
      </c>
      <c r="I10" s="334"/>
      <c r="J10" s="381">
        <f>ش4!$F$320</f>
        <v>0</v>
      </c>
      <c r="K10" s="382">
        <f>ش4!$G$320</f>
        <v>0</v>
      </c>
      <c r="L10" s="381">
        <f>ع3!N10</f>
        <v>0</v>
      </c>
      <c r="M10" s="383">
        <f>ع3!O10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ع3!AF10</f>
        <v>#NAME?</v>
      </c>
      <c r="T10" s="382" t="e">
        <f ca="1">ع3!AG10</f>
        <v>#NAME?</v>
      </c>
      <c r="U10" s="381" t="e">
        <f ca="1">ع3!AH10</f>
        <v>#NAME?</v>
      </c>
      <c r="V10" s="418" t="e">
        <f ca="1">ع3!AI10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96</v>
      </c>
      <c r="K11" s="339">
        <f>INT(SUM(K6:K10)+(SUM(J6:J10))%)</f>
        <v>54277764</v>
      </c>
      <c r="L11" s="338">
        <f>(SUM(M6:M10)+SUM(L6:L10)%-M11)*100</f>
        <v>38</v>
      </c>
      <c r="M11" s="339">
        <f>INT(SUM(M6:M10)+(SUM(L6:L10))%)</f>
        <v>68262212</v>
      </c>
      <c r="N11" s="338">
        <f>(SUM(O6:O10)+SUM(N6:N10)%-O11)*100</f>
        <v>34</v>
      </c>
      <c r="O11" s="341">
        <f>INT(SUM(O6:O10)+(SUM(N6:N10))%)</f>
        <v>122539977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96</v>
      </c>
      <c r="Z11" s="341">
        <f>INT(SUM(Z6:Z10)+(SUM(Y6:Y10))%)</f>
        <v>54277764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38032372</v>
      </c>
      <c r="C13" s="349">
        <f>ع3!A13</f>
        <v>0</v>
      </c>
      <c r="D13" s="350">
        <f>ع3!B13</f>
        <v>25995372</v>
      </c>
      <c r="E13" s="362">
        <v>0</v>
      </c>
      <c r="F13" s="397">
        <v>12037000</v>
      </c>
      <c r="G13" s="348"/>
      <c r="H13" s="343" t="s">
        <v>60</v>
      </c>
      <c r="I13" s="334"/>
      <c r="J13" s="398">
        <f>E13</f>
        <v>0</v>
      </c>
      <c r="K13" s="399">
        <f>F13</f>
        <v>12037000</v>
      </c>
      <c r="L13" s="349">
        <f>ع3!N13</f>
        <v>0</v>
      </c>
      <c r="M13" s="350">
        <f>ع3!O13</f>
        <v>25995372</v>
      </c>
      <c r="N13" s="349">
        <f t="shared" ref="N13:N23" si="6">(SUM(K13,M13)+SUM(J13,L13)%-O13)*100</f>
        <v>0</v>
      </c>
      <c r="O13" s="357">
        <f t="shared" ref="O13:O23" si="7">INT(SUM(K13,M13)+SUM(J13,L13)%)</f>
        <v>38032372</v>
      </c>
      <c r="P13" s="358"/>
      <c r="Q13" s="342"/>
      <c r="R13" s="343" t="str">
        <f t="shared" si="3"/>
        <v xml:space="preserve">حساب النقدية </v>
      </c>
      <c r="S13" s="351">
        <f>ع3!AF13</f>
        <v>0</v>
      </c>
      <c r="T13" s="352">
        <f>ع3!AG13</f>
        <v>0</v>
      </c>
      <c r="U13" s="351">
        <f>ع3!AH13</f>
        <v>0</v>
      </c>
      <c r="V13" s="352">
        <f>ع3!AI13</f>
        <v>0</v>
      </c>
      <c r="W13" s="349">
        <f t="shared" ref="W13:W23" si="8">E13</f>
        <v>0</v>
      </c>
      <c r="X13" s="350">
        <f t="shared" ref="X13:X23" si="9">F13</f>
        <v>12037000</v>
      </c>
      <c r="Y13" s="349">
        <f t="shared" ref="Y13:Y23" si="10">J13</f>
        <v>0</v>
      </c>
      <c r="Z13" s="357">
        <f t="shared" ref="Z13:Z23" si="11">K13</f>
        <v>12037000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12037000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12037000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ع3!A14</f>
        <v>0</v>
      </c>
      <c r="D14" s="402">
        <f>ع3!B14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ع3!N14</f>
        <v>0</v>
      </c>
      <c r="M14" s="402">
        <f>ع3!O14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ع3!AF14</f>
        <v>0</v>
      </c>
      <c r="T14" s="423">
        <f>ع3!AG14</f>
        <v>0</v>
      </c>
      <c r="U14" s="422">
        <f>ع3!AH14</f>
        <v>0</v>
      </c>
      <c r="V14" s="423">
        <f>ع3!AI14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ع3!A15</f>
        <v>0</v>
      </c>
      <c r="D15" s="369">
        <f>ع3!B15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ع3!N15</f>
        <v>0</v>
      </c>
      <c r="M15" s="369">
        <f>ع3!O15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ع3!AF15</f>
        <v>0</v>
      </c>
      <c r="T15" s="423">
        <f>ع3!AG15</f>
        <v>0</v>
      </c>
      <c r="U15" s="422">
        <f>ع3!AH15</f>
        <v>0</v>
      </c>
      <c r="V15" s="423">
        <f>ع3!AI15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ع3!A16</f>
        <v>0</v>
      </c>
      <c r="D16" s="367">
        <f>ع3!B16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ع3!N16</f>
        <v>0</v>
      </c>
      <c r="M16" s="367">
        <f>ع3!O16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ع3!AF16</f>
        <v>0</v>
      </c>
      <c r="T16" s="369">
        <f>ع3!AG16</f>
        <v>0</v>
      </c>
      <c r="U16" s="368">
        <f>ع3!AH16</f>
        <v>0</v>
      </c>
      <c r="V16" s="369">
        <f>ع3!AI16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ع3!A17</f>
        <v>0</v>
      </c>
      <c r="D17" s="367">
        <f>ع3!B17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ع3!N17</f>
        <v>0</v>
      </c>
      <c r="M17" s="367">
        <f>ع3!O17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ع3!AF17</f>
        <v>0</v>
      </c>
      <c r="T17" s="369">
        <f>ع3!AG17</f>
        <v>0</v>
      </c>
      <c r="U17" s="368">
        <f>ع3!AH17</f>
        <v>0</v>
      </c>
      <c r="V17" s="369">
        <f>ع3!AI17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ع3!A18</f>
        <v>0</v>
      </c>
      <c r="D18" s="367">
        <f>ع3!B18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ع3!N18</f>
        <v>0</v>
      </c>
      <c r="M18" s="367">
        <f>ع3!O18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ع3!AF18</f>
        <v>0</v>
      </c>
      <c r="T18" s="369">
        <f>ع3!AG18</f>
        <v>0</v>
      </c>
      <c r="U18" s="368">
        <f>ع3!AH18</f>
        <v>0</v>
      </c>
      <c r="V18" s="369">
        <f>ع3!AI18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ع3!A19</f>
        <v>0</v>
      </c>
      <c r="D19" s="367">
        <f>ع3!B19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ع3!N19</f>
        <v>0</v>
      </c>
      <c r="M19" s="367">
        <f>ع3!O19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ع3!AF19</f>
        <v>0</v>
      </c>
      <c r="T19" s="369">
        <f>ع3!AG19</f>
        <v>0</v>
      </c>
      <c r="U19" s="368">
        <f>ع3!AH19</f>
        <v>0</v>
      </c>
      <c r="V19" s="369">
        <f>ع3!AI19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ع3!A20</f>
        <v>0</v>
      </c>
      <c r="D20" s="367">
        <f>ع3!B20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ع3!N20</f>
        <v>0</v>
      </c>
      <c r="M20" s="367">
        <f>ع3!O20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ع3!AF20</f>
        <v>0</v>
      </c>
      <c r="T20" s="369">
        <f>ع3!AG20</f>
        <v>0</v>
      </c>
      <c r="U20" s="368">
        <f>ع3!AH20</f>
        <v>0</v>
      </c>
      <c r="V20" s="369">
        <f>ع3!AI20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ع3!A21</f>
        <v>0</v>
      </c>
      <c r="D21" s="367">
        <f>ع3!B21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ع3!N21</f>
        <v>0</v>
      </c>
      <c r="M21" s="367">
        <f>ع3!O21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ع3!AF21</f>
        <v>0</v>
      </c>
      <c r="T21" s="369">
        <f>ع3!AG21</f>
        <v>0</v>
      </c>
      <c r="U21" s="368">
        <f>ع3!AH21</f>
        <v>0</v>
      </c>
      <c r="V21" s="369">
        <f>ع3!AI21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ع3!A22</f>
        <v>0</v>
      </c>
      <c r="D22" s="367">
        <f>ع3!B22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ع3!N22</f>
        <v>0</v>
      </c>
      <c r="M22" s="367">
        <f>ع3!O22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ع3!AF22</f>
        <v>0</v>
      </c>
      <c r="T22" s="369">
        <f>ع3!AG22</f>
        <v>0</v>
      </c>
      <c r="U22" s="368">
        <f>ع3!AH22</f>
        <v>0</v>
      </c>
      <c r="V22" s="369">
        <f>ع3!AI22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67</v>
      </c>
      <c r="B23" s="367">
        <f t="shared" si="5"/>
        <v>61264988</v>
      </c>
      <c r="C23" s="366">
        <f>ع3!A23</f>
        <v>19</v>
      </c>
      <c r="D23" s="367">
        <f>ع3!B23</f>
        <v>34131106</v>
      </c>
      <c r="E23" s="368">
        <f>J8</f>
        <v>48</v>
      </c>
      <c r="F23" s="370">
        <f>K8</f>
        <v>27133882</v>
      </c>
      <c r="G23" s="348"/>
      <c r="H23" s="335" t="s">
        <v>70</v>
      </c>
      <c r="I23" s="334"/>
      <c r="J23" s="368"/>
      <c r="K23" s="369"/>
      <c r="L23" s="366">
        <f>ع3!N23</f>
        <v>0</v>
      </c>
      <c r="M23" s="367">
        <f>ع3!O23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ع3!AF23</f>
        <v>19</v>
      </c>
      <c r="T23" s="369">
        <f>ع3!AG23</f>
        <v>34131106</v>
      </c>
      <c r="U23" s="368">
        <f>ع3!AH23</f>
        <v>0</v>
      </c>
      <c r="V23" s="369">
        <f>ع3!AI23</f>
        <v>0</v>
      </c>
      <c r="W23" s="366">
        <f t="shared" si="8"/>
        <v>48</v>
      </c>
      <c r="X23" s="367">
        <f t="shared" si="9"/>
        <v>27133882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67</v>
      </c>
      <c r="AC23" s="367">
        <f t="shared" si="13"/>
        <v>61264988</v>
      </c>
      <c r="AD23" s="366">
        <f t="shared" si="14"/>
        <v>0</v>
      </c>
      <c r="AE23" s="367">
        <f t="shared" si="15"/>
        <v>0</v>
      </c>
      <c r="AF23" s="366">
        <f t="shared" si="16"/>
        <v>67</v>
      </c>
      <c r="AG23" s="367">
        <f t="shared" si="17"/>
        <v>61264988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67</v>
      </c>
      <c r="B24" s="339">
        <f>INT(SUM(B13:B23)+(SUM(A13:A23))%)</f>
        <v>99297360</v>
      </c>
      <c r="C24" s="338">
        <f>(SUM(D13:D23)+SUM(C13:C23)%-D24)*100</f>
        <v>19</v>
      </c>
      <c r="D24" s="339">
        <f>INT(SUM(D13:D23)+(SUM(C13:C23))%)</f>
        <v>60126478</v>
      </c>
      <c r="E24" s="338">
        <f>(SUM(F13:F23)+SUM(E13:E23)%-F24)*100</f>
        <v>48</v>
      </c>
      <c r="F24" s="341">
        <f>INT(SUM(F13:F23)+(SUM(E13:E23))%)</f>
        <v>39170882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12037000</v>
      </c>
      <c r="L24" s="338">
        <f>(SUM(M13:M23)+SUM(L13:L23)%-M24)*100</f>
        <v>0</v>
      </c>
      <c r="M24" s="339">
        <f>INT(SUM(M13:M23)+(SUM(L13:L23))%)</f>
        <v>25995372</v>
      </c>
      <c r="N24" s="338">
        <f>(SUM(O13:O23)+SUM(N13:N23)%-O24)*100</f>
        <v>0</v>
      </c>
      <c r="O24" s="341">
        <f>INT(SUM(O13:O23)+(SUM(N13:N23))%)</f>
        <v>38032372</v>
      </c>
      <c r="P24" s="358"/>
      <c r="Q24" s="342"/>
      <c r="R24" s="389" t="s">
        <v>71</v>
      </c>
      <c r="S24" s="338">
        <f>(SUM(T13:T23)+SUM(S13:S23)%-T24)*100</f>
        <v>19</v>
      </c>
      <c r="T24" s="339">
        <f>INT(SUM(T13:T23)+(SUM(S13:S23))%)</f>
        <v>34131106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48</v>
      </c>
      <c r="X24" s="340">
        <f>INT(SUM(X13:X23)+(SUM(W13:W23))%)</f>
        <v>39170882</v>
      </c>
      <c r="Y24" s="338">
        <f>(SUM(Z13:Z23)+SUM(Y13:Y23)%-Z24)*100</f>
        <v>0</v>
      </c>
      <c r="Z24" s="341">
        <f>INT(SUM(Z13:Z23)+(SUM(Y13:Y23))%)</f>
        <v>12037000</v>
      </c>
      <c r="AA24" s="342"/>
      <c r="AB24" s="338">
        <f>(SUM(AC13:AC23)+SUM(AB13:AB23)%-AC24)*100</f>
        <v>67</v>
      </c>
      <c r="AC24" s="339">
        <f>INT(SUM(AC13:AC23)+(SUM(AB13:AB23))%)</f>
        <v>73301988</v>
      </c>
      <c r="AD24" s="338">
        <f>(SUM(AE13:AE23)+SUM(AD13:AD23)%-AE24)*100</f>
        <v>0</v>
      </c>
      <c r="AE24" s="340">
        <f>INT(SUM(AE13:AE23)+(SUM(AD13:AD23))%)</f>
        <v>12037000</v>
      </c>
      <c r="AF24" s="338">
        <f>(SUM(AG13:AG23)+SUM(AF13:AF23)%-AG24)*100</f>
        <v>67</v>
      </c>
      <c r="AG24" s="340">
        <f>INT(SUM(AG13:AG23)+(SUM(AF13:AF23))%)</f>
        <v>61264988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ع3!A26</f>
        <v>0</v>
      </c>
      <c r="D26" s="350">
        <f>ع3!B26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ع3!N26</f>
        <v>0</v>
      </c>
      <c r="M26" s="357">
        <f>ع3!O26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ع3!AF26</f>
        <v>0</v>
      </c>
      <c r="T26" s="421">
        <f>ع3!AG26</f>
        <v>0</v>
      </c>
      <c r="U26" s="351">
        <f>ع3!AH26</f>
        <v>0</v>
      </c>
      <c r="V26" s="421">
        <f>ع3!AI26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ع3!A27</f>
        <v>0</v>
      </c>
      <c r="D27" s="367">
        <f>ع3!B27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ع3!N27</f>
        <v>0</v>
      </c>
      <c r="M27" s="372">
        <f>ع3!O27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ع3!AF27</f>
        <v>0</v>
      </c>
      <c r="T27" s="412">
        <f>ع3!AG27</f>
        <v>0</v>
      </c>
      <c r="U27" s="368">
        <f>ع3!AH27</f>
        <v>0</v>
      </c>
      <c r="V27" s="412">
        <f>ع3!AI27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ع3!A28</f>
        <v>0</v>
      </c>
      <c r="D28" s="367">
        <f>ع3!B28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ع3!N28</f>
        <v>0</v>
      </c>
      <c r="M28" s="372">
        <f>ع3!O28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ع3!AF28</f>
        <v>0</v>
      </c>
      <c r="T28" s="412">
        <f>ع3!AG28</f>
        <v>0</v>
      </c>
      <c r="U28" s="368">
        <f>ع3!AH28</f>
        <v>0</v>
      </c>
      <c r="V28" s="412">
        <f>ع3!AI28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ع3!A29</f>
        <v>0</v>
      </c>
      <c r="D29" s="367">
        <f>ع3!B29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ع3!N29</f>
        <v>0</v>
      </c>
      <c r="M29" s="372">
        <f>ع3!O29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ع3!AF29</f>
        <v>0</v>
      </c>
      <c r="T29" s="412">
        <f>ع3!AG29</f>
        <v>0</v>
      </c>
      <c r="U29" s="368">
        <f>ع3!AH29</f>
        <v>0</v>
      </c>
      <c r="V29" s="412">
        <f>ع3!AI29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ع3!A30</f>
        <v>0</v>
      </c>
      <c r="D30" s="367">
        <f>ع3!B30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ع3!N30</f>
        <v>#NAME?</v>
      </c>
      <c r="M30" s="372" t="e">
        <f ca="1">ع3!O30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ع3!AF30</f>
        <v>#NAME?</v>
      </c>
      <c r="T30" s="412" t="e">
        <f ca="1">ع3!AG30</f>
        <v>#NAME?</v>
      </c>
      <c r="U30" s="368" t="e">
        <f ca="1">ع3!AH30</f>
        <v>#NAME?</v>
      </c>
      <c r="V30" s="412" t="e">
        <f ca="1">ع3!AI30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ع3!A31</f>
        <v>0</v>
      </c>
      <c r="D31" s="367">
        <f>ع3!B31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ع3!N31</f>
        <v>#NAME?</v>
      </c>
      <c r="M31" s="372" t="e">
        <f ca="1">ع3!O31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ع3!AF31</f>
        <v>#NAME?</v>
      </c>
      <c r="T31" s="412" t="e">
        <f ca="1">ع3!AG31</f>
        <v>#NAME?</v>
      </c>
      <c r="U31" s="368" t="e">
        <f ca="1">ع3!AH31</f>
        <v>#NAME?</v>
      </c>
      <c r="V31" s="412" t="e">
        <f ca="1">ع3!AI31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ع3!A34</f>
        <v>0</v>
      </c>
      <c r="D34" s="350">
        <f>ع3!B34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ع3!N34</f>
        <v>0</v>
      </c>
      <c r="M34" s="350">
        <f>ع3!O34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ع3!AF34</f>
        <v>0</v>
      </c>
      <c r="T34" s="352">
        <f>ع3!AG34</f>
        <v>631171</v>
      </c>
      <c r="U34" s="351">
        <f>ع3!AH34</f>
        <v>0</v>
      </c>
      <c r="V34" s="421">
        <f>ع3!AI34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ع3!A35</f>
        <v>0</v>
      </c>
      <c r="D35" s="367">
        <f>ع3!B35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ع3!N35</f>
        <v>0</v>
      </c>
      <c r="M35" s="367">
        <f>ع3!O35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ع3!AF35</f>
        <v>0</v>
      </c>
      <c r="T35" s="369">
        <f>ع3!AG35</f>
        <v>0</v>
      </c>
      <c r="U35" s="368">
        <f>ع3!AH35</f>
        <v>0</v>
      </c>
      <c r="V35" s="412">
        <f>ع3!AI35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ع3!A36</f>
        <v>0</v>
      </c>
      <c r="D36" s="367">
        <f>ع3!B36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ع3!N36</f>
        <v>0</v>
      </c>
      <c r="M36" s="367">
        <f>ع3!O36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ع3!AF36</f>
        <v>0</v>
      </c>
      <c r="T36" s="369">
        <f>ع3!AG36</f>
        <v>0</v>
      </c>
      <c r="U36" s="368">
        <f>ع3!AH36</f>
        <v>0</v>
      </c>
      <c r="V36" s="412">
        <f>ع3!AI36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ع3!A37</f>
        <v>0</v>
      </c>
      <c r="D37" s="367">
        <f>ع3!B37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ع3!N37</f>
        <v>0</v>
      </c>
      <c r="M37" s="367">
        <f>ع3!O37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ع3!AF37</f>
        <v>0</v>
      </c>
      <c r="T37" s="369">
        <f>ع3!AG37</f>
        <v>0</v>
      </c>
      <c r="U37" s="368">
        <f>ع3!AH37</f>
        <v>0</v>
      </c>
      <c r="V37" s="412">
        <f>ع3!AI37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ع3!A38</f>
        <v>0</v>
      </c>
      <c r="D38" s="367">
        <f>ع3!B38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ع3!N38</f>
        <v>0</v>
      </c>
      <c r="M38" s="367">
        <f>ع3!O38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ع3!AF38</f>
        <v>0</v>
      </c>
      <c r="T38" s="369">
        <f>ع3!AG38</f>
        <v>0</v>
      </c>
      <c r="U38" s="368">
        <f>ع3!AH38</f>
        <v>0</v>
      </c>
      <c r="V38" s="412">
        <f>ع3!AI38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ع3!A39</f>
        <v>0</v>
      </c>
      <c r="D39" s="367">
        <f>ع3!B39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ع3!N39</f>
        <v>0</v>
      </c>
      <c r="M39" s="367">
        <f>ع3!O39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ع3!AF39</f>
        <v>0</v>
      </c>
      <c r="T39" s="369">
        <f>ع3!AG39</f>
        <v>0</v>
      </c>
      <c r="U39" s="368">
        <f>ع3!AH39</f>
        <v>0</v>
      </c>
      <c r="V39" s="412">
        <f>ع3!AI39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ع3!A40</f>
        <v>0</v>
      </c>
      <c r="D40" s="367">
        <f>ع3!B40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ع3!N40</f>
        <v>0</v>
      </c>
      <c r="M40" s="367">
        <f>ع3!O40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ع3!AF40</f>
        <v>0</v>
      </c>
      <c r="T40" s="369">
        <f>ع3!AG40</f>
        <v>0</v>
      </c>
      <c r="U40" s="368">
        <f>ع3!AH40</f>
        <v>0</v>
      </c>
      <c r="V40" s="412">
        <f>ع3!AI40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ع3!A43</f>
        <v>0</v>
      </c>
      <c r="D43" s="350">
        <f>ع3!B43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ع3!N43</f>
        <v>0</v>
      </c>
      <c r="M43" s="350">
        <f>ع3!O43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ع3!AF43</f>
        <v>0</v>
      </c>
      <c r="T43" s="421">
        <f>ع3!AG43</f>
        <v>0</v>
      </c>
      <c r="U43" s="351">
        <f>ع3!AH43</f>
        <v>0</v>
      </c>
      <c r="V43" s="421">
        <f>ع3!AI43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ع3!A44</f>
        <v>0</v>
      </c>
      <c r="D44" s="367">
        <f>ع3!B44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ع3!N44</f>
        <v>0</v>
      </c>
      <c r="M44" s="367">
        <f>ع3!O44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ع3!AF44</f>
        <v>0</v>
      </c>
      <c r="T44" s="412">
        <f>ع3!AG44</f>
        <v>0</v>
      </c>
      <c r="U44" s="368">
        <f>ع3!AH44</f>
        <v>0</v>
      </c>
      <c r="V44" s="412">
        <f>ع3!AI44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21298128</v>
      </c>
      <c r="C45" s="366">
        <f>ع3!A45</f>
        <v>0</v>
      </c>
      <c r="D45" s="367">
        <f>ع3!B45</f>
        <v>14557408</v>
      </c>
      <c r="E45" s="374"/>
      <c r="F45" s="375">
        <v>6740720</v>
      </c>
      <c r="G45" s="348"/>
      <c r="H45" s="335" t="s">
        <v>91</v>
      </c>
      <c r="I45" s="334"/>
      <c r="J45" s="374">
        <v>0</v>
      </c>
      <c r="K45" s="378">
        <v>6740720</v>
      </c>
      <c r="L45" s="366">
        <f>ع3!N45</f>
        <v>0</v>
      </c>
      <c r="M45" s="367">
        <f>ع3!O45</f>
        <v>14557408</v>
      </c>
      <c r="N45" s="366">
        <f t="shared" si="53"/>
        <v>0</v>
      </c>
      <c r="O45" s="372">
        <f t="shared" si="54"/>
        <v>21298128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ع3!AF45</f>
        <v>0</v>
      </c>
      <c r="T45" s="412">
        <f>ع3!AG45</f>
        <v>0</v>
      </c>
      <c r="U45" s="368">
        <f>ع3!AH45</f>
        <v>0</v>
      </c>
      <c r="V45" s="412">
        <f>ع3!AI45</f>
        <v>0</v>
      </c>
      <c r="W45" s="366">
        <f t="shared" si="55"/>
        <v>0</v>
      </c>
      <c r="X45" s="377">
        <f t="shared" si="55"/>
        <v>6740720</v>
      </c>
      <c r="Y45" s="366">
        <f t="shared" si="56"/>
        <v>0</v>
      </c>
      <c r="Z45" s="372">
        <f t="shared" si="56"/>
        <v>6740720</v>
      </c>
      <c r="AA45" s="342"/>
      <c r="AB45" s="366">
        <f t="shared" si="57"/>
        <v>0</v>
      </c>
      <c r="AC45" s="377">
        <f t="shared" si="58"/>
        <v>6740720</v>
      </c>
      <c r="AD45" s="366">
        <f t="shared" si="59"/>
        <v>0</v>
      </c>
      <c r="AE45" s="377">
        <f t="shared" si="60"/>
        <v>6740720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ع3!A46</f>
        <v>0</v>
      </c>
      <c r="D46" s="367">
        <f>ع3!B46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ع3!N46</f>
        <v>0</v>
      </c>
      <c r="M46" s="367">
        <f>ع3!O46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ع3!AF46</f>
        <v>0</v>
      </c>
      <c r="T46" s="412">
        <f>ع3!AG46</f>
        <v>0</v>
      </c>
      <c r="U46" s="368">
        <f>ع3!AH46</f>
        <v>0</v>
      </c>
      <c r="V46" s="412">
        <f>ع3!AI46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ع3!A47</f>
        <v>0</v>
      </c>
      <c r="D47" s="367">
        <f>ع3!B47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ع3!N47</f>
        <v>0</v>
      </c>
      <c r="M47" s="367">
        <f>ع3!O47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ع3!AF47</f>
        <v>0</v>
      </c>
      <c r="T47" s="412">
        <f>ع3!AG47</f>
        <v>0</v>
      </c>
      <c r="U47" s="368">
        <f>ع3!AH47</f>
        <v>0</v>
      </c>
      <c r="V47" s="412">
        <f>ع3!AI47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ع3!A48</f>
        <v>0</v>
      </c>
      <c r="D48" s="367">
        <f>ع3!B48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ع3!N48</f>
        <v>0</v>
      </c>
      <c r="M48" s="367">
        <f>ع3!O48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ع3!AF48</f>
        <v>0</v>
      </c>
      <c r="T48" s="412">
        <f>ع3!AG48</f>
        <v>0</v>
      </c>
      <c r="U48" s="368">
        <f>ع3!AH48</f>
        <v>0</v>
      </c>
      <c r="V48" s="412">
        <f>ع3!AI48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21298128</v>
      </c>
      <c r="C49" s="338">
        <f>(SUM(D43:D48)+SUM(C43:C48)%-D49)*100</f>
        <v>0</v>
      </c>
      <c r="D49" s="339">
        <f>INT(SUM(D43:D48)+(SUM(C43:C48))%)</f>
        <v>14557408</v>
      </c>
      <c r="E49" s="338">
        <f>(SUM(F43:F48)+SUM(E43:E48)%-F49)*100</f>
        <v>0</v>
      </c>
      <c r="F49" s="341">
        <f>INT(SUM(F43:F48)+(SUM(E43:E48))%)</f>
        <v>6740720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6740720</v>
      </c>
      <c r="L49" s="338">
        <f>(SUM(M43:M48)+SUM(L43:L48)%-M49)*100</f>
        <v>0</v>
      </c>
      <c r="M49" s="339">
        <f>INT(SUM(M43:M48)+(SUM(L43:L48))%)</f>
        <v>14557408</v>
      </c>
      <c r="N49" s="338">
        <f>(SUM(O43:O48)+SUM(N43:N48)%-O49)*100</f>
        <v>0</v>
      </c>
      <c r="O49" s="341">
        <f>INT(SUM(O43:O48)+(SUM(N43:N48))%)</f>
        <v>21298128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6740720</v>
      </c>
      <c r="Y49" s="338">
        <f>(SUM(Z43:Z48)+SUM(Y43:Y48)%-Z49)*100</f>
        <v>0</v>
      </c>
      <c r="Z49" s="341">
        <f>INT(SUM(Z43:Z48)+(SUM(Y43:Y48))%)</f>
        <v>6740720</v>
      </c>
      <c r="AA49" s="342"/>
      <c r="AB49" s="338">
        <f>(SUM(AC43:AC48)+SUM(AB43:AB48)%-AC49)*100</f>
        <v>0</v>
      </c>
      <c r="AC49" s="339">
        <f>INT(SUM(AC43:AC48)+(SUM(AB43:AB48))%)</f>
        <v>6740720</v>
      </c>
      <c r="AD49" s="338">
        <f>(SUM(AE43:AE48)+SUM(AD43:AD48)%-AE49)*100</f>
        <v>0</v>
      </c>
      <c r="AE49" s="340">
        <f>INT(SUM(AE43:AE48)+(SUM(AD43:AD48))%)</f>
        <v>7371891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ع3!A51</f>
        <v>0</v>
      </c>
      <c r="D51" s="350">
        <f>ع3!B51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ع3!N51</f>
        <v>0</v>
      </c>
      <c r="M51" s="350">
        <f>ع3!O51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ع3!AF51</f>
        <v>0</v>
      </c>
      <c r="T51" s="421">
        <f>ع3!AG51</f>
        <v>0</v>
      </c>
      <c r="U51" s="351">
        <f>ع3!AH51</f>
        <v>0</v>
      </c>
      <c r="V51" s="421">
        <f>ع3!AI51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ع3!A52</f>
        <v>0</v>
      </c>
      <c r="D52" s="367">
        <f>ع3!B52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ع3!N52</f>
        <v>0</v>
      </c>
      <c r="M52" s="367">
        <f>ع3!O52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ع3!AF52</f>
        <v>0</v>
      </c>
      <c r="T52" s="412">
        <f>ع3!AG52</f>
        <v>0</v>
      </c>
      <c r="U52" s="368">
        <f>ع3!AH52</f>
        <v>0</v>
      </c>
      <c r="V52" s="412">
        <f>ع3!AI52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ع3!A53</f>
        <v>0</v>
      </c>
      <c r="D53" s="367">
        <f>ع3!B53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ع3!N53</f>
        <v>0</v>
      </c>
      <c r="M53" s="367">
        <f>ع3!O53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ع3!AF53</f>
        <v>0</v>
      </c>
      <c r="T53" s="412">
        <f>ع3!AG53</f>
        <v>0</v>
      </c>
      <c r="U53" s="368">
        <f>ع3!AH53</f>
        <v>0</v>
      </c>
      <c r="V53" s="412">
        <f>ع3!AI53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ع3!A54</f>
        <v>0</v>
      </c>
      <c r="D54" s="367">
        <f>ع3!B54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ع3!N54</f>
        <v>0</v>
      </c>
      <c r="M54" s="367">
        <f>ع3!O54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ع3!AF54</f>
        <v>0</v>
      </c>
      <c r="T54" s="412">
        <f>ع3!AG54</f>
        <v>0</v>
      </c>
      <c r="U54" s="368">
        <f>ع3!AH54</f>
        <v>0</v>
      </c>
      <c r="V54" s="412">
        <f>ع3!AI54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ع3!A55</f>
        <v>0</v>
      </c>
      <c r="D55" s="367">
        <f>ع3!B55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ع3!N55</f>
        <v>0</v>
      </c>
      <c r="M55" s="367">
        <f>ع3!O55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ع3!AF55</f>
        <v>0</v>
      </c>
      <c r="T55" s="412">
        <f>ع3!AG55</f>
        <v>0</v>
      </c>
      <c r="U55" s="368">
        <f>ع3!AH55</f>
        <v>0</v>
      </c>
      <c r="V55" s="412">
        <f>ع3!AI55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ع3!A56</f>
        <v>0</v>
      </c>
      <c r="D56" s="367">
        <f>ع3!B56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ع3!N56</f>
        <v>0</v>
      </c>
      <c r="M56" s="367">
        <f>ع3!O56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ع3!AF56</f>
        <v>0</v>
      </c>
      <c r="T56" s="412">
        <f>ع3!AG56</f>
        <v>0</v>
      </c>
      <c r="U56" s="368">
        <f>ع3!AH56</f>
        <v>0</v>
      </c>
      <c r="V56" s="412">
        <f>ع3!AI56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ع3!A57</f>
        <v>0</v>
      </c>
      <c r="D57" s="367">
        <f>ع3!B57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ع3!N57</f>
        <v>0</v>
      </c>
      <c r="M57" s="367">
        <f>ع3!O57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ع3!AF57</f>
        <v>0</v>
      </c>
      <c r="T57" s="412">
        <f>ع3!AG57</f>
        <v>0</v>
      </c>
      <c r="U57" s="368">
        <f>ع3!AH57</f>
        <v>0</v>
      </c>
      <c r="V57" s="412">
        <f>ع3!AI57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ع3!A58</f>
        <v>0</v>
      </c>
      <c r="D58" s="367">
        <f>ع3!B58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ع3!N58</f>
        <v>0</v>
      </c>
      <c r="M58" s="367">
        <f>ع3!O58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ع3!AF58</f>
        <v>0</v>
      </c>
      <c r="T58" s="412">
        <f>ع3!AG58</f>
        <v>0</v>
      </c>
      <c r="U58" s="368">
        <f>ع3!AH58</f>
        <v>0</v>
      </c>
      <c r="V58" s="412">
        <f>ع3!AI58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ع3!A59</f>
        <v>0</v>
      </c>
      <c r="D59" s="367">
        <f>ع3!B59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ع3!N59</f>
        <v>0</v>
      </c>
      <c r="M59" s="367">
        <f>ع3!O59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ع3!AF59</f>
        <v>0</v>
      </c>
      <c r="T59" s="412">
        <f>ع3!AG59</f>
        <v>0</v>
      </c>
      <c r="U59" s="368">
        <f>ع3!AH59</f>
        <v>0</v>
      </c>
      <c r="V59" s="412">
        <f>ع3!AI59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ع3!A60</f>
        <v>0</v>
      </c>
      <c r="D60" s="367">
        <f>ع3!B60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ع3!N60</f>
        <v>0</v>
      </c>
      <c r="M60" s="367">
        <f>ع3!O60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ع3!AF60</f>
        <v>0</v>
      </c>
      <c r="T60" s="412">
        <f>ع3!AG60</f>
        <v>0</v>
      </c>
      <c r="U60" s="368">
        <f>ع3!AH60</f>
        <v>0</v>
      </c>
      <c r="V60" s="412">
        <f>ع3!AI60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ع3!A63</f>
        <v>0</v>
      </c>
      <c r="D63" s="350">
        <f>ع3!B63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ع3!N63</f>
        <v>0</v>
      </c>
      <c r="M63" s="350">
        <f>ع3!O63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ع3!AF63</f>
        <v>0</v>
      </c>
      <c r="T63" s="421">
        <f>ع3!AG63</f>
        <v>0</v>
      </c>
      <c r="U63" s="351">
        <f>ع3!AH63</f>
        <v>0</v>
      </c>
      <c r="V63" s="421">
        <f>ع3!AI63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ع3!A64</f>
        <v>0</v>
      </c>
      <c r="D64" s="367">
        <f>ع3!B64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ع3!N64</f>
        <v>0</v>
      </c>
      <c r="M64" s="367">
        <f>ع3!O64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ع3!AF64</f>
        <v>0</v>
      </c>
      <c r="T64" s="412">
        <f>ع3!AG64</f>
        <v>0</v>
      </c>
      <c r="U64" s="368">
        <f>ع3!AH64</f>
        <v>0</v>
      </c>
      <c r="V64" s="412">
        <f>ع3!AI64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ع3!A65</f>
        <v>0</v>
      </c>
      <c r="D65" s="367">
        <f>ع3!B65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ع3!N65</f>
        <v>0</v>
      </c>
      <c r="M65" s="367">
        <f>ع3!O65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ع3!AF65</f>
        <v>0</v>
      </c>
      <c r="T65" s="412">
        <f>ع3!AG65</f>
        <v>0</v>
      </c>
      <c r="U65" s="368">
        <f>ع3!AH65</f>
        <v>0</v>
      </c>
      <c r="V65" s="412">
        <f>ع3!AI65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ع3!A66</f>
        <v>0</v>
      </c>
      <c r="D66" s="380">
        <f>ع3!B66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ع3!N66</f>
        <v>0</v>
      </c>
      <c r="M66" s="380">
        <f>ع3!O66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ع3!AF66</f>
        <v>0</v>
      </c>
      <c r="T66" s="418">
        <f>ع3!AG66</f>
        <v>0</v>
      </c>
      <c r="U66" s="381">
        <f>ع3!AH66</f>
        <v>0</v>
      </c>
      <c r="V66" s="418">
        <f>ع3!AI66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4">
    <tabColor rgb="FFFF0000"/>
  </sheetPr>
  <dimension ref="B1:K55"/>
  <sheetViews>
    <sheetView showGridLines="0" rightToLeft="1" topLeftCell="A10" zoomScale="85" zoomScaleNormal="85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401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5">
    <tabColor indexed="12"/>
  </sheetPr>
  <dimension ref="A1:L324"/>
  <sheetViews>
    <sheetView showGridLines="0" rightToLeft="1" view="pageBreakPreview" topLeftCell="A2" zoomScale="117" zoomScaleNormal="80" zoomScaleSheetLayoutView="80" workbookViewId="0">
      <selection activeCell="G16" sqref="G16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مايو!$C$44</f>
        <v>#NAME?</v>
      </c>
      <c r="C1" s="111"/>
      <c r="D1" s="484">
        <v>1</v>
      </c>
      <c r="E1" s="485"/>
      <c r="F1" s="489" t="str">
        <f>MID(مايو!$C$28,3,FIND("من",مايو!$C$28)-4)&amp;RIGHT(مايو!$C$28,6)</f>
        <v xml:space="preserve"> شهر مايو2024م </v>
      </c>
      <c r="G1" s="488"/>
      <c r="H1" s="488" t="str">
        <f>مايو!$C$42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28</v>
      </c>
      <c r="G4" s="266">
        <f>INT(SUM(G5,G16,G23,G26,G31)+(SUM(F5,F16,F23,F26,F31))%)</f>
        <v>27644660</v>
      </c>
      <c r="H4" s="265">
        <f>(SUM(I5,I16,I23,I26,I31)+SUM(H5,H16,H23,H26,H31)%-I4)*100</f>
        <v>20</v>
      </c>
      <c r="I4" s="267">
        <f>INT(SUM(I5,I16,I23,I26,I31)+(SUM(H5,H16,H23,H26,H31))%)</f>
        <v>60177907</v>
      </c>
      <c r="J4" s="268">
        <f t="shared" ref="J4:J46" si="0">(SUM(G4,I4)+SUM(F4,H4)%-K4)*100</f>
        <v>48</v>
      </c>
      <c r="K4" s="269">
        <f t="shared" ref="K4:K46" si="1">INT(SUM(G4,I4)+SUM(F4,H4)%)</f>
        <v>87822567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28</v>
      </c>
      <c r="G5" s="272">
        <f>INT(SUM(G6)+(SUM(F6))%)</f>
        <v>27644660</v>
      </c>
      <c r="H5" s="271">
        <f>(SUM(I6)+SUM(H6)%-I5)*100</f>
        <v>20</v>
      </c>
      <c r="I5" s="273">
        <f>INT(SUM(I6)+(SUM(H6))%)</f>
        <v>60177907</v>
      </c>
      <c r="J5" s="274">
        <f t="shared" si="0"/>
        <v>48</v>
      </c>
      <c r="K5" s="275">
        <f t="shared" si="1"/>
        <v>87822567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28</v>
      </c>
      <c r="G6" s="272">
        <f>INT(SUM(G7:G15)+(SUM(F7:F15))%)</f>
        <v>27644660</v>
      </c>
      <c r="H6" s="271">
        <f>(SUM(I7:I15)+SUM(H7:H15)%-I6)*100</f>
        <v>20</v>
      </c>
      <c r="I6" s="273">
        <f>INT(SUM(I7:I15)+(SUM(H7:H15))%)</f>
        <v>60177907</v>
      </c>
      <c r="J6" s="274">
        <f t="shared" si="0"/>
        <v>48</v>
      </c>
      <c r="K6" s="275">
        <f t="shared" si="1"/>
        <v>87822567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ش4!J7</f>
        <v>0</v>
      </c>
      <c r="I7" s="126">
        <f>ش4!K7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ش4!J8</f>
        <v>0</v>
      </c>
      <c r="I8" s="133">
        <f>ش4!K8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ش4!J9</f>
        <v>0</v>
      </c>
      <c r="I9" s="133">
        <f>ش4!K9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ش4!J10</f>
        <v>0</v>
      </c>
      <c r="I10" s="133">
        <f>ش4!K10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ش4!J11</f>
        <v>0</v>
      </c>
      <c r="I11" s="133">
        <f>ش4!K11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18084000</v>
      </c>
      <c r="H12" s="132">
        <f>ش4!J12</f>
        <v>0</v>
      </c>
      <c r="I12" s="133">
        <f>ش4!K12</f>
        <v>4458960</v>
      </c>
      <c r="J12" s="130">
        <f t="shared" si="0"/>
        <v>0</v>
      </c>
      <c r="K12" s="134">
        <f t="shared" si="1"/>
        <v>22542960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819500</v>
      </c>
      <c r="H13" s="132">
        <f>ش4!J13</f>
        <v>0</v>
      </c>
      <c r="I13" s="133">
        <f>ش4!K13</f>
        <v>13961508</v>
      </c>
      <c r="J13" s="130">
        <f t="shared" si="0"/>
        <v>0</v>
      </c>
      <c r="K13" s="134">
        <f t="shared" si="1"/>
        <v>14781008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747560</v>
      </c>
      <c r="H14" s="132">
        <f>ش4!J14</f>
        <v>0</v>
      </c>
      <c r="I14" s="133">
        <f>ش4!K14</f>
        <v>13783440</v>
      </c>
      <c r="J14" s="130">
        <f t="shared" si="0"/>
        <v>0</v>
      </c>
      <c r="K14" s="134">
        <f t="shared" si="1"/>
        <v>14531000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>
        <v>28</v>
      </c>
      <c r="G15" s="10">
        <v>7993600</v>
      </c>
      <c r="H15" s="139">
        <f>ش4!J15</f>
        <v>20</v>
      </c>
      <c r="I15" s="140">
        <f>ش4!K15</f>
        <v>27973999</v>
      </c>
      <c r="J15" s="138">
        <f t="shared" si="0"/>
        <v>48</v>
      </c>
      <c r="K15" s="141">
        <f t="shared" si="1"/>
        <v>35967599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ش4!J18</f>
        <v>0</v>
      </c>
      <c r="I18" s="126">
        <f>ش4!K18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ش4!J19</f>
        <v>0</v>
      </c>
      <c r="I19" s="140">
        <f>ش4!K19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ش4!J21</f>
        <v>0</v>
      </c>
      <c r="I21" s="126">
        <f>ش4!K21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ش4!J22</f>
        <v>0</v>
      </c>
      <c r="I22" s="140">
        <f>ش4!K22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ش4!J25</f>
        <v>0</v>
      </c>
      <c r="I25" s="119">
        <f>ش4!K25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ش4!J28</f>
        <v>0</v>
      </c>
      <c r="I28" s="126">
        <f>ش4!K28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ش4!J29</f>
        <v>0</v>
      </c>
      <c r="I29" s="133">
        <f>ش4!K29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ش4!J30</f>
        <v>0</v>
      </c>
      <c r="I30" s="140">
        <f>ش4!K30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ش4!J33</f>
        <v>0</v>
      </c>
      <c r="I33" s="119">
        <f>ش4!K33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ش4!J35</f>
        <v>0</v>
      </c>
      <c r="I35" s="126">
        <f>ش4!K35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ش4!J36</f>
        <v>0</v>
      </c>
      <c r="I36" s="133">
        <f>ش4!K36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ش4!J37</f>
        <v>0</v>
      </c>
      <c r="I37" s="140">
        <f>ش4!K37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ش4!J39</f>
        <v>0</v>
      </c>
      <c r="I39" s="126">
        <f>ش4!K39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ش4!J40</f>
        <v>0</v>
      </c>
      <c r="I40" s="133">
        <f>ش4!K40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ش4!J41</f>
        <v>0</v>
      </c>
      <c r="I41" s="133">
        <f>ش4!K41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ش4!J42</f>
        <v>0</v>
      </c>
      <c r="I42" s="133">
        <f>ش4!K42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ش4!J43</f>
        <v>0</v>
      </c>
      <c r="I43" s="133">
        <f>ش4!K43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ش4!J44</f>
        <v>0</v>
      </c>
      <c r="I44" s="133">
        <f>ش4!K44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ش4!J45</f>
        <v>0</v>
      </c>
      <c r="I45" s="133">
        <f>ش4!K45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ش4!J46</f>
        <v>0</v>
      </c>
      <c r="I46" s="151">
        <f>ش4!K46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مايو2024م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ش4!J52</f>
        <v>0</v>
      </c>
      <c r="I52" s="162">
        <f>ش4!K52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ش4!J53</f>
        <v>0</v>
      </c>
      <c r="I53" s="133">
        <f>ش4!K53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ش4!J54</f>
        <v>0</v>
      </c>
      <c r="I54" s="168">
        <f>ش4!K54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ش4!J57</f>
        <v>0</v>
      </c>
      <c r="I57" s="162">
        <f>ش4!K57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ش4!J58</f>
        <v>0</v>
      </c>
      <c r="I58" s="133">
        <f>ش4!K58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ش4!J59</f>
        <v>0</v>
      </c>
      <c r="I59" s="168">
        <f>ش4!K59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ش4!J61</f>
        <v>0</v>
      </c>
      <c r="I61" s="162">
        <f>ش4!K61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ش4!J62</f>
        <v>0</v>
      </c>
      <c r="I62" s="133">
        <f>ش4!K62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ش4!J63</f>
        <v>0</v>
      </c>
      <c r="I63" s="133">
        <f>ش4!K63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ش4!J64</f>
        <v>0</v>
      </c>
      <c r="I64" s="133">
        <f>ش4!K64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ش4!J65</f>
        <v>0</v>
      </c>
      <c r="I65" s="151">
        <f>ش4!K65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891339</v>
      </c>
      <c r="H67" s="265">
        <f>(SUM(I68,I74,I121,I127,I134)+SUM(H68,H74,H121,H127,H134)%-I67)*100</f>
        <v>47</v>
      </c>
      <c r="I67" s="267">
        <f>INT(SUM(I68,I74,I121,I127,I134)+(SUM(H68,H74,H121,H127,H134))%)</f>
        <v>1087081</v>
      </c>
      <c r="J67" s="268">
        <f t="shared" ref="J67:J89" si="4">(SUM(G67,I67)+SUM(F67,H67)%-K67)*100</f>
        <v>47</v>
      </c>
      <c r="K67" s="269">
        <f t="shared" ref="K67:K89" si="5">INT(SUM(G67,I67)+SUM(F67,H67)%)</f>
        <v>1978420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ش4!J70</f>
        <v>0</v>
      </c>
      <c r="I70" s="162">
        <f>ش4!K70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ش4!J71</f>
        <v>0</v>
      </c>
      <c r="I71" s="133">
        <f>ش4!K71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ش4!J72</f>
        <v>0</v>
      </c>
      <c r="I72" s="133">
        <f>ش4!K72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ش4!J73</f>
        <v>0</v>
      </c>
      <c r="I73" s="168">
        <f>ش4!K73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199168</v>
      </c>
      <c r="H74" s="271">
        <f>(SUM(I75,I79,I101)+SUM(H75,H79,H101)%-I74)*100</f>
        <v>0</v>
      </c>
      <c r="I74" s="273">
        <f>INT(SUM(I75,I79,I101)+(SUM(H75,H79,H101))%)</f>
        <v>158650</v>
      </c>
      <c r="J74" s="274">
        <f t="shared" si="4"/>
        <v>0</v>
      </c>
      <c r="K74" s="275">
        <f t="shared" si="5"/>
        <v>357818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ش4!J76</f>
        <v>0</v>
      </c>
      <c r="I76" s="162">
        <f>ش4!K76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ش4!J77</f>
        <v>0</v>
      </c>
      <c r="I77" s="133">
        <f>ش4!K77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ش4!J78</f>
        <v>0</v>
      </c>
      <c r="I78" s="168">
        <f>ش4!K78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199168</v>
      </c>
      <c r="H79" s="271">
        <f>(SUM(I80:I89,I94:I100)+SUM(H80:H89,H94:H100)%-I79)*100</f>
        <v>0</v>
      </c>
      <c r="I79" s="273">
        <f>INT(SUM(I80:I89,I94:I100)+(SUM(H80:H89,H94:H100))%)</f>
        <v>158650</v>
      </c>
      <c r="J79" s="274">
        <f t="shared" si="4"/>
        <v>0</v>
      </c>
      <c r="K79" s="275">
        <f t="shared" si="5"/>
        <v>357818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ش4!J80</f>
        <v>0</v>
      </c>
      <c r="I80" s="162">
        <f>ش4!K80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ش4!J81</f>
        <v>0</v>
      </c>
      <c r="I81" s="133">
        <f>ش4!K81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ش4!J82</f>
        <v>0</v>
      </c>
      <c r="I82" s="133">
        <f>ش4!K82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ش4!J83</f>
        <v>0</v>
      </c>
      <c r="I83" s="133">
        <f>ش4!K83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ش4!J84</f>
        <v>0</v>
      </c>
      <c r="I84" s="133">
        <f>ش4!K84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ش4!J85</f>
        <v>0</v>
      </c>
      <c r="I85" s="133">
        <f>ش4!K85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ش4!J86</f>
        <v>0</v>
      </c>
      <c r="I86" s="133">
        <f>ش4!K86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ش4!J87</f>
        <v>0</v>
      </c>
      <c r="I87" s="133">
        <f>ش4!K87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ش4!J88</f>
        <v>0</v>
      </c>
      <c r="I88" s="133">
        <f>ش4!K88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ش4!J89</f>
        <v>0</v>
      </c>
      <c r="I89" s="151">
        <f>ش4!K89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مايو2024م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ش4!J94</f>
        <v>0</v>
      </c>
      <c r="I94" s="181">
        <f>ش4!K94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ش4!J95</f>
        <v>0</v>
      </c>
      <c r="I95" s="133">
        <f>ش4!K95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ش4!J96</f>
        <v>0</v>
      </c>
      <c r="I96" s="133">
        <f>ش4!K96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ش4!J97</f>
        <v>0</v>
      </c>
      <c r="I97" s="133">
        <f>ش4!K97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ش4!J98</f>
        <v>0</v>
      </c>
      <c r="I98" s="133">
        <f>ش4!K98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>
        <v>199168</v>
      </c>
      <c r="H99" s="132">
        <f>ش4!J99</f>
        <v>0</v>
      </c>
      <c r="I99" s="133">
        <f>ش4!K99</f>
        <v>158650</v>
      </c>
      <c r="J99" s="130">
        <f t="shared" si="6"/>
        <v>0</v>
      </c>
      <c r="K99" s="134">
        <f t="shared" si="7"/>
        <v>357818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ش4!J100</f>
        <v>0</v>
      </c>
      <c r="I100" s="168">
        <f>ش4!K100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ش4!J102</f>
        <v>0</v>
      </c>
      <c r="I102" s="162">
        <f>ش4!K102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ش4!J103</f>
        <v>0</v>
      </c>
      <c r="I103" s="133">
        <f>ش4!K103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ش4!J104</f>
        <v>0</v>
      </c>
      <c r="I104" s="133">
        <f>ش4!K104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ش4!J105</f>
        <v>0</v>
      </c>
      <c r="I105" s="133">
        <f>ش4!K105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ش4!J106</f>
        <v>0</v>
      </c>
      <c r="I106" s="133">
        <f>ش4!K106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ش4!J107</f>
        <v>0</v>
      </c>
      <c r="I107" s="133">
        <f>ش4!K107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ش4!J108</f>
        <v>0</v>
      </c>
      <c r="I108" s="133">
        <f>ش4!K108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ش4!J109</f>
        <v>0</v>
      </c>
      <c r="I109" s="133">
        <f>ش4!K109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ش4!J110</f>
        <v>0</v>
      </c>
      <c r="I110" s="133">
        <f>ش4!K110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ش4!J111</f>
        <v>0</v>
      </c>
      <c r="I111" s="133">
        <f>ش4!K111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ش4!J112</f>
        <v>0</v>
      </c>
      <c r="I112" s="133">
        <f>ش4!K112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ش4!J113</f>
        <v>0</v>
      </c>
      <c r="I113" s="133">
        <f>ش4!K113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ش4!J114</f>
        <v>0</v>
      </c>
      <c r="I114" s="133">
        <f>ش4!K114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ش4!J115</f>
        <v>0</v>
      </c>
      <c r="I115" s="133">
        <f>ش4!K115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ش4!J116</f>
        <v>0</v>
      </c>
      <c r="I116" s="133">
        <f>ش4!K116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ش4!J117</f>
        <v>0</v>
      </c>
      <c r="I117" s="133">
        <f>ش4!K117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ش4!J118</f>
        <v>0</v>
      </c>
      <c r="I118" s="133">
        <f>ش4!K118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ش4!J119</f>
        <v>0</v>
      </c>
      <c r="I119" s="133">
        <f>ش4!K119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ش4!J120</f>
        <v>0</v>
      </c>
      <c r="I120" s="140">
        <f>ش4!K120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692171</v>
      </c>
      <c r="H121" s="271">
        <f>(SUM(I122,I124)+SUM(H122,H124)%-I121)*100</f>
        <v>47</v>
      </c>
      <c r="I121" s="273">
        <f>INT(SUM(I122,I124)+(SUM(H122,H124))%)</f>
        <v>928431</v>
      </c>
      <c r="J121" s="274">
        <f t="shared" si="6"/>
        <v>47</v>
      </c>
      <c r="K121" s="275">
        <f t="shared" si="7"/>
        <v>1620602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692171</v>
      </c>
      <c r="H122" s="284">
        <f>(SUM(I123)+SUM(H123)%-I122)*100</f>
        <v>47</v>
      </c>
      <c r="I122" s="285">
        <f>INT(SUM(I123)+(SUM(H123))%)</f>
        <v>928431</v>
      </c>
      <c r="J122" s="282">
        <f t="shared" si="6"/>
        <v>47</v>
      </c>
      <c r="K122" s="286">
        <f t="shared" si="7"/>
        <v>1620602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>
        <v>692171</v>
      </c>
      <c r="H123" s="189">
        <f>ش4!J123</f>
        <v>47</v>
      </c>
      <c r="I123" s="190">
        <f>ش4!K123</f>
        <v>928431</v>
      </c>
      <c r="J123" s="188">
        <f t="shared" si="6"/>
        <v>47</v>
      </c>
      <c r="K123" s="191">
        <f t="shared" si="7"/>
        <v>1620602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ش4!J125</f>
        <v>0</v>
      </c>
      <c r="I125" s="162">
        <f>ش4!K125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ش4!J126</f>
        <v>0</v>
      </c>
      <c r="I126" s="140">
        <f>ش4!K126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ش4!J129</f>
        <v>0</v>
      </c>
      <c r="I129" s="126">
        <f>ش4!K129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ش4!J130</f>
        <v>0</v>
      </c>
      <c r="I130" s="140">
        <f>ش4!K130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ش4!J132</f>
        <v>0</v>
      </c>
      <c r="I132" s="126">
        <f>ش4!K132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ش4!J133</f>
        <v>0</v>
      </c>
      <c r="I133" s="140">
        <f>ش4!K133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ش4!J136</f>
        <v>0</v>
      </c>
      <c r="I136" s="126">
        <f>ش4!K136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ش4!J137</f>
        <v>0</v>
      </c>
      <c r="I137" s="133">
        <f>ش4!K137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ش4!J138</f>
        <v>0</v>
      </c>
      <c r="I138" s="133">
        <f>ش4!K138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ش4!J139</f>
        <v>0</v>
      </c>
      <c r="I139" s="151">
        <f>ش4!K139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مايو2024م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ش4!J147</f>
        <v>0</v>
      </c>
      <c r="I147" s="160">
        <f>ش4!K147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ش4!J148</f>
        <v>0</v>
      </c>
      <c r="I148" s="131">
        <f>ش4!K148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ش4!J149</f>
        <v>0</v>
      </c>
      <c r="I149" s="166">
        <f>ش4!K149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ش4!J151</f>
        <v>0</v>
      </c>
      <c r="I151" s="160">
        <f>ش4!K151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ش4!J152</f>
        <v>0</v>
      </c>
      <c r="I152" s="131">
        <f>ش4!K152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ش4!J153</f>
        <v>0</v>
      </c>
      <c r="I153" s="166">
        <f>ش4!K153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ش4!J155</f>
        <v>0</v>
      </c>
      <c r="I155" s="160">
        <f>ش4!K155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ش4!J156</f>
        <v>0</v>
      </c>
      <c r="I156" s="131">
        <f>ش4!K156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ش4!J157</f>
        <v>0</v>
      </c>
      <c r="I157" s="166">
        <f>ش4!K157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ش4!J160</f>
        <v>0</v>
      </c>
      <c r="I160" s="160">
        <f>ش4!K160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ش4!J161</f>
        <v>0</v>
      </c>
      <c r="I161" s="131">
        <f>ش4!K161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ش4!J162</f>
        <v>0</v>
      </c>
      <c r="I162" s="131">
        <f>ش4!K162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ش4!J163</f>
        <v>0</v>
      </c>
      <c r="I163" s="131">
        <f>ش4!K163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ش4!J164</f>
        <v>0</v>
      </c>
      <c r="I164" s="149">
        <f>ش4!K164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28</v>
      </c>
      <c r="G166" s="200">
        <f>G4</f>
        <v>27644660</v>
      </c>
      <c r="H166" s="199">
        <f>H4</f>
        <v>20</v>
      </c>
      <c r="I166" s="200">
        <f>I4</f>
        <v>60177907</v>
      </c>
      <c r="J166" s="265">
        <f>(SUM(G166,I166)+SUM(F166,H166)%-K166)*100</f>
        <v>48</v>
      </c>
      <c r="K166" s="269">
        <f>INT(SUM(G166,I166)+SUM(F166,H166)%)</f>
        <v>87822567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891339</v>
      </c>
      <c r="H168" s="118">
        <f>H67</f>
        <v>47</v>
      </c>
      <c r="I168" s="117">
        <f>I67</f>
        <v>1087081</v>
      </c>
      <c r="J168" s="271">
        <f>(SUM(G168,I168)+SUM(F168,H168)%-K168)*100</f>
        <v>47</v>
      </c>
      <c r="K168" s="275">
        <f>INT(SUM(G168,I168)+SUM(F168,H168)%)</f>
        <v>1978420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28</v>
      </c>
      <c r="G170" s="272">
        <f>INT(SUM(G166:G169)+(SUM(F166:F169))%)</f>
        <v>28535999</v>
      </c>
      <c r="H170" s="271">
        <f>(SUM(I166:I169)+SUM(H166:H169)%-I170)*100</f>
        <v>67</v>
      </c>
      <c r="I170" s="272">
        <f>INT(SUM(I166:I169)+(SUM(H166:H169))%)</f>
        <v>61264988</v>
      </c>
      <c r="J170" s="271">
        <f>(SUM(G170,I170)+SUM(F170,H170)%-K170)*100</f>
        <v>95</v>
      </c>
      <c r="K170" s="275">
        <f>INT(SUM(G170,I170)+SUM(F170,H170)%)</f>
        <v>89800987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مايو2024م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ش4!J180</f>
        <v>0</v>
      </c>
      <c r="I180" s="190">
        <f>ش4!K180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ش4!J182</f>
        <v>0</v>
      </c>
      <c r="I182" s="190">
        <f>ش4!K182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ش4!J184</f>
        <v>0</v>
      </c>
      <c r="I184" s="162">
        <f>ش4!K184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ش4!J185</f>
        <v>0</v>
      </c>
      <c r="I185" s="168">
        <f>ش4!K185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ش4!J187</f>
        <v>0</v>
      </c>
      <c r="I187" s="162">
        <f>ش4!K187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ش4!J188</f>
        <v>0</v>
      </c>
      <c r="I188" s="133">
        <f>ش4!K188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ش4!J189</f>
        <v>0</v>
      </c>
      <c r="I189" s="133">
        <f>ش4!K189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ش4!J190</f>
        <v>0</v>
      </c>
      <c r="I190" s="133">
        <f>ش4!K190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ش4!J191</f>
        <v>0</v>
      </c>
      <c r="I191" s="168">
        <f>ش4!K191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ش4!J192</f>
        <v>0</v>
      </c>
      <c r="I192" s="299">
        <f>ش4!K192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ش4!J195</f>
        <v>0</v>
      </c>
      <c r="I195" s="162">
        <f>ش4!K195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ش4!J196</f>
        <v>0</v>
      </c>
      <c r="I196" s="168">
        <f>ش4!K196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ش4!J198</f>
        <v>0</v>
      </c>
      <c r="I198" s="162">
        <f>ش4!K198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ش4!J199</f>
        <v>0</v>
      </c>
      <c r="I199" s="168">
        <f>ش4!K199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ش4!J201</f>
        <v>0</v>
      </c>
      <c r="I201" s="162">
        <f>ش4!K201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ش4!J202</f>
        <v>0</v>
      </c>
      <c r="I202" s="151">
        <f>ش4!K202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10000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10000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10000</v>
      </c>
      <c r="J205" s="274">
        <f t="shared" si="12"/>
        <v>0</v>
      </c>
      <c r="K205" s="275">
        <f t="shared" si="13"/>
        <v>10000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ش4!J207</f>
        <v>0</v>
      </c>
      <c r="I207" s="162">
        <f>ش4!K207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ش4!J208</f>
        <v>0</v>
      </c>
      <c r="I208" s="168">
        <f>ش4!K208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10000</v>
      </c>
      <c r="J209" s="274">
        <f t="shared" si="12"/>
        <v>0</v>
      </c>
      <c r="K209" s="275">
        <f t="shared" si="13"/>
        <v>10000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ش4!J210</f>
        <v>0</v>
      </c>
      <c r="I210" s="190">
        <f>ش4!K210</f>
        <v>10000</v>
      </c>
      <c r="J210" s="188">
        <f t="shared" si="12"/>
        <v>0</v>
      </c>
      <c r="K210" s="191">
        <f t="shared" si="13"/>
        <v>10000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ش4!J212</f>
        <v>0</v>
      </c>
      <c r="I212" s="162">
        <f>ش4!K212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ش4!J213</f>
        <v>0</v>
      </c>
      <c r="I213" s="168">
        <f>ش4!K213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ش4!J215</f>
        <v>0</v>
      </c>
      <c r="I215" s="162">
        <f>ش4!K215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ش4!J216</f>
        <v>0</v>
      </c>
      <c r="I216" s="133">
        <f>ش4!K216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ش4!J217</f>
        <v>0</v>
      </c>
      <c r="I217" s="133">
        <f>ش4!K217</f>
        <v>0</v>
      </c>
      <c r="J217" s="130">
        <f t="shared" si="12"/>
        <v>0</v>
      </c>
      <c r="K217" s="134">
        <f t="shared" si="13"/>
        <v>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ش4!J218</f>
        <v>0</v>
      </c>
      <c r="I218" s="186">
        <f>ش4!K218</f>
        <v>0</v>
      </c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مايو2024م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ش4!J224</f>
        <v>0</v>
      </c>
      <c r="I224" s="181">
        <f>ش4!K224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ش4!J225</f>
        <v>0</v>
      </c>
      <c r="I225" s="133">
        <f>ش4!K225</f>
        <v>0</v>
      </c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ش4!J226</f>
        <v>0</v>
      </c>
      <c r="I226" s="168">
        <f>ش4!K226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ش4!J228</f>
        <v>0</v>
      </c>
      <c r="I228" s="162">
        <f>ش4!K228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ش4!J229</f>
        <v>0</v>
      </c>
      <c r="I229" s="133">
        <f>ش4!K229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ش4!J230</f>
        <v>0</v>
      </c>
      <c r="I230" s="168">
        <f>ش4!K230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ش4!J232</f>
        <v>0</v>
      </c>
      <c r="I232" s="162">
        <f>ش4!K232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ش4!J233</f>
        <v>0</v>
      </c>
      <c r="I233" s="133">
        <f>ش4!K233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ش4!J234</f>
        <v>0</v>
      </c>
      <c r="I234" s="168">
        <f>ش4!K234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ش4!J236</f>
        <v>0</v>
      </c>
      <c r="I236" s="162">
        <f>ش4!K236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ش4!J237</f>
        <v>0</v>
      </c>
      <c r="I237" s="133">
        <f>ش4!K237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ش4!J238</f>
        <v>0</v>
      </c>
      <c r="I238" s="168">
        <f>ش4!K238</f>
        <v>0</v>
      </c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ش4!J241</f>
        <v>0</v>
      </c>
      <c r="I241" s="162">
        <f>ش4!K241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ش4!J242</f>
        <v>0</v>
      </c>
      <c r="I242" s="133">
        <f>ش4!K242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ش4!J243</f>
        <v>0</v>
      </c>
      <c r="I243" s="168">
        <f>ش4!K243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ش4!J245</f>
        <v>0</v>
      </c>
      <c r="I245" s="162">
        <f>ش4!K245</f>
        <v>0</v>
      </c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ش4!J246</f>
        <v>0</v>
      </c>
      <c r="I246" s="133">
        <f>ش4!K246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ش4!J247</f>
        <v>0</v>
      </c>
      <c r="I247" s="168">
        <f>ش4!K247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ش4!J249</f>
        <v>0</v>
      </c>
      <c r="I249" s="190">
        <f>ش4!K249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ش4!J252</f>
        <v>0</v>
      </c>
      <c r="I252" s="162">
        <f>ش4!K252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ش4!J253</f>
        <v>0</v>
      </c>
      <c r="I253" s="133">
        <f>ش4!K253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ش4!J254</f>
        <v>0</v>
      </c>
      <c r="I254" s="168">
        <f>ش4!K254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ش4!J256</f>
        <v>0</v>
      </c>
      <c r="I256" s="162">
        <f>ش4!K256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ش4!J257</f>
        <v>0</v>
      </c>
      <c r="I257" s="168">
        <f>ش4!K257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ش4!J259</f>
        <v>0</v>
      </c>
      <c r="I259" s="162">
        <f>ش4!K259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ش4!J260</f>
        <v>0</v>
      </c>
      <c r="I260" s="133">
        <f>ش4!K260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ش4!J261</f>
        <v>0</v>
      </c>
      <c r="I261" s="168">
        <f>ش4!K261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ش4!J264</f>
        <v>0</v>
      </c>
      <c r="I264" s="162">
        <f>ش4!K264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ش4!J265</f>
        <v>0</v>
      </c>
      <c r="I265" s="151">
        <f>ش4!K265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مايو2024م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ش4!J273</f>
        <v>0</v>
      </c>
      <c r="I273" s="162">
        <f>ش4!K273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ش4!J274</f>
        <v>0</v>
      </c>
      <c r="I274" s="133">
        <f>ش4!K274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ش4!J275</f>
        <v>0</v>
      </c>
      <c r="I275" s="133">
        <f>ش4!K275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ش4!J276</f>
        <v>0</v>
      </c>
      <c r="I276" s="168">
        <f>ش4!K276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ش4!J278</f>
        <v>0</v>
      </c>
      <c r="I278" s="162">
        <f>ش4!K278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ش4!J279</f>
        <v>0</v>
      </c>
      <c r="I279" s="133">
        <f>ش4!K279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ش4!J280</f>
        <v>0</v>
      </c>
      <c r="I280" s="133">
        <f>ش4!K280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ش4!J281</f>
        <v>0</v>
      </c>
      <c r="I281" s="168">
        <f>ش4!K281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ش4!J284</f>
        <v>0</v>
      </c>
      <c r="I284" s="162">
        <f>ش4!K284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ش4!J285</f>
        <v>0</v>
      </c>
      <c r="I285" s="168">
        <f>ش4!K285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ش4!J287</f>
        <v>0</v>
      </c>
      <c r="I287" s="190">
        <f>ش4!K287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ش4!J289</f>
        <v>0</v>
      </c>
      <c r="I289" s="195">
        <f>ش4!K289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10000</v>
      </c>
      <c r="J290" s="313">
        <f t="shared" si="16"/>
        <v>0</v>
      </c>
      <c r="K290" s="314">
        <f t="shared" si="17"/>
        <v>10000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مايو2024م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ش4!J298</f>
        <v>0</v>
      </c>
      <c r="I298" s="162">
        <f>ش4!K298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ش4!J299</f>
        <v>0</v>
      </c>
      <c r="I299" s="133">
        <f>ش4!K299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ش4!J300</f>
        <v>0</v>
      </c>
      <c r="I300" s="168">
        <f>ش4!K300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ش4!J302</f>
        <v>0</v>
      </c>
      <c r="I302" s="162">
        <f>ش4!K302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ش4!J303</f>
        <v>0</v>
      </c>
      <c r="I303" s="133">
        <f>ش4!K303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ش4!J304</f>
        <v>0</v>
      </c>
      <c r="I304" s="168">
        <f>ش4!K304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ش4!J306</f>
        <v>0</v>
      </c>
      <c r="I306" s="162">
        <f>ش4!K306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ش4!J307</f>
        <v>0</v>
      </c>
      <c r="I307" s="133">
        <f>ش4!K307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ش4!J308</f>
        <v>0</v>
      </c>
      <c r="I308" s="168">
        <f>ش4!K308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ش4!J311</f>
        <v>0</v>
      </c>
      <c r="I311" s="162">
        <f>ش4!K311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ش4!J312</f>
        <v>0</v>
      </c>
      <c r="I312" s="133">
        <f>ش4!K312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ش4!J313</f>
        <v>0</v>
      </c>
      <c r="I313" s="133">
        <f>ش4!K313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ش4!J314</f>
        <v>0</v>
      </c>
      <c r="I314" s="133">
        <f>ش4!K314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ش4!J315</f>
        <v>0</v>
      </c>
      <c r="I315" s="168">
        <f>ش4!K315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ش4!J317</f>
        <v>0</v>
      </c>
      <c r="I317" s="195">
        <f>ش4!K317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10000</v>
      </c>
      <c r="J319" s="326">
        <f>(SUM(G319,I319)+SUM(F319,H319)%-K319)*100</f>
        <v>0</v>
      </c>
      <c r="K319" s="327">
        <f>INT(SUM(G319,I319)+SUM(F319,H319)%)</f>
        <v>10000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10000</v>
      </c>
      <c r="J321" s="311">
        <f>(SUM(G321,I321)+SUM(F321,H321)%-K321)*100</f>
        <v>0</v>
      </c>
      <c r="K321" s="314">
        <f>INT(SUM(G321,I321)+SUM(F321,H321)%)</f>
        <v>10000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dataValidations count="3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8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  <dataValidation type="whole" allowBlank="1" showInputMessage="1" showErrorMessage="1" errorTitle="خطأ:" error="تأكد من المبلغ الذي كتبته." promptTitle="تنبيه:" prompt="إدخل عدد صحيح." sqref="G7">
      <formula1>-9.99999999999999E+67</formula1>
      <formula2>9.99999999999999E+67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6">
    <tabColor indexed="17"/>
    <pageSetUpPr fitToPage="1"/>
  </sheetPr>
  <dimension ref="A1:AI69"/>
  <sheetViews>
    <sheetView showGridLines="0" rightToLeft="1" view="pageBreakPreview" topLeftCell="A28" zoomScale="62" zoomScaleNormal="50" zoomScaleSheetLayoutView="50" workbookViewId="0">
      <selection activeCell="K29" sqref="K29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ش5!$A$1</f>
        <v>#NAME?</v>
      </c>
      <c r="B1" s="547"/>
      <c r="C1" s="547"/>
      <c r="D1" s="547"/>
      <c r="E1" s="547"/>
      <c r="F1" s="76"/>
      <c r="H1" s="78" t="str">
        <f>ش5!$F$1</f>
        <v xml:space="preserve"> شهر مايو2024م </v>
      </c>
      <c r="I1" s="543"/>
      <c r="J1" s="543"/>
      <c r="K1" s="76"/>
      <c r="L1" s="546" t="str">
        <f>مايو!$C$42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مايو2024م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ع4!A6</f>
        <v>0</v>
      </c>
      <c r="D6" s="352">
        <f>ع4!B6</f>
        <v>0</v>
      </c>
      <c r="E6" s="351"/>
      <c r="F6" s="353"/>
      <c r="G6" s="354"/>
      <c r="H6" s="355" t="s">
        <v>53</v>
      </c>
      <c r="I6" s="356"/>
      <c r="J6" s="351">
        <f>ش5!F170</f>
        <v>28</v>
      </c>
      <c r="K6" s="352">
        <f>ش5!G170</f>
        <v>28535999</v>
      </c>
      <c r="L6" s="351">
        <f>ع4!N6</f>
        <v>67</v>
      </c>
      <c r="M6" s="353">
        <f>ع4!O6</f>
        <v>61264988</v>
      </c>
      <c r="N6" s="349">
        <f>(SUM(K6,M6)+SUM(J6,L6)%-O6)*100</f>
        <v>95</v>
      </c>
      <c r="O6" s="357">
        <f>INT(SUM(K6,M6)+SUM(J6,L6)%)</f>
        <v>89800987</v>
      </c>
      <c r="P6" s="358"/>
      <c r="Q6" s="342"/>
      <c r="R6" s="359" t="str">
        <f t="shared" si="0"/>
        <v xml:space="preserve">المـــــــــــــــــــوارد </v>
      </c>
      <c r="S6" s="419">
        <f>ع4!AF6</f>
        <v>0</v>
      </c>
      <c r="T6" s="420">
        <f>ع4!AG6</f>
        <v>0</v>
      </c>
      <c r="U6" s="351">
        <f>ع4!AH6</f>
        <v>67</v>
      </c>
      <c r="V6" s="421">
        <f>ع4!AI6</f>
        <v>61264988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28</v>
      </c>
      <c r="Z6" s="357">
        <f t="shared" si="2"/>
        <v>28535999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95</v>
      </c>
      <c r="AE6" s="364">
        <f>INT(SUM(V6,Z6)+SUM(U6,Y6)%)</f>
        <v>89800987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95</v>
      </c>
      <c r="AI6" s="357">
        <f>IF(AC6+AB6/100&lt;AE6+AD6/100,INT(((AE6+AD6/100)-(AC6+AB6/100))),0)</f>
        <v>89800987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10000</v>
      </c>
      <c r="C7" s="368">
        <f>ع4!A7</f>
        <v>0</v>
      </c>
      <c r="D7" s="369">
        <f>ع4!B7</f>
        <v>10000</v>
      </c>
      <c r="E7" s="368">
        <f>ش5!$F$321</f>
        <v>0</v>
      </c>
      <c r="F7" s="370">
        <f>ش5!$G$321</f>
        <v>0</v>
      </c>
      <c r="G7" s="348"/>
      <c r="H7" s="371" t="s">
        <v>54</v>
      </c>
      <c r="I7" s="356"/>
      <c r="J7" s="368"/>
      <c r="K7" s="369"/>
      <c r="L7" s="368">
        <f>ع4!N7</f>
        <v>0</v>
      </c>
      <c r="M7" s="370">
        <f>ع4!O7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ع4!AF7</f>
        <v>0</v>
      </c>
      <c r="T7" s="370">
        <f>ع4!AG7</f>
        <v>10000</v>
      </c>
      <c r="U7" s="368">
        <f>ع4!AH7</f>
        <v>0</v>
      </c>
      <c r="V7" s="412">
        <f>ع4!AI7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10000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10000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95</v>
      </c>
      <c r="B8" s="372">
        <f>INT(SUM(F8,D8)+SUM(E8,C8)%)</f>
        <v>89800987</v>
      </c>
      <c r="C8" s="368">
        <f>ع4!A8</f>
        <v>67</v>
      </c>
      <c r="D8" s="369">
        <f>ع4!B8</f>
        <v>61264988</v>
      </c>
      <c r="E8" s="374">
        <f>ش5!F170</f>
        <v>28</v>
      </c>
      <c r="F8" s="375">
        <f>ش5!G170</f>
        <v>28535999</v>
      </c>
      <c r="G8" s="348"/>
      <c r="H8" s="333" t="s">
        <v>55</v>
      </c>
      <c r="I8" s="334"/>
      <c r="J8" s="374">
        <f>E8</f>
        <v>28</v>
      </c>
      <c r="K8" s="378">
        <f>F8</f>
        <v>28535999</v>
      </c>
      <c r="L8" s="368">
        <f>ع4!N8</f>
        <v>67</v>
      </c>
      <c r="M8" s="370">
        <f>ع4!O8</f>
        <v>61264988</v>
      </c>
      <c r="N8" s="366">
        <f>(SUM(K8,M8)+SUM(J8,L8)%-O8)*100</f>
        <v>95</v>
      </c>
      <c r="O8" s="372">
        <f>INT(SUM(K8,M8)+SUM(J8,L8)%)</f>
        <v>89800987</v>
      </c>
      <c r="P8" s="358"/>
      <c r="Q8" s="342"/>
      <c r="R8" s="335" t="str">
        <f t="shared" si="0"/>
        <v xml:space="preserve">حساب البنك موارد محلية </v>
      </c>
      <c r="S8" s="368">
        <f>ع4!AF8</f>
        <v>0</v>
      </c>
      <c r="T8" s="369">
        <f>ع4!AG8</f>
        <v>0</v>
      </c>
      <c r="U8" s="368">
        <f>ع4!AH8</f>
        <v>0</v>
      </c>
      <c r="V8" s="412">
        <f>ع4!AI8</f>
        <v>0</v>
      </c>
      <c r="W8" s="366">
        <f t="shared" si="1"/>
        <v>28</v>
      </c>
      <c r="X8" s="377">
        <f t="shared" si="1"/>
        <v>28535999</v>
      </c>
      <c r="Y8" s="366">
        <f t="shared" si="2"/>
        <v>28</v>
      </c>
      <c r="Z8" s="372">
        <f t="shared" si="2"/>
        <v>28535999</v>
      </c>
      <c r="AA8" s="342"/>
      <c r="AB8" s="366">
        <f>(SUM(T8,X8)+SUM(S8,W8)%-AC8)*100</f>
        <v>28</v>
      </c>
      <c r="AC8" s="367">
        <f>INT(SUM(T8,X8)+SUM(S8,W8)%)</f>
        <v>28535999</v>
      </c>
      <c r="AD8" s="366">
        <f>(SUM(V8,Z8)+SUM(U8,Y8)%-AE8)*100</f>
        <v>28</v>
      </c>
      <c r="AE8" s="377">
        <f>INT(SUM(V8,Z8)+SUM(U8,Y8)%)</f>
        <v>28535999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ع4!A9</f>
        <v>#NAME?</v>
      </c>
      <c r="D9" s="369" t="e">
        <f ca="1">ع4!B9</f>
        <v>#NAME?</v>
      </c>
      <c r="E9" s="368" t="e">
        <f ca="1">_mod2(IF(VALUE(LEFT(FNAME(),2))&lt;=21,CHOOSE(VALUE(LEFT(FNAME(),2))-1,[2]ش5!$B$18,[2]ش5!$C$18,[2]ش5!$D$18,[2]ش5!$E$18,[2]ش5!$F$18,[2]ش5!$G$18,[2]ش5!$H$18,[2]ش5!$I$18,[2]ش5!$J$18,[2]ش5!$K$18,[2]ش5!$L$18,[2]ش5!$M$18,[2]ش5!$N$18,[2]ش5!$O$18,[2]ش5!$P$18,[2]ش5!$Q$18,[2]ش5!$R$18,[2]ش5!$S$18,[2]ش5!$T$18,[2]ش5!$U$18),CHOOSE(VALUE(LEFT(FNAME(),2))-21,[2]ش5!$V$18,[2]ش5!$W$18,[2]ش5!$X$18,[2]ش5!$Y$18,[2]ش5!$Z$18,[2]ش5!$AA$18,[2]ش5!$AB$18,[2]ش5!$AC$18,[2]ش5!$AD$18,[2]ش5!$AE$18,[2]ش5!$AF$18,[2]ش5!$AG$18,[2]ش5!$AH$18,[2]ش5!$AI$18,[2]ش5!$AJ$18)),1)*100</f>
        <v>#NAME?</v>
      </c>
      <c r="F9" s="370" t="e">
        <f ca="1">INT(IF(VALUE(LEFT(FNAME(),2))&lt;=21,CHOOSE(VALUE(LEFT(FNAME(),2))-1,[2]ش5!$B$18,[2]ش5!$C$18,[2]ش5!$D$18,[2]ش5!$E$18,[2]ش5!$F$18,[2]ش5!$G$18,[2]ش5!$H$18,[2]ش5!$I$18,[2]ش5!$J$18,[2]ش5!$K$18,[2]ش5!$L$18,[2]ش5!$M$18,[2]ش5!$N$18,[2]ش5!$O$18,[2]ش5!$P$18,[2]ش5!$Q$18,[2]ش5!$R$18,[2]ش5!$S$18,[2]ش5!$T$18,[2]ش5!$U$18),CHOOSE(VALUE(LEFT(FNAME(),2))-21,[2]ش5!$V$18,[2]ش5!$W$18,[2]ش5!$X$18,[2]ش5!$Y$18,[2]ش5!$Z$18,[2]ش5!$AA$18,[2]ش5!$AB$18,[2]ش5!$AC$18,[2]ش5!$AD$18,[2]ش5!$AE$18,[2]ش5!$AF$18,[2]ش5!$AG$18,[2]ش5!$AH$18,[2]ش5!$AI$18,[2]ش5!$AJ$18)))</f>
        <v>#NAME?</v>
      </c>
      <c r="G9" s="348"/>
      <c r="H9" s="333" t="s">
        <v>56</v>
      </c>
      <c r="I9" s="334"/>
      <c r="J9" s="368">
        <f>ش5!$F$319</f>
        <v>0</v>
      </c>
      <c r="K9" s="369">
        <f>ش5!$G$319</f>
        <v>0</v>
      </c>
      <c r="L9" s="368">
        <f>ع4!N9</f>
        <v>0</v>
      </c>
      <c r="M9" s="370">
        <f>ع4!O9</f>
        <v>10000</v>
      </c>
      <c r="N9" s="366">
        <f>(SUM(K9,M9)+SUM(J9,L9)%-O9)*100</f>
        <v>0</v>
      </c>
      <c r="O9" s="372">
        <f>INT(SUM(K9,M9)+SUM(J9,L9)%)</f>
        <v>10000</v>
      </c>
      <c r="P9" s="358"/>
      <c r="Q9" s="342"/>
      <c r="R9" s="335" t="str">
        <f t="shared" si="0"/>
        <v>حساب البنك نفقات تشغيلية محلية</v>
      </c>
      <c r="S9" s="368" t="e">
        <f ca="1">ع4!AF9</f>
        <v>#NAME?</v>
      </c>
      <c r="T9" s="369" t="e">
        <f ca="1">ع4!AG9</f>
        <v>#NAME?</v>
      </c>
      <c r="U9" s="368" t="e">
        <f ca="1">ع4!AH9</f>
        <v>#NAME?</v>
      </c>
      <c r="V9" s="412" t="e">
        <f ca="1">ع4!AI9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ع4!A10</f>
        <v>#NAME?</v>
      </c>
      <c r="D10" s="382" t="e">
        <f ca="1">ع4!B10</f>
        <v>#NAME?</v>
      </c>
      <c r="E10" s="381" t="e">
        <f ca="1">_mod2(IF(VALUE(LEFT(FNAME(),2))&lt;=21,CHOOSE(VALUE(LEFT(FNAME(),2))-1,[2]ش5!$B$22,[2]ش5!$C$22,[2]ش5!$D$22,[2]ش5!$E$22,[2]ش5!$F$22,[2]ش5!$G$22,[2]ش5!$H$22,[2]ش5!$I$22,[2]ش5!$J$22,[2]ش5!$K$22,[2]ش5!$L$22,[2]ش5!$M$22,[2]ش5!$N$22,[2]ش5!$O$22,[2]ش5!$P$22,[2]ش5!$Q$22,[2]ش5!$R$22,[2]ش5!$S$22,[2]ش5!$T$22,[2]ش5!$U$22),CHOOSE(VALUE(LEFT(FNAME(),2))-21,[2]ش5!$V$22,[2]ش5!$W$22,[2]ش5!$X$22,[2]ش5!$Y$22,[2]ش5!$Z$22,[2]ش5!$AA$22,[2]ش5!$AB$22,[2]ش5!$AC$22,[2]ش5!$AD$22,[2]ش5!$AE$22,[2]ش5!$AF$22,[2]ش5!$AG$22,[2]ش5!$AH$22,[2]ش5!$AI$22,[2]ش5!$AJ$22)),1)*100</f>
        <v>#NAME?</v>
      </c>
      <c r="F10" s="383" t="e">
        <f ca="1">INT(IF(VALUE(LEFT(FNAME(),2))&lt;=21,CHOOSE(VALUE(LEFT(FNAME(),2))-1,[2]ش5!$B$22,[2]ش5!$C$22,[2]ش5!$D$22,[2]ش5!$E$22,[2]ش5!$F$22,[2]ش5!$G$22,[2]ش5!$H$22,[2]ش5!$I$22,[2]ش5!$J$22,[2]ش5!$K$22,[2]ش5!$L$22,[2]ش5!$M$22,[2]ش5!$N$22,[2]ش5!$O$22,[2]ش5!$P$22,[2]ش5!$Q$22,[2]ش5!$R$22,[2]ش5!$S$22,[2]ش5!$T$22,[2]ش5!$U$22),CHOOSE(VALUE(LEFT(FNAME(),2))-21,[2]ش5!$V$22,[2]ش5!$W$22,[2]ش5!$X$22,[2]ش5!$Y$22,[2]ش5!$Z$22,[2]ش5!$AA$22,[2]ش5!$AB$22,[2]ش5!$AC$22,[2]ش5!$AD$22,[2]ش5!$AE$22,[2]ش5!$AF$22,[2]ش5!$AG$22,[2]ش5!$AH$22,[2]ش5!$AI$22,[2]ش5!$AJ$22)))</f>
        <v>#NAME?</v>
      </c>
      <c r="G10" s="348"/>
      <c r="H10" s="336" t="s">
        <v>57</v>
      </c>
      <c r="I10" s="334"/>
      <c r="J10" s="381">
        <f>ش5!$F$320</f>
        <v>0</v>
      </c>
      <c r="K10" s="382">
        <f>ش5!$G$320</f>
        <v>0</v>
      </c>
      <c r="L10" s="381">
        <f>ع4!N10</f>
        <v>0</v>
      </c>
      <c r="M10" s="383">
        <f>ع4!O10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ع4!AF10</f>
        <v>#NAME?</v>
      </c>
      <c r="T10" s="382" t="e">
        <f ca="1">ع4!AG10</f>
        <v>#NAME?</v>
      </c>
      <c r="U10" s="381" t="e">
        <f ca="1">ع4!AH10</f>
        <v>#NAME?</v>
      </c>
      <c r="V10" s="418" t="e">
        <f ca="1">ع4!AI10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56</v>
      </c>
      <c r="K11" s="339">
        <f>INT(SUM(K6:K10)+(SUM(J6:J10))%)</f>
        <v>57071998</v>
      </c>
      <c r="L11" s="338">
        <f>(SUM(M6:M10)+SUM(L6:L10)%-M11)*100</f>
        <v>34</v>
      </c>
      <c r="M11" s="339">
        <f>INT(SUM(M6:M10)+(SUM(L6:L10))%)</f>
        <v>122539977</v>
      </c>
      <c r="N11" s="338">
        <f>(SUM(O6:O10)+SUM(N6:N10)%-O11)*100</f>
        <v>90</v>
      </c>
      <c r="O11" s="341">
        <f>INT(SUM(O6:O10)+(SUM(N6:N10))%)</f>
        <v>179611975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56</v>
      </c>
      <c r="Z11" s="341">
        <f>INT(SUM(Z6:Z10)+(SUM(Y6:Y10))%)</f>
        <v>57071998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41567872</v>
      </c>
      <c r="C13" s="349">
        <f>ع4!A13</f>
        <v>0</v>
      </c>
      <c r="D13" s="350">
        <f>ع4!B13</f>
        <v>38032372</v>
      </c>
      <c r="E13" s="362">
        <v>0</v>
      </c>
      <c r="F13" s="397">
        <v>3535500</v>
      </c>
      <c r="G13" s="348"/>
      <c r="H13" s="343" t="s">
        <v>60</v>
      </c>
      <c r="I13" s="334"/>
      <c r="J13" s="398">
        <f>E13</f>
        <v>0</v>
      </c>
      <c r="K13" s="399">
        <v>1979880</v>
      </c>
      <c r="L13" s="349">
        <f>ع4!N13</f>
        <v>0</v>
      </c>
      <c r="M13" s="350">
        <f>ع4!O13</f>
        <v>38032372</v>
      </c>
      <c r="N13" s="349">
        <f t="shared" ref="N13:N23" si="6">(SUM(K13,M13)+SUM(J13,L13)%-O13)*100</f>
        <v>0</v>
      </c>
      <c r="O13" s="357">
        <f t="shared" ref="O13:O23" si="7">INT(SUM(K13,M13)+SUM(J13,L13)%)</f>
        <v>40012252</v>
      </c>
      <c r="P13" s="358"/>
      <c r="Q13" s="342"/>
      <c r="R13" s="343" t="str">
        <f t="shared" si="3"/>
        <v xml:space="preserve">حساب النقدية </v>
      </c>
      <c r="S13" s="351">
        <f>ع4!AF13</f>
        <v>0</v>
      </c>
      <c r="T13" s="352">
        <f>ع4!AG13</f>
        <v>0</v>
      </c>
      <c r="U13" s="351">
        <f>ع4!AH13</f>
        <v>0</v>
      </c>
      <c r="V13" s="352">
        <f>ع4!AI13</f>
        <v>0</v>
      </c>
      <c r="W13" s="349">
        <f t="shared" ref="W13:W23" si="8">E13</f>
        <v>0</v>
      </c>
      <c r="X13" s="350">
        <f t="shared" ref="X13:X23" si="9">F13</f>
        <v>3535500</v>
      </c>
      <c r="Y13" s="349">
        <f t="shared" ref="Y13:Y23" si="10">J13</f>
        <v>0</v>
      </c>
      <c r="Z13" s="357">
        <f t="shared" ref="Z13:Z23" si="11">K13</f>
        <v>1979880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3535500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1979880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1555620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ع4!A14</f>
        <v>0</v>
      </c>
      <c r="D14" s="402">
        <f>ع4!B14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ع4!N14</f>
        <v>0</v>
      </c>
      <c r="M14" s="402">
        <f>ع4!O14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ع4!AF14</f>
        <v>0</v>
      </c>
      <c r="T14" s="423">
        <f>ع4!AG14</f>
        <v>0</v>
      </c>
      <c r="U14" s="422">
        <f>ع4!AH14</f>
        <v>0</v>
      </c>
      <c r="V14" s="423">
        <f>ع4!AI14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ع4!A15</f>
        <v>0</v>
      </c>
      <c r="D15" s="369">
        <f>ع4!B15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ع4!N15</f>
        <v>0</v>
      </c>
      <c r="M15" s="369">
        <f>ع4!O15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ع4!AF15</f>
        <v>0</v>
      </c>
      <c r="T15" s="423">
        <f>ع4!AG15</f>
        <v>0</v>
      </c>
      <c r="U15" s="422">
        <f>ع4!AH15</f>
        <v>0</v>
      </c>
      <c r="V15" s="423">
        <f>ع4!AI15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ع4!A16</f>
        <v>0</v>
      </c>
      <c r="D16" s="367">
        <f>ع4!B16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ع4!N16</f>
        <v>0</v>
      </c>
      <c r="M16" s="367">
        <f>ع4!O16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ع4!AF16</f>
        <v>0</v>
      </c>
      <c r="T16" s="369">
        <f>ع4!AG16</f>
        <v>0</v>
      </c>
      <c r="U16" s="368">
        <f>ع4!AH16</f>
        <v>0</v>
      </c>
      <c r="V16" s="369">
        <f>ع4!AI16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ع4!A17</f>
        <v>0</v>
      </c>
      <c r="D17" s="367">
        <f>ع4!B17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ع4!N17</f>
        <v>0</v>
      </c>
      <c r="M17" s="367">
        <f>ع4!O17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ع4!AF17</f>
        <v>0</v>
      </c>
      <c r="T17" s="369">
        <f>ع4!AG17</f>
        <v>0</v>
      </c>
      <c r="U17" s="368">
        <f>ع4!AH17</f>
        <v>0</v>
      </c>
      <c r="V17" s="369">
        <f>ع4!AI17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ع4!A18</f>
        <v>0</v>
      </c>
      <c r="D18" s="367">
        <f>ع4!B18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ع4!N18</f>
        <v>0</v>
      </c>
      <c r="M18" s="367">
        <f>ع4!O18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ع4!AF18</f>
        <v>0</v>
      </c>
      <c r="T18" s="369">
        <f>ع4!AG18</f>
        <v>0</v>
      </c>
      <c r="U18" s="368">
        <f>ع4!AH18</f>
        <v>0</v>
      </c>
      <c r="V18" s="369">
        <f>ع4!AI18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ع4!A19</f>
        <v>0</v>
      </c>
      <c r="D19" s="367">
        <f>ع4!B19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ع4!N19</f>
        <v>0</v>
      </c>
      <c r="M19" s="367">
        <f>ع4!O19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ع4!AF19</f>
        <v>0</v>
      </c>
      <c r="T19" s="369">
        <f>ع4!AG19</f>
        <v>0</v>
      </c>
      <c r="U19" s="368">
        <f>ع4!AH19</f>
        <v>0</v>
      </c>
      <c r="V19" s="369">
        <f>ع4!AI19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ع4!A20</f>
        <v>0</v>
      </c>
      <c r="D20" s="367">
        <f>ع4!B20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ع4!N20</f>
        <v>0</v>
      </c>
      <c r="M20" s="367">
        <f>ع4!O20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ع4!AF20</f>
        <v>0</v>
      </c>
      <c r="T20" s="369">
        <f>ع4!AG20</f>
        <v>0</v>
      </c>
      <c r="U20" s="368">
        <f>ع4!AH20</f>
        <v>0</v>
      </c>
      <c r="V20" s="369">
        <f>ع4!AI20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ع4!A21</f>
        <v>0</v>
      </c>
      <c r="D21" s="367">
        <f>ع4!B21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ع4!N21</f>
        <v>0</v>
      </c>
      <c r="M21" s="367">
        <f>ع4!O21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ع4!AF21</f>
        <v>0</v>
      </c>
      <c r="T21" s="369">
        <f>ع4!AG21</f>
        <v>0</v>
      </c>
      <c r="U21" s="368">
        <f>ع4!AH21</f>
        <v>0</v>
      </c>
      <c r="V21" s="369">
        <f>ع4!AI21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ع4!A22</f>
        <v>0</v>
      </c>
      <c r="D22" s="367">
        <f>ع4!B22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ع4!N22</f>
        <v>0</v>
      </c>
      <c r="M22" s="367">
        <f>ع4!O22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ع4!AF22</f>
        <v>0</v>
      </c>
      <c r="T22" s="369">
        <f>ع4!AG22</f>
        <v>0</v>
      </c>
      <c r="U22" s="368">
        <f>ع4!AH22</f>
        <v>0</v>
      </c>
      <c r="V22" s="369">
        <f>ع4!AI22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95</v>
      </c>
      <c r="B23" s="367">
        <f t="shared" si="5"/>
        <v>89800987</v>
      </c>
      <c r="C23" s="366">
        <f>ع4!A23</f>
        <v>67</v>
      </c>
      <c r="D23" s="367">
        <f>ع4!B23</f>
        <v>61264988</v>
      </c>
      <c r="E23" s="368">
        <f>J8</f>
        <v>28</v>
      </c>
      <c r="F23" s="370">
        <f>K8</f>
        <v>28535999</v>
      </c>
      <c r="G23" s="348"/>
      <c r="H23" s="335" t="s">
        <v>70</v>
      </c>
      <c r="I23" s="334"/>
      <c r="J23" s="368"/>
      <c r="K23" s="369"/>
      <c r="L23" s="366">
        <f>ع4!N23</f>
        <v>0</v>
      </c>
      <c r="M23" s="367">
        <f>ع4!O23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ع4!AF23</f>
        <v>67</v>
      </c>
      <c r="T23" s="369">
        <f>ع4!AG23</f>
        <v>61264988</v>
      </c>
      <c r="U23" s="368">
        <f>ع4!AH23</f>
        <v>0</v>
      </c>
      <c r="V23" s="369">
        <f>ع4!AI23</f>
        <v>0</v>
      </c>
      <c r="W23" s="366">
        <f t="shared" si="8"/>
        <v>28</v>
      </c>
      <c r="X23" s="367">
        <f t="shared" si="9"/>
        <v>28535999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95</v>
      </c>
      <c r="AC23" s="367">
        <f t="shared" si="13"/>
        <v>89800987</v>
      </c>
      <c r="AD23" s="366">
        <f t="shared" si="14"/>
        <v>0</v>
      </c>
      <c r="AE23" s="367">
        <f t="shared" si="15"/>
        <v>0</v>
      </c>
      <c r="AF23" s="366">
        <f t="shared" si="16"/>
        <v>95</v>
      </c>
      <c r="AG23" s="367">
        <f t="shared" si="17"/>
        <v>89800987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95</v>
      </c>
      <c r="B24" s="339">
        <f>INT(SUM(B13:B23)+(SUM(A13:A23))%)</f>
        <v>131368859</v>
      </c>
      <c r="C24" s="338">
        <f>(SUM(D13:D23)+SUM(C13:C23)%-D24)*100</f>
        <v>67</v>
      </c>
      <c r="D24" s="339">
        <f>INT(SUM(D13:D23)+(SUM(C13:C23))%)</f>
        <v>99297360</v>
      </c>
      <c r="E24" s="338">
        <f>(SUM(F13:F23)+SUM(E13:E23)%-F24)*100</f>
        <v>28</v>
      </c>
      <c r="F24" s="341">
        <f>INT(SUM(F13:F23)+(SUM(E13:E23))%)</f>
        <v>32071499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1979880</v>
      </c>
      <c r="L24" s="338">
        <f>(SUM(M13:M23)+SUM(L13:L23)%-M24)*100</f>
        <v>0</v>
      </c>
      <c r="M24" s="339">
        <f>INT(SUM(M13:M23)+(SUM(L13:L23))%)</f>
        <v>38032372</v>
      </c>
      <c r="N24" s="338">
        <f>(SUM(O13:O23)+SUM(N13:N23)%-O24)*100</f>
        <v>0</v>
      </c>
      <c r="O24" s="341">
        <f>INT(SUM(O13:O23)+(SUM(N13:N23))%)</f>
        <v>40012252</v>
      </c>
      <c r="P24" s="358"/>
      <c r="Q24" s="342"/>
      <c r="R24" s="389" t="s">
        <v>71</v>
      </c>
      <c r="S24" s="338">
        <f>(SUM(T13:T23)+SUM(S13:S23)%-T24)*100</f>
        <v>67</v>
      </c>
      <c r="T24" s="339">
        <f>INT(SUM(T13:T23)+(SUM(S13:S23))%)</f>
        <v>61264988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28</v>
      </c>
      <c r="X24" s="340">
        <f>INT(SUM(X13:X23)+(SUM(W13:W23))%)</f>
        <v>32071499</v>
      </c>
      <c r="Y24" s="338">
        <f>(SUM(Z13:Z23)+SUM(Y13:Y23)%-Z24)*100</f>
        <v>0</v>
      </c>
      <c r="Z24" s="341">
        <f>INT(SUM(Z13:Z23)+(SUM(Y13:Y23))%)</f>
        <v>1979880</v>
      </c>
      <c r="AA24" s="342"/>
      <c r="AB24" s="338">
        <f>(SUM(AC13:AC23)+SUM(AB13:AB23)%-AC24)*100</f>
        <v>95</v>
      </c>
      <c r="AC24" s="339">
        <f>INT(SUM(AC13:AC23)+(SUM(AB13:AB23))%)</f>
        <v>93336487</v>
      </c>
      <c r="AD24" s="338">
        <f>(SUM(AE13:AE23)+SUM(AD13:AD23)%-AE24)*100</f>
        <v>0</v>
      </c>
      <c r="AE24" s="340">
        <f>INT(SUM(AE13:AE23)+(SUM(AD13:AD23))%)</f>
        <v>1979880</v>
      </c>
      <c r="AF24" s="338">
        <f>(SUM(AG13:AG23)+SUM(AF13:AF23)%-AG24)*100</f>
        <v>95</v>
      </c>
      <c r="AG24" s="340">
        <f>INT(SUM(AG13:AG23)+(SUM(AF13:AF23))%)</f>
        <v>91356607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ع4!A26</f>
        <v>0</v>
      </c>
      <c r="D26" s="350">
        <f>ع4!B26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ع4!N26</f>
        <v>0</v>
      </c>
      <c r="M26" s="357">
        <f>ع4!O26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ع4!AF26</f>
        <v>0</v>
      </c>
      <c r="T26" s="421">
        <f>ع4!AG26</f>
        <v>0</v>
      </c>
      <c r="U26" s="351">
        <f>ع4!AH26</f>
        <v>0</v>
      </c>
      <c r="V26" s="421">
        <f>ع4!AI26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ع4!A27</f>
        <v>0</v>
      </c>
      <c r="D27" s="367">
        <f>ع4!B27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ع4!N27</f>
        <v>0</v>
      </c>
      <c r="M27" s="372">
        <f>ع4!O27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ع4!AF27</f>
        <v>0</v>
      </c>
      <c r="T27" s="412">
        <f>ع4!AG27</f>
        <v>0</v>
      </c>
      <c r="U27" s="368">
        <f>ع4!AH27</f>
        <v>0</v>
      </c>
      <c r="V27" s="412">
        <f>ع4!AI27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ع4!A28</f>
        <v>0</v>
      </c>
      <c r="D28" s="367">
        <f>ع4!B28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ع4!N28</f>
        <v>0</v>
      </c>
      <c r="M28" s="372">
        <f>ع4!O28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ع4!AF28</f>
        <v>0</v>
      </c>
      <c r="T28" s="412">
        <f>ع4!AG28</f>
        <v>0</v>
      </c>
      <c r="U28" s="368">
        <f>ع4!AH28</f>
        <v>0</v>
      </c>
      <c r="V28" s="412">
        <f>ع4!AI28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ع4!A29</f>
        <v>0</v>
      </c>
      <c r="D29" s="367">
        <f>ع4!B29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/>
      <c r="L29" s="366">
        <f>ع4!N29</f>
        <v>0</v>
      </c>
      <c r="M29" s="372">
        <f>ع4!O29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ع4!AF29</f>
        <v>0</v>
      </c>
      <c r="T29" s="412">
        <f>ع4!AG29</f>
        <v>0</v>
      </c>
      <c r="U29" s="368">
        <f>ع4!AH29</f>
        <v>0</v>
      </c>
      <c r="V29" s="412">
        <f>ع4!AI29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ع4!A30</f>
        <v>0</v>
      </c>
      <c r="D30" s="367">
        <f>ع4!B30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ع4!N30</f>
        <v>#NAME?</v>
      </c>
      <c r="M30" s="372" t="e">
        <f ca="1">ع4!O30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ع4!AF30</f>
        <v>#NAME?</v>
      </c>
      <c r="T30" s="412" t="e">
        <f ca="1">ع4!AG30</f>
        <v>#NAME?</v>
      </c>
      <c r="U30" s="368" t="e">
        <f ca="1">ع4!AH30</f>
        <v>#NAME?</v>
      </c>
      <c r="V30" s="412" t="e">
        <f ca="1">ع4!AI30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ع4!A31</f>
        <v>0</v>
      </c>
      <c r="D31" s="367">
        <f>ع4!B31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ع4!N31</f>
        <v>#NAME?</v>
      </c>
      <c r="M31" s="372" t="e">
        <f ca="1">ع4!O31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ع4!AF31</f>
        <v>#NAME?</v>
      </c>
      <c r="T31" s="412" t="e">
        <f ca="1">ع4!AG31</f>
        <v>#NAME?</v>
      </c>
      <c r="U31" s="368" t="e">
        <f ca="1">ع4!AH31</f>
        <v>#NAME?</v>
      </c>
      <c r="V31" s="412" t="e">
        <f ca="1">ع4!AI31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ع4!A34</f>
        <v>0</v>
      </c>
      <c r="D34" s="350">
        <f>ع4!B34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ع4!N34</f>
        <v>0</v>
      </c>
      <c r="M34" s="350">
        <f>ع4!O34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ع4!AF34</f>
        <v>0</v>
      </c>
      <c r="T34" s="352">
        <f>ع4!AG34</f>
        <v>631171</v>
      </c>
      <c r="U34" s="351">
        <f>ع4!AH34</f>
        <v>0</v>
      </c>
      <c r="V34" s="421">
        <f>ع4!AI34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ع4!A35</f>
        <v>0</v>
      </c>
      <c r="D35" s="367">
        <f>ع4!B35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ع4!N35</f>
        <v>0</v>
      </c>
      <c r="M35" s="367">
        <f>ع4!O35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ع4!AF35</f>
        <v>0</v>
      </c>
      <c r="T35" s="369">
        <f>ع4!AG35</f>
        <v>0</v>
      </c>
      <c r="U35" s="368">
        <f>ع4!AH35</f>
        <v>0</v>
      </c>
      <c r="V35" s="412">
        <f>ع4!AI35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ع4!A36</f>
        <v>0</v>
      </c>
      <c r="D36" s="367">
        <f>ع4!B36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ع4!N36</f>
        <v>0</v>
      </c>
      <c r="M36" s="367">
        <f>ع4!O36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ع4!AF36</f>
        <v>0</v>
      </c>
      <c r="T36" s="369">
        <f>ع4!AG36</f>
        <v>0</v>
      </c>
      <c r="U36" s="368">
        <f>ع4!AH36</f>
        <v>0</v>
      </c>
      <c r="V36" s="412">
        <f>ع4!AI36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ع4!A37</f>
        <v>0</v>
      </c>
      <c r="D37" s="367">
        <f>ع4!B37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ع4!N37</f>
        <v>0</v>
      </c>
      <c r="M37" s="367">
        <f>ع4!O37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ع4!AF37</f>
        <v>0</v>
      </c>
      <c r="T37" s="369">
        <f>ع4!AG37</f>
        <v>0</v>
      </c>
      <c r="U37" s="368">
        <f>ع4!AH37</f>
        <v>0</v>
      </c>
      <c r="V37" s="412">
        <f>ع4!AI37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ع4!A38</f>
        <v>0</v>
      </c>
      <c r="D38" s="367">
        <f>ع4!B38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ع4!N38</f>
        <v>0</v>
      </c>
      <c r="M38" s="367">
        <f>ع4!O38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ع4!AF38</f>
        <v>0</v>
      </c>
      <c r="T38" s="369">
        <f>ع4!AG38</f>
        <v>0</v>
      </c>
      <c r="U38" s="368">
        <f>ع4!AH38</f>
        <v>0</v>
      </c>
      <c r="V38" s="412">
        <f>ع4!AI38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ع4!A39</f>
        <v>0</v>
      </c>
      <c r="D39" s="367">
        <f>ع4!B39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ع4!N39</f>
        <v>0</v>
      </c>
      <c r="M39" s="367">
        <f>ع4!O39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ع4!AF39</f>
        <v>0</v>
      </c>
      <c r="T39" s="369">
        <f>ع4!AG39</f>
        <v>0</v>
      </c>
      <c r="U39" s="368">
        <f>ع4!AH39</f>
        <v>0</v>
      </c>
      <c r="V39" s="412">
        <f>ع4!AI39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ع4!A40</f>
        <v>0</v>
      </c>
      <c r="D40" s="367">
        <f>ع4!B40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ع4!N40</f>
        <v>0</v>
      </c>
      <c r="M40" s="367">
        <f>ع4!O40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ع4!AF40</f>
        <v>0</v>
      </c>
      <c r="T40" s="369">
        <f>ع4!AG40</f>
        <v>0</v>
      </c>
      <c r="U40" s="368">
        <f>ع4!AH40</f>
        <v>0</v>
      </c>
      <c r="V40" s="412">
        <f>ع4!AI40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ع4!A43</f>
        <v>0</v>
      </c>
      <c r="D43" s="350">
        <f>ع4!B43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ع4!N43</f>
        <v>0</v>
      </c>
      <c r="M43" s="350">
        <f>ع4!O43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ع4!AF43</f>
        <v>0</v>
      </c>
      <c r="T43" s="421">
        <f>ع4!AG43</f>
        <v>0</v>
      </c>
      <c r="U43" s="351">
        <f>ع4!AH43</f>
        <v>0</v>
      </c>
      <c r="V43" s="421">
        <f>ع4!AI43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ع4!A44</f>
        <v>0</v>
      </c>
      <c r="D44" s="367">
        <f>ع4!B44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ع4!N44</f>
        <v>0</v>
      </c>
      <c r="M44" s="367">
        <f>ع4!O44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ع4!AF44</f>
        <v>0</v>
      </c>
      <c r="T44" s="412">
        <f>ع4!AG44</f>
        <v>0</v>
      </c>
      <c r="U44" s="368">
        <f>ع4!AH44</f>
        <v>0</v>
      </c>
      <c r="V44" s="412">
        <f>ع4!AI44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21722748</v>
      </c>
      <c r="C45" s="366">
        <f>ع4!A45</f>
        <v>0</v>
      </c>
      <c r="D45" s="367">
        <f>ع4!B45</f>
        <v>21298128</v>
      </c>
      <c r="E45" s="374"/>
      <c r="F45" s="375">
        <v>424620</v>
      </c>
      <c r="G45" s="348"/>
      <c r="H45" s="335" t="s">
        <v>91</v>
      </c>
      <c r="I45" s="334"/>
      <c r="J45" s="374">
        <v>0</v>
      </c>
      <c r="K45" s="378">
        <v>1980240</v>
      </c>
      <c r="L45" s="366">
        <f>ع4!N45</f>
        <v>0</v>
      </c>
      <c r="M45" s="367">
        <f>ع4!O45</f>
        <v>21298128</v>
      </c>
      <c r="N45" s="366">
        <f t="shared" si="53"/>
        <v>0</v>
      </c>
      <c r="O45" s="372">
        <f t="shared" si="54"/>
        <v>23278368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ع4!AF45</f>
        <v>0</v>
      </c>
      <c r="T45" s="412">
        <f>ع4!AG45</f>
        <v>0</v>
      </c>
      <c r="U45" s="368">
        <f>ع4!AH45</f>
        <v>0</v>
      </c>
      <c r="V45" s="412">
        <f>ع4!AI45</f>
        <v>0</v>
      </c>
      <c r="W45" s="366">
        <f t="shared" si="55"/>
        <v>0</v>
      </c>
      <c r="X45" s="377">
        <f t="shared" si="55"/>
        <v>424620</v>
      </c>
      <c r="Y45" s="366">
        <f t="shared" si="56"/>
        <v>0</v>
      </c>
      <c r="Z45" s="372">
        <f t="shared" si="56"/>
        <v>1980240</v>
      </c>
      <c r="AA45" s="342"/>
      <c r="AB45" s="366">
        <f t="shared" si="57"/>
        <v>0</v>
      </c>
      <c r="AC45" s="377">
        <f t="shared" si="58"/>
        <v>424620</v>
      </c>
      <c r="AD45" s="366">
        <f t="shared" si="59"/>
        <v>0</v>
      </c>
      <c r="AE45" s="377">
        <f t="shared" si="60"/>
        <v>1980240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1555620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ع4!A46</f>
        <v>0</v>
      </c>
      <c r="D46" s="367">
        <f>ع4!B46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ع4!N46</f>
        <v>0</v>
      </c>
      <c r="M46" s="367">
        <f>ع4!O46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ع4!AF46</f>
        <v>0</v>
      </c>
      <c r="T46" s="412">
        <f>ع4!AG46</f>
        <v>0</v>
      </c>
      <c r="U46" s="368">
        <f>ع4!AH46</f>
        <v>0</v>
      </c>
      <c r="V46" s="412">
        <f>ع4!AI46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ع4!A47</f>
        <v>0</v>
      </c>
      <c r="D47" s="367">
        <f>ع4!B47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ع4!N47</f>
        <v>0</v>
      </c>
      <c r="M47" s="367">
        <f>ع4!O47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ع4!AF47</f>
        <v>0</v>
      </c>
      <c r="T47" s="412">
        <f>ع4!AG47</f>
        <v>0</v>
      </c>
      <c r="U47" s="368">
        <f>ع4!AH47</f>
        <v>0</v>
      </c>
      <c r="V47" s="412">
        <f>ع4!AI47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ع4!A48</f>
        <v>0</v>
      </c>
      <c r="D48" s="367">
        <f>ع4!B48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ع4!N48</f>
        <v>0</v>
      </c>
      <c r="M48" s="367">
        <f>ع4!O48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ع4!AF48</f>
        <v>0</v>
      </c>
      <c r="T48" s="412">
        <f>ع4!AG48</f>
        <v>0</v>
      </c>
      <c r="U48" s="368">
        <f>ع4!AH48</f>
        <v>0</v>
      </c>
      <c r="V48" s="412">
        <f>ع4!AI48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21722748</v>
      </c>
      <c r="C49" s="338">
        <f>(SUM(D43:D48)+SUM(C43:C48)%-D49)*100</f>
        <v>0</v>
      </c>
      <c r="D49" s="339">
        <f>INT(SUM(D43:D48)+(SUM(C43:C48))%)</f>
        <v>21298128</v>
      </c>
      <c r="E49" s="338">
        <f>(SUM(F43:F48)+SUM(E43:E48)%-F49)*100</f>
        <v>0</v>
      </c>
      <c r="F49" s="341">
        <f>INT(SUM(F43:F48)+(SUM(E43:E48))%)</f>
        <v>424620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1980240</v>
      </c>
      <c r="L49" s="338">
        <f>(SUM(M43:M48)+SUM(L43:L48)%-M49)*100</f>
        <v>0</v>
      </c>
      <c r="M49" s="339">
        <f>INT(SUM(M43:M48)+(SUM(L43:L48))%)</f>
        <v>21298128</v>
      </c>
      <c r="N49" s="338">
        <f>(SUM(O43:O48)+SUM(N43:N48)%-O49)*100</f>
        <v>0</v>
      </c>
      <c r="O49" s="341">
        <f>INT(SUM(O43:O48)+(SUM(N43:N48))%)</f>
        <v>23278368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424620</v>
      </c>
      <c r="Y49" s="338">
        <f>(SUM(Z43:Z48)+SUM(Y43:Y48)%-Z49)*100</f>
        <v>0</v>
      </c>
      <c r="Z49" s="341">
        <f>INT(SUM(Z43:Z48)+(SUM(Y43:Y48))%)</f>
        <v>1980240</v>
      </c>
      <c r="AA49" s="342"/>
      <c r="AB49" s="338">
        <f>(SUM(AC43:AC48)+SUM(AB43:AB48)%-AC49)*100</f>
        <v>0</v>
      </c>
      <c r="AC49" s="339">
        <f>INT(SUM(AC43:AC48)+(SUM(AB43:AB48))%)</f>
        <v>424620</v>
      </c>
      <c r="AD49" s="338">
        <f>(SUM(AE43:AE48)+SUM(AD43:AD48)%-AE49)*100</f>
        <v>0</v>
      </c>
      <c r="AE49" s="340">
        <f>INT(SUM(AE43:AE48)+(SUM(AD43:AD48))%)</f>
        <v>2611411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2186791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ع4!A51</f>
        <v>0</v>
      </c>
      <c r="D51" s="350">
        <f>ع4!B51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ع4!N51</f>
        <v>0</v>
      </c>
      <c r="M51" s="350">
        <f>ع4!O51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ع4!AF51</f>
        <v>0</v>
      </c>
      <c r="T51" s="421">
        <f>ع4!AG51</f>
        <v>0</v>
      </c>
      <c r="U51" s="351">
        <f>ع4!AH51</f>
        <v>0</v>
      </c>
      <c r="V51" s="421">
        <f>ع4!AI51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ع4!A52</f>
        <v>0</v>
      </c>
      <c r="D52" s="367">
        <f>ع4!B52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ع4!N52</f>
        <v>0</v>
      </c>
      <c r="M52" s="367">
        <f>ع4!O52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ع4!AF52</f>
        <v>0</v>
      </c>
      <c r="T52" s="412">
        <f>ع4!AG52</f>
        <v>0</v>
      </c>
      <c r="U52" s="368">
        <f>ع4!AH52</f>
        <v>0</v>
      </c>
      <c r="V52" s="412">
        <f>ع4!AI52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ع4!A53</f>
        <v>0</v>
      </c>
      <c r="D53" s="367">
        <f>ع4!B53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ع4!N53</f>
        <v>0</v>
      </c>
      <c r="M53" s="367">
        <f>ع4!O53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ع4!AF53</f>
        <v>0</v>
      </c>
      <c r="T53" s="412">
        <f>ع4!AG53</f>
        <v>0</v>
      </c>
      <c r="U53" s="368">
        <f>ع4!AH53</f>
        <v>0</v>
      </c>
      <c r="V53" s="412">
        <f>ع4!AI53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ع4!A54</f>
        <v>0</v>
      </c>
      <c r="D54" s="367">
        <f>ع4!B54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ع4!N54</f>
        <v>0</v>
      </c>
      <c r="M54" s="367">
        <f>ع4!O54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ع4!AF54</f>
        <v>0</v>
      </c>
      <c r="T54" s="412">
        <f>ع4!AG54</f>
        <v>0</v>
      </c>
      <c r="U54" s="368">
        <f>ع4!AH54</f>
        <v>0</v>
      </c>
      <c r="V54" s="412">
        <f>ع4!AI54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ع4!A55</f>
        <v>0</v>
      </c>
      <c r="D55" s="367">
        <f>ع4!B55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ع4!N55</f>
        <v>0</v>
      </c>
      <c r="M55" s="367">
        <f>ع4!O55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ع4!AF55</f>
        <v>0</v>
      </c>
      <c r="T55" s="412">
        <f>ع4!AG55</f>
        <v>0</v>
      </c>
      <c r="U55" s="368">
        <f>ع4!AH55</f>
        <v>0</v>
      </c>
      <c r="V55" s="412">
        <f>ع4!AI55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ع4!A56</f>
        <v>0</v>
      </c>
      <c r="D56" s="367">
        <f>ع4!B56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ع4!N56</f>
        <v>0</v>
      </c>
      <c r="M56" s="367">
        <f>ع4!O56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ع4!AF56</f>
        <v>0</v>
      </c>
      <c r="T56" s="412">
        <f>ع4!AG56</f>
        <v>0</v>
      </c>
      <c r="U56" s="368">
        <f>ع4!AH56</f>
        <v>0</v>
      </c>
      <c r="V56" s="412">
        <f>ع4!AI56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ع4!A57</f>
        <v>0</v>
      </c>
      <c r="D57" s="367">
        <f>ع4!B57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ع4!N57</f>
        <v>0</v>
      </c>
      <c r="M57" s="367">
        <f>ع4!O57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ع4!AF57</f>
        <v>0</v>
      </c>
      <c r="T57" s="412">
        <f>ع4!AG57</f>
        <v>0</v>
      </c>
      <c r="U57" s="368">
        <f>ع4!AH57</f>
        <v>0</v>
      </c>
      <c r="V57" s="412">
        <f>ع4!AI57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ع4!A58</f>
        <v>0</v>
      </c>
      <c r="D58" s="367">
        <f>ع4!B58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ع4!N58</f>
        <v>0</v>
      </c>
      <c r="M58" s="367">
        <f>ع4!O58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ع4!AF58</f>
        <v>0</v>
      </c>
      <c r="T58" s="412">
        <f>ع4!AG58</f>
        <v>0</v>
      </c>
      <c r="U58" s="368">
        <f>ع4!AH58</f>
        <v>0</v>
      </c>
      <c r="V58" s="412">
        <f>ع4!AI58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ع4!A59</f>
        <v>0</v>
      </c>
      <c r="D59" s="367">
        <f>ع4!B59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ع4!N59</f>
        <v>0</v>
      </c>
      <c r="M59" s="367">
        <f>ع4!O59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ع4!AF59</f>
        <v>0</v>
      </c>
      <c r="T59" s="412">
        <f>ع4!AG59</f>
        <v>0</v>
      </c>
      <c r="U59" s="368">
        <f>ع4!AH59</f>
        <v>0</v>
      </c>
      <c r="V59" s="412">
        <f>ع4!AI59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ع4!A60</f>
        <v>0</v>
      </c>
      <c r="D60" s="367">
        <f>ع4!B60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ع4!N60</f>
        <v>0</v>
      </c>
      <c r="M60" s="367">
        <f>ع4!O60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ع4!AF60</f>
        <v>0</v>
      </c>
      <c r="T60" s="412">
        <f>ع4!AG60</f>
        <v>0</v>
      </c>
      <c r="U60" s="368">
        <f>ع4!AH60</f>
        <v>0</v>
      </c>
      <c r="V60" s="412">
        <f>ع4!AI60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ع4!A63</f>
        <v>0</v>
      </c>
      <c r="D63" s="350">
        <f>ع4!B63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ع4!N63</f>
        <v>0</v>
      </c>
      <c r="M63" s="350">
        <f>ع4!O63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ع4!AF63</f>
        <v>0</v>
      </c>
      <c r="T63" s="421">
        <f>ع4!AG63</f>
        <v>0</v>
      </c>
      <c r="U63" s="351">
        <f>ع4!AH63</f>
        <v>0</v>
      </c>
      <c r="V63" s="421">
        <f>ع4!AI63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ع4!A64</f>
        <v>0</v>
      </c>
      <c r="D64" s="367">
        <f>ع4!B64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ع4!N64</f>
        <v>0</v>
      </c>
      <c r="M64" s="367">
        <f>ع4!O64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ع4!AF64</f>
        <v>0</v>
      </c>
      <c r="T64" s="412">
        <f>ع4!AG64</f>
        <v>0</v>
      </c>
      <c r="U64" s="368">
        <f>ع4!AH64</f>
        <v>0</v>
      </c>
      <c r="V64" s="412">
        <f>ع4!AI64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ع4!A65</f>
        <v>0</v>
      </c>
      <c r="D65" s="367">
        <f>ع4!B65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ع4!N65</f>
        <v>0</v>
      </c>
      <c r="M65" s="367">
        <f>ع4!O65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ع4!AF65</f>
        <v>0</v>
      </c>
      <c r="T65" s="412">
        <f>ع4!AG65</f>
        <v>0</v>
      </c>
      <c r="U65" s="368">
        <f>ع4!AH65</f>
        <v>0</v>
      </c>
      <c r="V65" s="412">
        <f>ع4!AI65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ع4!A66</f>
        <v>0</v>
      </c>
      <c r="D66" s="380">
        <f>ع4!B66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ع4!N66</f>
        <v>0</v>
      </c>
      <c r="M66" s="380">
        <f>ع4!O66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ع4!AF66</f>
        <v>0</v>
      </c>
      <c r="T66" s="418">
        <f>ع4!AG66</f>
        <v>0</v>
      </c>
      <c r="U66" s="381">
        <f>ع4!AH66</f>
        <v>0</v>
      </c>
      <c r="V66" s="418">
        <f>ع4!AI66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7">
    <tabColor rgb="FFFF0000"/>
  </sheetPr>
  <dimension ref="B1:K55"/>
  <sheetViews>
    <sheetView showGridLines="0" rightToLeft="1" zoomScale="50" zoomScaleSheetLayoutView="120" workbookViewId="0">
      <selection activeCell="E25" sqref="E2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402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8">
    <tabColor indexed="12"/>
  </sheetPr>
  <dimension ref="A1:L324"/>
  <sheetViews>
    <sheetView showGridLines="0" rightToLeft="1" view="pageBreakPreview" topLeftCell="A166" zoomScale="117" zoomScaleNormal="80" zoomScaleSheetLayoutView="80" workbookViewId="0">
      <selection activeCell="A168" sqref="A168:E168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يونيو!$C$44</f>
        <v>#NAME?</v>
      </c>
      <c r="C1" s="111"/>
      <c r="D1" s="484">
        <v>1</v>
      </c>
      <c r="E1" s="485"/>
      <c r="F1" s="489" t="str">
        <f>MID(يونيو!$C$28,3,FIND("من",يونيو!$C$28)-4)&amp;RIGHT(يونيو!$C$28,6)</f>
        <v xml:space="preserve"> شهر يونيو2024م </v>
      </c>
      <c r="G1" s="488"/>
      <c r="H1" s="488" t="str">
        <f>يونيو!$C$42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10545211</v>
      </c>
      <c r="H4" s="265">
        <f>(SUM(I5,I16,I23,I26,I31)+SUM(H5,H16,H23,H26,H31)%-I4)*100</f>
        <v>48</v>
      </c>
      <c r="I4" s="267">
        <f>INT(SUM(I5,I16,I23,I26,I31)+(SUM(H5,H16,H23,H26,H31))%)</f>
        <v>87822567</v>
      </c>
      <c r="J4" s="268">
        <f t="shared" ref="J4:J46" si="0">(SUM(G4,I4)+SUM(F4,H4)%-K4)*100</f>
        <v>48</v>
      </c>
      <c r="K4" s="269">
        <f t="shared" ref="K4:K46" si="1">INT(SUM(G4,I4)+SUM(F4,H4)%)</f>
        <v>98367778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10545211</v>
      </c>
      <c r="H5" s="271">
        <f>(SUM(I6)+SUM(H6)%-I5)*100</f>
        <v>48</v>
      </c>
      <c r="I5" s="273">
        <f>INT(SUM(I6)+(SUM(H6))%)</f>
        <v>87822567</v>
      </c>
      <c r="J5" s="274">
        <f t="shared" si="0"/>
        <v>48</v>
      </c>
      <c r="K5" s="275">
        <f t="shared" si="1"/>
        <v>98367778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10545211</v>
      </c>
      <c r="H6" s="271">
        <f>(SUM(I7:I15)+SUM(H7:H15)%-I6)*100</f>
        <v>48</v>
      </c>
      <c r="I6" s="273">
        <f>INT(SUM(I7:I15)+(SUM(H7:H15))%)</f>
        <v>87822567</v>
      </c>
      <c r="J6" s="274">
        <f t="shared" si="0"/>
        <v>48</v>
      </c>
      <c r="K6" s="275">
        <f t="shared" si="1"/>
        <v>98367778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ش5!J7</f>
        <v>0</v>
      </c>
      <c r="I7" s="126">
        <f>ش5!K7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ش5!J8</f>
        <v>0</v>
      </c>
      <c r="I8" s="133">
        <f>ش5!K8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ش5!J9</f>
        <v>0</v>
      </c>
      <c r="I9" s="133">
        <f>ش5!K9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ش5!J10</f>
        <v>0</v>
      </c>
      <c r="I10" s="133">
        <f>ش5!K10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ش5!J11</f>
        <v>0</v>
      </c>
      <c r="I11" s="133">
        <f>ش5!K11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660000</v>
      </c>
      <c r="H12" s="132">
        <f>ش5!J12</f>
        <v>0</v>
      </c>
      <c r="I12" s="133">
        <f>ش5!K12</f>
        <v>22542960</v>
      </c>
      <c r="J12" s="130">
        <f t="shared" si="0"/>
        <v>0</v>
      </c>
      <c r="K12" s="134">
        <f t="shared" si="1"/>
        <v>23202960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1024320</v>
      </c>
      <c r="H13" s="132">
        <f>ش5!J13</f>
        <v>0</v>
      </c>
      <c r="I13" s="133">
        <f>ش5!K13</f>
        <v>14781008</v>
      </c>
      <c r="J13" s="130">
        <f t="shared" si="0"/>
        <v>0</v>
      </c>
      <c r="K13" s="134">
        <f t="shared" si="1"/>
        <v>15805328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1206920</v>
      </c>
      <c r="H14" s="132">
        <f>ش5!J14</f>
        <v>0</v>
      </c>
      <c r="I14" s="133">
        <f>ش5!K14</f>
        <v>14531000</v>
      </c>
      <c r="J14" s="130">
        <f t="shared" si="0"/>
        <v>0</v>
      </c>
      <c r="K14" s="134">
        <f t="shared" si="1"/>
        <v>15737920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>
        <v>7653971</v>
      </c>
      <c r="H15" s="139">
        <f>ش5!J15</f>
        <v>48</v>
      </c>
      <c r="I15" s="140">
        <f>ش5!K15</f>
        <v>35967599</v>
      </c>
      <c r="J15" s="138">
        <f t="shared" si="0"/>
        <v>48</v>
      </c>
      <c r="K15" s="141">
        <f t="shared" si="1"/>
        <v>43621570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ش5!J18</f>
        <v>0</v>
      </c>
      <c r="I18" s="126">
        <f>ش5!K18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ش5!J19</f>
        <v>0</v>
      </c>
      <c r="I19" s="140">
        <f>ش5!K19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ش5!J21</f>
        <v>0</v>
      </c>
      <c r="I21" s="126">
        <f>ش5!K21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ش5!J22</f>
        <v>0</v>
      </c>
      <c r="I22" s="140">
        <f>ش5!K22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ش5!J25</f>
        <v>0</v>
      </c>
      <c r="I25" s="119">
        <f>ش5!K25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ش5!J28</f>
        <v>0</v>
      </c>
      <c r="I28" s="126">
        <f>ش5!K28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ش5!J29</f>
        <v>0</v>
      </c>
      <c r="I29" s="133">
        <f>ش5!K29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ش5!J30</f>
        <v>0</v>
      </c>
      <c r="I30" s="140">
        <f>ش5!K30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ش5!J33</f>
        <v>0</v>
      </c>
      <c r="I33" s="119">
        <f>ش5!K33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ش5!J35</f>
        <v>0</v>
      </c>
      <c r="I35" s="126">
        <f>ش5!K35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ش5!J36</f>
        <v>0</v>
      </c>
      <c r="I36" s="133">
        <f>ش5!K36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ش5!J37</f>
        <v>0</v>
      </c>
      <c r="I37" s="140">
        <f>ش5!K37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ش5!J39</f>
        <v>0</v>
      </c>
      <c r="I39" s="126">
        <f>ش5!K39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ش5!J40</f>
        <v>0</v>
      </c>
      <c r="I40" s="133">
        <f>ش5!K40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ش5!J41</f>
        <v>0</v>
      </c>
      <c r="I41" s="133">
        <f>ش5!K41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ش5!J42</f>
        <v>0</v>
      </c>
      <c r="I42" s="133">
        <f>ش5!K42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ش5!J43</f>
        <v>0</v>
      </c>
      <c r="I43" s="133">
        <f>ش5!K43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ش5!J44</f>
        <v>0</v>
      </c>
      <c r="I44" s="133">
        <f>ش5!K44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ش5!J45</f>
        <v>0</v>
      </c>
      <c r="I45" s="133">
        <f>ش5!K45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ش5!J46</f>
        <v>0</v>
      </c>
      <c r="I46" s="151">
        <f>ش5!K46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يونيو2024م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ش5!J52</f>
        <v>0</v>
      </c>
      <c r="I52" s="162">
        <f>ش5!K52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ش5!J53</f>
        <v>0</v>
      </c>
      <c r="I53" s="133">
        <f>ش5!K53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ش5!J54</f>
        <v>0</v>
      </c>
      <c r="I54" s="168">
        <f>ش5!K54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ش5!J57</f>
        <v>0</v>
      </c>
      <c r="I57" s="162">
        <f>ش5!K57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ش5!J58</f>
        <v>0</v>
      </c>
      <c r="I58" s="133">
        <f>ش5!K58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ش5!J59</f>
        <v>0</v>
      </c>
      <c r="I59" s="168">
        <f>ش5!K59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ش5!J61</f>
        <v>0</v>
      </c>
      <c r="I61" s="162">
        <f>ش5!K61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ش5!J62</f>
        <v>0</v>
      </c>
      <c r="I62" s="133">
        <f>ش5!K62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ش5!J63</f>
        <v>0</v>
      </c>
      <c r="I63" s="133">
        <f>ش5!K63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ش5!J64</f>
        <v>0</v>
      </c>
      <c r="I64" s="133">
        <f>ش5!K64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ش5!J65</f>
        <v>0</v>
      </c>
      <c r="I65" s="151">
        <f>ش5!K65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136776</v>
      </c>
      <c r="H67" s="265">
        <f>(SUM(I68,I74,I121,I127,I134)+SUM(H68,H74,H121,H127,H134)%-I67)*100</f>
        <v>47</v>
      </c>
      <c r="I67" s="267">
        <f>INT(SUM(I68,I74,I121,I127,I134)+(SUM(H68,H74,H121,H127,H134))%)</f>
        <v>1978420</v>
      </c>
      <c r="J67" s="268">
        <f t="shared" ref="J67:J89" si="4">(SUM(G67,I67)+SUM(F67,H67)%-K67)*100</f>
        <v>47</v>
      </c>
      <c r="K67" s="269">
        <f t="shared" ref="K67:K89" si="5">INT(SUM(G67,I67)+SUM(F67,H67)%)</f>
        <v>2115196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ش5!J70</f>
        <v>0</v>
      </c>
      <c r="I70" s="162">
        <f>ش5!K70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ش5!J71</f>
        <v>0</v>
      </c>
      <c r="I71" s="133">
        <f>ش5!K71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ش5!J72</f>
        <v>0</v>
      </c>
      <c r="I72" s="133">
        <f>ش5!K72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ش5!J73</f>
        <v>0</v>
      </c>
      <c r="I73" s="168">
        <f>ش5!K73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136776</v>
      </c>
      <c r="H74" s="271">
        <f>(SUM(I75,I79,I101)+SUM(H75,H79,H101)%-I74)*100</f>
        <v>0</v>
      </c>
      <c r="I74" s="273">
        <f>INT(SUM(I75,I79,I101)+(SUM(H75,H79,H101))%)</f>
        <v>357818</v>
      </c>
      <c r="J74" s="274">
        <f t="shared" si="4"/>
        <v>0</v>
      </c>
      <c r="K74" s="275">
        <f t="shared" si="5"/>
        <v>494594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ش5!J76</f>
        <v>0</v>
      </c>
      <c r="I76" s="162">
        <f>ش5!K76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ش5!J77</f>
        <v>0</v>
      </c>
      <c r="I77" s="133">
        <f>ش5!K77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ش5!J78</f>
        <v>0</v>
      </c>
      <c r="I78" s="168">
        <f>ش5!K78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136776</v>
      </c>
      <c r="H79" s="271">
        <f>(SUM(I80:I89,I94:I100)+SUM(H80:H89,H94:H100)%-I79)*100</f>
        <v>0</v>
      </c>
      <c r="I79" s="273">
        <f>INT(SUM(I80:I89,I94:I100)+(SUM(H80:H89,H94:H100))%)</f>
        <v>357818</v>
      </c>
      <c r="J79" s="274">
        <f t="shared" si="4"/>
        <v>0</v>
      </c>
      <c r="K79" s="275">
        <f t="shared" si="5"/>
        <v>494594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ش5!J80</f>
        <v>0</v>
      </c>
      <c r="I80" s="162">
        <f>ش5!K80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ش5!J81</f>
        <v>0</v>
      </c>
      <c r="I81" s="133">
        <f>ش5!K81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ش5!J82</f>
        <v>0</v>
      </c>
      <c r="I82" s="133">
        <f>ش5!K82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ش5!J83</f>
        <v>0</v>
      </c>
      <c r="I83" s="133">
        <f>ش5!K83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ش5!J84</f>
        <v>0</v>
      </c>
      <c r="I84" s="133">
        <f>ش5!K84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ش5!J85</f>
        <v>0</v>
      </c>
      <c r="I85" s="133">
        <f>ش5!K85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ش5!J86</f>
        <v>0</v>
      </c>
      <c r="I86" s="133">
        <f>ش5!K86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ش5!J87</f>
        <v>0</v>
      </c>
      <c r="I87" s="133">
        <f>ش5!K87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ش5!J88</f>
        <v>0</v>
      </c>
      <c r="I88" s="133">
        <f>ش5!K88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ش5!J89</f>
        <v>0</v>
      </c>
      <c r="I89" s="151">
        <f>ش5!K89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يونيو2024م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ش5!J94</f>
        <v>0</v>
      </c>
      <c r="I94" s="181">
        <f>ش5!K94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ش5!J95</f>
        <v>0</v>
      </c>
      <c r="I95" s="133">
        <f>ش5!K95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ش5!J96</f>
        <v>0</v>
      </c>
      <c r="I96" s="133">
        <f>ش5!K96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ش5!J97</f>
        <v>0</v>
      </c>
      <c r="I97" s="133">
        <f>ش5!K97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ش5!J98</f>
        <v>0</v>
      </c>
      <c r="I98" s="133">
        <f>ش5!K98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>
        <v>136776</v>
      </c>
      <c r="H99" s="132">
        <f>ش5!J99</f>
        <v>0</v>
      </c>
      <c r="I99" s="133">
        <f>ش5!K99</f>
        <v>357818</v>
      </c>
      <c r="J99" s="130">
        <f t="shared" si="6"/>
        <v>0</v>
      </c>
      <c r="K99" s="134">
        <f t="shared" si="7"/>
        <v>494594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ش5!J100</f>
        <v>0</v>
      </c>
      <c r="I100" s="168">
        <f>ش5!K100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ش5!J102</f>
        <v>0</v>
      </c>
      <c r="I102" s="162">
        <f>ش5!K102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ش5!J103</f>
        <v>0</v>
      </c>
      <c r="I103" s="133">
        <f>ش5!K103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ش5!J104</f>
        <v>0</v>
      </c>
      <c r="I104" s="133">
        <f>ش5!K104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ش5!J105</f>
        <v>0</v>
      </c>
      <c r="I105" s="133">
        <f>ش5!K105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ش5!J106</f>
        <v>0</v>
      </c>
      <c r="I106" s="133">
        <f>ش5!K106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ش5!J107</f>
        <v>0</v>
      </c>
      <c r="I107" s="133">
        <f>ش5!K107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ش5!J108</f>
        <v>0</v>
      </c>
      <c r="I108" s="133">
        <f>ش5!K108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ش5!J109</f>
        <v>0</v>
      </c>
      <c r="I109" s="133">
        <f>ش5!K109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ش5!J110</f>
        <v>0</v>
      </c>
      <c r="I110" s="133">
        <f>ش5!K110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ش5!J111</f>
        <v>0</v>
      </c>
      <c r="I111" s="133">
        <f>ش5!K111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ش5!J112</f>
        <v>0</v>
      </c>
      <c r="I112" s="133">
        <f>ش5!K112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ش5!J113</f>
        <v>0</v>
      </c>
      <c r="I113" s="133">
        <f>ش5!K113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ش5!J114</f>
        <v>0</v>
      </c>
      <c r="I114" s="133">
        <f>ش5!K114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ش5!J115</f>
        <v>0</v>
      </c>
      <c r="I115" s="133">
        <f>ش5!K115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ش5!J116</f>
        <v>0</v>
      </c>
      <c r="I116" s="133">
        <f>ش5!K116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ش5!J117</f>
        <v>0</v>
      </c>
      <c r="I117" s="133">
        <f>ش5!K117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ش5!J118</f>
        <v>0</v>
      </c>
      <c r="I118" s="133">
        <f>ش5!K118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ش5!J119</f>
        <v>0</v>
      </c>
      <c r="I119" s="133">
        <f>ش5!K119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ش5!J120</f>
        <v>0</v>
      </c>
      <c r="I120" s="140">
        <f>ش5!K120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47</v>
      </c>
      <c r="I121" s="273">
        <f>INT(SUM(I122,I124)+(SUM(H122,H124))%)</f>
        <v>1620602</v>
      </c>
      <c r="J121" s="274">
        <f t="shared" si="6"/>
        <v>47</v>
      </c>
      <c r="K121" s="275">
        <f t="shared" si="7"/>
        <v>1620602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47</v>
      </c>
      <c r="I122" s="285">
        <f>INT(SUM(I123)+(SUM(H123))%)</f>
        <v>1620602</v>
      </c>
      <c r="J122" s="282">
        <f t="shared" si="6"/>
        <v>47</v>
      </c>
      <c r="K122" s="286">
        <f t="shared" si="7"/>
        <v>1620602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/>
      <c r="H123" s="189">
        <f>ش5!J123</f>
        <v>47</v>
      </c>
      <c r="I123" s="190">
        <f>ش5!K123</f>
        <v>1620602</v>
      </c>
      <c r="J123" s="188">
        <f t="shared" si="6"/>
        <v>47</v>
      </c>
      <c r="K123" s="191">
        <f t="shared" si="7"/>
        <v>1620602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ش5!J125</f>
        <v>0</v>
      </c>
      <c r="I125" s="162">
        <f>ش5!K125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ش5!J126</f>
        <v>0</v>
      </c>
      <c r="I126" s="140">
        <f>ش5!K126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ش5!J129</f>
        <v>0</v>
      </c>
      <c r="I129" s="126">
        <f>ش5!K129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ش5!J130</f>
        <v>0</v>
      </c>
      <c r="I130" s="140">
        <f>ش5!K130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ش5!J132</f>
        <v>0</v>
      </c>
      <c r="I132" s="126">
        <f>ش5!K132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ش5!J133</f>
        <v>0</v>
      </c>
      <c r="I133" s="140">
        <f>ش5!K133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ش5!J136</f>
        <v>0</v>
      </c>
      <c r="I136" s="126">
        <f>ش5!K136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ش5!J137</f>
        <v>0</v>
      </c>
      <c r="I137" s="133">
        <f>ش5!K137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ش5!J138</f>
        <v>0</v>
      </c>
      <c r="I138" s="133">
        <f>ش5!K138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ش5!J139</f>
        <v>0</v>
      </c>
      <c r="I139" s="151">
        <f>ش5!K139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يونيو2024م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ش5!J147</f>
        <v>0</v>
      </c>
      <c r="I147" s="160">
        <f>ش5!K147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ش5!J148</f>
        <v>0</v>
      </c>
      <c r="I148" s="131">
        <f>ش5!K148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ش5!J149</f>
        <v>0</v>
      </c>
      <c r="I149" s="166">
        <f>ش5!K149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ش5!J151</f>
        <v>0</v>
      </c>
      <c r="I151" s="160">
        <f>ش5!K151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ش5!J152</f>
        <v>0</v>
      </c>
      <c r="I152" s="131">
        <f>ش5!K152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ش5!J153</f>
        <v>0</v>
      </c>
      <c r="I153" s="166">
        <f>ش5!K153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ش5!J155</f>
        <v>0</v>
      </c>
      <c r="I155" s="160">
        <f>ش5!K155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ش5!J156</f>
        <v>0</v>
      </c>
      <c r="I156" s="131">
        <f>ش5!K156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ش5!J157</f>
        <v>0</v>
      </c>
      <c r="I157" s="166">
        <f>ش5!K157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ش5!J160</f>
        <v>0</v>
      </c>
      <c r="I160" s="160">
        <f>ش5!K160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ش5!J161</f>
        <v>0</v>
      </c>
      <c r="I161" s="131">
        <f>ش5!K161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ش5!J162</f>
        <v>0</v>
      </c>
      <c r="I162" s="131">
        <f>ش5!K162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ش5!J163</f>
        <v>0</v>
      </c>
      <c r="I163" s="131">
        <f>ش5!K163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ش5!J164</f>
        <v>0</v>
      </c>
      <c r="I164" s="149">
        <f>ش5!K164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10545211</v>
      </c>
      <c r="H166" s="199">
        <f>H4</f>
        <v>48</v>
      </c>
      <c r="I166" s="200">
        <f>I4</f>
        <v>87822567</v>
      </c>
      <c r="J166" s="265">
        <f>(SUM(G166,I166)+SUM(F166,H166)%-K166)*100</f>
        <v>48</v>
      </c>
      <c r="K166" s="269">
        <f>INT(SUM(G166,I166)+SUM(F166,H166)%)</f>
        <v>98367778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136776</v>
      </c>
      <c r="H168" s="118">
        <f>H67</f>
        <v>47</v>
      </c>
      <c r="I168" s="117">
        <f>I67</f>
        <v>1978420</v>
      </c>
      <c r="J168" s="271">
        <f>(SUM(G168,I168)+SUM(F168,H168)%-K168)*100</f>
        <v>47</v>
      </c>
      <c r="K168" s="275">
        <f>INT(SUM(G168,I168)+SUM(F168,H168)%)</f>
        <v>2115196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0</v>
      </c>
      <c r="G170" s="272">
        <f>INT(SUM(G166:G169)+(SUM(F166:F169))%)</f>
        <v>10681987</v>
      </c>
      <c r="H170" s="271">
        <f>(SUM(I166:I169)+SUM(H166:H169)%-I170)*100</f>
        <v>95</v>
      </c>
      <c r="I170" s="272">
        <f>INT(SUM(I166:I169)+(SUM(H166:H169))%)</f>
        <v>89800987</v>
      </c>
      <c r="J170" s="271">
        <f>(SUM(G170,I170)+SUM(F170,H170)%-K170)*100</f>
        <v>95</v>
      </c>
      <c r="K170" s="275">
        <f>INT(SUM(G170,I170)+SUM(F170,H170)%)</f>
        <v>100482974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يونيو2024م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ش5!J180</f>
        <v>0</v>
      </c>
      <c r="I180" s="190">
        <f>ش5!K180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ش5!J182</f>
        <v>0</v>
      </c>
      <c r="I182" s="190">
        <f>ش5!K182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ش5!J184</f>
        <v>0</v>
      </c>
      <c r="I184" s="162">
        <f>ش5!K184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ش5!J185</f>
        <v>0</v>
      </c>
      <c r="I185" s="168">
        <f>ش5!K185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ش5!J187</f>
        <v>0</v>
      </c>
      <c r="I187" s="162">
        <f>ش5!K187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ش5!J188</f>
        <v>0</v>
      </c>
      <c r="I188" s="133">
        <f>ش5!K188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ش5!J189</f>
        <v>0</v>
      </c>
      <c r="I189" s="133">
        <f>ش5!K189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ش5!J190</f>
        <v>0</v>
      </c>
      <c r="I190" s="133">
        <f>ش5!K190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ش5!J191</f>
        <v>0</v>
      </c>
      <c r="I191" s="168">
        <f>ش5!K191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ش5!J192</f>
        <v>0</v>
      </c>
      <c r="I192" s="299">
        <f>ش5!K192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ش5!J195</f>
        <v>0</v>
      </c>
      <c r="I195" s="162">
        <f>ش5!K195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ش5!J196</f>
        <v>0</v>
      </c>
      <c r="I196" s="168">
        <f>ش5!K196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ش5!J198</f>
        <v>0</v>
      </c>
      <c r="I198" s="162">
        <f>ش5!K198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ش5!J199</f>
        <v>0</v>
      </c>
      <c r="I199" s="168">
        <f>ش5!K199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ش5!J201</f>
        <v>0</v>
      </c>
      <c r="I201" s="162">
        <f>ش5!K201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ش5!J202</f>
        <v>0</v>
      </c>
      <c r="I202" s="151">
        <f>ش5!K202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10000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10000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10000</v>
      </c>
      <c r="J205" s="274">
        <f t="shared" si="12"/>
        <v>0</v>
      </c>
      <c r="K205" s="275">
        <f t="shared" si="13"/>
        <v>10000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ش5!J207</f>
        <v>0</v>
      </c>
      <c r="I207" s="162">
        <f>ش5!K207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ش5!J208</f>
        <v>0</v>
      </c>
      <c r="I208" s="168">
        <f>ش5!K208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10000</v>
      </c>
      <c r="J209" s="274">
        <f t="shared" si="12"/>
        <v>0</v>
      </c>
      <c r="K209" s="275">
        <f t="shared" si="13"/>
        <v>10000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ش5!J210</f>
        <v>0</v>
      </c>
      <c r="I210" s="190">
        <f>ش5!K210</f>
        <v>10000</v>
      </c>
      <c r="J210" s="188">
        <f t="shared" si="12"/>
        <v>0</v>
      </c>
      <c r="K210" s="191">
        <f t="shared" si="13"/>
        <v>10000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ش5!J212</f>
        <v>0</v>
      </c>
      <c r="I212" s="162">
        <f>ش5!K212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ش5!J213</f>
        <v>0</v>
      </c>
      <c r="I213" s="168">
        <f>ش5!K213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ش5!J215</f>
        <v>0</v>
      </c>
      <c r="I215" s="162">
        <f>ش5!K215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ش5!J216</f>
        <v>0</v>
      </c>
      <c r="I216" s="133">
        <f>ش5!K216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ش5!J217</f>
        <v>0</v>
      </c>
      <c r="I217" s="133">
        <f>ش5!K217</f>
        <v>0</v>
      </c>
      <c r="J217" s="130">
        <f t="shared" si="12"/>
        <v>0</v>
      </c>
      <c r="K217" s="134">
        <f t="shared" si="13"/>
        <v>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ش5!J218</f>
        <v>0</v>
      </c>
      <c r="I218" s="186">
        <f>ش5!K218</f>
        <v>0</v>
      </c>
      <c r="J218" s="183">
        <f t="shared" si="12"/>
        <v>0</v>
      </c>
      <c r="K218" s="187">
        <f t="shared" si="13"/>
        <v>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يونيو2024م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ش5!J224</f>
        <v>0</v>
      </c>
      <c r="I224" s="181">
        <f>ش5!K224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ش5!J225</f>
        <v>0</v>
      </c>
      <c r="I225" s="133">
        <f>ش5!K225</f>
        <v>0</v>
      </c>
      <c r="J225" s="130">
        <f t="shared" si="14"/>
        <v>0</v>
      </c>
      <c r="K225" s="134">
        <f t="shared" si="15"/>
        <v>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ش5!J226</f>
        <v>0</v>
      </c>
      <c r="I226" s="168">
        <f>ش5!K226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ش5!J228</f>
        <v>0</v>
      </c>
      <c r="I228" s="162">
        <f>ش5!K228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ش5!J229</f>
        <v>0</v>
      </c>
      <c r="I229" s="133">
        <f>ش5!K229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ش5!J230</f>
        <v>0</v>
      </c>
      <c r="I230" s="168">
        <f>ش5!K230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ش5!J232</f>
        <v>0</v>
      </c>
      <c r="I232" s="162">
        <f>ش5!K232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ش5!J233</f>
        <v>0</v>
      </c>
      <c r="I233" s="133">
        <f>ش5!K233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ش5!J234</f>
        <v>0</v>
      </c>
      <c r="I234" s="168">
        <f>ش5!K234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ش5!J236</f>
        <v>0</v>
      </c>
      <c r="I236" s="162">
        <f>ش5!K236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ش5!J237</f>
        <v>0</v>
      </c>
      <c r="I237" s="133">
        <f>ش5!K237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ش5!J238</f>
        <v>0</v>
      </c>
      <c r="I238" s="168">
        <f>ش5!K238</f>
        <v>0</v>
      </c>
      <c r="J238" s="165">
        <f t="shared" si="14"/>
        <v>0</v>
      </c>
      <c r="K238" s="169">
        <f t="shared" si="15"/>
        <v>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ش5!J241</f>
        <v>0</v>
      </c>
      <c r="I241" s="162">
        <f>ش5!K241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ش5!J242</f>
        <v>0</v>
      </c>
      <c r="I242" s="133">
        <f>ش5!K242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ش5!J243</f>
        <v>0</v>
      </c>
      <c r="I243" s="168">
        <f>ش5!K243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ش5!J245</f>
        <v>0</v>
      </c>
      <c r="I245" s="162">
        <f>ش5!K245</f>
        <v>0</v>
      </c>
      <c r="J245" s="159">
        <f t="shared" si="14"/>
        <v>0</v>
      </c>
      <c r="K245" s="163">
        <f t="shared" si="15"/>
        <v>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ش5!J246</f>
        <v>0</v>
      </c>
      <c r="I246" s="133">
        <f>ش5!K246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ش5!J247</f>
        <v>0</v>
      </c>
      <c r="I247" s="168">
        <f>ش5!K247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ش5!J249</f>
        <v>0</v>
      </c>
      <c r="I249" s="190">
        <f>ش5!K249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ش5!J252</f>
        <v>0</v>
      </c>
      <c r="I252" s="162">
        <f>ش5!K252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ش5!J253</f>
        <v>0</v>
      </c>
      <c r="I253" s="133">
        <f>ش5!K253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ش5!J254</f>
        <v>0</v>
      </c>
      <c r="I254" s="168">
        <f>ش5!K254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ش5!J256</f>
        <v>0</v>
      </c>
      <c r="I256" s="162">
        <f>ش5!K256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ش5!J257</f>
        <v>0</v>
      </c>
      <c r="I257" s="168">
        <f>ش5!K257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ش5!J259</f>
        <v>0</v>
      </c>
      <c r="I259" s="162">
        <f>ش5!K259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ش5!J260</f>
        <v>0</v>
      </c>
      <c r="I260" s="133">
        <f>ش5!K260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ش5!J261</f>
        <v>0</v>
      </c>
      <c r="I261" s="168">
        <f>ش5!K261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ش5!J264</f>
        <v>0</v>
      </c>
      <c r="I264" s="162">
        <f>ش5!K264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ش5!J265</f>
        <v>0</v>
      </c>
      <c r="I265" s="151">
        <f>ش5!K265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يونيو2024م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ش5!J273</f>
        <v>0</v>
      </c>
      <c r="I273" s="162">
        <f>ش5!K273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ش5!J274</f>
        <v>0</v>
      </c>
      <c r="I274" s="133">
        <f>ش5!K274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ش5!J275</f>
        <v>0</v>
      </c>
      <c r="I275" s="133">
        <f>ش5!K275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ش5!J276</f>
        <v>0</v>
      </c>
      <c r="I276" s="168">
        <f>ش5!K276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ش5!J278</f>
        <v>0</v>
      </c>
      <c r="I278" s="162">
        <f>ش5!K278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ش5!J279</f>
        <v>0</v>
      </c>
      <c r="I279" s="133">
        <f>ش5!K279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ش5!J280</f>
        <v>0</v>
      </c>
      <c r="I280" s="133">
        <f>ش5!K280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ش5!J281</f>
        <v>0</v>
      </c>
      <c r="I281" s="168">
        <f>ش5!K281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ش5!J284</f>
        <v>0</v>
      </c>
      <c r="I284" s="162">
        <f>ش5!K284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ش5!J285</f>
        <v>0</v>
      </c>
      <c r="I285" s="168">
        <f>ش5!K285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ش5!J287</f>
        <v>0</v>
      </c>
      <c r="I287" s="190">
        <f>ش5!K287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ش5!J289</f>
        <v>0</v>
      </c>
      <c r="I289" s="195">
        <f>ش5!K289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10000</v>
      </c>
      <c r="J290" s="313">
        <f t="shared" si="16"/>
        <v>0</v>
      </c>
      <c r="K290" s="314">
        <f t="shared" si="17"/>
        <v>10000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يونيو2024م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ش5!J298</f>
        <v>0</v>
      </c>
      <c r="I298" s="162">
        <f>ش5!K298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ش5!J299</f>
        <v>0</v>
      </c>
      <c r="I299" s="133">
        <f>ش5!K299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ش5!J300</f>
        <v>0</v>
      </c>
      <c r="I300" s="168">
        <f>ش5!K300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ش5!J302</f>
        <v>0</v>
      </c>
      <c r="I302" s="162">
        <f>ش5!K302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ش5!J303</f>
        <v>0</v>
      </c>
      <c r="I303" s="133">
        <f>ش5!K303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ش5!J304</f>
        <v>0</v>
      </c>
      <c r="I304" s="168">
        <f>ش5!K304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ش5!J306</f>
        <v>0</v>
      </c>
      <c r="I306" s="162">
        <f>ش5!K306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ش5!J307</f>
        <v>0</v>
      </c>
      <c r="I307" s="133">
        <f>ش5!K307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ش5!J308</f>
        <v>0</v>
      </c>
      <c r="I308" s="168">
        <f>ش5!K308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ش5!J311</f>
        <v>0</v>
      </c>
      <c r="I311" s="162">
        <f>ش5!K311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ش5!J312</f>
        <v>0</v>
      </c>
      <c r="I312" s="133">
        <f>ش5!K312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ش5!J313</f>
        <v>0</v>
      </c>
      <c r="I313" s="133">
        <f>ش5!K313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ش5!J314</f>
        <v>0</v>
      </c>
      <c r="I314" s="133">
        <f>ش5!K314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ش5!J315</f>
        <v>0</v>
      </c>
      <c r="I315" s="168">
        <f>ش5!K315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ش5!J317</f>
        <v>0</v>
      </c>
      <c r="I317" s="195">
        <f>ش5!K317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10000</v>
      </c>
      <c r="J319" s="326">
        <f>(SUM(G319,I319)+SUM(F319,H319)%-K319)*100</f>
        <v>0</v>
      </c>
      <c r="K319" s="327">
        <f>INT(SUM(G319,I319)+SUM(F319,H319)%)</f>
        <v>10000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10000</v>
      </c>
      <c r="J321" s="311">
        <f>(SUM(G321,I321)+SUM(F321,H321)%-K321)*100</f>
        <v>0</v>
      </c>
      <c r="K321" s="314">
        <f>INT(SUM(G321,I321)+SUM(F321,H321)%)</f>
        <v>10000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dataValidations count="3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8 G10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  <dataValidation type="whole" allowBlank="1" showInputMessage="1" showErrorMessage="1" errorTitle="خطأ:" error="تأكد من المبلغ الذي كتبته." promptTitle="تنبيه:" prompt="إدخل عدد صحيح." sqref="G9">
      <formula1>-9.99999999999999E+67</formula1>
      <formula2>9.99999999999999E+67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19">
    <tabColor indexed="17"/>
    <pageSetUpPr fitToPage="1"/>
  </sheetPr>
  <dimension ref="A1:AI69"/>
  <sheetViews>
    <sheetView showGridLines="0" rightToLeft="1" view="pageBreakPreview" topLeftCell="B25" zoomScale="62" zoomScaleNormal="50" zoomScaleSheetLayoutView="50" workbookViewId="0">
      <selection activeCell="K45" sqref="K45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ش6!$A$1</f>
        <v>#NAME?</v>
      </c>
      <c r="B1" s="547"/>
      <c r="C1" s="547"/>
      <c r="D1" s="547"/>
      <c r="E1" s="547"/>
      <c r="F1" s="76"/>
      <c r="H1" s="78" t="str">
        <f>ش6!$F$1</f>
        <v xml:space="preserve"> شهر يونيو2024م </v>
      </c>
      <c r="I1" s="543"/>
      <c r="J1" s="543"/>
      <c r="K1" s="76"/>
      <c r="L1" s="546" t="str">
        <f>يونيو!$C$42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يونيو2024م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ع5!A6</f>
        <v>0</v>
      </c>
      <c r="D6" s="352">
        <f>ع5!B6</f>
        <v>0</v>
      </c>
      <c r="E6" s="351"/>
      <c r="F6" s="353"/>
      <c r="G6" s="354"/>
      <c r="H6" s="355" t="s">
        <v>53</v>
      </c>
      <c r="I6" s="356"/>
      <c r="J6" s="351">
        <f>ش6!F170</f>
        <v>0</v>
      </c>
      <c r="K6" s="352">
        <f>ش6!G170</f>
        <v>10681987</v>
      </c>
      <c r="L6" s="351">
        <f>ع5!N6</f>
        <v>95</v>
      </c>
      <c r="M6" s="353">
        <f>ع5!O6</f>
        <v>89800987</v>
      </c>
      <c r="N6" s="349">
        <f>(SUM(K6,M6)+SUM(J6,L6)%-O6)*100</f>
        <v>95</v>
      </c>
      <c r="O6" s="357">
        <f>INT(SUM(K6,M6)+SUM(J6,L6)%)</f>
        <v>100482974</v>
      </c>
      <c r="P6" s="358"/>
      <c r="Q6" s="342"/>
      <c r="R6" s="359" t="str">
        <f t="shared" si="0"/>
        <v xml:space="preserve">المـــــــــــــــــــوارد </v>
      </c>
      <c r="S6" s="419">
        <f>ع5!AF6</f>
        <v>0</v>
      </c>
      <c r="T6" s="420">
        <f>ع5!AG6</f>
        <v>0</v>
      </c>
      <c r="U6" s="351">
        <f>ع5!AH6</f>
        <v>95</v>
      </c>
      <c r="V6" s="421">
        <f>ع5!AI6</f>
        <v>89800987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0</v>
      </c>
      <c r="Z6" s="357">
        <f t="shared" si="2"/>
        <v>10681987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95</v>
      </c>
      <c r="AE6" s="364">
        <f>INT(SUM(V6,Z6)+SUM(U6,Y6)%)</f>
        <v>100482974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95</v>
      </c>
      <c r="AI6" s="357">
        <f>IF(AC6+AB6/100&lt;AE6+AD6/100,INT(((AE6+AD6/100)-(AC6+AB6/100))),0)</f>
        <v>100482974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10000</v>
      </c>
      <c r="C7" s="368">
        <f>ع5!A7</f>
        <v>0</v>
      </c>
      <c r="D7" s="369">
        <f>ع5!B7</f>
        <v>10000</v>
      </c>
      <c r="E7" s="368">
        <f>ش6!$F$321</f>
        <v>0</v>
      </c>
      <c r="F7" s="370">
        <f>ش6!$G$321</f>
        <v>0</v>
      </c>
      <c r="G7" s="348"/>
      <c r="H7" s="371" t="s">
        <v>54</v>
      </c>
      <c r="I7" s="356"/>
      <c r="J7" s="368"/>
      <c r="K7" s="369"/>
      <c r="L7" s="368">
        <f>ع5!N7</f>
        <v>0</v>
      </c>
      <c r="M7" s="370">
        <f>ع5!O7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ع5!AF7</f>
        <v>0</v>
      </c>
      <c r="T7" s="370">
        <f>ع5!AG7</f>
        <v>10000</v>
      </c>
      <c r="U7" s="368">
        <f>ع5!AH7</f>
        <v>0</v>
      </c>
      <c r="V7" s="412">
        <f>ع5!AI7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10000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10000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95</v>
      </c>
      <c r="B8" s="372">
        <f>INT(SUM(F8,D8)+SUM(E8,C8)%)</f>
        <v>100482974</v>
      </c>
      <c r="C8" s="368">
        <f>ع5!A8</f>
        <v>95</v>
      </c>
      <c r="D8" s="369">
        <f>ع5!B8</f>
        <v>89800987</v>
      </c>
      <c r="E8" s="374">
        <f>ش6!F170</f>
        <v>0</v>
      </c>
      <c r="F8" s="375">
        <f>ش6!G170</f>
        <v>10681987</v>
      </c>
      <c r="G8" s="348"/>
      <c r="H8" s="333" t="s">
        <v>55</v>
      </c>
      <c r="I8" s="334"/>
      <c r="J8" s="374">
        <f>E8</f>
        <v>0</v>
      </c>
      <c r="K8" s="378">
        <f>F8</f>
        <v>10681987</v>
      </c>
      <c r="L8" s="368">
        <f>ع5!N8</f>
        <v>95</v>
      </c>
      <c r="M8" s="370">
        <f>ع5!O8</f>
        <v>89800987</v>
      </c>
      <c r="N8" s="366">
        <f>(SUM(K8,M8)+SUM(J8,L8)%-O8)*100</f>
        <v>95</v>
      </c>
      <c r="O8" s="372">
        <f>INT(SUM(K8,M8)+SUM(J8,L8)%)</f>
        <v>100482974</v>
      </c>
      <c r="P8" s="358"/>
      <c r="Q8" s="342"/>
      <c r="R8" s="335" t="str">
        <f t="shared" si="0"/>
        <v xml:space="preserve">حساب البنك موارد محلية </v>
      </c>
      <c r="S8" s="368">
        <f>ع5!AF8</f>
        <v>0</v>
      </c>
      <c r="T8" s="369">
        <f>ع5!AG8</f>
        <v>0</v>
      </c>
      <c r="U8" s="368">
        <f>ع5!AH8</f>
        <v>0</v>
      </c>
      <c r="V8" s="412">
        <f>ع5!AI8</f>
        <v>0</v>
      </c>
      <c r="W8" s="366">
        <f t="shared" si="1"/>
        <v>0</v>
      </c>
      <c r="X8" s="377">
        <f t="shared" si="1"/>
        <v>10681987</v>
      </c>
      <c r="Y8" s="366">
        <f t="shared" si="2"/>
        <v>0</v>
      </c>
      <c r="Z8" s="372">
        <f t="shared" si="2"/>
        <v>10681987</v>
      </c>
      <c r="AA8" s="342"/>
      <c r="AB8" s="366">
        <f>(SUM(T8,X8)+SUM(S8,W8)%-AC8)*100</f>
        <v>0</v>
      </c>
      <c r="AC8" s="367">
        <f>INT(SUM(T8,X8)+SUM(S8,W8)%)</f>
        <v>10681987</v>
      </c>
      <c r="AD8" s="366">
        <f>(SUM(V8,Z8)+SUM(U8,Y8)%-AE8)*100</f>
        <v>0</v>
      </c>
      <c r="AE8" s="377">
        <f>INT(SUM(V8,Z8)+SUM(U8,Y8)%)</f>
        <v>10681987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ع5!A9</f>
        <v>#NAME?</v>
      </c>
      <c r="D9" s="369" t="e">
        <f ca="1">ع5!B9</f>
        <v>#NAME?</v>
      </c>
      <c r="E9" s="368" t="e">
        <f ca="1">_mod2(IF(VALUE(LEFT(FNAME(),2))&lt;=21,CHOOSE(VALUE(LEFT(FNAME(),2))-1,[2]ش6!$B$18,[2]ش6!$C$18,[2]ش6!$D$18,[2]ش6!$E$18,[2]ش6!$F$18,[2]ش6!$G$18,[2]ش6!$H$18,[2]ش6!$I$18,[2]ش6!$J$18,[2]ش6!$K$18,[2]ش6!$L$18,[2]ش6!$M$18,[2]ش6!$N$18,[2]ش6!$O$18,[2]ش6!$P$18,[2]ش6!$Q$18,[2]ش6!$R$18,[2]ش6!$S$18,[2]ش6!$T$18,[2]ش6!$U$18),CHOOSE(VALUE(LEFT(FNAME(),2))-21,[2]ش6!$V$18,[2]ش6!$W$18,[2]ش6!$X$18,[2]ش6!$Y$18,[2]ش6!$Z$18,[2]ش6!$AA$18,[2]ش6!$AB$18,[2]ش6!$AC$18,[2]ش6!$AD$18,[2]ش6!$AE$18,[2]ش6!$AF$18,[2]ش6!$AG$18,[2]ش6!$AH$18,[2]ش6!$AI$18,[2]ش6!$AJ$18)),1)*100</f>
        <v>#NAME?</v>
      </c>
      <c r="F9" s="370" t="e">
        <f ca="1">INT(IF(VALUE(LEFT(FNAME(),2))&lt;=21,CHOOSE(VALUE(LEFT(FNAME(),2))-1,[2]ش6!$B$18,[2]ش6!$C$18,[2]ش6!$D$18,[2]ش6!$E$18,[2]ش6!$F$18,[2]ش6!$G$18,[2]ش6!$H$18,[2]ش6!$I$18,[2]ش6!$J$18,[2]ش6!$K$18,[2]ش6!$L$18,[2]ش6!$M$18,[2]ش6!$N$18,[2]ش6!$O$18,[2]ش6!$P$18,[2]ش6!$Q$18,[2]ش6!$R$18,[2]ش6!$S$18,[2]ش6!$T$18,[2]ش6!$U$18),CHOOSE(VALUE(LEFT(FNAME(),2))-21,[2]ش6!$V$18,[2]ش6!$W$18,[2]ش6!$X$18,[2]ش6!$Y$18,[2]ش6!$Z$18,[2]ش6!$AA$18,[2]ش6!$AB$18,[2]ش6!$AC$18,[2]ش6!$AD$18,[2]ش6!$AE$18,[2]ش6!$AF$18,[2]ش6!$AG$18,[2]ش6!$AH$18,[2]ش6!$AI$18,[2]ش6!$AJ$18)))</f>
        <v>#NAME?</v>
      </c>
      <c r="G9" s="348"/>
      <c r="H9" s="333" t="s">
        <v>56</v>
      </c>
      <c r="I9" s="334"/>
      <c r="J9" s="368">
        <f>ش6!$F$319</f>
        <v>0</v>
      </c>
      <c r="K9" s="369">
        <f>ش6!$G$319</f>
        <v>0</v>
      </c>
      <c r="L9" s="368">
        <f>ع5!N9</f>
        <v>0</v>
      </c>
      <c r="M9" s="370">
        <f>ع5!O9</f>
        <v>10000</v>
      </c>
      <c r="N9" s="366">
        <f>(SUM(K9,M9)+SUM(J9,L9)%-O9)*100</f>
        <v>0</v>
      </c>
      <c r="O9" s="372">
        <f>INT(SUM(K9,M9)+SUM(J9,L9)%)</f>
        <v>10000</v>
      </c>
      <c r="P9" s="358"/>
      <c r="Q9" s="342"/>
      <c r="R9" s="335" t="str">
        <f t="shared" si="0"/>
        <v>حساب البنك نفقات تشغيلية محلية</v>
      </c>
      <c r="S9" s="368" t="e">
        <f ca="1">ع5!AF9</f>
        <v>#NAME?</v>
      </c>
      <c r="T9" s="369" t="e">
        <f ca="1">ع5!AG9</f>
        <v>#NAME?</v>
      </c>
      <c r="U9" s="368" t="e">
        <f ca="1">ع5!AH9</f>
        <v>#NAME?</v>
      </c>
      <c r="V9" s="412" t="e">
        <f ca="1">ع5!AI9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ع5!A10</f>
        <v>#NAME?</v>
      </c>
      <c r="D10" s="382" t="e">
        <f ca="1">ع5!B10</f>
        <v>#NAME?</v>
      </c>
      <c r="E10" s="381" t="e">
        <f ca="1">_mod2(IF(VALUE(LEFT(FNAME(),2))&lt;=21,CHOOSE(VALUE(LEFT(FNAME(),2))-1,[2]ش6!$B$22,[2]ش6!$C$22,[2]ش6!$D$22,[2]ش6!$E$22,[2]ش6!$F$22,[2]ش6!$G$22,[2]ش6!$H$22,[2]ش6!$I$22,[2]ش6!$J$22,[2]ش6!$K$22,[2]ش6!$L$22,[2]ش6!$M$22,[2]ش6!$N$22,[2]ش6!$O$22,[2]ش6!$P$22,[2]ش6!$Q$22,[2]ش6!$R$22,[2]ش6!$S$22,[2]ش6!$T$22,[2]ش6!$U$22),CHOOSE(VALUE(LEFT(FNAME(),2))-21,[2]ش6!$V$22,[2]ش6!$W$22,[2]ش6!$X$22,[2]ش6!$Y$22,[2]ش6!$Z$22,[2]ش6!$AA$22,[2]ش6!$AB$22,[2]ش6!$AC$22,[2]ش6!$AD$22,[2]ش6!$AE$22,[2]ش6!$AF$22,[2]ش6!$AG$22,[2]ش6!$AH$22,[2]ش6!$AI$22,[2]ش6!$AJ$22)),1)*100</f>
        <v>#NAME?</v>
      </c>
      <c r="F10" s="383" t="e">
        <f ca="1">INT(IF(VALUE(LEFT(FNAME(),2))&lt;=21,CHOOSE(VALUE(LEFT(FNAME(),2))-1,[2]ش6!$B$22,[2]ش6!$C$22,[2]ش6!$D$22,[2]ش6!$E$22,[2]ش6!$F$22,[2]ش6!$G$22,[2]ش6!$H$22,[2]ش6!$I$22,[2]ش6!$J$22,[2]ش6!$K$22,[2]ش6!$L$22,[2]ش6!$M$22,[2]ش6!$N$22,[2]ش6!$O$22,[2]ش6!$P$22,[2]ش6!$Q$22,[2]ش6!$R$22,[2]ش6!$S$22,[2]ش6!$T$22,[2]ش6!$U$22),CHOOSE(VALUE(LEFT(FNAME(),2))-21,[2]ش6!$V$22,[2]ش6!$W$22,[2]ش6!$X$22,[2]ش6!$Y$22,[2]ش6!$Z$22,[2]ش6!$AA$22,[2]ش6!$AB$22,[2]ش6!$AC$22,[2]ش6!$AD$22,[2]ش6!$AE$22,[2]ش6!$AF$22,[2]ش6!$AG$22,[2]ش6!$AH$22,[2]ش6!$AI$22,[2]ش6!$AJ$22)))</f>
        <v>#NAME?</v>
      </c>
      <c r="G10" s="348"/>
      <c r="H10" s="336" t="s">
        <v>57</v>
      </c>
      <c r="I10" s="334"/>
      <c r="J10" s="381">
        <f>ش6!$F$320</f>
        <v>0</v>
      </c>
      <c r="K10" s="382">
        <f>ش6!$G$320</f>
        <v>0</v>
      </c>
      <c r="L10" s="381">
        <f>ع5!N10</f>
        <v>0</v>
      </c>
      <c r="M10" s="383">
        <f>ع5!O10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ع5!AF10</f>
        <v>#NAME?</v>
      </c>
      <c r="T10" s="382" t="e">
        <f ca="1">ع5!AG10</f>
        <v>#NAME?</v>
      </c>
      <c r="U10" s="381" t="e">
        <f ca="1">ع5!AH10</f>
        <v>#NAME?</v>
      </c>
      <c r="V10" s="418" t="e">
        <f ca="1">ع5!AI10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21363974</v>
      </c>
      <c r="L11" s="338">
        <f>(SUM(M6:M10)+SUM(L6:L10)%-M11)*100</f>
        <v>90</v>
      </c>
      <c r="M11" s="339">
        <f>INT(SUM(M6:M10)+(SUM(L6:L10))%)</f>
        <v>179611975</v>
      </c>
      <c r="N11" s="338">
        <f>(SUM(O6:O10)+SUM(N6:N10)%-O11)*100</f>
        <v>90</v>
      </c>
      <c r="O11" s="341">
        <f>INT(SUM(O6:O10)+(SUM(N6:N10))%)</f>
        <v>200975949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21363974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47999872</v>
      </c>
      <c r="C13" s="349">
        <f>ع5!A13</f>
        <v>0</v>
      </c>
      <c r="D13" s="350">
        <f>ع5!B13</f>
        <v>41567872</v>
      </c>
      <c r="E13" s="362">
        <v>0</v>
      </c>
      <c r="F13" s="397">
        <v>6432000</v>
      </c>
      <c r="G13" s="348"/>
      <c r="H13" s="343" t="s">
        <v>60</v>
      </c>
      <c r="I13" s="334"/>
      <c r="J13" s="398">
        <f>E13</f>
        <v>0</v>
      </c>
      <c r="K13" s="399">
        <v>7987620</v>
      </c>
      <c r="L13" s="349">
        <f>ع5!N13</f>
        <v>0</v>
      </c>
      <c r="M13" s="350">
        <f>ع5!O13</f>
        <v>40012252</v>
      </c>
      <c r="N13" s="349">
        <f t="shared" ref="N13:N23" si="6">(SUM(K13,M13)+SUM(J13,L13)%-O13)*100</f>
        <v>0</v>
      </c>
      <c r="O13" s="357">
        <f t="shared" ref="O13:O23" si="7">INT(SUM(K13,M13)+SUM(J13,L13)%)</f>
        <v>47999872</v>
      </c>
      <c r="P13" s="358"/>
      <c r="Q13" s="342"/>
      <c r="R13" s="343" t="str">
        <f t="shared" si="3"/>
        <v xml:space="preserve">حساب النقدية </v>
      </c>
      <c r="S13" s="351">
        <f>ع5!AF13</f>
        <v>0</v>
      </c>
      <c r="T13" s="352">
        <f>ع5!AG13</f>
        <v>1555620</v>
      </c>
      <c r="U13" s="351">
        <f>ع5!AH13</f>
        <v>0</v>
      </c>
      <c r="V13" s="352">
        <f>ع5!AI13</f>
        <v>0</v>
      </c>
      <c r="W13" s="349">
        <f t="shared" ref="W13:W23" si="8">E13</f>
        <v>0</v>
      </c>
      <c r="X13" s="350">
        <f t="shared" ref="X13:X23" si="9">F13</f>
        <v>6432000</v>
      </c>
      <c r="Y13" s="349">
        <f t="shared" ref="Y13:Y23" si="10">J13</f>
        <v>0</v>
      </c>
      <c r="Z13" s="357">
        <f t="shared" ref="Z13:Z23" si="11">K13</f>
        <v>7987620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7987620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7987620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ع5!A14</f>
        <v>0</v>
      </c>
      <c r="D14" s="402">
        <f>ع5!B14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ع5!N14</f>
        <v>0</v>
      </c>
      <c r="M14" s="402">
        <f>ع5!O14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ع5!AF14</f>
        <v>0</v>
      </c>
      <c r="T14" s="423">
        <f>ع5!AG14</f>
        <v>0</v>
      </c>
      <c r="U14" s="422">
        <f>ع5!AH14</f>
        <v>0</v>
      </c>
      <c r="V14" s="423">
        <f>ع5!AI14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ع5!A15</f>
        <v>0</v>
      </c>
      <c r="D15" s="369">
        <f>ع5!B15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ع5!N15</f>
        <v>0</v>
      </c>
      <c r="M15" s="369">
        <f>ع5!O15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ع5!AF15</f>
        <v>0</v>
      </c>
      <c r="T15" s="423">
        <f>ع5!AG15</f>
        <v>0</v>
      </c>
      <c r="U15" s="422">
        <f>ع5!AH15</f>
        <v>0</v>
      </c>
      <c r="V15" s="423">
        <f>ع5!AI15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ع5!A16</f>
        <v>0</v>
      </c>
      <c r="D16" s="367">
        <f>ع5!B16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ع5!N16</f>
        <v>0</v>
      </c>
      <c r="M16" s="367">
        <f>ع5!O16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ع5!AF16</f>
        <v>0</v>
      </c>
      <c r="T16" s="369">
        <f>ع5!AG16</f>
        <v>0</v>
      </c>
      <c r="U16" s="368">
        <f>ع5!AH16</f>
        <v>0</v>
      </c>
      <c r="V16" s="369">
        <f>ع5!AI16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ع5!A17</f>
        <v>0</v>
      </c>
      <c r="D17" s="367">
        <f>ع5!B17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ع5!N17</f>
        <v>0</v>
      </c>
      <c r="M17" s="367">
        <f>ع5!O17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ع5!AF17</f>
        <v>0</v>
      </c>
      <c r="T17" s="369">
        <f>ع5!AG17</f>
        <v>0</v>
      </c>
      <c r="U17" s="368">
        <f>ع5!AH17</f>
        <v>0</v>
      </c>
      <c r="V17" s="369">
        <f>ع5!AI17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ع5!A18</f>
        <v>0</v>
      </c>
      <c r="D18" s="367">
        <f>ع5!B18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ع5!N18</f>
        <v>0</v>
      </c>
      <c r="M18" s="367">
        <f>ع5!O18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ع5!AF18</f>
        <v>0</v>
      </c>
      <c r="T18" s="369">
        <f>ع5!AG18</f>
        <v>0</v>
      </c>
      <c r="U18" s="368">
        <f>ع5!AH18</f>
        <v>0</v>
      </c>
      <c r="V18" s="369">
        <f>ع5!AI18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ع5!A19</f>
        <v>0</v>
      </c>
      <c r="D19" s="367">
        <f>ع5!B19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ع5!N19</f>
        <v>0</v>
      </c>
      <c r="M19" s="367">
        <f>ع5!O19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ع5!AF19</f>
        <v>0</v>
      </c>
      <c r="T19" s="369">
        <f>ع5!AG19</f>
        <v>0</v>
      </c>
      <c r="U19" s="368">
        <f>ع5!AH19</f>
        <v>0</v>
      </c>
      <c r="V19" s="369">
        <f>ع5!AI19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ع5!A20</f>
        <v>0</v>
      </c>
      <c r="D20" s="367">
        <f>ع5!B20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ع5!N20</f>
        <v>0</v>
      </c>
      <c r="M20" s="367">
        <f>ع5!O20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ع5!AF20</f>
        <v>0</v>
      </c>
      <c r="T20" s="369">
        <f>ع5!AG20</f>
        <v>0</v>
      </c>
      <c r="U20" s="368">
        <f>ع5!AH20</f>
        <v>0</v>
      </c>
      <c r="V20" s="369">
        <f>ع5!AI20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ع5!A21</f>
        <v>0</v>
      </c>
      <c r="D21" s="367">
        <f>ع5!B21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ع5!N21</f>
        <v>0</v>
      </c>
      <c r="M21" s="367">
        <f>ع5!O21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ع5!AF21</f>
        <v>0</v>
      </c>
      <c r="T21" s="369">
        <f>ع5!AG21</f>
        <v>0</v>
      </c>
      <c r="U21" s="368">
        <f>ع5!AH21</f>
        <v>0</v>
      </c>
      <c r="V21" s="369">
        <f>ع5!AI21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ع5!A22</f>
        <v>0</v>
      </c>
      <c r="D22" s="367">
        <f>ع5!B22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ع5!N22</f>
        <v>0</v>
      </c>
      <c r="M22" s="367">
        <f>ع5!O22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ع5!AF22</f>
        <v>0</v>
      </c>
      <c r="T22" s="369">
        <f>ع5!AG22</f>
        <v>0</v>
      </c>
      <c r="U22" s="368">
        <f>ع5!AH22</f>
        <v>0</v>
      </c>
      <c r="V22" s="369">
        <f>ع5!AI22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95</v>
      </c>
      <c r="B23" s="367">
        <f t="shared" si="5"/>
        <v>100482974</v>
      </c>
      <c r="C23" s="366">
        <f>ع5!A23</f>
        <v>95</v>
      </c>
      <c r="D23" s="367">
        <f>ع5!B23</f>
        <v>89800987</v>
      </c>
      <c r="E23" s="368">
        <f>J8</f>
        <v>0</v>
      </c>
      <c r="F23" s="370">
        <f>K8</f>
        <v>10681987</v>
      </c>
      <c r="G23" s="348"/>
      <c r="H23" s="335" t="s">
        <v>70</v>
      </c>
      <c r="I23" s="334"/>
      <c r="J23" s="368"/>
      <c r="K23" s="369"/>
      <c r="L23" s="366">
        <f>ع5!N23</f>
        <v>0</v>
      </c>
      <c r="M23" s="367">
        <f>ع5!O23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ع5!AF23</f>
        <v>95</v>
      </c>
      <c r="T23" s="369">
        <f>ع5!AG23</f>
        <v>89800987</v>
      </c>
      <c r="U23" s="368">
        <f>ع5!AH23</f>
        <v>0</v>
      </c>
      <c r="V23" s="369">
        <f>ع5!AI23</f>
        <v>0</v>
      </c>
      <c r="W23" s="366">
        <f t="shared" si="8"/>
        <v>0</v>
      </c>
      <c r="X23" s="367">
        <f t="shared" si="9"/>
        <v>10681987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95</v>
      </c>
      <c r="AC23" s="367">
        <f t="shared" si="13"/>
        <v>100482974</v>
      </c>
      <c r="AD23" s="366">
        <f t="shared" si="14"/>
        <v>0</v>
      </c>
      <c r="AE23" s="367">
        <f t="shared" si="15"/>
        <v>0</v>
      </c>
      <c r="AF23" s="366">
        <f t="shared" si="16"/>
        <v>95</v>
      </c>
      <c r="AG23" s="367">
        <f t="shared" si="17"/>
        <v>100482974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95</v>
      </c>
      <c r="B24" s="339">
        <f>INT(SUM(B13:B23)+(SUM(A13:A23))%)</f>
        <v>148482846</v>
      </c>
      <c r="C24" s="338">
        <f>(SUM(D13:D23)+SUM(C13:C23)%-D24)*100</f>
        <v>95</v>
      </c>
      <c r="D24" s="339">
        <f>INT(SUM(D13:D23)+(SUM(C13:C23))%)</f>
        <v>131368859</v>
      </c>
      <c r="E24" s="338">
        <f>(SUM(F13:F23)+SUM(E13:E23)%-F24)*100</f>
        <v>0</v>
      </c>
      <c r="F24" s="341">
        <f>INT(SUM(F13:F23)+(SUM(E13:E23))%)</f>
        <v>17113987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7987620</v>
      </c>
      <c r="L24" s="338">
        <f>(SUM(M13:M23)+SUM(L13:L23)%-M24)*100</f>
        <v>0</v>
      </c>
      <c r="M24" s="339">
        <f>INT(SUM(M13:M23)+(SUM(L13:L23))%)</f>
        <v>40012252</v>
      </c>
      <c r="N24" s="338">
        <f>(SUM(O13:O23)+SUM(N13:N23)%-O24)*100</f>
        <v>0</v>
      </c>
      <c r="O24" s="341">
        <f>INT(SUM(O13:O23)+(SUM(N13:N23))%)</f>
        <v>47999872</v>
      </c>
      <c r="P24" s="358"/>
      <c r="Q24" s="342"/>
      <c r="R24" s="389" t="s">
        <v>71</v>
      </c>
      <c r="S24" s="338">
        <f>(SUM(T13:T23)+SUM(S13:S23)%-T24)*100</f>
        <v>95</v>
      </c>
      <c r="T24" s="339">
        <f>INT(SUM(T13:T23)+(SUM(S13:S23))%)</f>
        <v>91356607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17113987</v>
      </c>
      <c r="Y24" s="338">
        <f>(SUM(Z13:Z23)+SUM(Y13:Y23)%-Z24)*100</f>
        <v>0</v>
      </c>
      <c r="Z24" s="341">
        <f>INT(SUM(Z13:Z23)+(SUM(Y13:Y23))%)</f>
        <v>7987620</v>
      </c>
      <c r="AA24" s="342"/>
      <c r="AB24" s="338">
        <f>(SUM(AC13:AC23)+SUM(AB13:AB23)%-AC24)*100</f>
        <v>95</v>
      </c>
      <c r="AC24" s="339">
        <f>INT(SUM(AC13:AC23)+(SUM(AB13:AB23))%)</f>
        <v>108470594</v>
      </c>
      <c r="AD24" s="338">
        <f>(SUM(AE13:AE23)+SUM(AD13:AD23)%-AE24)*100</f>
        <v>0</v>
      </c>
      <c r="AE24" s="340">
        <f>INT(SUM(AE13:AE23)+(SUM(AD13:AD23))%)</f>
        <v>7987620</v>
      </c>
      <c r="AF24" s="338">
        <f>(SUM(AG13:AG23)+SUM(AF13:AF23)%-AG24)*100</f>
        <v>95</v>
      </c>
      <c r="AG24" s="340">
        <f>INT(SUM(AG13:AG23)+(SUM(AF13:AF23))%)</f>
        <v>100482974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ع5!A26</f>
        <v>0</v>
      </c>
      <c r="D26" s="350">
        <f>ع5!B26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ع5!N26</f>
        <v>0</v>
      </c>
      <c r="M26" s="357">
        <f>ع5!O26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ع5!AF26</f>
        <v>0</v>
      </c>
      <c r="T26" s="421">
        <f>ع5!AG26</f>
        <v>0</v>
      </c>
      <c r="U26" s="351">
        <f>ع5!AH26</f>
        <v>0</v>
      </c>
      <c r="V26" s="421">
        <f>ع5!AI26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ع5!A27</f>
        <v>0</v>
      </c>
      <c r="D27" s="367">
        <f>ع5!B27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ع5!N27</f>
        <v>0</v>
      </c>
      <c r="M27" s="372">
        <f>ع5!O27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ع5!AF27</f>
        <v>0</v>
      </c>
      <c r="T27" s="412">
        <f>ع5!AG27</f>
        <v>0</v>
      </c>
      <c r="U27" s="368">
        <f>ع5!AH27</f>
        <v>0</v>
      </c>
      <c r="V27" s="412">
        <f>ع5!AI27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ع5!A28</f>
        <v>0</v>
      </c>
      <c r="D28" s="367">
        <f>ع5!B28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ع5!N28</f>
        <v>0</v>
      </c>
      <c r="M28" s="372">
        <f>ع5!O28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ع5!AF28</f>
        <v>0</v>
      </c>
      <c r="T28" s="412">
        <f>ع5!AG28</f>
        <v>0</v>
      </c>
      <c r="U28" s="368">
        <f>ع5!AH28</f>
        <v>0</v>
      </c>
      <c r="V28" s="412">
        <f>ع5!AI28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ع5!A29</f>
        <v>0</v>
      </c>
      <c r="D29" s="367">
        <f>ع5!B29</f>
        <v>0</v>
      </c>
      <c r="E29" s="374">
        <v>0</v>
      </c>
      <c r="F29" s="375"/>
      <c r="G29" s="348"/>
      <c r="H29" s="335" t="s">
        <v>76</v>
      </c>
      <c r="I29" s="334"/>
      <c r="J29" s="374">
        <v>0</v>
      </c>
      <c r="K29" s="378">
        <v>0</v>
      </c>
      <c r="L29" s="366">
        <f>ع5!N29</f>
        <v>0</v>
      </c>
      <c r="M29" s="372">
        <f>ع5!O29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ع5!AF29</f>
        <v>0</v>
      </c>
      <c r="T29" s="412">
        <f>ع5!AG29</f>
        <v>0</v>
      </c>
      <c r="U29" s="368">
        <f>ع5!AH29</f>
        <v>0</v>
      </c>
      <c r="V29" s="412">
        <f>ع5!AI29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ع5!A30</f>
        <v>0</v>
      </c>
      <c r="D30" s="367">
        <f>ع5!B30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ع5!N30</f>
        <v>#NAME?</v>
      </c>
      <c r="M30" s="372" t="e">
        <f ca="1">ع5!O30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ع5!AF30</f>
        <v>#NAME?</v>
      </c>
      <c r="T30" s="412" t="e">
        <f ca="1">ع5!AG30</f>
        <v>#NAME?</v>
      </c>
      <c r="U30" s="368" t="e">
        <f ca="1">ع5!AH30</f>
        <v>#NAME?</v>
      </c>
      <c r="V30" s="412" t="e">
        <f ca="1">ع5!AI30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ع5!A31</f>
        <v>0</v>
      </c>
      <c r="D31" s="367">
        <f>ع5!B31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ع5!N31</f>
        <v>#NAME?</v>
      </c>
      <c r="M31" s="372" t="e">
        <f ca="1">ع5!O31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ع5!AF31</f>
        <v>#NAME?</v>
      </c>
      <c r="T31" s="412" t="e">
        <f ca="1">ع5!AG31</f>
        <v>#NAME?</v>
      </c>
      <c r="U31" s="368" t="e">
        <f ca="1">ع5!AH31</f>
        <v>#NAME?</v>
      </c>
      <c r="V31" s="412" t="e">
        <f ca="1">ع5!AI31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ع5!A34</f>
        <v>0</v>
      </c>
      <c r="D34" s="350">
        <f>ع5!B34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ع5!N34</f>
        <v>0</v>
      </c>
      <c r="M34" s="350">
        <f>ع5!O34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ع5!AF34</f>
        <v>0</v>
      </c>
      <c r="T34" s="352">
        <f>ع5!AG34</f>
        <v>631171</v>
      </c>
      <c r="U34" s="351">
        <f>ع5!AH34</f>
        <v>0</v>
      </c>
      <c r="V34" s="421">
        <f>ع5!AI34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ع5!A35</f>
        <v>0</v>
      </c>
      <c r="D35" s="367">
        <f>ع5!B35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ع5!N35</f>
        <v>0</v>
      </c>
      <c r="M35" s="367">
        <f>ع5!O35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ع5!AF35</f>
        <v>0</v>
      </c>
      <c r="T35" s="369">
        <f>ع5!AG35</f>
        <v>0</v>
      </c>
      <c r="U35" s="368">
        <f>ع5!AH35</f>
        <v>0</v>
      </c>
      <c r="V35" s="412">
        <f>ع5!AI35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ع5!A36</f>
        <v>0</v>
      </c>
      <c r="D36" s="367">
        <f>ع5!B36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ع5!N36</f>
        <v>0</v>
      </c>
      <c r="M36" s="367">
        <f>ع5!O36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ع5!AF36</f>
        <v>0</v>
      </c>
      <c r="T36" s="369">
        <f>ع5!AG36</f>
        <v>0</v>
      </c>
      <c r="U36" s="368">
        <f>ع5!AH36</f>
        <v>0</v>
      </c>
      <c r="V36" s="412">
        <f>ع5!AI36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ع5!A37</f>
        <v>0</v>
      </c>
      <c r="D37" s="367">
        <f>ع5!B37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ع5!N37</f>
        <v>0</v>
      </c>
      <c r="M37" s="367">
        <f>ع5!O37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ع5!AF37</f>
        <v>0</v>
      </c>
      <c r="T37" s="369">
        <f>ع5!AG37</f>
        <v>0</v>
      </c>
      <c r="U37" s="368">
        <f>ع5!AH37</f>
        <v>0</v>
      </c>
      <c r="V37" s="412">
        <f>ع5!AI37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ع5!A38</f>
        <v>0</v>
      </c>
      <c r="D38" s="367">
        <f>ع5!B38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ع5!N38</f>
        <v>0</v>
      </c>
      <c r="M38" s="367">
        <f>ع5!O38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ع5!AF38</f>
        <v>0</v>
      </c>
      <c r="T38" s="369">
        <f>ع5!AG38</f>
        <v>0</v>
      </c>
      <c r="U38" s="368">
        <f>ع5!AH38</f>
        <v>0</v>
      </c>
      <c r="V38" s="412">
        <f>ع5!AI38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ع5!A39</f>
        <v>0</v>
      </c>
      <c r="D39" s="367">
        <f>ع5!B39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ع5!N39</f>
        <v>0</v>
      </c>
      <c r="M39" s="367">
        <f>ع5!O39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ع5!AF39</f>
        <v>0</v>
      </c>
      <c r="T39" s="369">
        <f>ع5!AG39</f>
        <v>0</v>
      </c>
      <c r="U39" s="368">
        <f>ع5!AH39</f>
        <v>0</v>
      </c>
      <c r="V39" s="412">
        <f>ع5!AI39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ع5!A40</f>
        <v>0</v>
      </c>
      <c r="D40" s="367">
        <f>ع5!B40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ع5!N40</f>
        <v>0</v>
      </c>
      <c r="M40" s="367">
        <f>ع5!O40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ع5!AF40</f>
        <v>0</v>
      </c>
      <c r="T40" s="369">
        <f>ع5!AG40</f>
        <v>0</v>
      </c>
      <c r="U40" s="368">
        <f>ع5!AH40</f>
        <v>0</v>
      </c>
      <c r="V40" s="412">
        <f>ع5!AI40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ع5!A43</f>
        <v>0</v>
      </c>
      <c r="D43" s="350">
        <f>ع5!B43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ع5!N43</f>
        <v>0</v>
      </c>
      <c r="M43" s="350">
        <f>ع5!O43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ع5!AF43</f>
        <v>0</v>
      </c>
      <c r="T43" s="421">
        <f>ع5!AG43</f>
        <v>0</v>
      </c>
      <c r="U43" s="351">
        <f>ع5!AH43</f>
        <v>0</v>
      </c>
      <c r="V43" s="421">
        <f>ع5!AI43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ع5!A44</f>
        <v>0</v>
      </c>
      <c r="D44" s="367">
        <f>ع5!B44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ع5!N44</f>
        <v>0</v>
      </c>
      <c r="M44" s="367">
        <f>ع5!O44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ع5!AF44</f>
        <v>0</v>
      </c>
      <c r="T44" s="412">
        <f>ع5!AG44</f>
        <v>0</v>
      </c>
      <c r="U44" s="368">
        <f>ع5!AH44</f>
        <v>0</v>
      </c>
      <c r="V44" s="412">
        <f>ع5!AI44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26879928</v>
      </c>
      <c r="C45" s="366">
        <f>ع5!A45</f>
        <v>0</v>
      </c>
      <c r="D45" s="367">
        <f>ع5!B45</f>
        <v>21722748</v>
      </c>
      <c r="E45" s="374"/>
      <c r="F45" s="375">
        <v>5157180</v>
      </c>
      <c r="G45" s="348"/>
      <c r="H45" s="335" t="s">
        <v>91</v>
      </c>
      <c r="I45" s="334"/>
      <c r="J45" s="374">
        <v>0</v>
      </c>
      <c r="K45" s="378">
        <v>3601560</v>
      </c>
      <c r="L45" s="366">
        <f>ع5!N45</f>
        <v>0</v>
      </c>
      <c r="M45" s="367">
        <f>ع5!O45</f>
        <v>23278368</v>
      </c>
      <c r="N45" s="366">
        <f t="shared" si="53"/>
        <v>0</v>
      </c>
      <c r="O45" s="372">
        <f t="shared" si="54"/>
        <v>26879928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ع5!AF45</f>
        <v>0</v>
      </c>
      <c r="T45" s="412">
        <f>ع5!AG45</f>
        <v>0</v>
      </c>
      <c r="U45" s="368">
        <f>ع5!AH45</f>
        <v>0</v>
      </c>
      <c r="V45" s="412">
        <f>ع5!AI45</f>
        <v>1555620</v>
      </c>
      <c r="W45" s="366">
        <f t="shared" si="55"/>
        <v>0</v>
      </c>
      <c r="X45" s="377">
        <f t="shared" si="55"/>
        <v>5157180</v>
      </c>
      <c r="Y45" s="366">
        <f t="shared" si="56"/>
        <v>0</v>
      </c>
      <c r="Z45" s="372">
        <f t="shared" si="56"/>
        <v>3601560</v>
      </c>
      <c r="AA45" s="342"/>
      <c r="AB45" s="366">
        <f t="shared" si="57"/>
        <v>0</v>
      </c>
      <c r="AC45" s="377">
        <f t="shared" si="58"/>
        <v>5157180</v>
      </c>
      <c r="AD45" s="366">
        <f t="shared" si="59"/>
        <v>0</v>
      </c>
      <c r="AE45" s="377">
        <f t="shared" si="60"/>
        <v>5157180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ع5!A46</f>
        <v>0</v>
      </c>
      <c r="D46" s="367">
        <f>ع5!B46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ع5!N46</f>
        <v>0</v>
      </c>
      <c r="M46" s="367">
        <f>ع5!O46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ع5!AF46</f>
        <v>0</v>
      </c>
      <c r="T46" s="412">
        <f>ع5!AG46</f>
        <v>0</v>
      </c>
      <c r="U46" s="368">
        <f>ع5!AH46</f>
        <v>0</v>
      </c>
      <c r="V46" s="412">
        <f>ع5!AI46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ع5!A47</f>
        <v>0</v>
      </c>
      <c r="D47" s="367">
        <f>ع5!B47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ع5!N47</f>
        <v>0</v>
      </c>
      <c r="M47" s="367">
        <f>ع5!O47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ع5!AF47</f>
        <v>0</v>
      </c>
      <c r="T47" s="412">
        <f>ع5!AG47</f>
        <v>0</v>
      </c>
      <c r="U47" s="368">
        <f>ع5!AH47</f>
        <v>0</v>
      </c>
      <c r="V47" s="412">
        <f>ع5!AI47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ع5!A48</f>
        <v>0</v>
      </c>
      <c r="D48" s="367">
        <f>ع5!B48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ع5!N48</f>
        <v>0</v>
      </c>
      <c r="M48" s="367">
        <f>ع5!O48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ع5!AF48</f>
        <v>0</v>
      </c>
      <c r="T48" s="412">
        <f>ع5!AG48</f>
        <v>0</v>
      </c>
      <c r="U48" s="368">
        <f>ع5!AH48</f>
        <v>0</v>
      </c>
      <c r="V48" s="412">
        <f>ع5!AI48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26879928</v>
      </c>
      <c r="C49" s="338">
        <f>(SUM(D43:D48)+SUM(C43:C48)%-D49)*100</f>
        <v>0</v>
      </c>
      <c r="D49" s="339">
        <f>INT(SUM(D43:D48)+(SUM(C43:C48))%)</f>
        <v>21722748</v>
      </c>
      <c r="E49" s="338">
        <f>(SUM(F43:F48)+SUM(E43:E48)%-F49)*100</f>
        <v>0</v>
      </c>
      <c r="F49" s="341">
        <f>INT(SUM(F43:F48)+(SUM(E43:E48))%)</f>
        <v>5157180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3601560</v>
      </c>
      <c r="L49" s="338">
        <f>(SUM(M43:M48)+SUM(L43:L48)%-M49)*100</f>
        <v>0</v>
      </c>
      <c r="M49" s="339">
        <f>INT(SUM(M43:M48)+(SUM(L43:L48))%)</f>
        <v>23278368</v>
      </c>
      <c r="N49" s="338">
        <f>(SUM(O43:O48)+SUM(N43:N48)%-O49)*100</f>
        <v>0</v>
      </c>
      <c r="O49" s="341">
        <f>INT(SUM(O43:O48)+(SUM(N43:N48))%)</f>
        <v>26879928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2186791</v>
      </c>
      <c r="W49" s="338">
        <f>(SUM(X43:X48)+SUM(W43:W48)%-X49)*100</f>
        <v>0</v>
      </c>
      <c r="X49" s="340">
        <f>INT(SUM(X43:X48)+(SUM(W43:W48))%)</f>
        <v>5157180</v>
      </c>
      <c r="Y49" s="338">
        <f>(SUM(Z43:Z48)+SUM(Y43:Y48)%-Z49)*100</f>
        <v>0</v>
      </c>
      <c r="Z49" s="341">
        <f>INT(SUM(Z43:Z48)+(SUM(Y43:Y48))%)</f>
        <v>3601560</v>
      </c>
      <c r="AA49" s="342"/>
      <c r="AB49" s="338">
        <f>(SUM(AC43:AC48)+SUM(AB43:AB48)%-AC49)*100</f>
        <v>0</v>
      </c>
      <c r="AC49" s="339">
        <f>INT(SUM(AC43:AC48)+(SUM(AB43:AB48))%)</f>
        <v>5157180</v>
      </c>
      <c r="AD49" s="338">
        <f>(SUM(AE43:AE48)+SUM(AD43:AD48)%-AE49)*100</f>
        <v>0</v>
      </c>
      <c r="AE49" s="340">
        <f>INT(SUM(AE43:AE48)+(SUM(AD43:AD48))%)</f>
        <v>5788351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ع5!A51</f>
        <v>0</v>
      </c>
      <c r="D51" s="350">
        <f>ع5!B51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ع5!N51</f>
        <v>0</v>
      </c>
      <c r="M51" s="350">
        <f>ع5!O51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ع5!AF51</f>
        <v>0</v>
      </c>
      <c r="T51" s="421">
        <f>ع5!AG51</f>
        <v>0</v>
      </c>
      <c r="U51" s="351">
        <f>ع5!AH51</f>
        <v>0</v>
      </c>
      <c r="V51" s="421">
        <f>ع5!AI51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ع5!A52</f>
        <v>0</v>
      </c>
      <c r="D52" s="367">
        <f>ع5!B52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ع5!N52</f>
        <v>0</v>
      </c>
      <c r="M52" s="367">
        <f>ع5!O52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ع5!AF52</f>
        <v>0</v>
      </c>
      <c r="T52" s="412">
        <f>ع5!AG52</f>
        <v>0</v>
      </c>
      <c r="U52" s="368">
        <f>ع5!AH52</f>
        <v>0</v>
      </c>
      <c r="V52" s="412">
        <f>ع5!AI52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ع5!A53</f>
        <v>0</v>
      </c>
      <c r="D53" s="367">
        <f>ع5!B53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ع5!N53</f>
        <v>0</v>
      </c>
      <c r="M53" s="367">
        <f>ع5!O53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ع5!AF53</f>
        <v>0</v>
      </c>
      <c r="T53" s="412">
        <f>ع5!AG53</f>
        <v>0</v>
      </c>
      <c r="U53" s="368">
        <f>ع5!AH53</f>
        <v>0</v>
      </c>
      <c r="V53" s="412">
        <f>ع5!AI53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ع5!A54</f>
        <v>0</v>
      </c>
      <c r="D54" s="367">
        <f>ع5!B54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ع5!N54</f>
        <v>0</v>
      </c>
      <c r="M54" s="367">
        <f>ع5!O54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ع5!AF54</f>
        <v>0</v>
      </c>
      <c r="T54" s="412">
        <f>ع5!AG54</f>
        <v>0</v>
      </c>
      <c r="U54" s="368">
        <f>ع5!AH54</f>
        <v>0</v>
      </c>
      <c r="V54" s="412">
        <f>ع5!AI54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ع5!A55</f>
        <v>0</v>
      </c>
      <c r="D55" s="367">
        <f>ع5!B55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ع5!N55</f>
        <v>0</v>
      </c>
      <c r="M55" s="367">
        <f>ع5!O55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ع5!AF55</f>
        <v>0</v>
      </c>
      <c r="T55" s="412">
        <f>ع5!AG55</f>
        <v>0</v>
      </c>
      <c r="U55" s="368">
        <f>ع5!AH55</f>
        <v>0</v>
      </c>
      <c r="V55" s="412">
        <f>ع5!AI55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ع5!A56</f>
        <v>0</v>
      </c>
      <c r="D56" s="367">
        <f>ع5!B56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ع5!N56</f>
        <v>0</v>
      </c>
      <c r="M56" s="367">
        <f>ع5!O56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ع5!AF56</f>
        <v>0</v>
      </c>
      <c r="T56" s="412">
        <f>ع5!AG56</f>
        <v>0</v>
      </c>
      <c r="U56" s="368">
        <f>ع5!AH56</f>
        <v>0</v>
      </c>
      <c r="V56" s="412">
        <f>ع5!AI56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ع5!A57</f>
        <v>0</v>
      </c>
      <c r="D57" s="367">
        <f>ع5!B57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ع5!N57</f>
        <v>0</v>
      </c>
      <c r="M57" s="367">
        <f>ع5!O57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ع5!AF57</f>
        <v>0</v>
      </c>
      <c r="T57" s="412">
        <f>ع5!AG57</f>
        <v>0</v>
      </c>
      <c r="U57" s="368">
        <f>ع5!AH57</f>
        <v>0</v>
      </c>
      <c r="V57" s="412">
        <f>ع5!AI57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ع5!A58</f>
        <v>0</v>
      </c>
      <c r="D58" s="367">
        <f>ع5!B58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ع5!N58</f>
        <v>0</v>
      </c>
      <c r="M58" s="367">
        <f>ع5!O58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ع5!AF58</f>
        <v>0</v>
      </c>
      <c r="T58" s="412">
        <f>ع5!AG58</f>
        <v>0</v>
      </c>
      <c r="U58" s="368">
        <f>ع5!AH58</f>
        <v>0</v>
      </c>
      <c r="V58" s="412">
        <f>ع5!AI58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ع5!A59</f>
        <v>0</v>
      </c>
      <c r="D59" s="367">
        <f>ع5!B59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ع5!N59</f>
        <v>0</v>
      </c>
      <c r="M59" s="367">
        <f>ع5!O59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ع5!AF59</f>
        <v>0</v>
      </c>
      <c r="T59" s="412">
        <f>ع5!AG59</f>
        <v>0</v>
      </c>
      <c r="U59" s="368">
        <f>ع5!AH59</f>
        <v>0</v>
      </c>
      <c r="V59" s="412">
        <f>ع5!AI59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ع5!A60</f>
        <v>0</v>
      </c>
      <c r="D60" s="367">
        <f>ع5!B60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ع5!N60</f>
        <v>0</v>
      </c>
      <c r="M60" s="367">
        <f>ع5!O60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ع5!AF60</f>
        <v>0</v>
      </c>
      <c r="T60" s="412">
        <f>ع5!AG60</f>
        <v>0</v>
      </c>
      <c r="U60" s="368">
        <f>ع5!AH60</f>
        <v>0</v>
      </c>
      <c r="V60" s="412">
        <f>ع5!AI60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ع5!A63</f>
        <v>0</v>
      </c>
      <c r="D63" s="350">
        <f>ع5!B63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ع5!N63</f>
        <v>0</v>
      </c>
      <c r="M63" s="350">
        <f>ع5!O63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ع5!AF63</f>
        <v>0</v>
      </c>
      <c r="T63" s="421">
        <f>ع5!AG63</f>
        <v>0</v>
      </c>
      <c r="U63" s="351">
        <f>ع5!AH63</f>
        <v>0</v>
      </c>
      <c r="V63" s="421">
        <f>ع5!AI63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ع5!A64</f>
        <v>0</v>
      </c>
      <c r="D64" s="367">
        <f>ع5!B64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ع5!N64</f>
        <v>0</v>
      </c>
      <c r="M64" s="367">
        <f>ع5!O64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ع5!AF64</f>
        <v>0</v>
      </c>
      <c r="T64" s="412">
        <f>ع5!AG64</f>
        <v>0</v>
      </c>
      <c r="U64" s="368">
        <f>ع5!AH64</f>
        <v>0</v>
      </c>
      <c r="V64" s="412">
        <f>ع5!AI64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ع5!A65</f>
        <v>0</v>
      </c>
      <c r="D65" s="367">
        <f>ع5!B65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ع5!N65</f>
        <v>0</v>
      </c>
      <c r="M65" s="367">
        <f>ع5!O65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ع5!AF65</f>
        <v>0</v>
      </c>
      <c r="T65" s="412">
        <f>ع5!AG65</f>
        <v>0</v>
      </c>
      <c r="U65" s="368">
        <f>ع5!AH65</f>
        <v>0</v>
      </c>
      <c r="V65" s="412">
        <f>ع5!AI65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ع5!A66</f>
        <v>0</v>
      </c>
      <c r="D66" s="380">
        <f>ع5!B66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ع5!N66</f>
        <v>0</v>
      </c>
      <c r="M66" s="380">
        <f>ع5!O66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ع5!AF66</f>
        <v>0</v>
      </c>
      <c r="T66" s="418">
        <f>ع5!AG66</f>
        <v>0</v>
      </c>
      <c r="U66" s="381">
        <f>ع5!AH66</f>
        <v>0</v>
      </c>
      <c r="V66" s="418">
        <f>ع5!AI66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0">
    <tabColor rgb="FFFF0000"/>
  </sheetPr>
  <dimension ref="B1:K55"/>
  <sheetViews>
    <sheetView showGridLines="0" rightToLeft="1" topLeftCell="A4" zoomScale="50" zoomScaleSheetLayoutView="120" workbookViewId="0">
      <selection activeCell="F36" sqref="F36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403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1">
    <tabColor indexed="12"/>
  </sheetPr>
  <dimension ref="A1:L324"/>
  <sheetViews>
    <sheetView showGridLines="0" rightToLeft="1" view="pageBreakPreview" topLeftCell="A5" zoomScale="117" zoomScaleNormal="80" zoomScaleSheetLayoutView="80" workbookViewId="0">
      <selection activeCell="G16" sqref="G16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يوليو!$C$44</f>
        <v>#NAME?</v>
      </c>
      <c r="C1" s="111"/>
      <c r="D1" s="484">
        <v>1</v>
      </c>
      <c r="E1" s="485"/>
      <c r="F1" s="489" t="str">
        <f>MID(يوليو!$C$28,3,FIND("من",يوليو!$C$28)-4)&amp;RIGHT(يوليو!$C$28,6)</f>
        <v xml:space="preserve"> شهر يوليو2024م </v>
      </c>
      <c r="G1" s="488"/>
      <c r="H1" s="488" t="str">
        <f>يوليو!$C$42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24</v>
      </c>
      <c r="G4" s="266">
        <f>INT(SUM(G5,G16,G23,G26,G31)+(SUM(F5,F16,F23,F26,F31))%)</f>
        <v>22204124</v>
      </c>
      <c r="H4" s="265">
        <f>(SUM(I5,I16,I23,I26,I31)+SUM(H5,H16,H23,H26,H31)%-I4)*100</f>
        <v>48</v>
      </c>
      <c r="I4" s="267">
        <f>INT(SUM(I5,I16,I23,I26,I31)+(SUM(H5,H16,H23,H26,H31))%)</f>
        <v>98367778</v>
      </c>
      <c r="J4" s="268">
        <f t="shared" ref="J4:J46" si="0">(SUM(G4,I4)+SUM(F4,H4)%-K4)*100</f>
        <v>72</v>
      </c>
      <c r="K4" s="269">
        <f t="shared" ref="K4:K46" si="1">INT(SUM(G4,I4)+SUM(F4,H4)%)</f>
        <v>120571902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24</v>
      </c>
      <c r="G5" s="272">
        <f>INT(SUM(G6)+(SUM(F6))%)</f>
        <v>22204124</v>
      </c>
      <c r="H5" s="271">
        <f>(SUM(I6)+SUM(H6)%-I5)*100</f>
        <v>48</v>
      </c>
      <c r="I5" s="273">
        <f>INT(SUM(I6)+(SUM(H6))%)</f>
        <v>98367778</v>
      </c>
      <c r="J5" s="274">
        <f t="shared" si="0"/>
        <v>72</v>
      </c>
      <c r="K5" s="275">
        <f t="shared" si="1"/>
        <v>120571902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24</v>
      </c>
      <c r="G6" s="272">
        <f>INT(SUM(G7:G15)+(SUM(F7:F15))%)</f>
        <v>22204124</v>
      </c>
      <c r="H6" s="271">
        <f>(SUM(I7:I15)+SUM(H7:H15)%-I6)*100</f>
        <v>48</v>
      </c>
      <c r="I6" s="273">
        <f>INT(SUM(I7:I15)+(SUM(H7:H15))%)</f>
        <v>98367778</v>
      </c>
      <c r="J6" s="274">
        <f t="shared" si="0"/>
        <v>72</v>
      </c>
      <c r="K6" s="275">
        <f t="shared" si="1"/>
        <v>120571902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ش6!J7</f>
        <v>0</v>
      </c>
      <c r="I7" s="126">
        <f>ش6!K7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ش6!J8</f>
        <v>0</v>
      </c>
      <c r="I8" s="133">
        <f>ش6!K8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ش6!J9</f>
        <v>0</v>
      </c>
      <c r="I9" s="133">
        <f>ش6!K9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ش6!J10</f>
        <v>0</v>
      </c>
      <c r="I10" s="133">
        <f>ش6!K10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ش6!J11</f>
        <v>0</v>
      </c>
      <c r="I11" s="133">
        <f>ش6!K11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506000</v>
      </c>
      <c r="H12" s="132">
        <f>ش6!J12</f>
        <v>0</v>
      </c>
      <c r="I12" s="133">
        <f>ش6!K12</f>
        <v>23202960</v>
      </c>
      <c r="J12" s="130">
        <f t="shared" si="0"/>
        <v>0</v>
      </c>
      <c r="K12" s="134">
        <f t="shared" si="1"/>
        <v>23708960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2084720</v>
      </c>
      <c r="H13" s="132">
        <f>ش6!J13</f>
        <v>0</v>
      </c>
      <c r="I13" s="133">
        <f>ش6!K13</f>
        <v>15805328</v>
      </c>
      <c r="J13" s="130">
        <f t="shared" si="0"/>
        <v>0</v>
      </c>
      <c r="K13" s="134">
        <f t="shared" si="1"/>
        <v>17890048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/>
      <c r="H14" s="132">
        <f>ش6!J14</f>
        <v>0</v>
      </c>
      <c r="I14" s="133">
        <f>ش6!K14</f>
        <v>15737920</v>
      </c>
      <c r="J14" s="130">
        <f t="shared" si="0"/>
        <v>0</v>
      </c>
      <c r="K14" s="134">
        <f t="shared" si="1"/>
        <v>15737920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>
        <v>24</v>
      </c>
      <c r="G15" s="10">
        <v>19613404</v>
      </c>
      <c r="H15" s="139">
        <f>ش6!J15</f>
        <v>48</v>
      </c>
      <c r="I15" s="140">
        <f>ش6!K15</f>
        <v>43621570</v>
      </c>
      <c r="J15" s="138">
        <f t="shared" si="0"/>
        <v>72</v>
      </c>
      <c r="K15" s="141">
        <f t="shared" si="1"/>
        <v>63234974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ش6!J18</f>
        <v>0</v>
      </c>
      <c r="I18" s="126">
        <f>ش6!K18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ش6!J19</f>
        <v>0</v>
      </c>
      <c r="I19" s="140">
        <f>ش6!K19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ش6!J21</f>
        <v>0</v>
      </c>
      <c r="I21" s="126">
        <f>ش6!K21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ش6!J22</f>
        <v>0</v>
      </c>
      <c r="I22" s="140">
        <f>ش6!K22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ش6!J25</f>
        <v>0</v>
      </c>
      <c r="I25" s="119">
        <f>ش6!K25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ش6!J28</f>
        <v>0</v>
      </c>
      <c r="I28" s="126">
        <f>ش6!K28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ش6!J29</f>
        <v>0</v>
      </c>
      <c r="I29" s="133">
        <f>ش6!K29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ش6!J30</f>
        <v>0</v>
      </c>
      <c r="I30" s="140">
        <f>ش6!K30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ش6!J33</f>
        <v>0</v>
      </c>
      <c r="I33" s="119">
        <f>ش6!K33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ش6!J35</f>
        <v>0</v>
      </c>
      <c r="I35" s="126">
        <f>ش6!K35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ش6!J36</f>
        <v>0</v>
      </c>
      <c r="I36" s="133">
        <f>ش6!K36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ش6!J37</f>
        <v>0</v>
      </c>
      <c r="I37" s="140">
        <f>ش6!K37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ش6!J39</f>
        <v>0</v>
      </c>
      <c r="I39" s="126">
        <f>ش6!K39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ش6!J40</f>
        <v>0</v>
      </c>
      <c r="I40" s="133">
        <f>ش6!K40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ش6!J41</f>
        <v>0</v>
      </c>
      <c r="I41" s="133">
        <f>ش6!K41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ش6!J42</f>
        <v>0</v>
      </c>
      <c r="I42" s="133">
        <f>ش6!K42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ش6!J43</f>
        <v>0</v>
      </c>
      <c r="I43" s="133">
        <f>ش6!K43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ش6!J44</f>
        <v>0</v>
      </c>
      <c r="I44" s="133">
        <f>ش6!K44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ش6!J45</f>
        <v>0</v>
      </c>
      <c r="I45" s="133">
        <f>ش6!K45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ش6!J46</f>
        <v>0</v>
      </c>
      <c r="I46" s="151">
        <f>ش6!K46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يوليو2024م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ش6!J52</f>
        <v>0</v>
      </c>
      <c r="I52" s="162">
        <f>ش6!K52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ش6!J53</f>
        <v>0</v>
      </c>
      <c r="I53" s="133">
        <f>ش6!K53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ش6!J54</f>
        <v>0</v>
      </c>
      <c r="I54" s="168">
        <f>ش6!K54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ش6!J57</f>
        <v>0</v>
      </c>
      <c r="I57" s="162">
        <f>ش6!K57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ش6!J58</f>
        <v>0</v>
      </c>
      <c r="I58" s="133">
        <f>ش6!K58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ش6!J59</f>
        <v>0</v>
      </c>
      <c r="I59" s="168">
        <f>ش6!K59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ش6!J61</f>
        <v>0</v>
      </c>
      <c r="I61" s="162">
        <f>ش6!K61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ش6!J62</f>
        <v>0</v>
      </c>
      <c r="I62" s="133">
        <f>ش6!K62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ش6!J63</f>
        <v>0</v>
      </c>
      <c r="I63" s="133">
        <f>ش6!K63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ش6!J64</f>
        <v>0</v>
      </c>
      <c r="I64" s="133">
        <f>ش6!K64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ش6!J65</f>
        <v>0</v>
      </c>
      <c r="I65" s="151">
        <f>ش6!K65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851730</v>
      </c>
      <c r="H67" s="265">
        <f>(SUM(I68,I74,I121,I127,I134)+SUM(H68,H74,H121,H127,H134)%-I67)*100</f>
        <v>47</v>
      </c>
      <c r="I67" s="267">
        <f>INT(SUM(I68,I74,I121,I127,I134)+(SUM(H68,H74,H121,H127,H134))%)</f>
        <v>2115196</v>
      </c>
      <c r="J67" s="268">
        <f t="shared" ref="J67:J89" si="4">(SUM(G67,I67)+SUM(F67,H67)%-K67)*100</f>
        <v>47</v>
      </c>
      <c r="K67" s="269">
        <f t="shared" ref="K67:K89" si="5">INT(SUM(G67,I67)+SUM(F67,H67)%)</f>
        <v>2966926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ش6!J70</f>
        <v>0</v>
      </c>
      <c r="I70" s="162">
        <f>ش6!K70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ش6!J71</f>
        <v>0</v>
      </c>
      <c r="I71" s="133">
        <f>ش6!K71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ش6!J72</f>
        <v>0</v>
      </c>
      <c r="I72" s="133">
        <f>ش6!K72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ش6!J73</f>
        <v>0</v>
      </c>
      <c r="I73" s="168">
        <f>ش6!K73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97850</v>
      </c>
      <c r="H74" s="271">
        <f>(SUM(I75,I79,I101)+SUM(H75,H79,H101)%-I74)*100</f>
        <v>0</v>
      </c>
      <c r="I74" s="273">
        <f>INT(SUM(I75,I79,I101)+(SUM(H75,H79,H101))%)</f>
        <v>494594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ش6!J76</f>
        <v>0</v>
      </c>
      <c r="I76" s="162">
        <f>ش6!K76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ش6!J77</f>
        <v>0</v>
      </c>
      <c r="I77" s="133">
        <f>ش6!K77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ش6!J78</f>
        <v>0</v>
      </c>
      <c r="I78" s="168">
        <f>ش6!K78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97850</v>
      </c>
      <c r="H79" s="271">
        <f>(SUM(I80:I89,I94:I100)+SUM(H80:H89,H94:H100)%-I79)*100</f>
        <v>0</v>
      </c>
      <c r="I79" s="273">
        <f>INT(SUM(I80:I89,I94:I100)+(SUM(H80:H89,H94:H100))%)</f>
        <v>494594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ش6!J80</f>
        <v>0</v>
      </c>
      <c r="I80" s="162">
        <f>ش6!K80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ش6!J81</f>
        <v>0</v>
      </c>
      <c r="I81" s="133">
        <f>ش6!K81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ش6!J82</f>
        <v>0</v>
      </c>
      <c r="I82" s="133">
        <f>ش6!K82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ش6!J83</f>
        <v>0</v>
      </c>
      <c r="I83" s="133">
        <f>ش6!K83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ش6!J84</f>
        <v>0</v>
      </c>
      <c r="I84" s="133">
        <f>ش6!K84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ش6!J85</f>
        <v>0</v>
      </c>
      <c r="I85" s="133">
        <f>ش6!K85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ش6!J86</f>
        <v>0</v>
      </c>
      <c r="I86" s="133">
        <f>ش6!K86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ش6!J87</f>
        <v>0</v>
      </c>
      <c r="I87" s="133">
        <f>ش6!K87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ش6!J88</f>
        <v>0</v>
      </c>
      <c r="I88" s="133">
        <f>ش6!K88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ش6!J89</f>
        <v>0</v>
      </c>
      <c r="I89" s="151">
        <f>ش6!K89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يوليو2024م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ش6!J94</f>
        <v>0</v>
      </c>
      <c r="I94" s="181">
        <f>ش6!K94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ش6!J95</f>
        <v>0</v>
      </c>
      <c r="I95" s="133">
        <f>ش6!K95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ش6!J96</f>
        <v>0</v>
      </c>
      <c r="I96" s="133">
        <f>ش6!K96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ش6!J97</f>
        <v>0</v>
      </c>
      <c r="I97" s="133">
        <f>ش6!K97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ش6!J98</f>
        <v>0</v>
      </c>
      <c r="I98" s="133">
        <f>ش6!K98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>
        <v>97850</v>
      </c>
      <c r="H99" s="132">
        <f>ش6!J99</f>
        <v>0</v>
      </c>
      <c r="I99" s="133">
        <f>ش6!K99</f>
        <v>494594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ش6!J100</f>
        <v>0</v>
      </c>
      <c r="I100" s="168">
        <f>ش6!K100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ش6!J102</f>
        <v>0</v>
      </c>
      <c r="I102" s="162">
        <f>ش6!K102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ش6!J103</f>
        <v>0</v>
      </c>
      <c r="I103" s="133">
        <f>ش6!K103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ش6!J104</f>
        <v>0</v>
      </c>
      <c r="I104" s="133">
        <f>ش6!K104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ش6!J105</f>
        <v>0</v>
      </c>
      <c r="I105" s="133">
        <f>ش6!K105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ش6!J106</f>
        <v>0</v>
      </c>
      <c r="I106" s="133">
        <f>ش6!K106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ش6!J107</f>
        <v>0</v>
      </c>
      <c r="I107" s="133">
        <f>ش6!K107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ش6!J108</f>
        <v>0</v>
      </c>
      <c r="I108" s="133">
        <f>ش6!K108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ش6!J109</f>
        <v>0</v>
      </c>
      <c r="I109" s="133">
        <f>ش6!K109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ش6!J110</f>
        <v>0</v>
      </c>
      <c r="I110" s="133">
        <f>ش6!K110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ش6!J111</f>
        <v>0</v>
      </c>
      <c r="I111" s="133">
        <f>ش6!K111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ش6!J112</f>
        <v>0</v>
      </c>
      <c r="I112" s="133">
        <f>ش6!K112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ش6!J113</f>
        <v>0</v>
      </c>
      <c r="I113" s="133">
        <f>ش6!K113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ش6!J114</f>
        <v>0</v>
      </c>
      <c r="I114" s="133">
        <f>ش6!K114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ش6!J115</f>
        <v>0</v>
      </c>
      <c r="I115" s="133">
        <f>ش6!K115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ش6!J116</f>
        <v>0</v>
      </c>
      <c r="I116" s="133">
        <f>ش6!K116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ش6!J117</f>
        <v>0</v>
      </c>
      <c r="I117" s="133">
        <f>ش6!K117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ش6!J118</f>
        <v>0</v>
      </c>
      <c r="I118" s="133">
        <f>ش6!K118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ش6!J119</f>
        <v>0</v>
      </c>
      <c r="I119" s="133">
        <f>ش6!K119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ش6!J120</f>
        <v>0</v>
      </c>
      <c r="I120" s="140">
        <f>ش6!K120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753880</v>
      </c>
      <c r="H121" s="271">
        <f>(SUM(I122,I124)+SUM(H122,H124)%-I121)*100</f>
        <v>47</v>
      </c>
      <c r="I121" s="273">
        <f>INT(SUM(I122,I124)+(SUM(H122,H124))%)</f>
        <v>1620602</v>
      </c>
      <c r="J121" s="274">
        <f t="shared" si="6"/>
        <v>47</v>
      </c>
      <c r="K121" s="275">
        <f t="shared" si="7"/>
        <v>2374482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753880</v>
      </c>
      <c r="H122" s="284">
        <f>(SUM(I123)+SUM(H123)%-I122)*100</f>
        <v>47</v>
      </c>
      <c r="I122" s="285">
        <f>INT(SUM(I123)+(SUM(H123))%)</f>
        <v>1620602</v>
      </c>
      <c r="J122" s="282">
        <f t="shared" si="6"/>
        <v>47</v>
      </c>
      <c r="K122" s="286">
        <f t="shared" si="7"/>
        <v>2374482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>
        <v>753880</v>
      </c>
      <c r="H123" s="189">
        <f>ش6!J123</f>
        <v>47</v>
      </c>
      <c r="I123" s="190">
        <f>ش6!K123</f>
        <v>1620602</v>
      </c>
      <c r="J123" s="188">
        <f t="shared" si="6"/>
        <v>47</v>
      </c>
      <c r="K123" s="191">
        <f t="shared" si="7"/>
        <v>2374482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ش6!J125</f>
        <v>0</v>
      </c>
      <c r="I125" s="162">
        <f>ش6!K125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ش6!J126</f>
        <v>0</v>
      </c>
      <c r="I126" s="140">
        <f>ش6!K126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ش6!J129</f>
        <v>0</v>
      </c>
      <c r="I129" s="126">
        <f>ش6!K129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ش6!J130</f>
        <v>0</v>
      </c>
      <c r="I130" s="140">
        <f>ش6!K130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ش6!J132</f>
        <v>0</v>
      </c>
      <c r="I132" s="126">
        <f>ش6!K132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ش6!J133</f>
        <v>0</v>
      </c>
      <c r="I133" s="140">
        <f>ش6!K133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ش6!J136</f>
        <v>0</v>
      </c>
      <c r="I136" s="126">
        <f>ش6!K136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ش6!J137</f>
        <v>0</v>
      </c>
      <c r="I137" s="133">
        <f>ش6!K137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ش6!J138</f>
        <v>0</v>
      </c>
      <c r="I138" s="133">
        <f>ش6!K138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ش6!J139</f>
        <v>0</v>
      </c>
      <c r="I139" s="151">
        <f>ش6!K139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يوليو2024م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ش6!J147</f>
        <v>0</v>
      </c>
      <c r="I147" s="160">
        <f>ش6!K147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ش6!J148</f>
        <v>0</v>
      </c>
      <c r="I148" s="131">
        <f>ش6!K148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ش6!J149</f>
        <v>0</v>
      </c>
      <c r="I149" s="166">
        <f>ش6!K149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ش6!J151</f>
        <v>0</v>
      </c>
      <c r="I151" s="160">
        <f>ش6!K151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ش6!J152</f>
        <v>0</v>
      </c>
      <c r="I152" s="131">
        <f>ش6!K152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ش6!J153</f>
        <v>0</v>
      </c>
      <c r="I153" s="166">
        <f>ش6!K153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ش6!J155</f>
        <v>0</v>
      </c>
      <c r="I155" s="160">
        <f>ش6!K155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ش6!J156</f>
        <v>0</v>
      </c>
      <c r="I156" s="131">
        <f>ش6!K156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ش6!J157</f>
        <v>0</v>
      </c>
      <c r="I157" s="166">
        <f>ش6!K157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ش6!J160</f>
        <v>0</v>
      </c>
      <c r="I160" s="160">
        <f>ش6!K160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ش6!J161</f>
        <v>0</v>
      </c>
      <c r="I161" s="131">
        <f>ش6!K161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ش6!J162</f>
        <v>0</v>
      </c>
      <c r="I162" s="131">
        <f>ش6!K162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ش6!J163</f>
        <v>0</v>
      </c>
      <c r="I163" s="131">
        <f>ش6!K163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ش6!J164</f>
        <v>0</v>
      </c>
      <c r="I164" s="149">
        <f>ش6!K164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24</v>
      </c>
      <c r="G166" s="200">
        <f>G4</f>
        <v>22204124</v>
      </c>
      <c r="H166" s="199">
        <f>H4</f>
        <v>48</v>
      </c>
      <c r="I166" s="200">
        <f>I4</f>
        <v>98367778</v>
      </c>
      <c r="J166" s="265">
        <f>(SUM(G166,I166)+SUM(F166,H166)%-K166)*100</f>
        <v>72</v>
      </c>
      <c r="K166" s="269">
        <f>INT(SUM(G166,I166)+SUM(F166,H166)%)</f>
        <v>120571902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851730</v>
      </c>
      <c r="H168" s="118">
        <f>H67</f>
        <v>47</v>
      </c>
      <c r="I168" s="117">
        <f>I67</f>
        <v>2115196</v>
      </c>
      <c r="J168" s="271">
        <f>(SUM(G168,I168)+SUM(F168,H168)%-K168)*100</f>
        <v>47</v>
      </c>
      <c r="K168" s="275">
        <f>INT(SUM(G168,I168)+SUM(F168,H168)%)</f>
        <v>2966926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24</v>
      </c>
      <c r="G170" s="272">
        <f>INT(SUM(G166:G169)+(SUM(F166:F169))%)</f>
        <v>23055854</v>
      </c>
      <c r="H170" s="271">
        <f>(SUM(I166:I169)+SUM(H166:H169)%-I170)*100</f>
        <v>95</v>
      </c>
      <c r="I170" s="272">
        <f>INT(SUM(I166:I169)+(SUM(H166:H169))%)</f>
        <v>100482974</v>
      </c>
      <c r="J170" s="271">
        <f>(SUM(G170,I170)+SUM(F170,H170)%-K170)*100</f>
        <v>19</v>
      </c>
      <c r="K170" s="275">
        <f>INT(SUM(G170,I170)+SUM(F170,H170)%)</f>
        <v>123538829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يوليو2024م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ش6!J180</f>
        <v>0</v>
      </c>
      <c r="I180" s="190">
        <f>ش6!K180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ش6!J182</f>
        <v>0</v>
      </c>
      <c r="I182" s="190">
        <f>ش6!K182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ش6!J184</f>
        <v>0</v>
      </c>
      <c r="I184" s="162">
        <f>ش6!K184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ش6!J185</f>
        <v>0</v>
      </c>
      <c r="I185" s="168">
        <f>ش6!K185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ش6!J187</f>
        <v>0</v>
      </c>
      <c r="I187" s="162">
        <f>ش6!K187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ش6!J188</f>
        <v>0</v>
      </c>
      <c r="I188" s="133">
        <f>ش6!K188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ش6!J189</f>
        <v>0</v>
      </c>
      <c r="I189" s="133">
        <f>ش6!K189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ش6!J190</f>
        <v>0</v>
      </c>
      <c r="I190" s="133">
        <f>ش6!K190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ش6!J191</f>
        <v>0</v>
      </c>
      <c r="I191" s="168">
        <f>ش6!K191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ش6!J192</f>
        <v>0</v>
      </c>
      <c r="I192" s="299">
        <f>ش6!K192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ش6!J195</f>
        <v>0</v>
      </c>
      <c r="I195" s="162">
        <f>ش6!K195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ش6!J196</f>
        <v>0</v>
      </c>
      <c r="I196" s="168">
        <f>ش6!K196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ش6!J198</f>
        <v>0</v>
      </c>
      <c r="I198" s="162">
        <f>ش6!K198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ش6!J199</f>
        <v>0</v>
      </c>
      <c r="I199" s="168">
        <f>ش6!K199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ش6!J201</f>
        <v>0</v>
      </c>
      <c r="I201" s="162">
        <f>ش6!K201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ش6!J202</f>
        <v>0</v>
      </c>
      <c r="I202" s="151">
        <f>ش6!K202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425400</v>
      </c>
      <c r="H204" s="268">
        <f>(SUM(I205,I239,I250,I262)+SUM(H205,H239,H250,H262)%-I204)*100</f>
        <v>0</v>
      </c>
      <c r="I204" s="267">
        <f>INT(SUM(I205,I239,I250,I262)+(SUM(H205,H239,H250,H262))%)</f>
        <v>10000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287400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10000</v>
      </c>
      <c r="J205" s="274">
        <f t="shared" si="12"/>
        <v>0</v>
      </c>
      <c r="K205" s="275">
        <f t="shared" si="13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ش6!J207</f>
        <v>0</v>
      </c>
      <c r="I207" s="162">
        <f>ش6!K207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ش6!J208</f>
        <v>0</v>
      </c>
      <c r="I208" s="168">
        <f>ش6!K208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108000</v>
      </c>
      <c r="H209" s="274">
        <f>(SUM(I210)+SUM(H210)%-I209)*100</f>
        <v>0</v>
      </c>
      <c r="I209" s="273">
        <f>INT(SUM(I210)+(SUM(H210))%)</f>
        <v>10000</v>
      </c>
      <c r="J209" s="274">
        <f t="shared" si="12"/>
        <v>0</v>
      </c>
      <c r="K209" s="275">
        <f t="shared" si="13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>
        <v>108000</v>
      </c>
      <c r="H210" s="188">
        <f>ش6!J210</f>
        <v>0</v>
      </c>
      <c r="I210" s="190">
        <f>ش6!K210</f>
        <v>10000</v>
      </c>
      <c r="J210" s="188">
        <f t="shared" si="12"/>
        <v>0</v>
      </c>
      <c r="K210" s="191">
        <f t="shared" si="13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ش6!J212</f>
        <v>0</v>
      </c>
      <c r="I212" s="162">
        <f>ش6!K212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ش6!J213</f>
        <v>0</v>
      </c>
      <c r="I213" s="168">
        <f>ش6!K213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49200</v>
      </c>
      <c r="H214" s="274">
        <f>(SUM(I215:I218)+SUM(H215:H218)%-I214)*100</f>
        <v>0</v>
      </c>
      <c r="I214" s="273">
        <f>INT(SUM(I215:I218)+(SUM(H215:H218))%)</f>
        <v>0</v>
      </c>
      <c r="J214" s="274">
        <f t="shared" si="12"/>
        <v>0</v>
      </c>
      <c r="K214" s="275">
        <f t="shared" si="13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ش6!J215</f>
        <v>0</v>
      </c>
      <c r="I215" s="162">
        <f>ش6!K215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ش6!J216</f>
        <v>0</v>
      </c>
      <c r="I216" s="133">
        <f>ش6!K216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>
        <v>39600</v>
      </c>
      <c r="H217" s="130">
        <f>ش6!J217</f>
        <v>0</v>
      </c>
      <c r="I217" s="133">
        <f>ش6!K217</f>
        <v>0</v>
      </c>
      <c r="J217" s="130">
        <f t="shared" si="12"/>
        <v>0</v>
      </c>
      <c r="K217" s="134">
        <f t="shared" si="13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>
        <v>9600</v>
      </c>
      <c r="H218" s="183">
        <f>ش6!J218</f>
        <v>0</v>
      </c>
      <c r="I218" s="186">
        <f>ش6!K218</f>
        <v>0</v>
      </c>
      <c r="J218" s="183">
        <f t="shared" si="12"/>
        <v>0</v>
      </c>
      <c r="K218" s="187">
        <f t="shared" si="13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108000</v>
      </c>
      <c r="H219" s="306">
        <f>(SUM(I224:I226)+SUM(H224:H226)%-I219)*100</f>
        <v>0</v>
      </c>
      <c r="I219" s="305">
        <f>INT(SUM(I224:I226)+(SUM(H224:H226))%)</f>
        <v>0</v>
      </c>
      <c r="J219" s="306">
        <f t="shared" si="12"/>
        <v>0</v>
      </c>
      <c r="K219" s="307">
        <f t="shared" si="13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يوليو2024م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>
        <v>18000</v>
      </c>
      <c r="H224" s="180">
        <f>ش6!J224</f>
        <v>0</v>
      </c>
      <c r="I224" s="181">
        <f>ش6!K224</f>
        <v>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>
        <v>90000</v>
      </c>
      <c r="H225" s="132">
        <f>ش6!J225</f>
        <v>0</v>
      </c>
      <c r="I225" s="133">
        <f>ش6!K225</f>
        <v>0</v>
      </c>
      <c r="J225" s="130">
        <f t="shared" si="14"/>
        <v>0</v>
      </c>
      <c r="K225" s="134">
        <f t="shared" si="15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ش6!J226</f>
        <v>0</v>
      </c>
      <c r="I226" s="168">
        <f>ش6!K226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ش6!J228</f>
        <v>0</v>
      </c>
      <c r="I228" s="162">
        <f>ش6!K228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ش6!J229</f>
        <v>0</v>
      </c>
      <c r="I229" s="133">
        <f>ش6!K229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ش6!J230</f>
        <v>0</v>
      </c>
      <c r="I230" s="168">
        <f>ش6!K230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ش6!J232</f>
        <v>0</v>
      </c>
      <c r="I232" s="162">
        <f>ش6!K232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ش6!J233</f>
        <v>0</v>
      </c>
      <c r="I233" s="133">
        <f>ش6!K233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ش6!J234</f>
        <v>0</v>
      </c>
      <c r="I234" s="168">
        <f>ش6!K234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22200</v>
      </c>
      <c r="H235" s="271">
        <f>(SUM(I236:I238)+SUM(H236:H238)%-I235)*100</f>
        <v>0</v>
      </c>
      <c r="I235" s="273">
        <f>INT(SUM(I236:I238)+(SUM(H236:H238))%)</f>
        <v>0</v>
      </c>
      <c r="J235" s="274">
        <f t="shared" si="14"/>
        <v>0</v>
      </c>
      <c r="K235" s="275">
        <f t="shared" si="15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ش6!J236</f>
        <v>0</v>
      </c>
      <c r="I236" s="162">
        <f>ش6!K236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ش6!J237</f>
        <v>0</v>
      </c>
      <c r="I237" s="133">
        <f>ش6!K237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>
        <v>22200</v>
      </c>
      <c r="H238" s="167">
        <f>ش6!J238</f>
        <v>0</v>
      </c>
      <c r="I238" s="168">
        <f>ش6!K238</f>
        <v>0</v>
      </c>
      <c r="J238" s="165">
        <f t="shared" si="14"/>
        <v>0</v>
      </c>
      <c r="K238" s="169">
        <f t="shared" si="15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138000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>
        <f t="shared" si="14"/>
        <v>0</v>
      </c>
      <c r="K239" s="275">
        <f t="shared" si="15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ش6!J241</f>
        <v>0</v>
      </c>
      <c r="I241" s="162">
        <f>ش6!K241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ش6!J242</f>
        <v>0</v>
      </c>
      <c r="I242" s="133">
        <f>ش6!K242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ش6!J243</f>
        <v>0</v>
      </c>
      <c r="I243" s="168">
        <f>ش6!K243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138000</v>
      </c>
      <c r="H244" s="271">
        <f>(SUM(I245:I247)+SUM(H245:H247)%-I244)*100</f>
        <v>0</v>
      </c>
      <c r="I244" s="273">
        <f>INT(SUM(I245:I247)+(SUM(H245:H247))%)</f>
        <v>0</v>
      </c>
      <c r="J244" s="274">
        <f t="shared" si="14"/>
        <v>0</v>
      </c>
      <c r="K244" s="275">
        <f t="shared" si="15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>
        <v>138000</v>
      </c>
      <c r="H245" s="161">
        <f>ش6!J245</f>
        <v>0</v>
      </c>
      <c r="I245" s="162">
        <f>ش6!K245</f>
        <v>0</v>
      </c>
      <c r="J245" s="159">
        <f t="shared" si="14"/>
        <v>0</v>
      </c>
      <c r="K245" s="163">
        <f t="shared" si="15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ش6!J246</f>
        <v>0</v>
      </c>
      <c r="I246" s="133">
        <f>ش6!K246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ش6!J247</f>
        <v>0</v>
      </c>
      <c r="I247" s="168">
        <f>ش6!K247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ش6!J249</f>
        <v>0</v>
      </c>
      <c r="I249" s="190">
        <f>ش6!K249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ش6!J252</f>
        <v>0</v>
      </c>
      <c r="I252" s="162">
        <f>ش6!K252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ش6!J253</f>
        <v>0</v>
      </c>
      <c r="I253" s="133">
        <f>ش6!K253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ش6!J254</f>
        <v>0</v>
      </c>
      <c r="I254" s="168">
        <f>ش6!K254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ش6!J256</f>
        <v>0</v>
      </c>
      <c r="I256" s="162">
        <f>ش6!K256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ش6!J257</f>
        <v>0</v>
      </c>
      <c r="I257" s="168">
        <f>ش6!K257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ش6!J259</f>
        <v>0</v>
      </c>
      <c r="I259" s="162">
        <f>ش6!K259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ش6!J260</f>
        <v>0</v>
      </c>
      <c r="I260" s="133">
        <f>ش6!K260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ش6!J261</f>
        <v>0</v>
      </c>
      <c r="I261" s="168">
        <f>ش6!K261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ش6!J264</f>
        <v>0</v>
      </c>
      <c r="I264" s="162">
        <f>ش6!K264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ش6!J265</f>
        <v>0</v>
      </c>
      <c r="I265" s="151">
        <f>ش6!K265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يوليو2024م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ش6!J273</f>
        <v>0</v>
      </c>
      <c r="I273" s="162">
        <f>ش6!K273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ش6!J274</f>
        <v>0</v>
      </c>
      <c r="I274" s="133">
        <f>ش6!K274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ش6!J275</f>
        <v>0</v>
      </c>
      <c r="I275" s="133">
        <f>ش6!K275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ش6!J276</f>
        <v>0</v>
      </c>
      <c r="I276" s="168">
        <f>ش6!K276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ش6!J278</f>
        <v>0</v>
      </c>
      <c r="I278" s="162">
        <f>ش6!K278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ش6!J279</f>
        <v>0</v>
      </c>
      <c r="I279" s="133">
        <f>ش6!K279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ش6!J280</f>
        <v>0</v>
      </c>
      <c r="I280" s="133">
        <f>ش6!K280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ش6!J281</f>
        <v>0</v>
      </c>
      <c r="I281" s="168">
        <f>ش6!K281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ش6!J284</f>
        <v>0</v>
      </c>
      <c r="I284" s="162">
        <f>ش6!K284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ش6!J285</f>
        <v>0</v>
      </c>
      <c r="I285" s="168">
        <f>ش6!K285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ش6!J287</f>
        <v>0</v>
      </c>
      <c r="I287" s="190">
        <f>ش6!K287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ش6!J289</f>
        <v>0</v>
      </c>
      <c r="I289" s="195">
        <f>ش6!K289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425400</v>
      </c>
      <c r="H290" s="311">
        <f>(SUM(I177,I204,I270)+SUM(H177,H204,H270)%-I290)*100</f>
        <v>0</v>
      </c>
      <c r="I290" s="312">
        <f>INT(SUM(I177,I204,I270)+(SUM(H177,H204,H270))%)</f>
        <v>10000</v>
      </c>
      <c r="J290" s="313">
        <f t="shared" si="16"/>
        <v>0</v>
      </c>
      <c r="K290" s="314">
        <f t="shared" si="17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يوليو2024م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ش6!J298</f>
        <v>0</v>
      </c>
      <c r="I298" s="162">
        <f>ش6!K298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ش6!J299</f>
        <v>0</v>
      </c>
      <c r="I299" s="133">
        <f>ش6!K299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ش6!J300</f>
        <v>0</v>
      </c>
      <c r="I300" s="168">
        <f>ش6!K300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ش6!J302</f>
        <v>0</v>
      </c>
      <c r="I302" s="162">
        <f>ش6!K302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ش6!J303</f>
        <v>0</v>
      </c>
      <c r="I303" s="133">
        <f>ش6!K303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ش6!J304</f>
        <v>0</v>
      </c>
      <c r="I304" s="168">
        <f>ش6!K304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ش6!J306</f>
        <v>0</v>
      </c>
      <c r="I306" s="162">
        <f>ش6!K306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ش6!J307</f>
        <v>0</v>
      </c>
      <c r="I307" s="133">
        <f>ش6!K307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ش6!J308</f>
        <v>0</v>
      </c>
      <c r="I308" s="168">
        <f>ش6!K308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ش6!J311</f>
        <v>0</v>
      </c>
      <c r="I311" s="162">
        <f>ش6!K311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ش6!J312</f>
        <v>0</v>
      </c>
      <c r="I312" s="133">
        <f>ش6!K312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ش6!J313</f>
        <v>0</v>
      </c>
      <c r="I313" s="133">
        <f>ش6!K313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ش6!J314</f>
        <v>0</v>
      </c>
      <c r="I314" s="133">
        <f>ش6!K314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ش6!J315</f>
        <v>0</v>
      </c>
      <c r="I315" s="168">
        <f>ش6!K315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ش6!J317</f>
        <v>0</v>
      </c>
      <c r="I317" s="195">
        <f>ش6!K317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425400</v>
      </c>
      <c r="H319" s="223">
        <f>H290</f>
        <v>0</v>
      </c>
      <c r="I319" s="229">
        <f>I290</f>
        <v>10000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425400</v>
      </c>
      <c r="H321" s="311">
        <f>(SUM(I319:I320)+SUM(H319:H320)%-I321)*100</f>
        <v>0</v>
      </c>
      <c r="I321" s="317">
        <f>INT(SUM(I319:I320)+(SUM(H319:H320))%)</f>
        <v>10000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2">
    <tabColor indexed="17"/>
    <pageSetUpPr fitToPage="1"/>
  </sheetPr>
  <dimension ref="A1:AI69"/>
  <sheetViews>
    <sheetView showGridLines="0" rightToLeft="1" view="pageBreakPreview" topLeftCell="L1" zoomScale="62" zoomScaleNormal="50" zoomScaleSheetLayoutView="50" workbookViewId="0">
      <selection activeCell="K45" sqref="K45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ش7!$A$1</f>
        <v>#NAME?</v>
      </c>
      <c r="B1" s="547"/>
      <c r="C1" s="547"/>
      <c r="D1" s="547"/>
      <c r="E1" s="547"/>
      <c r="F1" s="76"/>
      <c r="H1" s="78" t="str">
        <f>ش7!$F$1</f>
        <v xml:space="preserve"> شهر يوليو2024م </v>
      </c>
      <c r="I1" s="543"/>
      <c r="J1" s="543"/>
      <c r="K1" s="76"/>
      <c r="L1" s="546" t="str">
        <f>يوليو!$C$42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يوليو2024م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ع6!A6</f>
        <v>0</v>
      </c>
      <c r="D6" s="352">
        <f>ع6!B6</f>
        <v>0</v>
      </c>
      <c r="E6" s="351"/>
      <c r="F6" s="353"/>
      <c r="G6" s="354"/>
      <c r="H6" s="355" t="s">
        <v>53</v>
      </c>
      <c r="I6" s="356"/>
      <c r="J6" s="351">
        <f>ش7!F170</f>
        <v>24</v>
      </c>
      <c r="K6" s="352">
        <f>ش7!G170</f>
        <v>23055854</v>
      </c>
      <c r="L6" s="351">
        <f>ع6!N6</f>
        <v>95</v>
      </c>
      <c r="M6" s="353">
        <f>ع6!O6</f>
        <v>100482974</v>
      </c>
      <c r="N6" s="349">
        <f>(SUM(K6,M6)+SUM(J6,L6)%-O6)*100</f>
        <v>19</v>
      </c>
      <c r="O6" s="357">
        <f>INT(SUM(K6,M6)+SUM(J6,L6)%)</f>
        <v>123538829</v>
      </c>
      <c r="P6" s="358"/>
      <c r="Q6" s="342"/>
      <c r="R6" s="359" t="str">
        <f t="shared" si="0"/>
        <v xml:space="preserve">المـــــــــــــــــــوارد </v>
      </c>
      <c r="S6" s="419">
        <f>ع6!AF6</f>
        <v>0</v>
      </c>
      <c r="T6" s="420">
        <f>ع6!AG6</f>
        <v>0</v>
      </c>
      <c r="U6" s="351">
        <f>ع6!AH6</f>
        <v>95</v>
      </c>
      <c r="V6" s="421">
        <f>ع6!AI6</f>
        <v>100482974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24</v>
      </c>
      <c r="Z6" s="357">
        <f t="shared" si="2"/>
        <v>23055854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19</v>
      </c>
      <c r="AE6" s="364">
        <f>INT(SUM(V6,Z6)+SUM(U6,Y6)%)</f>
        <v>123538829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19</v>
      </c>
      <c r="AI6" s="357">
        <f>IF(AC6+AB6/100&lt;AE6+AD6/100,INT(((AE6+AD6/100)-(AC6+AB6/100))),0)</f>
        <v>123538829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ع6!A7</f>
        <v>0</v>
      </c>
      <c r="D7" s="369">
        <f>ع6!B7</f>
        <v>10000</v>
      </c>
      <c r="E7" s="368">
        <f>ش7!$F$321</f>
        <v>0</v>
      </c>
      <c r="F7" s="370">
        <f>ش7!$G$321</f>
        <v>425400</v>
      </c>
      <c r="G7" s="348"/>
      <c r="H7" s="371" t="s">
        <v>54</v>
      </c>
      <c r="I7" s="356"/>
      <c r="J7" s="368"/>
      <c r="K7" s="369"/>
      <c r="L7" s="368">
        <f>ع6!N7</f>
        <v>0</v>
      </c>
      <c r="M7" s="370">
        <f>ع6!O7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ع6!AF7</f>
        <v>0</v>
      </c>
      <c r="T7" s="370">
        <f>ع6!AG7</f>
        <v>10000</v>
      </c>
      <c r="U7" s="368">
        <f>ع6!AH7</f>
        <v>0</v>
      </c>
      <c r="V7" s="412">
        <f>ع6!AI7</f>
        <v>0</v>
      </c>
      <c r="W7" s="366">
        <f t="shared" si="1"/>
        <v>0</v>
      </c>
      <c r="X7" s="377">
        <f t="shared" si="1"/>
        <v>425400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19</v>
      </c>
      <c r="B8" s="372">
        <f>INT(SUM(F8,D8)+SUM(E8,C8)%)</f>
        <v>123538829</v>
      </c>
      <c r="C8" s="368">
        <f>ع6!A8</f>
        <v>95</v>
      </c>
      <c r="D8" s="369">
        <f>ع6!B8</f>
        <v>100482974</v>
      </c>
      <c r="E8" s="374">
        <f>ش7!F170</f>
        <v>24</v>
      </c>
      <c r="F8" s="375">
        <f>ش7!G170</f>
        <v>23055854</v>
      </c>
      <c r="G8" s="348"/>
      <c r="H8" s="333" t="s">
        <v>55</v>
      </c>
      <c r="I8" s="334"/>
      <c r="J8" s="374">
        <f>E8</f>
        <v>24</v>
      </c>
      <c r="K8" s="378">
        <f>F8</f>
        <v>23055854</v>
      </c>
      <c r="L8" s="368">
        <f>ع6!N8</f>
        <v>95</v>
      </c>
      <c r="M8" s="370">
        <f>ع6!O8</f>
        <v>100482974</v>
      </c>
      <c r="N8" s="366">
        <f>(SUM(K8,M8)+SUM(J8,L8)%-O8)*100</f>
        <v>19</v>
      </c>
      <c r="O8" s="372">
        <f>INT(SUM(K8,M8)+SUM(J8,L8)%)</f>
        <v>123538829</v>
      </c>
      <c r="P8" s="358"/>
      <c r="Q8" s="342"/>
      <c r="R8" s="335" t="str">
        <f t="shared" si="0"/>
        <v xml:space="preserve">حساب البنك موارد محلية </v>
      </c>
      <c r="S8" s="368">
        <f>ع6!AF8</f>
        <v>0</v>
      </c>
      <c r="T8" s="369">
        <f>ع6!AG8</f>
        <v>0</v>
      </c>
      <c r="U8" s="368">
        <f>ع6!AH8</f>
        <v>0</v>
      </c>
      <c r="V8" s="412">
        <f>ع6!AI8</f>
        <v>0</v>
      </c>
      <c r="W8" s="366">
        <f t="shared" si="1"/>
        <v>24</v>
      </c>
      <c r="X8" s="377">
        <f t="shared" si="1"/>
        <v>23055854</v>
      </c>
      <c r="Y8" s="366">
        <f t="shared" si="2"/>
        <v>24</v>
      </c>
      <c r="Z8" s="372">
        <f t="shared" si="2"/>
        <v>23055854</v>
      </c>
      <c r="AA8" s="342"/>
      <c r="AB8" s="366">
        <f>(SUM(T8,X8)+SUM(S8,W8)%-AC8)*100</f>
        <v>24</v>
      </c>
      <c r="AC8" s="367">
        <f>INT(SUM(T8,X8)+SUM(S8,W8)%)</f>
        <v>23055854</v>
      </c>
      <c r="AD8" s="366">
        <f>(SUM(V8,Z8)+SUM(U8,Y8)%-AE8)*100</f>
        <v>24</v>
      </c>
      <c r="AE8" s="377">
        <f>INT(SUM(V8,Z8)+SUM(U8,Y8)%)</f>
        <v>23055854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ع6!A9</f>
        <v>#NAME?</v>
      </c>
      <c r="D9" s="369" t="e">
        <f ca="1">ع6!B9</f>
        <v>#NAME?</v>
      </c>
      <c r="E9" s="368" t="e">
        <f ca="1">_mod2(IF(VALUE(LEFT(FNAME(),2))&lt;=21,CHOOSE(VALUE(LEFT(FNAME(),2))-1,[2]ش7!$B$18,[2]ش7!$C$18,[2]ش7!$D$18,[2]ش7!$E$18,[2]ش7!$F$18,[2]ش7!$G$18,[2]ش7!$H$18,[2]ش7!$I$18,[2]ش7!$J$18,[2]ش7!$K$18,[2]ش7!$L$18,[2]ش7!$M$18,[2]ش7!$N$18,[2]ش7!$O$18,[2]ش7!$P$18,[2]ش7!$Q$18,[2]ش7!$R$18,[2]ش7!$S$18,[2]ش7!$T$18,[2]ش7!$U$18),CHOOSE(VALUE(LEFT(FNAME(),2))-21,[2]ش7!$V$18,[2]ش7!$W$18,[2]ش7!$X$18,[2]ش7!$Y$18,[2]ش7!$Z$18,[2]ش7!$AA$18,[2]ش7!$AB$18,[2]ش7!$AC$18,[2]ش7!$AD$18,[2]ش7!$AE$18,[2]ش7!$AF$18,[2]ش7!$AG$18,[2]ش7!$AH$18,[2]ش7!$AI$18,[2]ش7!$AJ$18)),1)*100</f>
        <v>#NAME?</v>
      </c>
      <c r="F9" s="370" t="e">
        <f ca="1">INT(IF(VALUE(LEFT(FNAME(),2))&lt;=21,CHOOSE(VALUE(LEFT(FNAME(),2))-1,[2]ش7!$B$18,[2]ش7!$C$18,[2]ش7!$D$18,[2]ش7!$E$18,[2]ش7!$F$18,[2]ش7!$G$18,[2]ش7!$H$18,[2]ش7!$I$18,[2]ش7!$J$18,[2]ش7!$K$18,[2]ش7!$L$18,[2]ش7!$M$18,[2]ش7!$N$18,[2]ش7!$O$18,[2]ش7!$P$18,[2]ش7!$Q$18,[2]ش7!$R$18,[2]ش7!$S$18,[2]ش7!$T$18,[2]ش7!$U$18),CHOOSE(VALUE(LEFT(FNAME(),2))-21,[2]ش7!$V$18,[2]ش7!$W$18,[2]ش7!$X$18,[2]ش7!$Y$18,[2]ش7!$Z$18,[2]ش7!$AA$18,[2]ش7!$AB$18,[2]ش7!$AC$18,[2]ش7!$AD$18,[2]ش7!$AE$18,[2]ش7!$AF$18,[2]ش7!$AG$18,[2]ش7!$AH$18,[2]ش7!$AI$18,[2]ش7!$AJ$18)))</f>
        <v>#NAME?</v>
      </c>
      <c r="G9" s="348"/>
      <c r="H9" s="333" t="s">
        <v>56</v>
      </c>
      <c r="I9" s="334"/>
      <c r="J9" s="368">
        <f>ش7!$F$319</f>
        <v>0</v>
      </c>
      <c r="K9" s="369">
        <f>ش7!$G$319</f>
        <v>425400</v>
      </c>
      <c r="L9" s="368">
        <f>ع6!N9</f>
        <v>0</v>
      </c>
      <c r="M9" s="370">
        <f>ع6!O9</f>
        <v>10000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ع6!AF9</f>
        <v>#NAME?</v>
      </c>
      <c r="T9" s="369" t="e">
        <f ca="1">ع6!AG9</f>
        <v>#NAME?</v>
      </c>
      <c r="U9" s="368" t="e">
        <f ca="1">ع6!AH9</f>
        <v>#NAME?</v>
      </c>
      <c r="V9" s="412" t="e">
        <f ca="1">ع6!AI9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425400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ع6!A10</f>
        <v>#NAME?</v>
      </c>
      <c r="D10" s="382" t="e">
        <f ca="1">ع6!B10</f>
        <v>#NAME?</v>
      </c>
      <c r="E10" s="381" t="e">
        <f ca="1">_mod2(IF(VALUE(LEFT(FNAME(),2))&lt;=21,CHOOSE(VALUE(LEFT(FNAME(),2))-1,[2]ش7!$B$22,[2]ش7!$C$22,[2]ش7!$D$22,[2]ش7!$E$22,[2]ش7!$F$22,[2]ش7!$G$22,[2]ش7!$H$22,[2]ش7!$I$22,[2]ش7!$J$22,[2]ش7!$K$22,[2]ش7!$L$22,[2]ش7!$M$22,[2]ش7!$N$22,[2]ش7!$O$22,[2]ش7!$P$22,[2]ش7!$Q$22,[2]ش7!$R$22,[2]ش7!$S$22,[2]ش7!$T$22,[2]ش7!$U$22),CHOOSE(VALUE(LEFT(FNAME(),2))-21,[2]ش7!$V$22,[2]ش7!$W$22,[2]ش7!$X$22,[2]ش7!$Y$22,[2]ش7!$Z$22,[2]ش7!$AA$22,[2]ش7!$AB$22,[2]ش7!$AC$22,[2]ش7!$AD$22,[2]ش7!$AE$22,[2]ش7!$AF$22,[2]ش7!$AG$22,[2]ش7!$AH$22,[2]ش7!$AI$22,[2]ش7!$AJ$22)),1)*100</f>
        <v>#NAME?</v>
      </c>
      <c r="F10" s="383" t="e">
        <f ca="1">INT(IF(VALUE(LEFT(FNAME(),2))&lt;=21,CHOOSE(VALUE(LEFT(FNAME(),2))-1,[2]ش7!$B$22,[2]ش7!$C$22,[2]ش7!$D$22,[2]ش7!$E$22,[2]ش7!$F$22,[2]ش7!$G$22,[2]ش7!$H$22,[2]ش7!$I$22,[2]ش7!$J$22,[2]ش7!$K$22,[2]ش7!$L$22,[2]ش7!$M$22,[2]ش7!$N$22,[2]ش7!$O$22,[2]ش7!$P$22,[2]ش7!$Q$22,[2]ش7!$R$22,[2]ش7!$S$22,[2]ش7!$T$22,[2]ش7!$U$22),CHOOSE(VALUE(LEFT(FNAME(),2))-21,[2]ش7!$V$22,[2]ش7!$W$22,[2]ش7!$X$22,[2]ش7!$Y$22,[2]ش7!$Z$22,[2]ش7!$AA$22,[2]ش7!$AB$22,[2]ش7!$AC$22,[2]ش7!$AD$22,[2]ش7!$AE$22,[2]ش7!$AF$22,[2]ش7!$AG$22,[2]ش7!$AH$22,[2]ش7!$AI$22,[2]ش7!$AJ$22)))</f>
        <v>#NAME?</v>
      </c>
      <c r="G10" s="348"/>
      <c r="H10" s="336" t="s">
        <v>57</v>
      </c>
      <c r="I10" s="334"/>
      <c r="J10" s="381">
        <f>ش7!$F$320</f>
        <v>0</v>
      </c>
      <c r="K10" s="382">
        <f>ش7!$G$320</f>
        <v>0</v>
      </c>
      <c r="L10" s="381">
        <f>ع6!N10</f>
        <v>0</v>
      </c>
      <c r="M10" s="383">
        <f>ع6!O10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ع6!AF10</f>
        <v>#NAME?</v>
      </c>
      <c r="T10" s="382" t="e">
        <f ca="1">ع6!AG10</f>
        <v>#NAME?</v>
      </c>
      <c r="U10" s="381" t="e">
        <f ca="1">ع6!AH10</f>
        <v>#NAME?</v>
      </c>
      <c r="V10" s="418" t="e">
        <f ca="1">ع6!AI10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48</v>
      </c>
      <c r="K11" s="339">
        <f>INT(SUM(K6:K10)+(SUM(J6:J10))%)</f>
        <v>46537108</v>
      </c>
      <c r="L11" s="338">
        <f>(SUM(M6:M10)+SUM(L6:L10)%-M11)*100</f>
        <v>90</v>
      </c>
      <c r="M11" s="339">
        <f>INT(SUM(M6:M10)+(SUM(L6:L10))%)</f>
        <v>200975949</v>
      </c>
      <c r="N11" s="338">
        <f>(SUM(O6:O10)+SUM(N6:N10)%-O11)*100</f>
        <v>38</v>
      </c>
      <c r="O11" s="341">
        <f>INT(SUM(O6:O10)+(SUM(N6:N10))%)</f>
        <v>247513058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48</v>
      </c>
      <c r="Z11" s="341">
        <f>INT(SUM(Z6:Z10)+(SUM(Y6:Y10))%)</f>
        <v>46537108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57761372</v>
      </c>
      <c r="C13" s="349">
        <f>ع6!A13</f>
        <v>0</v>
      </c>
      <c r="D13" s="350">
        <f>ع6!B13</f>
        <v>47999872</v>
      </c>
      <c r="E13" s="362">
        <v>0</v>
      </c>
      <c r="F13" s="397">
        <v>9761500</v>
      </c>
      <c r="G13" s="348"/>
      <c r="H13" s="343" t="s">
        <v>60</v>
      </c>
      <c r="I13" s="334"/>
      <c r="J13" s="398">
        <f>E13</f>
        <v>0</v>
      </c>
      <c r="K13" s="399">
        <f>F13</f>
        <v>9761500</v>
      </c>
      <c r="L13" s="349">
        <f>ع6!N13</f>
        <v>0</v>
      </c>
      <c r="M13" s="350">
        <f>ع6!O13</f>
        <v>47999872</v>
      </c>
      <c r="N13" s="349">
        <f t="shared" ref="N13:N23" si="6">(SUM(K13,M13)+SUM(J13,L13)%-O13)*100</f>
        <v>0</v>
      </c>
      <c r="O13" s="357">
        <f t="shared" ref="O13:O23" si="7">INT(SUM(K13,M13)+SUM(J13,L13)%)</f>
        <v>57761372</v>
      </c>
      <c r="P13" s="358"/>
      <c r="Q13" s="342"/>
      <c r="R13" s="343" t="str">
        <f t="shared" si="3"/>
        <v xml:space="preserve">حساب النقدية </v>
      </c>
      <c r="S13" s="351">
        <f>ع6!AF13</f>
        <v>0</v>
      </c>
      <c r="T13" s="352">
        <f>ع6!AG13</f>
        <v>0</v>
      </c>
      <c r="U13" s="351">
        <f>ع6!AH13</f>
        <v>0</v>
      </c>
      <c r="V13" s="352">
        <f>ع6!AI13</f>
        <v>0</v>
      </c>
      <c r="W13" s="349">
        <f t="shared" ref="W13:W23" si="8">E13</f>
        <v>0</v>
      </c>
      <c r="X13" s="350">
        <f t="shared" ref="X13:X23" si="9">F13</f>
        <v>9761500</v>
      </c>
      <c r="Y13" s="349">
        <f t="shared" ref="Y13:Y23" si="10">J13</f>
        <v>0</v>
      </c>
      <c r="Z13" s="357">
        <f t="shared" ref="Z13:Z23" si="11">K13</f>
        <v>9761500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9761500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9761500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ع6!A14</f>
        <v>0</v>
      </c>
      <c r="D14" s="402">
        <f>ع6!B14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ع6!N14</f>
        <v>0</v>
      </c>
      <c r="M14" s="402">
        <f>ع6!O14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ع6!AF14</f>
        <v>0</v>
      </c>
      <c r="T14" s="423">
        <f>ع6!AG14</f>
        <v>0</v>
      </c>
      <c r="U14" s="422">
        <f>ع6!AH14</f>
        <v>0</v>
      </c>
      <c r="V14" s="423">
        <f>ع6!AI14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ع6!A15</f>
        <v>0</v>
      </c>
      <c r="D15" s="369">
        <f>ع6!B15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ع6!N15</f>
        <v>0</v>
      </c>
      <c r="M15" s="369">
        <f>ع6!O15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ع6!AF15</f>
        <v>0</v>
      </c>
      <c r="T15" s="423">
        <f>ع6!AG15</f>
        <v>0</v>
      </c>
      <c r="U15" s="422">
        <f>ع6!AH15</f>
        <v>0</v>
      </c>
      <c r="V15" s="423">
        <f>ع6!AI15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ع6!A16</f>
        <v>0</v>
      </c>
      <c r="D16" s="367">
        <f>ع6!B16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ع6!N16</f>
        <v>0</v>
      </c>
      <c r="M16" s="367">
        <f>ع6!O16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ع6!AF16</f>
        <v>0</v>
      </c>
      <c r="T16" s="369">
        <f>ع6!AG16</f>
        <v>0</v>
      </c>
      <c r="U16" s="368">
        <f>ع6!AH16</f>
        <v>0</v>
      </c>
      <c r="V16" s="369">
        <f>ع6!AI16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ع6!A17</f>
        <v>0</v>
      </c>
      <c r="D17" s="367">
        <f>ع6!B17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ع6!N17</f>
        <v>0</v>
      </c>
      <c r="M17" s="367">
        <f>ع6!O17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ع6!AF17</f>
        <v>0</v>
      </c>
      <c r="T17" s="369">
        <f>ع6!AG17</f>
        <v>0</v>
      </c>
      <c r="U17" s="368">
        <f>ع6!AH17</f>
        <v>0</v>
      </c>
      <c r="V17" s="369">
        <f>ع6!AI17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ع6!A18</f>
        <v>0</v>
      </c>
      <c r="D18" s="367">
        <f>ع6!B18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ع6!N18</f>
        <v>0</v>
      </c>
      <c r="M18" s="367">
        <f>ع6!O18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ع6!AF18</f>
        <v>0</v>
      </c>
      <c r="T18" s="369">
        <f>ع6!AG18</f>
        <v>0</v>
      </c>
      <c r="U18" s="368">
        <f>ع6!AH18</f>
        <v>0</v>
      </c>
      <c r="V18" s="369">
        <f>ع6!AI18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ع6!A19</f>
        <v>0</v>
      </c>
      <c r="D19" s="367">
        <f>ع6!B19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ع6!N19</f>
        <v>0</v>
      </c>
      <c r="M19" s="367">
        <f>ع6!O19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ع6!AF19</f>
        <v>0</v>
      </c>
      <c r="T19" s="369">
        <f>ع6!AG19</f>
        <v>0</v>
      </c>
      <c r="U19" s="368">
        <f>ع6!AH19</f>
        <v>0</v>
      </c>
      <c r="V19" s="369">
        <f>ع6!AI19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ع6!A20</f>
        <v>0</v>
      </c>
      <c r="D20" s="367">
        <f>ع6!B20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ع6!N20</f>
        <v>0</v>
      </c>
      <c r="M20" s="367">
        <f>ع6!O20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ع6!AF20</f>
        <v>0</v>
      </c>
      <c r="T20" s="369">
        <f>ع6!AG20</f>
        <v>0</v>
      </c>
      <c r="U20" s="368">
        <f>ع6!AH20</f>
        <v>0</v>
      </c>
      <c r="V20" s="369">
        <f>ع6!AI20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ع6!A21</f>
        <v>0</v>
      </c>
      <c r="D21" s="367">
        <f>ع6!B21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ع6!N21</f>
        <v>0</v>
      </c>
      <c r="M21" s="367">
        <f>ع6!O21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ع6!AF21</f>
        <v>0</v>
      </c>
      <c r="T21" s="369">
        <f>ع6!AG21</f>
        <v>0</v>
      </c>
      <c r="U21" s="368">
        <f>ع6!AH21</f>
        <v>0</v>
      </c>
      <c r="V21" s="369">
        <f>ع6!AI21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ع6!A22</f>
        <v>0</v>
      </c>
      <c r="D22" s="367">
        <f>ع6!B22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ع6!N22</f>
        <v>0</v>
      </c>
      <c r="M22" s="367">
        <f>ع6!O22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ع6!AF22</f>
        <v>0</v>
      </c>
      <c r="T22" s="369">
        <f>ع6!AG22</f>
        <v>0</v>
      </c>
      <c r="U22" s="368">
        <f>ع6!AH22</f>
        <v>0</v>
      </c>
      <c r="V22" s="369">
        <f>ع6!AI22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19</v>
      </c>
      <c r="B23" s="367">
        <f t="shared" si="5"/>
        <v>123538829</v>
      </c>
      <c r="C23" s="366">
        <f>ع6!A23</f>
        <v>95</v>
      </c>
      <c r="D23" s="367">
        <f>ع6!B23</f>
        <v>100482974</v>
      </c>
      <c r="E23" s="368">
        <f>J8</f>
        <v>24</v>
      </c>
      <c r="F23" s="370">
        <f>K8</f>
        <v>23055854</v>
      </c>
      <c r="G23" s="348"/>
      <c r="H23" s="335" t="s">
        <v>70</v>
      </c>
      <c r="I23" s="334"/>
      <c r="J23" s="368"/>
      <c r="K23" s="369"/>
      <c r="L23" s="366">
        <f>ع6!N23</f>
        <v>0</v>
      </c>
      <c r="M23" s="367">
        <f>ع6!O23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ع6!AF23</f>
        <v>95</v>
      </c>
      <c r="T23" s="369">
        <f>ع6!AG23</f>
        <v>100482974</v>
      </c>
      <c r="U23" s="368">
        <f>ع6!AH23</f>
        <v>0</v>
      </c>
      <c r="V23" s="369">
        <f>ع6!AI23</f>
        <v>0</v>
      </c>
      <c r="W23" s="366">
        <f t="shared" si="8"/>
        <v>24</v>
      </c>
      <c r="X23" s="367">
        <f t="shared" si="9"/>
        <v>23055854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19</v>
      </c>
      <c r="AC23" s="367">
        <f t="shared" si="13"/>
        <v>123538829</v>
      </c>
      <c r="AD23" s="366">
        <f t="shared" si="14"/>
        <v>0</v>
      </c>
      <c r="AE23" s="367">
        <f t="shared" si="15"/>
        <v>0</v>
      </c>
      <c r="AF23" s="366">
        <f t="shared" si="16"/>
        <v>19</v>
      </c>
      <c r="AG23" s="367">
        <f t="shared" si="17"/>
        <v>123538829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19</v>
      </c>
      <c r="B24" s="339">
        <f>INT(SUM(B13:B23)+(SUM(A13:A23))%)</f>
        <v>181300201</v>
      </c>
      <c r="C24" s="338">
        <f>(SUM(D13:D23)+SUM(C13:C23)%-D24)*100</f>
        <v>95</v>
      </c>
      <c r="D24" s="339">
        <f>INT(SUM(D13:D23)+(SUM(C13:C23))%)</f>
        <v>148482846</v>
      </c>
      <c r="E24" s="338">
        <f>(SUM(F13:F23)+SUM(E13:E23)%-F24)*100</f>
        <v>24</v>
      </c>
      <c r="F24" s="341">
        <f>INT(SUM(F13:F23)+(SUM(E13:E23))%)</f>
        <v>32817354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9761500</v>
      </c>
      <c r="L24" s="338">
        <f>(SUM(M13:M23)+SUM(L13:L23)%-M24)*100</f>
        <v>0</v>
      </c>
      <c r="M24" s="339">
        <f>INT(SUM(M13:M23)+(SUM(L13:L23))%)</f>
        <v>47999872</v>
      </c>
      <c r="N24" s="338">
        <f>(SUM(O13:O23)+SUM(N13:N23)%-O24)*100</f>
        <v>0</v>
      </c>
      <c r="O24" s="341">
        <f>INT(SUM(O13:O23)+(SUM(N13:N23))%)</f>
        <v>57761372</v>
      </c>
      <c r="P24" s="358"/>
      <c r="Q24" s="342"/>
      <c r="R24" s="389" t="s">
        <v>71</v>
      </c>
      <c r="S24" s="338">
        <f>(SUM(T13:T23)+SUM(S13:S23)%-T24)*100</f>
        <v>95</v>
      </c>
      <c r="T24" s="339">
        <f>INT(SUM(T13:T23)+(SUM(S13:S23))%)</f>
        <v>100482974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24</v>
      </c>
      <c r="X24" s="340">
        <f>INT(SUM(X13:X23)+(SUM(W13:W23))%)</f>
        <v>32817354</v>
      </c>
      <c r="Y24" s="338">
        <f>(SUM(Z13:Z23)+SUM(Y13:Y23)%-Z24)*100</f>
        <v>0</v>
      </c>
      <c r="Z24" s="341">
        <f>INT(SUM(Z13:Z23)+(SUM(Y13:Y23))%)</f>
        <v>9761500</v>
      </c>
      <c r="AA24" s="342"/>
      <c r="AB24" s="338">
        <f>(SUM(AC13:AC23)+SUM(AB13:AB23)%-AC24)*100</f>
        <v>19</v>
      </c>
      <c r="AC24" s="339">
        <f>INT(SUM(AC13:AC23)+(SUM(AB13:AB23))%)</f>
        <v>133300329</v>
      </c>
      <c r="AD24" s="338">
        <f>(SUM(AE13:AE23)+SUM(AD13:AD23)%-AE24)*100</f>
        <v>0</v>
      </c>
      <c r="AE24" s="340">
        <f>INT(SUM(AE13:AE23)+(SUM(AD13:AD23))%)</f>
        <v>9761500</v>
      </c>
      <c r="AF24" s="338">
        <f>(SUM(AG13:AG23)+SUM(AF13:AF23)%-AG24)*100</f>
        <v>19</v>
      </c>
      <c r="AG24" s="340">
        <f>INT(SUM(AG13:AG23)+(SUM(AF13:AF23))%)</f>
        <v>123538829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ع6!A26</f>
        <v>0</v>
      </c>
      <c r="D26" s="350">
        <f>ع6!B26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ع6!N26</f>
        <v>0</v>
      </c>
      <c r="M26" s="357">
        <f>ع6!O26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ع6!AF26</f>
        <v>0</v>
      </c>
      <c r="T26" s="421">
        <f>ع6!AG26</f>
        <v>0</v>
      </c>
      <c r="U26" s="351">
        <f>ع6!AH26</f>
        <v>0</v>
      </c>
      <c r="V26" s="421">
        <f>ع6!AI26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ع6!A27</f>
        <v>0</v>
      </c>
      <c r="D27" s="367">
        <f>ع6!B27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ع6!N27</f>
        <v>0</v>
      </c>
      <c r="M27" s="372">
        <f>ع6!O27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ع6!AF27</f>
        <v>0</v>
      </c>
      <c r="T27" s="412">
        <f>ع6!AG27</f>
        <v>0</v>
      </c>
      <c r="U27" s="368">
        <f>ع6!AH27</f>
        <v>0</v>
      </c>
      <c r="V27" s="412">
        <f>ع6!AI27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ع6!A28</f>
        <v>0</v>
      </c>
      <c r="D28" s="367">
        <f>ع6!B28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ع6!N28</f>
        <v>0</v>
      </c>
      <c r="M28" s="372">
        <f>ع6!O28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ع6!AF28</f>
        <v>0</v>
      </c>
      <c r="T28" s="412">
        <f>ع6!AG28</f>
        <v>0</v>
      </c>
      <c r="U28" s="368">
        <f>ع6!AH28</f>
        <v>0</v>
      </c>
      <c r="V28" s="412">
        <f>ع6!AI28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ع6!A29</f>
        <v>0</v>
      </c>
      <c r="D29" s="367">
        <f>ع6!B29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ع6!N29</f>
        <v>0</v>
      </c>
      <c r="M29" s="372">
        <f>ع6!O29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ع6!AF29</f>
        <v>0</v>
      </c>
      <c r="T29" s="412">
        <f>ع6!AG29</f>
        <v>0</v>
      </c>
      <c r="U29" s="368">
        <f>ع6!AH29</f>
        <v>0</v>
      </c>
      <c r="V29" s="412">
        <f>ع6!AI29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ع6!A30</f>
        <v>0</v>
      </c>
      <c r="D30" s="367">
        <f>ع6!B30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ع6!N30</f>
        <v>#NAME?</v>
      </c>
      <c r="M30" s="372" t="e">
        <f ca="1">ع6!O30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ع6!AF30</f>
        <v>#NAME?</v>
      </c>
      <c r="T30" s="412" t="e">
        <f ca="1">ع6!AG30</f>
        <v>#NAME?</v>
      </c>
      <c r="U30" s="368" t="e">
        <f ca="1">ع6!AH30</f>
        <v>#NAME?</v>
      </c>
      <c r="V30" s="412" t="e">
        <f ca="1">ع6!AI30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ع6!A31</f>
        <v>0</v>
      </c>
      <c r="D31" s="367">
        <f>ع6!B31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ع6!N31</f>
        <v>#NAME?</v>
      </c>
      <c r="M31" s="372" t="e">
        <f ca="1">ع6!O31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ع6!AF31</f>
        <v>#NAME?</v>
      </c>
      <c r="T31" s="412" t="e">
        <f ca="1">ع6!AG31</f>
        <v>#NAME?</v>
      </c>
      <c r="U31" s="368" t="e">
        <f ca="1">ع6!AH31</f>
        <v>#NAME?</v>
      </c>
      <c r="V31" s="412" t="e">
        <f ca="1">ع6!AI31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ع6!A34</f>
        <v>0</v>
      </c>
      <c r="D34" s="350">
        <f>ع6!B34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ع6!N34</f>
        <v>0</v>
      </c>
      <c r="M34" s="350">
        <f>ع6!O34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ع6!AF34</f>
        <v>0</v>
      </c>
      <c r="T34" s="352">
        <f>ع6!AG34</f>
        <v>631171</v>
      </c>
      <c r="U34" s="351">
        <f>ع6!AH34</f>
        <v>0</v>
      </c>
      <c r="V34" s="421">
        <f>ع6!AI34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ع6!A35</f>
        <v>0</v>
      </c>
      <c r="D35" s="367">
        <f>ع6!B35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ع6!N35</f>
        <v>0</v>
      </c>
      <c r="M35" s="367">
        <f>ع6!O35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ع6!AF35</f>
        <v>0</v>
      </c>
      <c r="T35" s="369">
        <f>ع6!AG35</f>
        <v>0</v>
      </c>
      <c r="U35" s="368">
        <f>ع6!AH35</f>
        <v>0</v>
      </c>
      <c r="V35" s="412">
        <f>ع6!AI35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ع6!A36</f>
        <v>0</v>
      </c>
      <c r="D36" s="367">
        <f>ع6!B36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ع6!N36</f>
        <v>0</v>
      </c>
      <c r="M36" s="367">
        <f>ع6!O36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ع6!AF36</f>
        <v>0</v>
      </c>
      <c r="T36" s="369">
        <f>ع6!AG36</f>
        <v>0</v>
      </c>
      <c r="U36" s="368">
        <f>ع6!AH36</f>
        <v>0</v>
      </c>
      <c r="V36" s="412">
        <f>ع6!AI36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ع6!A37</f>
        <v>0</v>
      </c>
      <c r="D37" s="367">
        <f>ع6!B37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ع6!N37</f>
        <v>0</v>
      </c>
      <c r="M37" s="367">
        <f>ع6!O37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ع6!AF37</f>
        <v>0</v>
      </c>
      <c r="T37" s="369">
        <f>ع6!AG37</f>
        <v>0</v>
      </c>
      <c r="U37" s="368">
        <f>ع6!AH37</f>
        <v>0</v>
      </c>
      <c r="V37" s="412">
        <f>ع6!AI37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ع6!A38</f>
        <v>0</v>
      </c>
      <c r="D38" s="367">
        <f>ع6!B38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ع6!N38</f>
        <v>0</v>
      </c>
      <c r="M38" s="367">
        <f>ع6!O38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ع6!AF38</f>
        <v>0</v>
      </c>
      <c r="T38" s="369">
        <f>ع6!AG38</f>
        <v>0</v>
      </c>
      <c r="U38" s="368">
        <f>ع6!AH38</f>
        <v>0</v>
      </c>
      <c r="V38" s="412">
        <f>ع6!AI38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ع6!A39</f>
        <v>0</v>
      </c>
      <c r="D39" s="367">
        <f>ع6!B39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ع6!N39</f>
        <v>0</v>
      </c>
      <c r="M39" s="367">
        <f>ع6!O39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ع6!AF39</f>
        <v>0</v>
      </c>
      <c r="T39" s="369">
        <f>ع6!AG39</f>
        <v>0</v>
      </c>
      <c r="U39" s="368">
        <f>ع6!AH39</f>
        <v>0</v>
      </c>
      <c r="V39" s="412">
        <f>ع6!AI39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ع6!A40</f>
        <v>0</v>
      </c>
      <c r="D40" s="367">
        <f>ع6!B40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ع6!N40</f>
        <v>0</v>
      </c>
      <c r="M40" s="367">
        <f>ع6!O40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ع6!AF40</f>
        <v>0</v>
      </c>
      <c r="T40" s="369">
        <f>ع6!AG40</f>
        <v>0</v>
      </c>
      <c r="U40" s="368">
        <f>ع6!AH40</f>
        <v>0</v>
      </c>
      <c r="V40" s="412">
        <f>ع6!AI40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ع6!A43</f>
        <v>0</v>
      </c>
      <c r="D43" s="350">
        <f>ع6!B43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ع6!N43</f>
        <v>0</v>
      </c>
      <c r="M43" s="350">
        <f>ع6!O43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ع6!AF43</f>
        <v>0</v>
      </c>
      <c r="T43" s="421">
        <f>ع6!AG43</f>
        <v>0</v>
      </c>
      <c r="U43" s="351">
        <f>ع6!AH43</f>
        <v>0</v>
      </c>
      <c r="V43" s="421">
        <f>ع6!AI43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ع6!A44</f>
        <v>0</v>
      </c>
      <c r="D44" s="367">
        <f>ع6!B44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ع6!N44</f>
        <v>0</v>
      </c>
      <c r="M44" s="367">
        <f>ع6!O44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ع6!AF44</f>
        <v>0</v>
      </c>
      <c r="T44" s="412">
        <f>ع6!AG44</f>
        <v>0</v>
      </c>
      <c r="U44" s="368">
        <f>ع6!AH44</f>
        <v>0</v>
      </c>
      <c r="V44" s="412">
        <f>ع6!AI44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32346368</v>
      </c>
      <c r="C45" s="366">
        <f>ع6!A45</f>
        <v>0</v>
      </c>
      <c r="D45" s="367">
        <f>ع6!B45</f>
        <v>26879928</v>
      </c>
      <c r="E45" s="374"/>
      <c r="F45" s="375">
        <v>5466440</v>
      </c>
      <c r="G45" s="348"/>
      <c r="H45" s="335" t="s">
        <v>91</v>
      </c>
      <c r="I45" s="334"/>
      <c r="J45" s="374">
        <v>0</v>
      </c>
      <c r="K45" s="378">
        <v>5466440</v>
      </c>
      <c r="L45" s="366">
        <f>ع6!N45</f>
        <v>0</v>
      </c>
      <c r="M45" s="367">
        <f>ع6!O45</f>
        <v>26879928</v>
      </c>
      <c r="N45" s="366">
        <f t="shared" si="53"/>
        <v>0</v>
      </c>
      <c r="O45" s="372">
        <f t="shared" si="54"/>
        <v>32346368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ع6!AF45</f>
        <v>0</v>
      </c>
      <c r="T45" s="412">
        <f>ع6!AG45</f>
        <v>0</v>
      </c>
      <c r="U45" s="368">
        <f>ع6!AH45</f>
        <v>0</v>
      </c>
      <c r="V45" s="412">
        <f>ع6!AI45</f>
        <v>0</v>
      </c>
      <c r="W45" s="366">
        <f t="shared" si="55"/>
        <v>0</v>
      </c>
      <c r="X45" s="377">
        <f t="shared" si="55"/>
        <v>5466440</v>
      </c>
      <c r="Y45" s="366">
        <f t="shared" si="56"/>
        <v>0</v>
      </c>
      <c r="Z45" s="372">
        <f t="shared" si="56"/>
        <v>5466440</v>
      </c>
      <c r="AA45" s="342"/>
      <c r="AB45" s="366">
        <f t="shared" si="57"/>
        <v>0</v>
      </c>
      <c r="AC45" s="377">
        <f t="shared" si="58"/>
        <v>5466440</v>
      </c>
      <c r="AD45" s="366">
        <f t="shared" si="59"/>
        <v>0</v>
      </c>
      <c r="AE45" s="377">
        <f t="shared" si="60"/>
        <v>5466440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ع6!A46</f>
        <v>0</v>
      </c>
      <c r="D46" s="367">
        <f>ع6!B46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ع6!N46</f>
        <v>0</v>
      </c>
      <c r="M46" s="367">
        <f>ع6!O46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ع6!AF46</f>
        <v>0</v>
      </c>
      <c r="T46" s="412">
        <f>ع6!AG46</f>
        <v>0</v>
      </c>
      <c r="U46" s="368">
        <f>ع6!AH46</f>
        <v>0</v>
      </c>
      <c r="V46" s="412">
        <f>ع6!AI46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ع6!A47</f>
        <v>0</v>
      </c>
      <c r="D47" s="367">
        <f>ع6!B47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ع6!N47</f>
        <v>0</v>
      </c>
      <c r="M47" s="367">
        <f>ع6!O47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ع6!AF47</f>
        <v>0</v>
      </c>
      <c r="T47" s="412">
        <f>ع6!AG47</f>
        <v>0</v>
      </c>
      <c r="U47" s="368">
        <f>ع6!AH47</f>
        <v>0</v>
      </c>
      <c r="V47" s="412">
        <f>ع6!AI47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ع6!A48</f>
        <v>0</v>
      </c>
      <c r="D48" s="367">
        <f>ع6!B48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ع6!N48</f>
        <v>0</v>
      </c>
      <c r="M48" s="367">
        <f>ع6!O48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ع6!AF48</f>
        <v>0</v>
      </c>
      <c r="T48" s="412">
        <f>ع6!AG48</f>
        <v>0</v>
      </c>
      <c r="U48" s="368">
        <f>ع6!AH48</f>
        <v>0</v>
      </c>
      <c r="V48" s="412">
        <f>ع6!AI48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32346368</v>
      </c>
      <c r="C49" s="338">
        <f>(SUM(D43:D48)+SUM(C43:C48)%-D49)*100</f>
        <v>0</v>
      </c>
      <c r="D49" s="339">
        <f>INT(SUM(D43:D48)+(SUM(C43:C48))%)</f>
        <v>26879928</v>
      </c>
      <c r="E49" s="338">
        <f>(SUM(F43:F48)+SUM(E43:E48)%-F49)*100</f>
        <v>0</v>
      </c>
      <c r="F49" s="341">
        <f>INT(SUM(F43:F48)+(SUM(E43:E48))%)</f>
        <v>5466440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5466440</v>
      </c>
      <c r="L49" s="338">
        <f>(SUM(M43:M48)+SUM(L43:L48)%-M49)*100</f>
        <v>0</v>
      </c>
      <c r="M49" s="339">
        <f>INT(SUM(M43:M48)+(SUM(L43:L48))%)</f>
        <v>26879928</v>
      </c>
      <c r="N49" s="338">
        <f>(SUM(O43:O48)+SUM(N43:N48)%-O49)*100</f>
        <v>0</v>
      </c>
      <c r="O49" s="341">
        <f>INT(SUM(O43:O48)+(SUM(N43:N48))%)</f>
        <v>32346368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5466440</v>
      </c>
      <c r="Y49" s="338">
        <f>(SUM(Z43:Z48)+SUM(Y43:Y48)%-Z49)*100</f>
        <v>0</v>
      </c>
      <c r="Z49" s="341">
        <f>INT(SUM(Z43:Z48)+(SUM(Y43:Y48))%)</f>
        <v>5466440</v>
      </c>
      <c r="AA49" s="342"/>
      <c r="AB49" s="338">
        <f>(SUM(AC43:AC48)+SUM(AB43:AB48)%-AC49)*100</f>
        <v>0</v>
      </c>
      <c r="AC49" s="339">
        <f>INT(SUM(AC43:AC48)+(SUM(AB43:AB48))%)</f>
        <v>5466440</v>
      </c>
      <c r="AD49" s="338">
        <f>(SUM(AE43:AE48)+SUM(AD43:AD48)%-AE49)*100</f>
        <v>0</v>
      </c>
      <c r="AE49" s="340">
        <f>INT(SUM(AE43:AE48)+(SUM(AD43:AD48))%)</f>
        <v>6097611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ع6!A51</f>
        <v>0</v>
      </c>
      <c r="D51" s="350">
        <f>ع6!B51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ع6!N51</f>
        <v>0</v>
      </c>
      <c r="M51" s="350">
        <f>ع6!O51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ع6!AF51</f>
        <v>0</v>
      </c>
      <c r="T51" s="421">
        <f>ع6!AG51</f>
        <v>0</v>
      </c>
      <c r="U51" s="351">
        <f>ع6!AH51</f>
        <v>0</v>
      </c>
      <c r="V51" s="421">
        <f>ع6!AI51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ع6!A52</f>
        <v>0</v>
      </c>
      <c r="D52" s="367">
        <f>ع6!B52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ع6!N52</f>
        <v>0</v>
      </c>
      <c r="M52" s="367">
        <f>ع6!O52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ع6!AF52</f>
        <v>0</v>
      </c>
      <c r="T52" s="412">
        <f>ع6!AG52</f>
        <v>0</v>
      </c>
      <c r="U52" s="368">
        <f>ع6!AH52</f>
        <v>0</v>
      </c>
      <c r="V52" s="412">
        <f>ع6!AI52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ع6!A53</f>
        <v>0</v>
      </c>
      <c r="D53" s="367">
        <f>ع6!B53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ع6!N53</f>
        <v>0</v>
      </c>
      <c r="M53" s="367">
        <f>ع6!O53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ع6!AF53</f>
        <v>0</v>
      </c>
      <c r="T53" s="412">
        <f>ع6!AG53</f>
        <v>0</v>
      </c>
      <c r="U53" s="368">
        <f>ع6!AH53</f>
        <v>0</v>
      </c>
      <c r="V53" s="412">
        <f>ع6!AI53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ع6!A54</f>
        <v>0</v>
      </c>
      <c r="D54" s="367">
        <f>ع6!B54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ع6!N54</f>
        <v>0</v>
      </c>
      <c r="M54" s="367">
        <f>ع6!O54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ع6!AF54</f>
        <v>0</v>
      </c>
      <c r="T54" s="412">
        <f>ع6!AG54</f>
        <v>0</v>
      </c>
      <c r="U54" s="368">
        <f>ع6!AH54</f>
        <v>0</v>
      </c>
      <c r="V54" s="412">
        <f>ع6!AI54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ع6!A55</f>
        <v>0</v>
      </c>
      <c r="D55" s="367">
        <f>ع6!B55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ع6!N55</f>
        <v>0</v>
      </c>
      <c r="M55" s="367">
        <f>ع6!O55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ع6!AF55</f>
        <v>0</v>
      </c>
      <c r="T55" s="412">
        <f>ع6!AG55</f>
        <v>0</v>
      </c>
      <c r="U55" s="368">
        <f>ع6!AH55</f>
        <v>0</v>
      </c>
      <c r="V55" s="412">
        <f>ع6!AI55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ع6!A56</f>
        <v>0</v>
      </c>
      <c r="D56" s="367">
        <f>ع6!B56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ع6!N56</f>
        <v>0</v>
      </c>
      <c r="M56" s="367">
        <f>ع6!O56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ع6!AF56</f>
        <v>0</v>
      </c>
      <c r="T56" s="412">
        <f>ع6!AG56</f>
        <v>0</v>
      </c>
      <c r="U56" s="368">
        <f>ع6!AH56</f>
        <v>0</v>
      </c>
      <c r="V56" s="412">
        <f>ع6!AI56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ع6!A57</f>
        <v>0</v>
      </c>
      <c r="D57" s="367">
        <f>ع6!B57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ع6!N57</f>
        <v>0</v>
      </c>
      <c r="M57" s="367">
        <f>ع6!O57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ع6!AF57</f>
        <v>0</v>
      </c>
      <c r="T57" s="412">
        <f>ع6!AG57</f>
        <v>0</v>
      </c>
      <c r="U57" s="368">
        <f>ع6!AH57</f>
        <v>0</v>
      </c>
      <c r="V57" s="412">
        <f>ع6!AI57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ع6!A58</f>
        <v>0</v>
      </c>
      <c r="D58" s="367">
        <f>ع6!B58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ع6!N58</f>
        <v>0</v>
      </c>
      <c r="M58" s="367">
        <f>ع6!O58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ع6!AF58</f>
        <v>0</v>
      </c>
      <c r="T58" s="412">
        <f>ع6!AG58</f>
        <v>0</v>
      </c>
      <c r="U58" s="368">
        <f>ع6!AH58</f>
        <v>0</v>
      </c>
      <c r="V58" s="412">
        <f>ع6!AI58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ع6!A59</f>
        <v>0</v>
      </c>
      <c r="D59" s="367">
        <f>ع6!B59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ع6!N59</f>
        <v>0</v>
      </c>
      <c r="M59" s="367">
        <f>ع6!O59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ع6!AF59</f>
        <v>0</v>
      </c>
      <c r="T59" s="412">
        <f>ع6!AG59</f>
        <v>0</v>
      </c>
      <c r="U59" s="368">
        <f>ع6!AH59</f>
        <v>0</v>
      </c>
      <c r="V59" s="412">
        <f>ع6!AI59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ع6!A60</f>
        <v>0</v>
      </c>
      <c r="D60" s="367">
        <f>ع6!B60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ع6!N60</f>
        <v>0</v>
      </c>
      <c r="M60" s="367">
        <f>ع6!O60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ع6!AF60</f>
        <v>0</v>
      </c>
      <c r="T60" s="412">
        <f>ع6!AG60</f>
        <v>0</v>
      </c>
      <c r="U60" s="368">
        <f>ع6!AH60</f>
        <v>0</v>
      </c>
      <c r="V60" s="412">
        <f>ع6!AI60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ع6!A63</f>
        <v>0</v>
      </c>
      <c r="D63" s="350">
        <f>ع6!B63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ع6!N63</f>
        <v>0</v>
      </c>
      <c r="M63" s="350">
        <f>ع6!O63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ع6!AF63</f>
        <v>0</v>
      </c>
      <c r="T63" s="421">
        <f>ع6!AG63</f>
        <v>0</v>
      </c>
      <c r="U63" s="351">
        <f>ع6!AH63</f>
        <v>0</v>
      </c>
      <c r="V63" s="421">
        <f>ع6!AI63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ع6!A64</f>
        <v>0</v>
      </c>
      <c r="D64" s="367">
        <f>ع6!B64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ع6!N64</f>
        <v>0</v>
      </c>
      <c r="M64" s="367">
        <f>ع6!O64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ع6!AF64</f>
        <v>0</v>
      </c>
      <c r="T64" s="412">
        <f>ع6!AG64</f>
        <v>0</v>
      </c>
      <c r="U64" s="368">
        <f>ع6!AH64</f>
        <v>0</v>
      </c>
      <c r="V64" s="412">
        <f>ع6!AI64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ع6!A65</f>
        <v>0</v>
      </c>
      <c r="D65" s="367">
        <f>ع6!B65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ع6!N65</f>
        <v>0</v>
      </c>
      <c r="M65" s="367">
        <f>ع6!O65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ع6!AF65</f>
        <v>0</v>
      </c>
      <c r="T65" s="412">
        <f>ع6!AG65</f>
        <v>0</v>
      </c>
      <c r="U65" s="368">
        <f>ع6!AH65</f>
        <v>0</v>
      </c>
      <c r="V65" s="412">
        <f>ع6!AI65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ع6!A66</f>
        <v>0</v>
      </c>
      <c r="D66" s="380">
        <f>ع6!B66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ع6!N66</f>
        <v>0</v>
      </c>
      <c r="M66" s="380">
        <f>ع6!O66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ع6!AF66</f>
        <v>0</v>
      </c>
      <c r="T66" s="418">
        <f>ع6!AG66</f>
        <v>0</v>
      </c>
      <c r="U66" s="381">
        <f>ع6!AH66</f>
        <v>0</v>
      </c>
      <c r="V66" s="418">
        <f>ع6!AI66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3">
    <tabColor rgb="FFFF0000"/>
  </sheetPr>
  <dimension ref="B1:K55"/>
  <sheetViews>
    <sheetView showGridLines="0" rightToLeft="1" zoomScale="50" zoomScaleSheetLayoutView="120" workbookViewId="0">
      <selection activeCell="C16" sqref="C16:I19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404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4">
    <tabColor indexed="12"/>
  </sheetPr>
  <dimension ref="A1:L324"/>
  <sheetViews>
    <sheetView showGridLines="0" rightToLeft="1" tabSelected="1" view="pageBreakPreview" topLeftCell="A120" zoomScale="117" zoomScaleNormal="80" zoomScaleSheetLayoutView="80" workbookViewId="0">
      <selection activeCell="G124" sqref="G124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أغسطس!$C$44</f>
        <v>#NAME?</v>
      </c>
      <c r="C1" s="111"/>
      <c r="D1" s="484">
        <v>1</v>
      </c>
      <c r="E1" s="485"/>
      <c r="F1" s="489" t="str">
        <f>MID(أغسطس!$C$28,3,FIND("من",أغسطس!$C$28)-4)&amp;RIGHT(أغسطس!$C$28,6)</f>
        <v xml:space="preserve"> شهر أغسطس2024م </v>
      </c>
      <c r="G1" s="488"/>
      <c r="H1" s="488" t="str">
        <f>أغسطس!$C$42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72</v>
      </c>
      <c r="G4" s="266">
        <f>INT(SUM(G5,G16,G23,G26,G31)+(SUM(F5,F16,F23,F26,F31))%)</f>
        <v>11006690</v>
      </c>
      <c r="H4" s="265">
        <f>(SUM(I5,I16,I23,I26,I31)+SUM(H5,H16,H23,H26,H31)%-I4)*100</f>
        <v>72</v>
      </c>
      <c r="I4" s="267">
        <f>INT(SUM(I5,I16,I23,I26,I31)+(SUM(H5,H16,H23,H26,H31))%)</f>
        <v>120571902</v>
      </c>
      <c r="J4" s="268">
        <f t="shared" ref="J4:J46" si="0">(SUM(G4,I4)+SUM(F4,H4)%-K4)*100</f>
        <v>44</v>
      </c>
      <c r="K4" s="269">
        <f t="shared" ref="K4:K46" si="1">INT(SUM(G4,I4)+SUM(F4,H4)%)</f>
        <v>131578593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72</v>
      </c>
      <c r="G5" s="272">
        <f>INT(SUM(G6)+(SUM(F6))%)</f>
        <v>11006690</v>
      </c>
      <c r="H5" s="271">
        <f>(SUM(I6)+SUM(H6)%-I5)*100</f>
        <v>72</v>
      </c>
      <c r="I5" s="273">
        <f>INT(SUM(I6)+(SUM(H6))%)</f>
        <v>120571902</v>
      </c>
      <c r="J5" s="274">
        <f t="shared" si="0"/>
        <v>44</v>
      </c>
      <c r="K5" s="275">
        <f t="shared" si="1"/>
        <v>131578593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72</v>
      </c>
      <c r="G6" s="272">
        <f>INT(SUM(G7:G15)+(SUM(F7:F15))%)</f>
        <v>11006690</v>
      </c>
      <c r="H6" s="271">
        <f>(SUM(I7:I15)+SUM(H7:H15)%-I6)*100</f>
        <v>72</v>
      </c>
      <c r="I6" s="273">
        <f>INT(SUM(I7:I15)+(SUM(H7:H15))%)</f>
        <v>120571902</v>
      </c>
      <c r="J6" s="274">
        <f t="shared" si="0"/>
        <v>44</v>
      </c>
      <c r="K6" s="275">
        <f t="shared" si="1"/>
        <v>131578593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ش7!J7</f>
        <v>0</v>
      </c>
      <c r="I7" s="126">
        <f>ش7!K7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ش7!J8</f>
        <v>0</v>
      </c>
      <c r="I8" s="133">
        <f>ش7!K8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ش7!J9</f>
        <v>0</v>
      </c>
      <c r="I9" s="133">
        <f>ش7!K9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ش7!J10</f>
        <v>0</v>
      </c>
      <c r="I10" s="133">
        <f>ش7!K10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ش7!J11</f>
        <v>0</v>
      </c>
      <c r="I11" s="133">
        <f>ش7!K11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>
        <v>154000</v>
      </c>
      <c r="H12" s="132">
        <f>ش7!J12</f>
        <v>0</v>
      </c>
      <c r="I12" s="133">
        <f>ش7!K12</f>
        <v>23708960</v>
      </c>
      <c r="J12" s="130">
        <f t="shared" si="0"/>
        <v>0</v>
      </c>
      <c r="K12" s="134">
        <f t="shared" si="1"/>
        <v>23862960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>
        <v>2136860</v>
      </c>
      <c r="H13" s="132">
        <f>ش7!J13</f>
        <v>0</v>
      </c>
      <c r="I13" s="133">
        <f>ش7!K13</f>
        <v>17890048</v>
      </c>
      <c r="J13" s="130">
        <f t="shared" si="0"/>
        <v>0</v>
      </c>
      <c r="K13" s="134">
        <f t="shared" si="1"/>
        <v>20026908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>
        <v>225280</v>
      </c>
      <c r="H14" s="132">
        <f>ش7!J14</f>
        <v>0</v>
      </c>
      <c r="I14" s="133">
        <f>ش7!K14</f>
        <v>15737920</v>
      </c>
      <c r="J14" s="130">
        <f t="shared" si="0"/>
        <v>0</v>
      </c>
      <c r="K14" s="134">
        <f t="shared" si="1"/>
        <v>15963200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>
        <v>72</v>
      </c>
      <c r="G15" s="10">
        <v>8490550</v>
      </c>
      <c r="H15" s="139">
        <f>ش7!J15</f>
        <v>72</v>
      </c>
      <c r="I15" s="140">
        <f>ش7!K15</f>
        <v>63234974</v>
      </c>
      <c r="J15" s="138">
        <f t="shared" si="0"/>
        <v>44</v>
      </c>
      <c r="K15" s="141">
        <f t="shared" si="1"/>
        <v>71725525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ش7!J18</f>
        <v>0</v>
      </c>
      <c r="I18" s="126">
        <f>ش7!K18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ش7!J19</f>
        <v>0</v>
      </c>
      <c r="I19" s="140">
        <f>ش7!K19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ش7!J21</f>
        <v>0</v>
      </c>
      <c r="I21" s="126">
        <f>ش7!K21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ش7!J22</f>
        <v>0</v>
      </c>
      <c r="I22" s="140">
        <f>ش7!K22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ش7!J25</f>
        <v>0</v>
      </c>
      <c r="I25" s="119">
        <f>ش7!K25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ش7!J28</f>
        <v>0</v>
      </c>
      <c r="I28" s="126">
        <f>ش7!K28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ش7!J29</f>
        <v>0</v>
      </c>
      <c r="I29" s="133">
        <f>ش7!K29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ش7!J30</f>
        <v>0</v>
      </c>
      <c r="I30" s="140">
        <f>ش7!K30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ش7!J33</f>
        <v>0</v>
      </c>
      <c r="I33" s="119">
        <f>ش7!K33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ش7!J35</f>
        <v>0</v>
      </c>
      <c r="I35" s="126">
        <f>ش7!K35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ش7!J36</f>
        <v>0</v>
      </c>
      <c r="I36" s="133">
        <f>ش7!K36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ش7!J37</f>
        <v>0</v>
      </c>
      <c r="I37" s="140">
        <f>ش7!K37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ش7!J39</f>
        <v>0</v>
      </c>
      <c r="I39" s="126">
        <f>ش7!K39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ش7!J40</f>
        <v>0</v>
      </c>
      <c r="I40" s="133">
        <f>ش7!K40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ش7!J41</f>
        <v>0</v>
      </c>
      <c r="I41" s="133">
        <f>ش7!K41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ش7!J42</f>
        <v>0</v>
      </c>
      <c r="I42" s="133">
        <f>ش7!K42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ش7!J43</f>
        <v>0</v>
      </c>
      <c r="I43" s="133">
        <f>ش7!K43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ش7!J44</f>
        <v>0</v>
      </c>
      <c r="I44" s="133">
        <f>ش7!K44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ش7!J45</f>
        <v>0</v>
      </c>
      <c r="I45" s="133">
        <f>ش7!K45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ش7!J46</f>
        <v>0</v>
      </c>
      <c r="I46" s="151">
        <f>ش7!K46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أغسطس2024م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ش7!J52</f>
        <v>0</v>
      </c>
      <c r="I52" s="162">
        <f>ش7!K52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ش7!J53</f>
        <v>0</v>
      </c>
      <c r="I53" s="133">
        <f>ش7!K53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ش7!J54</f>
        <v>0</v>
      </c>
      <c r="I54" s="168">
        <f>ش7!K54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ش7!J57</f>
        <v>0</v>
      </c>
      <c r="I57" s="162">
        <f>ش7!K57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ش7!J58</f>
        <v>0</v>
      </c>
      <c r="I58" s="133">
        <f>ش7!K58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ش7!J59</f>
        <v>0</v>
      </c>
      <c r="I59" s="168">
        <f>ش7!K59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ش7!J61</f>
        <v>0</v>
      </c>
      <c r="I61" s="162">
        <f>ش7!K61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ش7!J62</f>
        <v>0</v>
      </c>
      <c r="I62" s="133">
        <f>ش7!K62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ش7!J63</f>
        <v>0</v>
      </c>
      <c r="I63" s="133">
        <f>ش7!K63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ش7!J64</f>
        <v>0</v>
      </c>
      <c r="I64" s="133">
        <f>ش7!K64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ش7!J65</f>
        <v>0</v>
      </c>
      <c r="I65" s="151">
        <f>ش7!K65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930681</v>
      </c>
      <c r="H67" s="265">
        <f>(SUM(I68,I74,I121,I127,I134)+SUM(H68,H74,H121,H127,H134)%-I67)*100</f>
        <v>47</v>
      </c>
      <c r="I67" s="267">
        <f>INT(SUM(I68,I74,I121,I127,I134)+(SUM(H68,H74,H121,H127,H134))%)</f>
        <v>2966926</v>
      </c>
      <c r="J67" s="268">
        <f t="shared" ref="J67:J89" si="4">(SUM(G67,I67)+SUM(F67,H67)%-K67)*100</f>
        <v>47</v>
      </c>
      <c r="K67" s="269">
        <f t="shared" ref="K67:K89" si="5">INT(SUM(G67,I67)+SUM(F67,H67)%)</f>
        <v>3897607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ش7!J70</f>
        <v>0</v>
      </c>
      <c r="I70" s="162">
        <f>ش7!K70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ش7!J71</f>
        <v>0</v>
      </c>
      <c r="I71" s="133">
        <f>ش7!K71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ش7!J72</f>
        <v>0</v>
      </c>
      <c r="I72" s="133">
        <f>ش7!K72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ش7!J73</f>
        <v>0</v>
      </c>
      <c r="I73" s="168">
        <f>ش7!K73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592444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ش7!J76</f>
        <v>0</v>
      </c>
      <c r="I76" s="162">
        <f>ش7!K76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ش7!J77</f>
        <v>0</v>
      </c>
      <c r="I77" s="133">
        <f>ش7!K77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ش7!J78</f>
        <v>0</v>
      </c>
      <c r="I78" s="168">
        <f>ش7!K78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592444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ش7!J80</f>
        <v>0</v>
      </c>
      <c r="I80" s="162">
        <f>ش7!K80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ش7!J81</f>
        <v>0</v>
      </c>
      <c r="I81" s="133">
        <f>ش7!K81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ش7!J82</f>
        <v>0</v>
      </c>
      <c r="I82" s="133">
        <f>ش7!K82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ش7!J83</f>
        <v>0</v>
      </c>
      <c r="I83" s="133">
        <f>ش7!K83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ش7!J84</f>
        <v>0</v>
      </c>
      <c r="I84" s="133">
        <f>ش7!K84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ش7!J85</f>
        <v>0</v>
      </c>
      <c r="I85" s="133">
        <f>ش7!K85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ش7!J86</f>
        <v>0</v>
      </c>
      <c r="I86" s="133">
        <f>ش7!K86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ش7!J87</f>
        <v>0</v>
      </c>
      <c r="I87" s="133">
        <f>ش7!K87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ش7!J88</f>
        <v>0</v>
      </c>
      <c r="I88" s="133">
        <f>ش7!K88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ش7!J89</f>
        <v>0</v>
      </c>
      <c r="I89" s="151">
        <f>ش7!K89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أغسطس2024م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ش7!J94</f>
        <v>0</v>
      </c>
      <c r="I94" s="181">
        <f>ش7!K94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ش7!J95</f>
        <v>0</v>
      </c>
      <c r="I95" s="133">
        <f>ش7!K95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ش7!J96</f>
        <v>0</v>
      </c>
      <c r="I96" s="133">
        <f>ش7!K96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ش7!J97</f>
        <v>0</v>
      </c>
      <c r="I97" s="133">
        <f>ش7!K97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ش7!J98</f>
        <v>0</v>
      </c>
      <c r="I98" s="133">
        <f>ش7!K98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ش7!J99</f>
        <v>0</v>
      </c>
      <c r="I99" s="133">
        <f>ش7!K99</f>
        <v>592444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ش7!J100</f>
        <v>0</v>
      </c>
      <c r="I100" s="168">
        <f>ش7!K100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ش7!J102</f>
        <v>0</v>
      </c>
      <c r="I102" s="162">
        <f>ش7!K102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ش7!J103</f>
        <v>0</v>
      </c>
      <c r="I103" s="133">
        <f>ش7!K103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ش7!J104</f>
        <v>0</v>
      </c>
      <c r="I104" s="133">
        <f>ش7!K104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ش7!J105</f>
        <v>0</v>
      </c>
      <c r="I105" s="133">
        <f>ش7!K105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ش7!J106</f>
        <v>0</v>
      </c>
      <c r="I106" s="133">
        <f>ش7!K106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ش7!J107</f>
        <v>0</v>
      </c>
      <c r="I107" s="133">
        <f>ش7!K107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ش7!J108</f>
        <v>0</v>
      </c>
      <c r="I108" s="133">
        <f>ش7!K108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ش7!J109</f>
        <v>0</v>
      </c>
      <c r="I109" s="133">
        <f>ش7!K109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ش7!J110</f>
        <v>0</v>
      </c>
      <c r="I110" s="133">
        <f>ش7!K110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ش7!J111</f>
        <v>0</v>
      </c>
      <c r="I111" s="133">
        <f>ش7!K111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ش7!J112</f>
        <v>0</v>
      </c>
      <c r="I112" s="133">
        <f>ش7!K112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ش7!J113</f>
        <v>0</v>
      </c>
      <c r="I113" s="133">
        <f>ش7!K113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ش7!J114</f>
        <v>0</v>
      </c>
      <c r="I114" s="133">
        <f>ش7!K114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ش7!J115</f>
        <v>0</v>
      </c>
      <c r="I115" s="133">
        <f>ش7!K115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ش7!J116</f>
        <v>0</v>
      </c>
      <c r="I116" s="133">
        <f>ش7!K116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ش7!J117</f>
        <v>0</v>
      </c>
      <c r="I117" s="133">
        <f>ش7!K117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ش7!J118</f>
        <v>0</v>
      </c>
      <c r="I118" s="133">
        <f>ش7!K118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ش7!J119</f>
        <v>0</v>
      </c>
      <c r="I119" s="133">
        <f>ش7!K119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ش7!J120</f>
        <v>0</v>
      </c>
      <c r="I120" s="140">
        <f>ش7!K120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930681</v>
      </c>
      <c r="H121" s="271">
        <f>(SUM(I122,I124)+SUM(H122,H124)%-I121)*100</f>
        <v>47</v>
      </c>
      <c r="I121" s="273">
        <f>INT(SUM(I122,I124)+(SUM(H122,H124))%)</f>
        <v>2374482</v>
      </c>
      <c r="J121" s="274">
        <f t="shared" si="6"/>
        <v>47</v>
      </c>
      <c r="K121" s="275">
        <f t="shared" si="7"/>
        <v>3305163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930681</v>
      </c>
      <c r="H122" s="284">
        <f>(SUM(I123)+SUM(H123)%-I122)*100</f>
        <v>47</v>
      </c>
      <c r="I122" s="285">
        <f>INT(SUM(I123)+(SUM(H123))%)</f>
        <v>2374482</v>
      </c>
      <c r="J122" s="282">
        <f t="shared" si="6"/>
        <v>47</v>
      </c>
      <c r="K122" s="286">
        <f t="shared" si="7"/>
        <v>3305163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>
        <v>930681</v>
      </c>
      <c r="H123" s="189">
        <f>ش7!J123</f>
        <v>47</v>
      </c>
      <c r="I123" s="190">
        <f>ش7!K123</f>
        <v>2374482</v>
      </c>
      <c r="J123" s="188">
        <f t="shared" si="6"/>
        <v>47</v>
      </c>
      <c r="K123" s="191">
        <f t="shared" si="7"/>
        <v>3305163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ش7!J125</f>
        <v>0</v>
      </c>
      <c r="I125" s="162">
        <f>ش7!K125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ش7!J126</f>
        <v>0</v>
      </c>
      <c r="I126" s="140">
        <f>ش7!K126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ش7!J129</f>
        <v>0</v>
      </c>
      <c r="I129" s="126">
        <f>ش7!K129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ش7!J130</f>
        <v>0</v>
      </c>
      <c r="I130" s="140">
        <f>ش7!K130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ش7!J132</f>
        <v>0</v>
      </c>
      <c r="I132" s="126">
        <f>ش7!K132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ش7!J133</f>
        <v>0</v>
      </c>
      <c r="I133" s="140">
        <f>ش7!K133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ش7!J136</f>
        <v>0</v>
      </c>
      <c r="I136" s="126">
        <f>ش7!K136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ش7!J137</f>
        <v>0</v>
      </c>
      <c r="I137" s="133">
        <f>ش7!K137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ش7!J138</f>
        <v>0</v>
      </c>
      <c r="I138" s="133">
        <f>ش7!K138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ش7!J139</f>
        <v>0</v>
      </c>
      <c r="I139" s="151">
        <f>ش7!K139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أغسطس2024م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ش7!J147</f>
        <v>0</v>
      </c>
      <c r="I147" s="160">
        <f>ش7!K147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ش7!J148</f>
        <v>0</v>
      </c>
      <c r="I148" s="131">
        <f>ش7!K148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ش7!J149</f>
        <v>0</v>
      </c>
      <c r="I149" s="166">
        <f>ش7!K149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ش7!J151</f>
        <v>0</v>
      </c>
      <c r="I151" s="160">
        <f>ش7!K151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ش7!J152</f>
        <v>0</v>
      </c>
      <c r="I152" s="131">
        <f>ش7!K152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ش7!J153</f>
        <v>0</v>
      </c>
      <c r="I153" s="166">
        <f>ش7!K153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ش7!J155</f>
        <v>0</v>
      </c>
      <c r="I155" s="160">
        <f>ش7!K155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ش7!J156</f>
        <v>0</v>
      </c>
      <c r="I156" s="131">
        <f>ش7!K156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ش7!J157</f>
        <v>0</v>
      </c>
      <c r="I157" s="166">
        <f>ش7!K157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ش7!J160</f>
        <v>0</v>
      </c>
      <c r="I160" s="160">
        <f>ش7!K160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ش7!J161</f>
        <v>0</v>
      </c>
      <c r="I161" s="131">
        <f>ش7!K161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ش7!J162</f>
        <v>0</v>
      </c>
      <c r="I162" s="131">
        <f>ش7!K162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ش7!J163</f>
        <v>0</v>
      </c>
      <c r="I163" s="131">
        <f>ش7!K163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ش7!J164</f>
        <v>0</v>
      </c>
      <c r="I164" s="149">
        <f>ش7!K164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72</v>
      </c>
      <c r="G166" s="200">
        <f>G4</f>
        <v>11006690</v>
      </c>
      <c r="H166" s="199">
        <f>H4</f>
        <v>72</v>
      </c>
      <c r="I166" s="200">
        <f>I4</f>
        <v>120571902</v>
      </c>
      <c r="J166" s="265">
        <f>(SUM(G166,I166)+SUM(F166,H166)%-K166)*100</f>
        <v>44</v>
      </c>
      <c r="K166" s="269">
        <f>INT(SUM(G166,I166)+SUM(F166,H166)%)</f>
        <v>131578593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930681</v>
      </c>
      <c r="H168" s="118">
        <f>H67</f>
        <v>47</v>
      </c>
      <c r="I168" s="117">
        <f>I67</f>
        <v>2966926</v>
      </c>
      <c r="J168" s="271">
        <f>(SUM(G168,I168)+SUM(F168,H168)%-K168)*100</f>
        <v>47</v>
      </c>
      <c r="K168" s="275">
        <f>INT(SUM(G168,I168)+SUM(F168,H168)%)</f>
        <v>3897607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72</v>
      </c>
      <c r="G170" s="272">
        <f>INT(SUM(G166:G169)+(SUM(F166:F169))%)</f>
        <v>11937371</v>
      </c>
      <c r="H170" s="271">
        <f>(SUM(I166:I169)+SUM(H166:H169)%-I170)*100</f>
        <v>19</v>
      </c>
      <c r="I170" s="272">
        <f>INT(SUM(I166:I169)+(SUM(H166:H169))%)</f>
        <v>123538829</v>
      </c>
      <c r="J170" s="271">
        <f>(SUM(G170,I170)+SUM(F170,H170)%-K170)*100</f>
        <v>91</v>
      </c>
      <c r="K170" s="275">
        <f>INT(SUM(G170,I170)+SUM(F170,H170)%)</f>
        <v>135476200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أغسطس2024م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ش7!J180</f>
        <v>0</v>
      </c>
      <c r="I180" s="190">
        <f>ش7!K180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ش7!J182</f>
        <v>0</v>
      </c>
      <c r="I182" s="190">
        <f>ش7!K182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ش7!J184</f>
        <v>0</v>
      </c>
      <c r="I184" s="162">
        <f>ش7!K184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ش7!J185</f>
        <v>0</v>
      </c>
      <c r="I185" s="168">
        <f>ش7!K185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ش7!J187</f>
        <v>0</v>
      </c>
      <c r="I187" s="162">
        <f>ش7!K187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ش7!J188</f>
        <v>0</v>
      </c>
      <c r="I188" s="133">
        <f>ش7!K188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ش7!J189</f>
        <v>0</v>
      </c>
      <c r="I189" s="133">
        <f>ش7!K189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ش7!J190</f>
        <v>0</v>
      </c>
      <c r="I190" s="133">
        <f>ش7!K190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ش7!J191</f>
        <v>0</v>
      </c>
      <c r="I191" s="168">
        <f>ش7!K191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ش7!J192</f>
        <v>0</v>
      </c>
      <c r="I192" s="299">
        <f>ش7!K192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ش7!J195</f>
        <v>0</v>
      </c>
      <c r="I195" s="162">
        <f>ش7!K195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ش7!J196</f>
        <v>0</v>
      </c>
      <c r="I196" s="168">
        <f>ش7!K196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ش7!J198</f>
        <v>0</v>
      </c>
      <c r="I198" s="162">
        <f>ش7!K198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ش7!J199</f>
        <v>0</v>
      </c>
      <c r="I199" s="168">
        <f>ش7!K199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ش7!J201</f>
        <v>0</v>
      </c>
      <c r="I201" s="162">
        <f>ش7!K201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ش7!J202</f>
        <v>0</v>
      </c>
      <c r="I202" s="151">
        <f>ش7!K202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435400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297400</v>
      </c>
      <c r="J205" s="274">
        <f t="shared" si="12"/>
        <v>0</v>
      </c>
      <c r="K205" s="275">
        <f t="shared" si="13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ش7!J207</f>
        <v>0</v>
      </c>
      <c r="I207" s="162">
        <f>ش7!K207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ش7!J208</f>
        <v>0</v>
      </c>
      <c r="I208" s="168">
        <f>ش7!K208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118000</v>
      </c>
      <c r="J209" s="274">
        <f t="shared" si="12"/>
        <v>0</v>
      </c>
      <c r="K209" s="275">
        <f t="shared" si="13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ش7!J210</f>
        <v>0</v>
      </c>
      <c r="I210" s="190">
        <f>ش7!K210</f>
        <v>118000</v>
      </c>
      <c r="J210" s="188">
        <f t="shared" si="12"/>
        <v>0</v>
      </c>
      <c r="K210" s="191">
        <f t="shared" si="13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ش7!J212</f>
        <v>0</v>
      </c>
      <c r="I212" s="162">
        <f>ش7!K212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ش7!J213</f>
        <v>0</v>
      </c>
      <c r="I213" s="168">
        <f>ش7!K213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49200</v>
      </c>
      <c r="J214" s="274">
        <f t="shared" si="12"/>
        <v>0</v>
      </c>
      <c r="K214" s="275">
        <f t="shared" si="13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ش7!J215</f>
        <v>0</v>
      </c>
      <c r="I215" s="162">
        <f>ش7!K215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ش7!J216</f>
        <v>0</v>
      </c>
      <c r="I216" s="133">
        <f>ش7!K216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ش7!J217</f>
        <v>0</v>
      </c>
      <c r="I217" s="133">
        <f>ش7!K217</f>
        <v>39600</v>
      </c>
      <c r="J217" s="130">
        <f t="shared" si="12"/>
        <v>0</v>
      </c>
      <c r="K217" s="134">
        <f t="shared" si="13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ش7!J218</f>
        <v>0</v>
      </c>
      <c r="I218" s="186">
        <f>ش7!K218</f>
        <v>9600</v>
      </c>
      <c r="J218" s="183">
        <f t="shared" si="12"/>
        <v>0</v>
      </c>
      <c r="K218" s="187">
        <f t="shared" si="13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108000</v>
      </c>
      <c r="J219" s="306">
        <f t="shared" si="12"/>
        <v>0</v>
      </c>
      <c r="K219" s="307">
        <f t="shared" si="13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أغسطس2024م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ش7!J224</f>
        <v>0</v>
      </c>
      <c r="I224" s="181">
        <f>ش7!K224</f>
        <v>18000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ش7!J225</f>
        <v>0</v>
      </c>
      <c r="I225" s="133">
        <f>ش7!K225</f>
        <v>90000</v>
      </c>
      <c r="J225" s="130">
        <f t="shared" si="14"/>
        <v>0</v>
      </c>
      <c r="K225" s="134">
        <f t="shared" si="15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ش7!J226</f>
        <v>0</v>
      </c>
      <c r="I226" s="168">
        <f>ش7!K226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ش7!J228</f>
        <v>0</v>
      </c>
      <c r="I228" s="162">
        <f>ش7!K228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ش7!J229</f>
        <v>0</v>
      </c>
      <c r="I229" s="133">
        <f>ش7!K229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ش7!J230</f>
        <v>0</v>
      </c>
      <c r="I230" s="168">
        <f>ش7!K230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ش7!J232</f>
        <v>0</v>
      </c>
      <c r="I232" s="162">
        <f>ش7!K232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ش7!J233</f>
        <v>0</v>
      </c>
      <c r="I233" s="133">
        <f>ش7!K233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ش7!J234</f>
        <v>0</v>
      </c>
      <c r="I234" s="168">
        <f>ش7!K234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22200</v>
      </c>
      <c r="J235" s="274">
        <f t="shared" si="14"/>
        <v>0</v>
      </c>
      <c r="K235" s="275">
        <f t="shared" si="15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ش7!J236</f>
        <v>0</v>
      </c>
      <c r="I236" s="162">
        <f>ش7!K236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ش7!J237</f>
        <v>0</v>
      </c>
      <c r="I237" s="133">
        <f>ش7!K237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ش7!J238</f>
        <v>0</v>
      </c>
      <c r="I238" s="168">
        <f>ش7!K238</f>
        <v>22200</v>
      </c>
      <c r="J238" s="165">
        <f t="shared" si="14"/>
        <v>0</v>
      </c>
      <c r="K238" s="169">
        <f t="shared" si="15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138000</v>
      </c>
      <c r="J239" s="274">
        <f t="shared" si="14"/>
        <v>0</v>
      </c>
      <c r="K239" s="275">
        <f t="shared" si="15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ش7!J241</f>
        <v>0</v>
      </c>
      <c r="I241" s="162">
        <f>ش7!K241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ش7!J242</f>
        <v>0</v>
      </c>
      <c r="I242" s="133">
        <f>ش7!K242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ش7!J243</f>
        <v>0</v>
      </c>
      <c r="I243" s="168">
        <f>ش7!K243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138000</v>
      </c>
      <c r="J244" s="274">
        <f t="shared" si="14"/>
        <v>0</v>
      </c>
      <c r="K244" s="275">
        <f t="shared" si="15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ش7!J245</f>
        <v>0</v>
      </c>
      <c r="I245" s="162">
        <f>ش7!K245</f>
        <v>138000</v>
      </c>
      <c r="J245" s="159">
        <f t="shared" si="14"/>
        <v>0</v>
      </c>
      <c r="K245" s="163">
        <f t="shared" si="15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ش7!J246</f>
        <v>0</v>
      </c>
      <c r="I246" s="133">
        <f>ش7!K246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ش7!J247</f>
        <v>0</v>
      </c>
      <c r="I247" s="168">
        <f>ش7!K247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ش7!J249</f>
        <v>0</v>
      </c>
      <c r="I249" s="190">
        <f>ش7!K249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ش7!J252</f>
        <v>0</v>
      </c>
      <c r="I252" s="162">
        <f>ش7!K252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ش7!J253</f>
        <v>0</v>
      </c>
      <c r="I253" s="133">
        <f>ش7!K253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ش7!J254</f>
        <v>0</v>
      </c>
      <c r="I254" s="168">
        <f>ش7!K254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ش7!J256</f>
        <v>0</v>
      </c>
      <c r="I256" s="162">
        <f>ش7!K256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ش7!J257</f>
        <v>0</v>
      </c>
      <c r="I257" s="168">
        <f>ش7!K257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ش7!J259</f>
        <v>0</v>
      </c>
      <c r="I259" s="162">
        <f>ش7!K259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ش7!J260</f>
        <v>0</v>
      </c>
      <c r="I260" s="133">
        <f>ش7!K260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ش7!J261</f>
        <v>0</v>
      </c>
      <c r="I261" s="168">
        <f>ش7!K261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ش7!J264</f>
        <v>0</v>
      </c>
      <c r="I264" s="162">
        <f>ش7!K264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ش7!J265</f>
        <v>0</v>
      </c>
      <c r="I265" s="151">
        <f>ش7!K265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أغسطس2024م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ش7!J273</f>
        <v>0</v>
      </c>
      <c r="I273" s="162">
        <f>ش7!K273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ش7!J274</f>
        <v>0</v>
      </c>
      <c r="I274" s="133">
        <f>ش7!K274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ش7!J275</f>
        <v>0</v>
      </c>
      <c r="I275" s="133">
        <f>ش7!K275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ش7!J276</f>
        <v>0</v>
      </c>
      <c r="I276" s="168">
        <f>ش7!K276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ش7!J278</f>
        <v>0</v>
      </c>
      <c r="I278" s="162">
        <f>ش7!K278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ش7!J279</f>
        <v>0</v>
      </c>
      <c r="I279" s="133">
        <f>ش7!K279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ش7!J280</f>
        <v>0</v>
      </c>
      <c r="I280" s="133">
        <f>ش7!K280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ش7!J281</f>
        <v>0</v>
      </c>
      <c r="I281" s="168">
        <f>ش7!K281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ش7!J284</f>
        <v>0</v>
      </c>
      <c r="I284" s="162">
        <f>ش7!K284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ش7!J285</f>
        <v>0</v>
      </c>
      <c r="I285" s="168">
        <f>ش7!K285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ش7!J287</f>
        <v>0</v>
      </c>
      <c r="I287" s="190">
        <f>ش7!K287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ش7!J289</f>
        <v>0</v>
      </c>
      <c r="I289" s="195">
        <f>ش7!K289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435400</v>
      </c>
      <c r="J290" s="313">
        <f t="shared" si="16"/>
        <v>0</v>
      </c>
      <c r="K290" s="314">
        <f t="shared" si="17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أغسطس2024م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ش7!J298</f>
        <v>0</v>
      </c>
      <c r="I298" s="162">
        <f>ش7!K298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ش7!J299</f>
        <v>0</v>
      </c>
      <c r="I299" s="133">
        <f>ش7!K299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ش7!J300</f>
        <v>0</v>
      </c>
      <c r="I300" s="168">
        <f>ش7!K300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ش7!J302</f>
        <v>0</v>
      </c>
      <c r="I302" s="162">
        <f>ش7!K302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ش7!J303</f>
        <v>0</v>
      </c>
      <c r="I303" s="133">
        <f>ش7!K303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ش7!J304</f>
        <v>0</v>
      </c>
      <c r="I304" s="168">
        <f>ش7!K304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ش7!J306</f>
        <v>0</v>
      </c>
      <c r="I306" s="162">
        <f>ش7!K306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ش7!J307</f>
        <v>0</v>
      </c>
      <c r="I307" s="133">
        <f>ش7!K307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ش7!J308</f>
        <v>0</v>
      </c>
      <c r="I308" s="168">
        <f>ش7!K308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ش7!J311</f>
        <v>0</v>
      </c>
      <c r="I311" s="162">
        <f>ش7!K311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ش7!J312</f>
        <v>0</v>
      </c>
      <c r="I312" s="133">
        <f>ش7!K312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ش7!J313</f>
        <v>0</v>
      </c>
      <c r="I313" s="133">
        <f>ش7!K313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ش7!J314</f>
        <v>0</v>
      </c>
      <c r="I314" s="133">
        <f>ش7!K314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ش7!J315</f>
        <v>0</v>
      </c>
      <c r="I315" s="168">
        <f>ش7!K315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ش7!J317</f>
        <v>0</v>
      </c>
      <c r="I317" s="195">
        <f>ش7!K317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435400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435400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5">
    <tabColor indexed="17"/>
    <pageSetUpPr fitToPage="1"/>
  </sheetPr>
  <dimension ref="A1:AI69"/>
  <sheetViews>
    <sheetView showGridLines="0" rightToLeft="1" view="pageBreakPreview" topLeftCell="A25" zoomScale="62" zoomScaleNormal="50" zoomScaleSheetLayoutView="50" workbookViewId="0">
      <selection activeCell="M47" sqref="M47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ش8!$A$1</f>
        <v>#NAME?</v>
      </c>
      <c r="B1" s="547"/>
      <c r="C1" s="547"/>
      <c r="D1" s="547"/>
      <c r="E1" s="547"/>
      <c r="F1" s="76"/>
      <c r="H1" s="78" t="str">
        <f>ش8!$F$1</f>
        <v xml:space="preserve"> شهر أغسطس2024م </v>
      </c>
      <c r="I1" s="543"/>
      <c r="J1" s="543"/>
      <c r="K1" s="76"/>
      <c r="L1" s="546" t="str">
        <f>أغسطس!$C$42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أغسطس2024م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ع7!A6</f>
        <v>0</v>
      </c>
      <c r="D6" s="352">
        <f>ع7!B6</f>
        <v>0</v>
      </c>
      <c r="E6" s="351"/>
      <c r="F6" s="353"/>
      <c r="G6" s="354"/>
      <c r="H6" s="355" t="s">
        <v>53</v>
      </c>
      <c r="I6" s="356"/>
      <c r="J6" s="351">
        <f>ش8!F170</f>
        <v>72</v>
      </c>
      <c r="K6" s="352">
        <f>ش8!G170</f>
        <v>11937371</v>
      </c>
      <c r="L6" s="351">
        <f>ع7!N6</f>
        <v>19</v>
      </c>
      <c r="M6" s="353">
        <f>ع7!O6</f>
        <v>123538829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ع7!AF6</f>
        <v>0</v>
      </c>
      <c r="T6" s="420">
        <f>ع7!AG6</f>
        <v>0</v>
      </c>
      <c r="U6" s="351">
        <f>ع7!AH6</f>
        <v>19</v>
      </c>
      <c r="V6" s="421">
        <f>ع7!AI6</f>
        <v>123538829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72</v>
      </c>
      <c r="Z6" s="357">
        <f t="shared" si="2"/>
        <v>11937371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91</v>
      </c>
      <c r="AI6" s="357">
        <f>IF(AC6+AB6/100&lt;AE6+AD6/100,INT(((AE6+AD6/100)-(AC6+AB6/100))),0)</f>
        <v>135476200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ع7!A7</f>
        <v>0</v>
      </c>
      <c r="D7" s="369">
        <f>ع7!B7</f>
        <v>435400</v>
      </c>
      <c r="E7" s="368">
        <f>ش8!$F$321</f>
        <v>0</v>
      </c>
      <c r="F7" s="370">
        <f>ش8!$G$321</f>
        <v>0</v>
      </c>
      <c r="G7" s="348"/>
      <c r="H7" s="371" t="s">
        <v>54</v>
      </c>
      <c r="I7" s="356"/>
      <c r="J7" s="368"/>
      <c r="K7" s="369"/>
      <c r="L7" s="368">
        <f>ع7!N7</f>
        <v>0</v>
      </c>
      <c r="M7" s="370">
        <f>ع7!O7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ع7!AF7</f>
        <v>0</v>
      </c>
      <c r="T7" s="370">
        <f>ع7!AG7</f>
        <v>435400</v>
      </c>
      <c r="U7" s="368">
        <f>ع7!AH7</f>
        <v>0</v>
      </c>
      <c r="V7" s="412">
        <f>ع7!AI7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ع7!A8</f>
        <v>19</v>
      </c>
      <c r="D8" s="369">
        <f>ع7!B8</f>
        <v>123538829</v>
      </c>
      <c r="E8" s="374">
        <f>ش8!F170</f>
        <v>72</v>
      </c>
      <c r="F8" s="375">
        <f>ش8!G170</f>
        <v>11937371</v>
      </c>
      <c r="G8" s="348"/>
      <c r="H8" s="333" t="s">
        <v>55</v>
      </c>
      <c r="I8" s="334"/>
      <c r="J8" s="374">
        <f>E8</f>
        <v>72</v>
      </c>
      <c r="K8" s="378">
        <f>F8</f>
        <v>11937371</v>
      </c>
      <c r="L8" s="368">
        <f>ع7!N8</f>
        <v>19</v>
      </c>
      <c r="M8" s="370">
        <f>ع7!O8</f>
        <v>123538829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ع7!AF8</f>
        <v>0</v>
      </c>
      <c r="T8" s="369">
        <f>ع7!AG8</f>
        <v>0</v>
      </c>
      <c r="U8" s="368">
        <f>ع7!AH8</f>
        <v>0</v>
      </c>
      <c r="V8" s="412">
        <f>ع7!AI8</f>
        <v>0</v>
      </c>
      <c r="W8" s="366">
        <f t="shared" si="1"/>
        <v>72</v>
      </c>
      <c r="X8" s="377">
        <f t="shared" si="1"/>
        <v>11937371</v>
      </c>
      <c r="Y8" s="366">
        <f t="shared" si="2"/>
        <v>72</v>
      </c>
      <c r="Z8" s="372">
        <f t="shared" si="2"/>
        <v>11937371</v>
      </c>
      <c r="AA8" s="342"/>
      <c r="AB8" s="366">
        <f>(SUM(T8,X8)+SUM(S8,W8)%-AC8)*100</f>
        <v>72</v>
      </c>
      <c r="AC8" s="367">
        <f>INT(SUM(T8,X8)+SUM(S8,W8)%)</f>
        <v>11937371</v>
      </c>
      <c r="AD8" s="366">
        <f>(SUM(V8,Z8)+SUM(U8,Y8)%-AE8)*100</f>
        <v>72</v>
      </c>
      <c r="AE8" s="377">
        <f>INT(SUM(V8,Z8)+SUM(U8,Y8)%)</f>
        <v>11937371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ع7!A9</f>
        <v>#NAME?</v>
      </c>
      <c r="D9" s="369" t="e">
        <f ca="1">ع7!B9</f>
        <v>#NAME?</v>
      </c>
      <c r="E9" s="368" t="e">
        <f ca="1">_mod2(IF(VALUE(LEFT(FNAME(),2))&lt;=21,CHOOSE(VALUE(LEFT(FNAME(),2))-1,[2]ش8!$B$18,[2]ش8!$C$18,[2]ش8!$D$18,[2]ش8!$E$18,[2]ش8!$F$18,[2]ش8!$G$18,[2]ش8!$H$18,[2]ش8!$I$18,[2]ش8!$J$18,[2]ش8!$K$18,[2]ش8!$L$18,[2]ش8!$M$18,[2]ش8!$N$18,[2]ش8!$O$18,[2]ش8!$P$18,[2]ش8!$Q$18,[2]ش8!$R$18,[2]ش8!$S$18,[2]ش8!$T$18,[2]ش8!$U$18),CHOOSE(VALUE(LEFT(FNAME(),2))-21,[2]ش8!$V$18,[2]ش8!$W$18,[2]ش8!$X$18,[2]ش8!$Y$18,[2]ش8!$Z$18,[2]ش8!$AA$18,[2]ش8!$AB$18,[2]ش8!$AC$18,[2]ش8!$AD$18,[2]ش8!$AE$18,[2]ش8!$AF$18,[2]ش8!$AG$18,[2]ش8!$AH$18,[2]ش8!$AI$18,[2]ش8!$AJ$18)),1)*100</f>
        <v>#NAME?</v>
      </c>
      <c r="F9" s="370" t="e">
        <f ca="1">INT(IF(VALUE(LEFT(FNAME(),2))&lt;=21,CHOOSE(VALUE(LEFT(FNAME(),2))-1,[2]ش8!$B$18,[2]ش8!$C$18,[2]ش8!$D$18,[2]ش8!$E$18,[2]ش8!$F$18,[2]ش8!$G$18,[2]ش8!$H$18,[2]ش8!$I$18,[2]ش8!$J$18,[2]ش8!$K$18,[2]ش8!$L$18,[2]ش8!$M$18,[2]ش8!$N$18,[2]ش8!$O$18,[2]ش8!$P$18,[2]ش8!$Q$18,[2]ش8!$R$18,[2]ش8!$S$18,[2]ش8!$T$18,[2]ش8!$U$18),CHOOSE(VALUE(LEFT(FNAME(),2))-21,[2]ش8!$V$18,[2]ش8!$W$18,[2]ش8!$X$18,[2]ش8!$Y$18,[2]ش8!$Z$18,[2]ش8!$AA$18,[2]ش8!$AB$18,[2]ش8!$AC$18,[2]ش8!$AD$18,[2]ش8!$AE$18,[2]ش8!$AF$18,[2]ش8!$AG$18,[2]ش8!$AH$18,[2]ش8!$AI$18,[2]ش8!$AJ$18)))</f>
        <v>#NAME?</v>
      </c>
      <c r="G9" s="348"/>
      <c r="H9" s="333" t="s">
        <v>56</v>
      </c>
      <c r="I9" s="334"/>
      <c r="J9" s="368">
        <f>ش8!$F$319</f>
        <v>0</v>
      </c>
      <c r="K9" s="369">
        <f>ش8!$G$319</f>
        <v>0</v>
      </c>
      <c r="L9" s="368">
        <f>ع7!N9</f>
        <v>0</v>
      </c>
      <c r="M9" s="370">
        <f>ع7!O9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ع7!AF9</f>
        <v>#NAME?</v>
      </c>
      <c r="T9" s="369" t="e">
        <f ca="1">ع7!AG9</f>
        <v>#NAME?</v>
      </c>
      <c r="U9" s="368" t="e">
        <f ca="1">ع7!AH9</f>
        <v>#NAME?</v>
      </c>
      <c r="V9" s="412" t="e">
        <f ca="1">ع7!AI9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ع7!A10</f>
        <v>#NAME?</v>
      </c>
      <c r="D10" s="382" t="e">
        <f ca="1">ع7!B10</f>
        <v>#NAME?</v>
      </c>
      <c r="E10" s="381" t="e">
        <f ca="1">_mod2(IF(VALUE(LEFT(FNAME(),2))&lt;=21,CHOOSE(VALUE(LEFT(FNAME(),2))-1,[2]ش8!$B$22,[2]ش8!$C$22,[2]ش8!$D$22,[2]ش8!$E$22,[2]ش8!$F$22,[2]ش8!$G$22,[2]ش8!$H$22,[2]ش8!$I$22,[2]ش8!$J$22,[2]ش8!$K$22,[2]ش8!$L$22,[2]ش8!$M$22,[2]ش8!$N$22,[2]ش8!$O$22,[2]ش8!$P$22,[2]ش8!$Q$22,[2]ش8!$R$22,[2]ش8!$S$22,[2]ش8!$T$22,[2]ش8!$U$22),CHOOSE(VALUE(LEFT(FNAME(),2))-21,[2]ش8!$V$22,[2]ش8!$W$22,[2]ش8!$X$22,[2]ش8!$Y$22,[2]ش8!$Z$22,[2]ش8!$AA$22,[2]ش8!$AB$22,[2]ش8!$AC$22,[2]ش8!$AD$22,[2]ش8!$AE$22,[2]ش8!$AF$22,[2]ش8!$AG$22,[2]ش8!$AH$22,[2]ش8!$AI$22,[2]ش8!$AJ$22)),1)*100</f>
        <v>#NAME?</v>
      </c>
      <c r="F10" s="383" t="e">
        <f ca="1">INT(IF(VALUE(LEFT(FNAME(),2))&lt;=21,CHOOSE(VALUE(LEFT(FNAME(),2))-1,[2]ش8!$B$22,[2]ش8!$C$22,[2]ش8!$D$22,[2]ش8!$E$22,[2]ش8!$F$22,[2]ش8!$G$22,[2]ش8!$H$22,[2]ش8!$I$22,[2]ش8!$J$22,[2]ش8!$K$22,[2]ش8!$L$22,[2]ش8!$M$22,[2]ش8!$N$22,[2]ش8!$O$22,[2]ش8!$P$22,[2]ش8!$Q$22,[2]ش8!$R$22,[2]ش8!$S$22,[2]ش8!$T$22,[2]ش8!$U$22),CHOOSE(VALUE(LEFT(FNAME(),2))-21,[2]ش8!$V$22,[2]ش8!$W$22,[2]ش8!$X$22,[2]ش8!$Y$22,[2]ش8!$Z$22,[2]ش8!$AA$22,[2]ش8!$AB$22,[2]ش8!$AC$22,[2]ش8!$AD$22,[2]ش8!$AE$22,[2]ش8!$AF$22,[2]ش8!$AG$22,[2]ش8!$AH$22,[2]ش8!$AI$22,[2]ش8!$AJ$22)))</f>
        <v>#NAME?</v>
      </c>
      <c r="G10" s="348"/>
      <c r="H10" s="336" t="s">
        <v>57</v>
      </c>
      <c r="I10" s="334"/>
      <c r="J10" s="381">
        <f>ش8!$F$320</f>
        <v>0</v>
      </c>
      <c r="K10" s="382">
        <f>ش8!$G$320</f>
        <v>0</v>
      </c>
      <c r="L10" s="381">
        <f>ع7!N10</f>
        <v>0</v>
      </c>
      <c r="M10" s="383">
        <f>ع7!O10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ع7!AF10</f>
        <v>#NAME?</v>
      </c>
      <c r="T10" s="382" t="e">
        <f ca="1">ع7!AG10</f>
        <v>#NAME?</v>
      </c>
      <c r="U10" s="381" t="e">
        <f ca="1">ع7!AH10</f>
        <v>#NAME?</v>
      </c>
      <c r="V10" s="418" t="e">
        <f ca="1">ع7!AI10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44</v>
      </c>
      <c r="K11" s="339">
        <f>INT(SUM(K6:K10)+(SUM(J6:J10))%)</f>
        <v>23874743</v>
      </c>
      <c r="L11" s="338">
        <f>(SUM(M6:M10)+SUM(L6:L10)%-M11)*100</f>
        <v>38</v>
      </c>
      <c r="M11" s="339">
        <f>INT(SUM(M6:M10)+(SUM(L6:L10))%)</f>
        <v>247513058</v>
      </c>
      <c r="N11" s="338">
        <f>(SUM(O6:O10)+SUM(N6:N10)%-O11)*100</f>
        <v>82</v>
      </c>
      <c r="O11" s="341">
        <f>INT(SUM(O6:O10)+(SUM(N6:N10))%)</f>
        <v>271387801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44</v>
      </c>
      <c r="Z11" s="341">
        <f>INT(SUM(Z6:Z10)+(SUM(Y6:Y10))%)</f>
        <v>23874743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ع7!A13</f>
        <v>0</v>
      </c>
      <c r="D13" s="350">
        <f>ع7!B13</f>
        <v>57761372</v>
      </c>
      <c r="E13" s="362">
        <v>0</v>
      </c>
      <c r="F13" s="397">
        <v>9103000</v>
      </c>
      <c r="G13" s="348"/>
      <c r="H13" s="343" t="s">
        <v>60</v>
      </c>
      <c r="I13" s="334"/>
      <c r="J13" s="398">
        <f>E13</f>
        <v>0</v>
      </c>
      <c r="K13" s="399">
        <f>F13</f>
        <v>9103000</v>
      </c>
      <c r="L13" s="349">
        <f>ع7!N13</f>
        <v>0</v>
      </c>
      <c r="M13" s="350">
        <f>ع7!O13</f>
        <v>57761372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ع7!AF13</f>
        <v>0</v>
      </c>
      <c r="T13" s="352">
        <f>ع7!AG13</f>
        <v>0</v>
      </c>
      <c r="U13" s="351">
        <f>ع7!AH13</f>
        <v>0</v>
      </c>
      <c r="V13" s="352">
        <f>ع7!AI13</f>
        <v>0</v>
      </c>
      <c r="W13" s="349">
        <f t="shared" ref="W13:W23" si="8">E13</f>
        <v>0</v>
      </c>
      <c r="X13" s="350">
        <f t="shared" ref="X13:X23" si="9">F13</f>
        <v>9103000</v>
      </c>
      <c r="Y13" s="349">
        <f t="shared" ref="Y13:Y23" si="10">J13</f>
        <v>0</v>
      </c>
      <c r="Z13" s="357">
        <f t="shared" ref="Z13:Z23" si="11">K13</f>
        <v>9103000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9103000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9103000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ع7!A14</f>
        <v>0</v>
      </c>
      <c r="D14" s="402">
        <f>ع7!B14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ع7!N14</f>
        <v>0</v>
      </c>
      <c r="M14" s="402">
        <f>ع7!O14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ع7!AF14</f>
        <v>0</v>
      </c>
      <c r="T14" s="423">
        <f>ع7!AG14</f>
        <v>0</v>
      </c>
      <c r="U14" s="422">
        <f>ع7!AH14</f>
        <v>0</v>
      </c>
      <c r="V14" s="423">
        <f>ع7!AI14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ع7!A15</f>
        <v>0</v>
      </c>
      <c r="D15" s="369">
        <f>ع7!B15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ع7!N15</f>
        <v>0</v>
      </c>
      <c r="M15" s="369">
        <f>ع7!O15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ع7!AF15</f>
        <v>0</v>
      </c>
      <c r="T15" s="423">
        <f>ع7!AG15</f>
        <v>0</v>
      </c>
      <c r="U15" s="422">
        <f>ع7!AH15</f>
        <v>0</v>
      </c>
      <c r="V15" s="423">
        <f>ع7!AI15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ع7!A16</f>
        <v>0</v>
      </c>
      <c r="D16" s="367">
        <f>ع7!B16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ع7!N16</f>
        <v>0</v>
      </c>
      <c r="M16" s="367">
        <f>ع7!O16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ع7!AF16</f>
        <v>0</v>
      </c>
      <c r="T16" s="369">
        <f>ع7!AG16</f>
        <v>0</v>
      </c>
      <c r="U16" s="368">
        <f>ع7!AH16</f>
        <v>0</v>
      </c>
      <c r="V16" s="369">
        <f>ع7!AI16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ع7!A17</f>
        <v>0</v>
      </c>
      <c r="D17" s="367">
        <f>ع7!B17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ع7!N17</f>
        <v>0</v>
      </c>
      <c r="M17" s="367">
        <f>ع7!O17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ع7!AF17</f>
        <v>0</v>
      </c>
      <c r="T17" s="369">
        <f>ع7!AG17</f>
        <v>0</v>
      </c>
      <c r="U17" s="368">
        <f>ع7!AH17</f>
        <v>0</v>
      </c>
      <c r="V17" s="369">
        <f>ع7!AI17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ع7!A18</f>
        <v>0</v>
      </c>
      <c r="D18" s="367">
        <f>ع7!B18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ع7!N18</f>
        <v>0</v>
      </c>
      <c r="M18" s="367">
        <f>ع7!O18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ع7!AF18</f>
        <v>0</v>
      </c>
      <c r="T18" s="369">
        <f>ع7!AG18</f>
        <v>0</v>
      </c>
      <c r="U18" s="368">
        <f>ع7!AH18</f>
        <v>0</v>
      </c>
      <c r="V18" s="369">
        <f>ع7!AI18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ع7!A19</f>
        <v>0</v>
      </c>
      <c r="D19" s="367">
        <f>ع7!B19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ع7!N19</f>
        <v>0</v>
      </c>
      <c r="M19" s="367">
        <f>ع7!O19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ع7!AF19</f>
        <v>0</v>
      </c>
      <c r="T19" s="369">
        <f>ع7!AG19</f>
        <v>0</v>
      </c>
      <c r="U19" s="368">
        <f>ع7!AH19</f>
        <v>0</v>
      </c>
      <c r="V19" s="369">
        <f>ع7!AI19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ع7!A20</f>
        <v>0</v>
      </c>
      <c r="D20" s="367">
        <f>ع7!B20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ع7!N20</f>
        <v>0</v>
      </c>
      <c r="M20" s="367">
        <f>ع7!O20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ع7!AF20</f>
        <v>0</v>
      </c>
      <c r="T20" s="369">
        <f>ع7!AG20</f>
        <v>0</v>
      </c>
      <c r="U20" s="368">
        <f>ع7!AH20</f>
        <v>0</v>
      </c>
      <c r="V20" s="369">
        <f>ع7!AI20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ع7!A21</f>
        <v>0</v>
      </c>
      <c r="D21" s="367">
        <f>ع7!B21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ع7!N21</f>
        <v>0</v>
      </c>
      <c r="M21" s="367">
        <f>ع7!O21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ع7!AF21</f>
        <v>0</v>
      </c>
      <c r="T21" s="369">
        <f>ع7!AG21</f>
        <v>0</v>
      </c>
      <c r="U21" s="368">
        <f>ع7!AH21</f>
        <v>0</v>
      </c>
      <c r="V21" s="369">
        <f>ع7!AI21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ع7!A22</f>
        <v>0</v>
      </c>
      <c r="D22" s="367">
        <f>ع7!B22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ع7!N22</f>
        <v>0</v>
      </c>
      <c r="M22" s="367">
        <f>ع7!O22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ع7!AF22</f>
        <v>0</v>
      </c>
      <c r="T22" s="369">
        <f>ع7!AG22</f>
        <v>0</v>
      </c>
      <c r="U22" s="368">
        <f>ع7!AH22</f>
        <v>0</v>
      </c>
      <c r="V22" s="369">
        <f>ع7!AI22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ع7!A23</f>
        <v>19</v>
      </c>
      <c r="D23" s="367">
        <f>ع7!B23</f>
        <v>123538829</v>
      </c>
      <c r="E23" s="368">
        <f>J8</f>
        <v>72</v>
      </c>
      <c r="F23" s="370">
        <f>K8</f>
        <v>11937371</v>
      </c>
      <c r="G23" s="348"/>
      <c r="H23" s="335" t="s">
        <v>70</v>
      </c>
      <c r="I23" s="334"/>
      <c r="J23" s="368"/>
      <c r="K23" s="369"/>
      <c r="L23" s="366">
        <f>ع7!N23</f>
        <v>0</v>
      </c>
      <c r="M23" s="367">
        <f>ع7!O23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ع7!AF23</f>
        <v>19</v>
      </c>
      <c r="T23" s="369">
        <f>ع7!AG23</f>
        <v>123538829</v>
      </c>
      <c r="U23" s="368">
        <f>ع7!AH23</f>
        <v>0</v>
      </c>
      <c r="V23" s="369">
        <f>ع7!AI23</f>
        <v>0</v>
      </c>
      <c r="W23" s="366">
        <f t="shared" si="8"/>
        <v>72</v>
      </c>
      <c r="X23" s="367">
        <f t="shared" si="9"/>
        <v>11937371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0</v>
      </c>
      <c r="AE23" s="367">
        <f t="shared" si="15"/>
        <v>0</v>
      </c>
      <c r="AF23" s="366">
        <f t="shared" si="16"/>
        <v>91</v>
      </c>
      <c r="AG23" s="367">
        <f t="shared" si="17"/>
        <v>135476200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19</v>
      </c>
      <c r="D24" s="339">
        <f>INT(SUM(D13:D23)+(SUM(C13:C23))%)</f>
        <v>181300201</v>
      </c>
      <c r="E24" s="338">
        <f>(SUM(F13:F23)+SUM(E13:E23)%-F24)*100</f>
        <v>72</v>
      </c>
      <c r="F24" s="341">
        <f>INT(SUM(F13:F23)+(SUM(E13:E23))%)</f>
        <v>21040371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9103000</v>
      </c>
      <c r="L24" s="338">
        <f>(SUM(M13:M23)+SUM(L13:L23)%-M24)*100</f>
        <v>0</v>
      </c>
      <c r="M24" s="339">
        <f>INT(SUM(M13:M23)+(SUM(L13:L23))%)</f>
        <v>57761372</v>
      </c>
      <c r="N24" s="338">
        <f>(SUM(O13:O23)+SUM(N13:N23)%-O24)*100</f>
        <v>0</v>
      </c>
      <c r="O24" s="341">
        <f>INT(SUM(O13:O23)+(SUM(N13:N23))%)</f>
        <v>66864372</v>
      </c>
      <c r="P24" s="358"/>
      <c r="Q24" s="342"/>
      <c r="R24" s="389" t="s">
        <v>71</v>
      </c>
      <c r="S24" s="338">
        <f>(SUM(T13:T23)+SUM(S13:S23)%-T24)*100</f>
        <v>19</v>
      </c>
      <c r="T24" s="339">
        <f>INT(SUM(T13:T23)+(SUM(S13:S23))%)</f>
        <v>123538829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72</v>
      </c>
      <c r="X24" s="340">
        <f>INT(SUM(X13:X23)+(SUM(W13:W23))%)</f>
        <v>21040371</v>
      </c>
      <c r="Y24" s="338">
        <f>(SUM(Z13:Z23)+SUM(Y13:Y23)%-Z24)*100</f>
        <v>0</v>
      </c>
      <c r="Z24" s="341">
        <f>INT(SUM(Z13:Z23)+(SUM(Y13:Y23))%)</f>
        <v>9103000</v>
      </c>
      <c r="AA24" s="342"/>
      <c r="AB24" s="338">
        <f>(SUM(AC13:AC23)+SUM(AB13:AB23)%-AC24)*100</f>
        <v>91</v>
      </c>
      <c r="AC24" s="339">
        <f>INT(SUM(AC13:AC23)+(SUM(AB13:AB23))%)</f>
        <v>144579200</v>
      </c>
      <c r="AD24" s="338">
        <f>(SUM(AE13:AE23)+SUM(AD13:AD23)%-AE24)*100</f>
        <v>0</v>
      </c>
      <c r="AE24" s="340">
        <f>INT(SUM(AE13:AE23)+(SUM(AD13:AD23))%)</f>
        <v>9103000</v>
      </c>
      <c r="AF24" s="338">
        <f>(SUM(AG13:AG23)+SUM(AF13:AF23)%-AG24)*100</f>
        <v>91</v>
      </c>
      <c r="AG24" s="340">
        <f>INT(SUM(AG13:AG23)+(SUM(AF13:AF23))%)</f>
        <v>135476200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ع7!A26</f>
        <v>0</v>
      </c>
      <c r="D26" s="350">
        <f>ع7!B26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ع7!N26</f>
        <v>0</v>
      </c>
      <c r="M26" s="357">
        <f>ع7!O26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ع7!AF26</f>
        <v>0</v>
      </c>
      <c r="T26" s="421">
        <f>ع7!AG26</f>
        <v>0</v>
      </c>
      <c r="U26" s="351">
        <f>ع7!AH26</f>
        <v>0</v>
      </c>
      <c r="V26" s="421">
        <f>ع7!AI26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ع7!A27</f>
        <v>0</v>
      </c>
      <c r="D27" s="367">
        <f>ع7!B27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ع7!N27</f>
        <v>0</v>
      </c>
      <c r="M27" s="372">
        <f>ع7!O27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ع7!AF27</f>
        <v>0</v>
      </c>
      <c r="T27" s="412">
        <f>ع7!AG27</f>
        <v>0</v>
      </c>
      <c r="U27" s="368">
        <f>ع7!AH27</f>
        <v>0</v>
      </c>
      <c r="V27" s="412">
        <f>ع7!AI27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ع7!A28</f>
        <v>0</v>
      </c>
      <c r="D28" s="367">
        <f>ع7!B28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ع7!N28</f>
        <v>0</v>
      </c>
      <c r="M28" s="372">
        <f>ع7!O28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ع7!AF28</f>
        <v>0</v>
      </c>
      <c r="T28" s="412">
        <f>ع7!AG28</f>
        <v>0</v>
      </c>
      <c r="U28" s="368">
        <f>ع7!AH28</f>
        <v>0</v>
      </c>
      <c r="V28" s="412">
        <f>ع7!AI28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ع7!A29</f>
        <v>0</v>
      </c>
      <c r="D29" s="367">
        <f>ع7!B29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ع7!N29</f>
        <v>0</v>
      </c>
      <c r="M29" s="372">
        <f>ع7!O29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ع7!AF29</f>
        <v>0</v>
      </c>
      <c r="T29" s="412">
        <f>ع7!AG29</f>
        <v>0</v>
      </c>
      <c r="U29" s="368">
        <f>ع7!AH29</f>
        <v>0</v>
      </c>
      <c r="V29" s="412">
        <f>ع7!AI29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ع7!A30</f>
        <v>0</v>
      </c>
      <c r="D30" s="367">
        <f>ع7!B30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ع7!N30</f>
        <v>#NAME?</v>
      </c>
      <c r="M30" s="372" t="e">
        <f ca="1">ع7!O30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ع7!AF30</f>
        <v>#NAME?</v>
      </c>
      <c r="T30" s="412" t="e">
        <f ca="1">ع7!AG30</f>
        <v>#NAME?</v>
      </c>
      <c r="U30" s="368" t="e">
        <f ca="1">ع7!AH30</f>
        <v>#NAME?</v>
      </c>
      <c r="V30" s="412" t="e">
        <f ca="1">ع7!AI30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ع7!A31</f>
        <v>0</v>
      </c>
      <c r="D31" s="367">
        <f>ع7!B31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ع7!N31</f>
        <v>#NAME?</v>
      </c>
      <c r="M31" s="372" t="e">
        <f ca="1">ع7!O31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ع7!AF31</f>
        <v>#NAME?</v>
      </c>
      <c r="T31" s="412" t="e">
        <f ca="1">ع7!AG31</f>
        <v>#NAME?</v>
      </c>
      <c r="U31" s="368" t="e">
        <f ca="1">ع7!AH31</f>
        <v>#NAME?</v>
      </c>
      <c r="V31" s="412" t="e">
        <f ca="1">ع7!AI31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ع7!A34</f>
        <v>0</v>
      </c>
      <c r="D34" s="350">
        <f>ع7!B34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ع7!N34</f>
        <v>0</v>
      </c>
      <c r="M34" s="350">
        <f>ع7!O34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ع7!AF34</f>
        <v>0</v>
      </c>
      <c r="T34" s="352">
        <f>ع7!AG34</f>
        <v>631171</v>
      </c>
      <c r="U34" s="351">
        <f>ع7!AH34</f>
        <v>0</v>
      </c>
      <c r="V34" s="421">
        <f>ع7!AI34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ع7!A35</f>
        <v>0</v>
      </c>
      <c r="D35" s="367">
        <f>ع7!B35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ع7!N35</f>
        <v>0</v>
      </c>
      <c r="M35" s="367">
        <f>ع7!O35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ع7!AF35</f>
        <v>0</v>
      </c>
      <c r="T35" s="369">
        <f>ع7!AG35</f>
        <v>0</v>
      </c>
      <c r="U35" s="368">
        <f>ع7!AH35</f>
        <v>0</v>
      </c>
      <c r="V35" s="412">
        <f>ع7!AI35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ع7!A36</f>
        <v>0</v>
      </c>
      <c r="D36" s="367">
        <f>ع7!B36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ع7!N36</f>
        <v>0</v>
      </c>
      <c r="M36" s="367">
        <f>ع7!O36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ع7!AF36</f>
        <v>0</v>
      </c>
      <c r="T36" s="369">
        <f>ع7!AG36</f>
        <v>0</v>
      </c>
      <c r="U36" s="368">
        <f>ع7!AH36</f>
        <v>0</v>
      </c>
      <c r="V36" s="412">
        <f>ع7!AI36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ع7!A37</f>
        <v>0</v>
      </c>
      <c r="D37" s="367">
        <f>ع7!B37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ع7!N37</f>
        <v>0</v>
      </c>
      <c r="M37" s="367">
        <f>ع7!O37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ع7!AF37</f>
        <v>0</v>
      </c>
      <c r="T37" s="369">
        <f>ع7!AG37</f>
        <v>0</v>
      </c>
      <c r="U37" s="368">
        <f>ع7!AH37</f>
        <v>0</v>
      </c>
      <c r="V37" s="412">
        <f>ع7!AI37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ع7!A38</f>
        <v>0</v>
      </c>
      <c r="D38" s="367">
        <f>ع7!B38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ع7!N38</f>
        <v>0</v>
      </c>
      <c r="M38" s="367">
        <f>ع7!O38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ع7!AF38</f>
        <v>0</v>
      </c>
      <c r="T38" s="369">
        <f>ع7!AG38</f>
        <v>0</v>
      </c>
      <c r="U38" s="368">
        <f>ع7!AH38</f>
        <v>0</v>
      </c>
      <c r="V38" s="412">
        <f>ع7!AI38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ع7!A39</f>
        <v>0</v>
      </c>
      <c r="D39" s="367">
        <f>ع7!B39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ع7!N39</f>
        <v>0</v>
      </c>
      <c r="M39" s="367">
        <f>ع7!O39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ع7!AF39</f>
        <v>0</v>
      </c>
      <c r="T39" s="369">
        <f>ع7!AG39</f>
        <v>0</v>
      </c>
      <c r="U39" s="368">
        <f>ع7!AH39</f>
        <v>0</v>
      </c>
      <c r="V39" s="412">
        <f>ع7!AI39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ع7!A40</f>
        <v>0</v>
      </c>
      <c r="D40" s="367">
        <f>ع7!B40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ع7!N40</f>
        <v>0</v>
      </c>
      <c r="M40" s="367">
        <f>ع7!O40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ع7!AF40</f>
        <v>0</v>
      </c>
      <c r="T40" s="369">
        <f>ع7!AG40</f>
        <v>0</v>
      </c>
      <c r="U40" s="368">
        <f>ع7!AH40</f>
        <v>0</v>
      </c>
      <c r="V40" s="412">
        <f>ع7!AI40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ع7!A43</f>
        <v>0</v>
      </c>
      <c r="D43" s="350">
        <f>ع7!B43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ع7!N43</f>
        <v>0</v>
      </c>
      <c r="M43" s="350">
        <f>ع7!O43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ع7!AF43</f>
        <v>0</v>
      </c>
      <c r="T43" s="421">
        <f>ع7!AG43</f>
        <v>0</v>
      </c>
      <c r="U43" s="351">
        <f>ع7!AH43</f>
        <v>0</v>
      </c>
      <c r="V43" s="421">
        <f>ع7!AI43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ع7!A44</f>
        <v>0</v>
      </c>
      <c r="D44" s="367">
        <f>ع7!B44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ع7!N44</f>
        <v>0</v>
      </c>
      <c r="M44" s="367">
        <f>ع7!O44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ع7!AF44</f>
        <v>0</v>
      </c>
      <c r="T44" s="412">
        <f>ع7!AG44</f>
        <v>0</v>
      </c>
      <c r="U44" s="368">
        <f>ع7!AH44</f>
        <v>0</v>
      </c>
      <c r="V44" s="412">
        <f>ع7!AI44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ع7!A45</f>
        <v>0</v>
      </c>
      <c r="D45" s="367">
        <f>ع7!B45</f>
        <v>32346368</v>
      </c>
      <c r="E45" s="374"/>
      <c r="F45" s="375">
        <v>5097680</v>
      </c>
      <c r="G45" s="348"/>
      <c r="H45" s="335" t="s">
        <v>91</v>
      </c>
      <c r="I45" s="334"/>
      <c r="J45" s="374">
        <v>0</v>
      </c>
      <c r="K45" s="378">
        <v>5097680</v>
      </c>
      <c r="L45" s="366">
        <f>ع7!N45</f>
        <v>0</v>
      </c>
      <c r="M45" s="367">
        <f>ع7!O45</f>
        <v>32346368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ع7!AF45</f>
        <v>0</v>
      </c>
      <c r="T45" s="412">
        <f>ع7!AG45</f>
        <v>0</v>
      </c>
      <c r="U45" s="368">
        <f>ع7!AH45</f>
        <v>0</v>
      </c>
      <c r="V45" s="412">
        <f>ع7!AI45</f>
        <v>0</v>
      </c>
      <c r="W45" s="366">
        <f t="shared" si="55"/>
        <v>0</v>
      </c>
      <c r="X45" s="377">
        <f t="shared" si="55"/>
        <v>5097680</v>
      </c>
      <c r="Y45" s="366">
        <f t="shared" si="56"/>
        <v>0</v>
      </c>
      <c r="Z45" s="372">
        <f t="shared" si="56"/>
        <v>5097680</v>
      </c>
      <c r="AA45" s="342"/>
      <c r="AB45" s="366">
        <f t="shared" si="57"/>
        <v>0</v>
      </c>
      <c r="AC45" s="377">
        <f t="shared" si="58"/>
        <v>5097680</v>
      </c>
      <c r="AD45" s="366">
        <f t="shared" si="59"/>
        <v>0</v>
      </c>
      <c r="AE45" s="377">
        <f t="shared" si="60"/>
        <v>5097680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ع7!A46</f>
        <v>0</v>
      </c>
      <c r="D46" s="367">
        <f>ع7!B46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ع7!N46</f>
        <v>0</v>
      </c>
      <c r="M46" s="367">
        <f>ع7!O46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ع7!AF46</f>
        <v>0</v>
      </c>
      <c r="T46" s="412">
        <f>ع7!AG46</f>
        <v>0</v>
      </c>
      <c r="U46" s="368">
        <f>ع7!AH46</f>
        <v>0</v>
      </c>
      <c r="V46" s="412">
        <f>ع7!AI46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ع7!A47</f>
        <v>0</v>
      </c>
      <c r="D47" s="367">
        <f>ع7!B47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ع7!N47</f>
        <v>0</v>
      </c>
      <c r="M47" s="367">
        <f>ع7!O47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ع7!AF47</f>
        <v>0</v>
      </c>
      <c r="T47" s="412">
        <f>ع7!AG47</f>
        <v>0</v>
      </c>
      <c r="U47" s="368">
        <f>ع7!AH47</f>
        <v>0</v>
      </c>
      <c r="V47" s="412">
        <f>ع7!AI47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ع7!A48</f>
        <v>0</v>
      </c>
      <c r="D48" s="367">
        <f>ع7!B48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ع7!N48</f>
        <v>0</v>
      </c>
      <c r="M48" s="367">
        <f>ع7!O48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ع7!AF48</f>
        <v>0</v>
      </c>
      <c r="T48" s="412">
        <f>ع7!AG48</f>
        <v>0</v>
      </c>
      <c r="U48" s="368">
        <f>ع7!AH48</f>
        <v>0</v>
      </c>
      <c r="V48" s="412">
        <f>ع7!AI48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32346368</v>
      </c>
      <c r="E49" s="338">
        <f>(SUM(F43:F48)+SUM(E43:E48)%-F49)*100</f>
        <v>0</v>
      </c>
      <c r="F49" s="341">
        <f>INT(SUM(F43:F48)+(SUM(E43:E48))%)</f>
        <v>5097680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5097680</v>
      </c>
      <c r="L49" s="338">
        <f>(SUM(M43:M48)+SUM(L43:L48)%-M49)*100</f>
        <v>0</v>
      </c>
      <c r="M49" s="339">
        <f>INT(SUM(M43:M48)+(SUM(L43:L48))%)</f>
        <v>32346368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5097680</v>
      </c>
      <c r="Y49" s="338">
        <f>(SUM(Z43:Z48)+SUM(Y43:Y48)%-Z49)*100</f>
        <v>0</v>
      </c>
      <c r="Z49" s="341">
        <f>INT(SUM(Z43:Z48)+(SUM(Y43:Y48))%)</f>
        <v>5097680</v>
      </c>
      <c r="AA49" s="342"/>
      <c r="AB49" s="338">
        <f>(SUM(AC43:AC48)+SUM(AB43:AB48)%-AC49)*100</f>
        <v>0</v>
      </c>
      <c r="AC49" s="339">
        <f>INT(SUM(AC43:AC48)+(SUM(AB43:AB48))%)</f>
        <v>5097680</v>
      </c>
      <c r="AD49" s="338">
        <f>(SUM(AE43:AE48)+SUM(AD43:AD48)%-AE49)*100</f>
        <v>0</v>
      </c>
      <c r="AE49" s="340">
        <f>INT(SUM(AE43:AE48)+(SUM(AD43:AD48))%)</f>
        <v>5728851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ع7!A51</f>
        <v>0</v>
      </c>
      <c r="D51" s="350">
        <f>ع7!B51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ع7!N51</f>
        <v>0</v>
      </c>
      <c r="M51" s="350">
        <f>ع7!O51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ع7!AF51</f>
        <v>0</v>
      </c>
      <c r="T51" s="421">
        <f>ع7!AG51</f>
        <v>0</v>
      </c>
      <c r="U51" s="351">
        <f>ع7!AH51</f>
        <v>0</v>
      </c>
      <c r="V51" s="421">
        <f>ع7!AI51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ع7!A52</f>
        <v>0</v>
      </c>
      <c r="D52" s="367">
        <f>ع7!B52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ع7!N52</f>
        <v>0</v>
      </c>
      <c r="M52" s="367">
        <f>ع7!O52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ع7!AF52</f>
        <v>0</v>
      </c>
      <c r="T52" s="412">
        <f>ع7!AG52</f>
        <v>0</v>
      </c>
      <c r="U52" s="368">
        <f>ع7!AH52</f>
        <v>0</v>
      </c>
      <c r="V52" s="412">
        <f>ع7!AI52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ع7!A53</f>
        <v>0</v>
      </c>
      <c r="D53" s="367">
        <f>ع7!B53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ع7!N53</f>
        <v>0</v>
      </c>
      <c r="M53" s="367">
        <f>ع7!O53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ع7!AF53</f>
        <v>0</v>
      </c>
      <c r="T53" s="412">
        <f>ع7!AG53</f>
        <v>0</v>
      </c>
      <c r="U53" s="368">
        <f>ع7!AH53</f>
        <v>0</v>
      </c>
      <c r="V53" s="412">
        <f>ع7!AI53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ع7!A54</f>
        <v>0</v>
      </c>
      <c r="D54" s="367">
        <f>ع7!B54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ع7!N54</f>
        <v>0</v>
      </c>
      <c r="M54" s="367">
        <f>ع7!O54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ع7!AF54</f>
        <v>0</v>
      </c>
      <c r="T54" s="412">
        <f>ع7!AG54</f>
        <v>0</v>
      </c>
      <c r="U54" s="368">
        <f>ع7!AH54</f>
        <v>0</v>
      </c>
      <c r="V54" s="412">
        <f>ع7!AI54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ع7!A55</f>
        <v>0</v>
      </c>
      <c r="D55" s="367">
        <f>ع7!B55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ع7!N55</f>
        <v>0</v>
      </c>
      <c r="M55" s="367">
        <f>ع7!O55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ع7!AF55</f>
        <v>0</v>
      </c>
      <c r="T55" s="412">
        <f>ع7!AG55</f>
        <v>0</v>
      </c>
      <c r="U55" s="368">
        <f>ع7!AH55</f>
        <v>0</v>
      </c>
      <c r="V55" s="412">
        <f>ع7!AI55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ع7!A56</f>
        <v>0</v>
      </c>
      <c r="D56" s="367">
        <f>ع7!B56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ع7!N56</f>
        <v>0</v>
      </c>
      <c r="M56" s="367">
        <f>ع7!O56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ع7!AF56</f>
        <v>0</v>
      </c>
      <c r="T56" s="412">
        <f>ع7!AG56</f>
        <v>0</v>
      </c>
      <c r="U56" s="368">
        <f>ع7!AH56</f>
        <v>0</v>
      </c>
      <c r="V56" s="412">
        <f>ع7!AI56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ع7!A57</f>
        <v>0</v>
      </c>
      <c r="D57" s="367">
        <f>ع7!B57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ع7!N57</f>
        <v>0</v>
      </c>
      <c r="M57" s="367">
        <f>ع7!O57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ع7!AF57</f>
        <v>0</v>
      </c>
      <c r="T57" s="412">
        <f>ع7!AG57</f>
        <v>0</v>
      </c>
      <c r="U57" s="368">
        <f>ع7!AH57</f>
        <v>0</v>
      </c>
      <c r="V57" s="412">
        <f>ع7!AI57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ع7!A58</f>
        <v>0</v>
      </c>
      <c r="D58" s="367">
        <f>ع7!B58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ع7!N58</f>
        <v>0</v>
      </c>
      <c r="M58" s="367">
        <f>ع7!O58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ع7!AF58</f>
        <v>0</v>
      </c>
      <c r="T58" s="412">
        <f>ع7!AG58</f>
        <v>0</v>
      </c>
      <c r="U58" s="368">
        <f>ع7!AH58</f>
        <v>0</v>
      </c>
      <c r="V58" s="412">
        <f>ع7!AI58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ع7!A59</f>
        <v>0</v>
      </c>
      <c r="D59" s="367">
        <f>ع7!B59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ع7!N59</f>
        <v>0</v>
      </c>
      <c r="M59" s="367">
        <f>ع7!O59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ع7!AF59</f>
        <v>0</v>
      </c>
      <c r="T59" s="412">
        <f>ع7!AG59</f>
        <v>0</v>
      </c>
      <c r="U59" s="368">
        <f>ع7!AH59</f>
        <v>0</v>
      </c>
      <c r="V59" s="412">
        <f>ع7!AI59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ع7!A60</f>
        <v>0</v>
      </c>
      <c r="D60" s="367">
        <f>ع7!B60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ع7!N60</f>
        <v>0</v>
      </c>
      <c r="M60" s="367">
        <f>ع7!O60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ع7!AF60</f>
        <v>0</v>
      </c>
      <c r="T60" s="412">
        <f>ع7!AG60</f>
        <v>0</v>
      </c>
      <c r="U60" s="368">
        <f>ع7!AH60</f>
        <v>0</v>
      </c>
      <c r="V60" s="412">
        <f>ع7!AI60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ع7!A63</f>
        <v>0</v>
      </c>
      <c r="D63" s="350">
        <f>ع7!B63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ع7!N63</f>
        <v>0</v>
      </c>
      <c r="M63" s="350">
        <f>ع7!O63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ع7!AF63</f>
        <v>0</v>
      </c>
      <c r="T63" s="421">
        <f>ع7!AG63</f>
        <v>0</v>
      </c>
      <c r="U63" s="351">
        <f>ع7!AH63</f>
        <v>0</v>
      </c>
      <c r="V63" s="421">
        <f>ع7!AI63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ع7!A64</f>
        <v>0</v>
      </c>
      <c r="D64" s="367">
        <f>ع7!B64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ع7!N64</f>
        <v>0</v>
      </c>
      <c r="M64" s="367">
        <f>ع7!O64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ع7!AF64</f>
        <v>0</v>
      </c>
      <c r="T64" s="412">
        <f>ع7!AG64</f>
        <v>0</v>
      </c>
      <c r="U64" s="368">
        <f>ع7!AH64</f>
        <v>0</v>
      </c>
      <c r="V64" s="412">
        <f>ع7!AI64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ع7!A65</f>
        <v>0</v>
      </c>
      <c r="D65" s="367">
        <f>ع7!B65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ع7!N65</f>
        <v>0</v>
      </c>
      <c r="M65" s="367">
        <f>ع7!O65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ع7!AF65</f>
        <v>0</v>
      </c>
      <c r="T65" s="412">
        <f>ع7!AG65</f>
        <v>0</v>
      </c>
      <c r="U65" s="368">
        <f>ع7!AH65</f>
        <v>0</v>
      </c>
      <c r="V65" s="412">
        <f>ع7!AI65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ع7!A66</f>
        <v>0</v>
      </c>
      <c r="D66" s="380">
        <f>ع7!B66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ع7!N66</f>
        <v>0</v>
      </c>
      <c r="M66" s="380">
        <f>ع7!O66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ع7!AF66</f>
        <v>0</v>
      </c>
      <c r="T66" s="418">
        <f>ع7!AG66</f>
        <v>0</v>
      </c>
      <c r="U66" s="381">
        <f>ع7!AH66</f>
        <v>0</v>
      </c>
      <c r="V66" s="418">
        <f>ع7!AI66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6">
    <tabColor rgb="FFFF0000"/>
  </sheetPr>
  <dimension ref="B1:K55"/>
  <sheetViews>
    <sheetView showGridLines="0" rightToLeft="1" zoomScale="40" zoomScaleNormal="40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405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7">
    <tabColor indexed="12"/>
  </sheetPr>
  <dimension ref="A1:L324"/>
  <sheetViews>
    <sheetView showGridLines="0" rightToLeft="1" view="pageBreakPreview" topLeftCell="A165" zoomScale="117" zoomScaleNormal="80" zoomScaleSheetLayoutView="8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سبتمبر!$C$44</f>
        <v>#NAME?</v>
      </c>
      <c r="C1" s="111"/>
      <c r="D1" s="484">
        <v>1</v>
      </c>
      <c r="E1" s="485"/>
      <c r="F1" s="489" t="str">
        <f>MID(سبتمبر!$C$28,3,FIND("من",سبتمبر!$C$28)-4)&amp;RIGHT(سبتمبر!$C$28,6)</f>
        <v xml:space="preserve"> شهر سبتمبر2024م </v>
      </c>
      <c r="G1" s="488"/>
      <c r="H1" s="488" t="str">
        <f>سبتمبر!$C$42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0</v>
      </c>
      <c r="H4" s="265">
        <f>(SUM(I5,I16,I23,I26,I31)+SUM(H5,H16,H23,H26,H31)%-I4)*100</f>
        <v>44</v>
      </c>
      <c r="I4" s="267">
        <f>INT(SUM(I5,I16,I23,I26,I31)+(SUM(H5,H16,H23,H26,H31))%)</f>
        <v>131578593</v>
      </c>
      <c r="J4" s="268">
        <f t="shared" ref="J4:J46" si="0">(SUM(G4,I4)+SUM(F4,H4)%-K4)*100</f>
        <v>44</v>
      </c>
      <c r="K4" s="269">
        <f t="shared" ref="K4:K46" si="1">INT(SUM(G4,I4)+SUM(F4,H4)%)</f>
        <v>131578593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0</v>
      </c>
      <c r="H5" s="271">
        <f>(SUM(I6)+SUM(H6)%-I5)*100</f>
        <v>44</v>
      </c>
      <c r="I5" s="273">
        <f>INT(SUM(I6)+(SUM(H6))%)</f>
        <v>131578593</v>
      </c>
      <c r="J5" s="274">
        <f t="shared" si="0"/>
        <v>44</v>
      </c>
      <c r="K5" s="275">
        <f t="shared" si="1"/>
        <v>131578593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0</v>
      </c>
      <c r="H6" s="271">
        <f>(SUM(I7:I15)+SUM(H7:H15)%-I6)*100</f>
        <v>44</v>
      </c>
      <c r="I6" s="273">
        <f>INT(SUM(I7:I15)+(SUM(H7:H15))%)</f>
        <v>131578593</v>
      </c>
      <c r="J6" s="274">
        <f t="shared" si="0"/>
        <v>44</v>
      </c>
      <c r="K6" s="275">
        <f t="shared" si="1"/>
        <v>131578593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ش8!J7</f>
        <v>0</v>
      </c>
      <c r="I7" s="126">
        <f>ش8!K7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ش8!J8</f>
        <v>0</v>
      </c>
      <c r="I8" s="133">
        <f>ش8!K8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ش8!J9</f>
        <v>0</v>
      </c>
      <c r="I9" s="133">
        <f>ش8!K9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ش8!J10</f>
        <v>0</v>
      </c>
      <c r="I10" s="133">
        <f>ش8!K10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ش8!J11</f>
        <v>0</v>
      </c>
      <c r="I11" s="133">
        <f>ش8!K11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/>
      <c r="H12" s="132">
        <f>ش8!J12</f>
        <v>0</v>
      </c>
      <c r="I12" s="133">
        <f>ش8!K12</f>
        <v>23862960</v>
      </c>
      <c r="J12" s="130">
        <f t="shared" si="0"/>
        <v>0</v>
      </c>
      <c r="K12" s="134">
        <f t="shared" si="1"/>
        <v>23862960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/>
      <c r="H13" s="132">
        <f>ش8!J13</f>
        <v>0</v>
      </c>
      <c r="I13" s="133">
        <f>ش8!K13</f>
        <v>20026908</v>
      </c>
      <c r="J13" s="130">
        <f t="shared" si="0"/>
        <v>0</v>
      </c>
      <c r="K13" s="134">
        <f t="shared" si="1"/>
        <v>20026908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/>
      <c r="H14" s="132">
        <f>ش8!J14</f>
        <v>0</v>
      </c>
      <c r="I14" s="133">
        <f>ش8!K14</f>
        <v>15963200</v>
      </c>
      <c r="J14" s="130">
        <f t="shared" si="0"/>
        <v>0</v>
      </c>
      <c r="K14" s="134">
        <f t="shared" si="1"/>
        <v>15963200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/>
      <c r="H15" s="139">
        <f>ش8!J15</f>
        <v>44</v>
      </c>
      <c r="I15" s="140">
        <f>ش8!K15</f>
        <v>71725525</v>
      </c>
      <c r="J15" s="138">
        <f t="shared" si="0"/>
        <v>44</v>
      </c>
      <c r="K15" s="141">
        <f t="shared" si="1"/>
        <v>71725525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ش8!J18</f>
        <v>0</v>
      </c>
      <c r="I18" s="126">
        <f>ش8!K18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ش8!J19</f>
        <v>0</v>
      </c>
      <c r="I19" s="140">
        <f>ش8!K19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ش8!J21</f>
        <v>0</v>
      </c>
      <c r="I21" s="126">
        <f>ش8!K21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ش8!J22</f>
        <v>0</v>
      </c>
      <c r="I22" s="140">
        <f>ش8!K22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ش8!J25</f>
        <v>0</v>
      </c>
      <c r="I25" s="119">
        <f>ش8!K25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ش8!J28</f>
        <v>0</v>
      </c>
      <c r="I28" s="126">
        <f>ش8!K28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ش8!J29</f>
        <v>0</v>
      </c>
      <c r="I29" s="133">
        <f>ش8!K29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ش8!J30</f>
        <v>0</v>
      </c>
      <c r="I30" s="140">
        <f>ش8!K30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ش8!J33</f>
        <v>0</v>
      </c>
      <c r="I33" s="119">
        <f>ش8!K33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ش8!J35</f>
        <v>0</v>
      </c>
      <c r="I35" s="126">
        <f>ش8!K35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ش8!J36</f>
        <v>0</v>
      </c>
      <c r="I36" s="133">
        <f>ش8!K36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ش8!J37</f>
        <v>0</v>
      </c>
      <c r="I37" s="140">
        <f>ش8!K37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ش8!J39</f>
        <v>0</v>
      </c>
      <c r="I39" s="126">
        <f>ش8!K39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ش8!J40</f>
        <v>0</v>
      </c>
      <c r="I40" s="133">
        <f>ش8!K40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ش8!J41</f>
        <v>0</v>
      </c>
      <c r="I41" s="133">
        <f>ش8!K41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ش8!J42</f>
        <v>0</v>
      </c>
      <c r="I42" s="133">
        <f>ش8!K42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ش8!J43</f>
        <v>0</v>
      </c>
      <c r="I43" s="133">
        <f>ش8!K43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ش8!J44</f>
        <v>0</v>
      </c>
      <c r="I44" s="133">
        <f>ش8!K44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ش8!J45</f>
        <v>0</v>
      </c>
      <c r="I45" s="133">
        <f>ش8!K45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ش8!J46</f>
        <v>0</v>
      </c>
      <c r="I46" s="151">
        <f>ش8!K46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سبتمبر2024م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ش8!J52</f>
        <v>0</v>
      </c>
      <c r="I52" s="162">
        <f>ش8!K52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ش8!J53</f>
        <v>0</v>
      </c>
      <c r="I53" s="133">
        <f>ش8!K53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ش8!J54</f>
        <v>0</v>
      </c>
      <c r="I54" s="168">
        <f>ش8!K54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ش8!J57</f>
        <v>0</v>
      </c>
      <c r="I57" s="162">
        <f>ش8!K57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ش8!J58</f>
        <v>0</v>
      </c>
      <c r="I58" s="133">
        <f>ش8!K58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ش8!J59</f>
        <v>0</v>
      </c>
      <c r="I59" s="168">
        <f>ش8!K59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ش8!J61</f>
        <v>0</v>
      </c>
      <c r="I61" s="162">
        <f>ش8!K61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ش8!J62</f>
        <v>0</v>
      </c>
      <c r="I62" s="133">
        <f>ش8!K62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ش8!J63</f>
        <v>0</v>
      </c>
      <c r="I63" s="133">
        <f>ش8!K63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ش8!J64</f>
        <v>0</v>
      </c>
      <c r="I64" s="133">
        <f>ش8!K64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ش8!J65</f>
        <v>0</v>
      </c>
      <c r="I65" s="151">
        <f>ش8!K65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0</v>
      </c>
      <c r="H67" s="265">
        <f>(SUM(I68,I74,I121,I127,I134)+SUM(H68,H74,H121,H127,H134)%-I67)*100</f>
        <v>47</v>
      </c>
      <c r="I67" s="267">
        <f>INT(SUM(I68,I74,I121,I127,I134)+(SUM(H68,H74,H121,H127,H134))%)</f>
        <v>3897607</v>
      </c>
      <c r="J67" s="268">
        <f t="shared" ref="J67:J89" si="4">(SUM(G67,I67)+SUM(F67,H67)%-K67)*100</f>
        <v>47</v>
      </c>
      <c r="K67" s="269">
        <f t="shared" ref="K67:K89" si="5">INT(SUM(G67,I67)+SUM(F67,H67)%)</f>
        <v>3897607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ش8!J70</f>
        <v>0</v>
      </c>
      <c r="I70" s="162">
        <f>ش8!K70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ش8!J71</f>
        <v>0</v>
      </c>
      <c r="I71" s="133">
        <f>ش8!K71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ش8!J72</f>
        <v>0</v>
      </c>
      <c r="I72" s="133">
        <f>ش8!K72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ش8!J73</f>
        <v>0</v>
      </c>
      <c r="I73" s="168">
        <f>ش8!K73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592444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ش8!J76</f>
        <v>0</v>
      </c>
      <c r="I76" s="162">
        <f>ش8!K76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ش8!J77</f>
        <v>0</v>
      </c>
      <c r="I77" s="133">
        <f>ش8!K77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ش8!J78</f>
        <v>0</v>
      </c>
      <c r="I78" s="168">
        <f>ش8!K78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592444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ش8!J80</f>
        <v>0</v>
      </c>
      <c r="I80" s="162">
        <f>ش8!K80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ش8!J81</f>
        <v>0</v>
      </c>
      <c r="I81" s="133">
        <f>ش8!K81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ش8!J82</f>
        <v>0</v>
      </c>
      <c r="I82" s="133">
        <f>ش8!K82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ش8!J83</f>
        <v>0</v>
      </c>
      <c r="I83" s="133">
        <f>ش8!K83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ش8!J84</f>
        <v>0</v>
      </c>
      <c r="I84" s="133">
        <f>ش8!K84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ش8!J85</f>
        <v>0</v>
      </c>
      <c r="I85" s="133">
        <f>ش8!K85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ش8!J86</f>
        <v>0</v>
      </c>
      <c r="I86" s="133">
        <f>ش8!K86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ش8!J87</f>
        <v>0</v>
      </c>
      <c r="I87" s="133">
        <f>ش8!K87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ش8!J88</f>
        <v>0</v>
      </c>
      <c r="I88" s="133">
        <f>ش8!K88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ش8!J89</f>
        <v>0</v>
      </c>
      <c r="I89" s="151">
        <f>ش8!K89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سبتمبر2024م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ش8!J94</f>
        <v>0</v>
      </c>
      <c r="I94" s="181">
        <f>ش8!K94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ش8!J95</f>
        <v>0</v>
      </c>
      <c r="I95" s="133">
        <f>ش8!K95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ش8!J96</f>
        <v>0</v>
      </c>
      <c r="I96" s="133">
        <f>ش8!K96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ش8!J97</f>
        <v>0</v>
      </c>
      <c r="I97" s="133">
        <f>ش8!K97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ش8!J98</f>
        <v>0</v>
      </c>
      <c r="I98" s="133">
        <f>ش8!K98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ش8!J99</f>
        <v>0</v>
      </c>
      <c r="I99" s="133">
        <f>ش8!K99</f>
        <v>592444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ش8!J100</f>
        <v>0</v>
      </c>
      <c r="I100" s="168">
        <f>ش8!K100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ش8!J102</f>
        <v>0</v>
      </c>
      <c r="I102" s="162">
        <f>ش8!K102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ش8!J103</f>
        <v>0</v>
      </c>
      <c r="I103" s="133">
        <f>ش8!K103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ش8!J104</f>
        <v>0</v>
      </c>
      <c r="I104" s="133">
        <f>ش8!K104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ش8!J105</f>
        <v>0</v>
      </c>
      <c r="I105" s="133">
        <f>ش8!K105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ش8!J106</f>
        <v>0</v>
      </c>
      <c r="I106" s="133">
        <f>ش8!K106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ش8!J107</f>
        <v>0</v>
      </c>
      <c r="I107" s="133">
        <f>ش8!K107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ش8!J108</f>
        <v>0</v>
      </c>
      <c r="I108" s="133">
        <f>ش8!K108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ش8!J109</f>
        <v>0</v>
      </c>
      <c r="I109" s="133">
        <f>ش8!K109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ش8!J110</f>
        <v>0</v>
      </c>
      <c r="I110" s="133">
        <f>ش8!K110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ش8!J111</f>
        <v>0</v>
      </c>
      <c r="I111" s="133">
        <f>ش8!K111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ش8!J112</f>
        <v>0</v>
      </c>
      <c r="I112" s="133">
        <f>ش8!K112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ش8!J113</f>
        <v>0</v>
      </c>
      <c r="I113" s="133">
        <f>ش8!K113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ش8!J114</f>
        <v>0</v>
      </c>
      <c r="I114" s="133">
        <f>ش8!K114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ش8!J115</f>
        <v>0</v>
      </c>
      <c r="I115" s="133">
        <f>ش8!K115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ش8!J116</f>
        <v>0</v>
      </c>
      <c r="I116" s="133">
        <f>ش8!K116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ش8!J117</f>
        <v>0</v>
      </c>
      <c r="I117" s="133">
        <f>ش8!K117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ش8!J118</f>
        <v>0</v>
      </c>
      <c r="I118" s="133">
        <f>ش8!K118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ش8!J119</f>
        <v>0</v>
      </c>
      <c r="I119" s="133">
        <f>ش8!K119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ش8!J120</f>
        <v>0</v>
      </c>
      <c r="I120" s="140">
        <f>ش8!K120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47</v>
      </c>
      <c r="I121" s="273">
        <f>INT(SUM(I122,I124)+(SUM(H122,H124))%)</f>
        <v>3305163</v>
      </c>
      <c r="J121" s="274">
        <f t="shared" si="6"/>
        <v>47</v>
      </c>
      <c r="K121" s="275">
        <f t="shared" si="7"/>
        <v>3305163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47</v>
      </c>
      <c r="I122" s="285">
        <f>INT(SUM(I123)+(SUM(H123))%)</f>
        <v>3305163</v>
      </c>
      <c r="J122" s="282">
        <f t="shared" si="6"/>
        <v>47</v>
      </c>
      <c r="K122" s="286">
        <f t="shared" si="7"/>
        <v>3305163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/>
      <c r="H123" s="189">
        <f>ش8!J123</f>
        <v>47</v>
      </c>
      <c r="I123" s="190">
        <f>ش8!K123</f>
        <v>3305163</v>
      </c>
      <c r="J123" s="188">
        <f t="shared" si="6"/>
        <v>47</v>
      </c>
      <c r="K123" s="191">
        <f t="shared" si="7"/>
        <v>3305163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ش8!J125</f>
        <v>0</v>
      </c>
      <c r="I125" s="162">
        <f>ش8!K125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ش8!J126</f>
        <v>0</v>
      </c>
      <c r="I126" s="140">
        <f>ش8!K126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ش8!J129</f>
        <v>0</v>
      </c>
      <c r="I129" s="126">
        <f>ش8!K129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ش8!J130</f>
        <v>0</v>
      </c>
      <c r="I130" s="140">
        <f>ش8!K130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ش8!J132</f>
        <v>0</v>
      </c>
      <c r="I132" s="126">
        <f>ش8!K132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ش8!J133</f>
        <v>0</v>
      </c>
      <c r="I133" s="140">
        <f>ش8!K133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ش8!J136</f>
        <v>0</v>
      </c>
      <c r="I136" s="126">
        <f>ش8!K136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ش8!J137</f>
        <v>0</v>
      </c>
      <c r="I137" s="133">
        <f>ش8!K137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ش8!J138</f>
        <v>0</v>
      </c>
      <c r="I138" s="133">
        <f>ش8!K138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ش8!J139</f>
        <v>0</v>
      </c>
      <c r="I139" s="151">
        <f>ش8!K139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سبتمبر2024م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ش8!J147</f>
        <v>0</v>
      </c>
      <c r="I147" s="160">
        <f>ش8!K147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ش8!J148</f>
        <v>0</v>
      </c>
      <c r="I148" s="131">
        <f>ش8!K148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ش8!J149</f>
        <v>0</v>
      </c>
      <c r="I149" s="166">
        <f>ش8!K149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ش8!J151</f>
        <v>0</v>
      </c>
      <c r="I151" s="160">
        <f>ش8!K151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ش8!J152</f>
        <v>0</v>
      </c>
      <c r="I152" s="131">
        <f>ش8!K152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ش8!J153</f>
        <v>0</v>
      </c>
      <c r="I153" s="166">
        <f>ش8!K153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ش8!J155</f>
        <v>0</v>
      </c>
      <c r="I155" s="160">
        <f>ش8!K155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ش8!J156</f>
        <v>0</v>
      </c>
      <c r="I156" s="131">
        <f>ش8!K156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ش8!J157</f>
        <v>0</v>
      </c>
      <c r="I157" s="166">
        <f>ش8!K157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ش8!J160</f>
        <v>0</v>
      </c>
      <c r="I160" s="160">
        <f>ش8!K160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ش8!J161</f>
        <v>0</v>
      </c>
      <c r="I161" s="131">
        <f>ش8!K161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ش8!J162</f>
        <v>0</v>
      </c>
      <c r="I162" s="131">
        <f>ش8!K162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ش8!J163</f>
        <v>0</v>
      </c>
      <c r="I163" s="131">
        <f>ش8!K163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ش8!J164</f>
        <v>0</v>
      </c>
      <c r="I164" s="149">
        <f>ش8!K164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0</v>
      </c>
      <c r="H166" s="199">
        <f>H4</f>
        <v>44</v>
      </c>
      <c r="I166" s="200">
        <f>I4</f>
        <v>131578593</v>
      </c>
      <c r="J166" s="265">
        <f>(SUM(G166,I166)+SUM(F166,H166)%-K166)*100</f>
        <v>44</v>
      </c>
      <c r="K166" s="269">
        <f>INT(SUM(G166,I166)+SUM(F166,H166)%)</f>
        <v>131578593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0</v>
      </c>
      <c r="H168" s="118">
        <f>H67</f>
        <v>47</v>
      </c>
      <c r="I168" s="117">
        <f>I67</f>
        <v>3897607</v>
      </c>
      <c r="J168" s="271">
        <f>(SUM(G168,I168)+SUM(F168,H168)%-K168)*100</f>
        <v>47</v>
      </c>
      <c r="K168" s="275">
        <f>INT(SUM(G168,I168)+SUM(F168,H168)%)</f>
        <v>3897607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0</v>
      </c>
      <c r="G170" s="272">
        <f>INT(SUM(G166:G169)+(SUM(F166:F169))%)</f>
        <v>0</v>
      </c>
      <c r="H170" s="271">
        <f>(SUM(I166:I169)+SUM(H166:H169)%-I170)*100</f>
        <v>91</v>
      </c>
      <c r="I170" s="272">
        <f>INT(SUM(I166:I169)+(SUM(H166:H169))%)</f>
        <v>135476200</v>
      </c>
      <c r="J170" s="271">
        <f>(SUM(G170,I170)+SUM(F170,H170)%-K170)*100</f>
        <v>91</v>
      </c>
      <c r="K170" s="275">
        <f>INT(SUM(G170,I170)+SUM(F170,H170)%)</f>
        <v>135476200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سبتمبر2024م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ش8!J180</f>
        <v>0</v>
      </c>
      <c r="I180" s="190">
        <f>ش8!K180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ش8!J182</f>
        <v>0</v>
      </c>
      <c r="I182" s="190">
        <f>ش8!K182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ش8!J184</f>
        <v>0</v>
      </c>
      <c r="I184" s="162">
        <f>ش8!K184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ش8!J185</f>
        <v>0</v>
      </c>
      <c r="I185" s="168">
        <f>ش8!K185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ش8!J187</f>
        <v>0</v>
      </c>
      <c r="I187" s="162">
        <f>ش8!K187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ش8!J188</f>
        <v>0</v>
      </c>
      <c r="I188" s="133">
        <f>ش8!K188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ش8!J189</f>
        <v>0</v>
      </c>
      <c r="I189" s="133">
        <f>ش8!K189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ش8!J190</f>
        <v>0</v>
      </c>
      <c r="I190" s="133">
        <f>ش8!K190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ش8!J191</f>
        <v>0</v>
      </c>
      <c r="I191" s="168">
        <f>ش8!K191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ش8!J192</f>
        <v>0</v>
      </c>
      <c r="I192" s="299">
        <f>ش8!K192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ش8!J195</f>
        <v>0</v>
      </c>
      <c r="I195" s="162">
        <f>ش8!K195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ش8!J196</f>
        <v>0</v>
      </c>
      <c r="I196" s="168">
        <f>ش8!K196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ش8!J198</f>
        <v>0</v>
      </c>
      <c r="I198" s="162">
        <f>ش8!K198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ش8!J199</f>
        <v>0</v>
      </c>
      <c r="I199" s="168">
        <f>ش8!K199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ش8!J201</f>
        <v>0</v>
      </c>
      <c r="I201" s="162">
        <f>ش8!K201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ش8!J202</f>
        <v>0</v>
      </c>
      <c r="I202" s="151">
        <f>ش8!K202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435400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297400</v>
      </c>
      <c r="J205" s="274">
        <f t="shared" si="12"/>
        <v>0</v>
      </c>
      <c r="K205" s="275">
        <f t="shared" si="13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ش8!J207</f>
        <v>0</v>
      </c>
      <c r="I207" s="162">
        <f>ش8!K207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ش8!J208</f>
        <v>0</v>
      </c>
      <c r="I208" s="168">
        <f>ش8!K208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118000</v>
      </c>
      <c r="J209" s="274">
        <f t="shared" si="12"/>
        <v>0</v>
      </c>
      <c r="K209" s="275">
        <f t="shared" si="13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ش8!J210</f>
        <v>0</v>
      </c>
      <c r="I210" s="190">
        <f>ش8!K210</f>
        <v>118000</v>
      </c>
      <c r="J210" s="188">
        <f t="shared" si="12"/>
        <v>0</v>
      </c>
      <c r="K210" s="191">
        <f t="shared" si="13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ش8!J212</f>
        <v>0</v>
      </c>
      <c r="I212" s="162">
        <f>ش8!K212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ش8!J213</f>
        <v>0</v>
      </c>
      <c r="I213" s="168">
        <f>ش8!K213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49200</v>
      </c>
      <c r="J214" s="274">
        <f t="shared" si="12"/>
        <v>0</v>
      </c>
      <c r="K214" s="275">
        <f t="shared" si="13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ش8!J215</f>
        <v>0</v>
      </c>
      <c r="I215" s="162">
        <f>ش8!K215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ش8!J216</f>
        <v>0</v>
      </c>
      <c r="I216" s="133">
        <f>ش8!K216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ش8!J217</f>
        <v>0</v>
      </c>
      <c r="I217" s="133">
        <f>ش8!K217</f>
        <v>39600</v>
      </c>
      <c r="J217" s="130">
        <f t="shared" si="12"/>
        <v>0</v>
      </c>
      <c r="K217" s="134">
        <f t="shared" si="13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ش8!J218</f>
        <v>0</v>
      </c>
      <c r="I218" s="186">
        <f>ش8!K218</f>
        <v>9600</v>
      </c>
      <c r="J218" s="183">
        <f t="shared" si="12"/>
        <v>0</v>
      </c>
      <c r="K218" s="187">
        <f t="shared" si="13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108000</v>
      </c>
      <c r="J219" s="306">
        <f t="shared" si="12"/>
        <v>0</v>
      </c>
      <c r="K219" s="307">
        <f t="shared" si="13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سبتمبر2024م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ش8!J224</f>
        <v>0</v>
      </c>
      <c r="I224" s="181">
        <f>ش8!K224</f>
        <v>18000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ش8!J225</f>
        <v>0</v>
      </c>
      <c r="I225" s="133">
        <f>ش8!K225</f>
        <v>90000</v>
      </c>
      <c r="J225" s="130">
        <f t="shared" si="14"/>
        <v>0</v>
      </c>
      <c r="K225" s="134">
        <f t="shared" si="15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ش8!J226</f>
        <v>0</v>
      </c>
      <c r="I226" s="168">
        <f>ش8!K226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ش8!J228</f>
        <v>0</v>
      </c>
      <c r="I228" s="162">
        <f>ش8!K228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ش8!J229</f>
        <v>0</v>
      </c>
      <c r="I229" s="133">
        <f>ش8!K229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ش8!J230</f>
        <v>0</v>
      </c>
      <c r="I230" s="168">
        <f>ش8!K230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ش8!J232</f>
        <v>0</v>
      </c>
      <c r="I232" s="162">
        <f>ش8!K232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ش8!J233</f>
        <v>0</v>
      </c>
      <c r="I233" s="133">
        <f>ش8!K233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ش8!J234</f>
        <v>0</v>
      </c>
      <c r="I234" s="168">
        <f>ش8!K234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22200</v>
      </c>
      <c r="J235" s="274">
        <f t="shared" si="14"/>
        <v>0</v>
      </c>
      <c r="K235" s="275">
        <f t="shared" si="15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ش8!J236</f>
        <v>0</v>
      </c>
      <c r="I236" s="162">
        <f>ش8!K236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ش8!J237</f>
        <v>0</v>
      </c>
      <c r="I237" s="133">
        <f>ش8!K237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ش8!J238</f>
        <v>0</v>
      </c>
      <c r="I238" s="168">
        <f>ش8!K238</f>
        <v>22200</v>
      </c>
      <c r="J238" s="165">
        <f t="shared" si="14"/>
        <v>0</v>
      </c>
      <c r="K238" s="169">
        <f t="shared" si="15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138000</v>
      </c>
      <c r="J239" s="274">
        <f t="shared" si="14"/>
        <v>0</v>
      </c>
      <c r="K239" s="275">
        <f t="shared" si="15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ش8!J241</f>
        <v>0</v>
      </c>
      <c r="I241" s="162">
        <f>ش8!K241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ش8!J242</f>
        <v>0</v>
      </c>
      <c r="I242" s="133">
        <f>ش8!K242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ش8!J243</f>
        <v>0</v>
      </c>
      <c r="I243" s="168">
        <f>ش8!K243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138000</v>
      </c>
      <c r="J244" s="274">
        <f t="shared" si="14"/>
        <v>0</v>
      </c>
      <c r="K244" s="275">
        <f t="shared" si="15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ش8!J245</f>
        <v>0</v>
      </c>
      <c r="I245" s="162">
        <f>ش8!K245</f>
        <v>138000</v>
      </c>
      <c r="J245" s="159">
        <f t="shared" si="14"/>
        <v>0</v>
      </c>
      <c r="K245" s="163">
        <f t="shared" si="15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ش8!J246</f>
        <v>0</v>
      </c>
      <c r="I246" s="133">
        <f>ش8!K246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ش8!J247</f>
        <v>0</v>
      </c>
      <c r="I247" s="168">
        <f>ش8!K247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ش8!J249</f>
        <v>0</v>
      </c>
      <c r="I249" s="190">
        <f>ش8!K249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ش8!J252</f>
        <v>0</v>
      </c>
      <c r="I252" s="162">
        <f>ش8!K252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ش8!J253</f>
        <v>0</v>
      </c>
      <c r="I253" s="133">
        <f>ش8!K253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ش8!J254</f>
        <v>0</v>
      </c>
      <c r="I254" s="168">
        <f>ش8!K254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ش8!J256</f>
        <v>0</v>
      </c>
      <c r="I256" s="162">
        <f>ش8!K256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ش8!J257</f>
        <v>0</v>
      </c>
      <c r="I257" s="168">
        <f>ش8!K257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ش8!J259</f>
        <v>0</v>
      </c>
      <c r="I259" s="162">
        <f>ش8!K259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ش8!J260</f>
        <v>0</v>
      </c>
      <c r="I260" s="133">
        <f>ش8!K260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ش8!J261</f>
        <v>0</v>
      </c>
      <c r="I261" s="168">
        <f>ش8!K261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ش8!J264</f>
        <v>0</v>
      </c>
      <c r="I264" s="162">
        <f>ش8!K264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ش8!J265</f>
        <v>0</v>
      </c>
      <c r="I265" s="151">
        <f>ش8!K265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سبتمبر2024م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ش8!J273</f>
        <v>0</v>
      </c>
      <c r="I273" s="162">
        <f>ش8!K273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ش8!J274</f>
        <v>0</v>
      </c>
      <c r="I274" s="133">
        <f>ش8!K274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ش8!J275</f>
        <v>0</v>
      </c>
      <c r="I275" s="133">
        <f>ش8!K275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ش8!J276</f>
        <v>0</v>
      </c>
      <c r="I276" s="168">
        <f>ش8!K276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ش8!J278</f>
        <v>0</v>
      </c>
      <c r="I278" s="162">
        <f>ش8!K278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ش8!J279</f>
        <v>0</v>
      </c>
      <c r="I279" s="133">
        <f>ش8!K279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ش8!J280</f>
        <v>0</v>
      </c>
      <c r="I280" s="133">
        <f>ش8!K280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ش8!J281</f>
        <v>0</v>
      </c>
      <c r="I281" s="168">
        <f>ش8!K281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ش8!J284</f>
        <v>0</v>
      </c>
      <c r="I284" s="162">
        <f>ش8!K284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ش8!J285</f>
        <v>0</v>
      </c>
      <c r="I285" s="168">
        <f>ش8!K285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ش8!J287</f>
        <v>0</v>
      </c>
      <c r="I287" s="190">
        <f>ش8!K287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ش8!J289</f>
        <v>0</v>
      </c>
      <c r="I289" s="195">
        <f>ش8!K289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435400</v>
      </c>
      <c r="J290" s="313">
        <f t="shared" si="16"/>
        <v>0</v>
      </c>
      <c r="K290" s="314">
        <f t="shared" si="17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سبتمبر2024م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ش8!J298</f>
        <v>0</v>
      </c>
      <c r="I298" s="162">
        <f>ش8!K298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ش8!J299</f>
        <v>0</v>
      </c>
      <c r="I299" s="133">
        <f>ش8!K299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ش8!J300</f>
        <v>0</v>
      </c>
      <c r="I300" s="168">
        <f>ش8!K300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ش8!J302</f>
        <v>0</v>
      </c>
      <c r="I302" s="162">
        <f>ش8!K302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ش8!J303</f>
        <v>0</v>
      </c>
      <c r="I303" s="133">
        <f>ش8!K303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ش8!J304</f>
        <v>0</v>
      </c>
      <c r="I304" s="168">
        <f>ش8!K304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ش8!J306</f>
        <v>0</v>
      </c>
      <c r="I306" s="162">
        <f>ش8!K306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ش8!J307</f>
        <v>0</v>
      </c>
      <c r="I307" s="133">
        <f>ش8!K307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ش8!J308</f>
        <v>0</v>
      </c>
      <c r="I308" s="168">
        <f>ش8!K308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ش8!J311</f>
        <v>0</v>
      </c>
      <c r="I311" s="162">
        <f>ش8!K311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ش8!J312</f>
        <v>0</v>
      </c>
      <c r="I312" s="133">
        <f>ش8!K312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ش8!J313</f>
        <v>0</v>
      </c>
      <c r="I313" s="133">
        <f>ش8!K313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ش8!J314</f>
        <v>0</v>
      </c>
      <c r="I314" s="133">
        <f>ش8!K314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ش8!J315</f>
        <v>0</v>
      </c>
      <c r="I315" s="168">
        <f>ش8!K315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ش8!J317</f>
        <v>0</v>
      </c>
      <c r="I317" s="195">
        <f>ش8!K317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435400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435400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8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pane xSplit="7" ySplit="4" topLeftCell="H48" activePane="bottomRight" state="frozen"/>
      <selection activeCell="C28" sqref="C28:I35"/>
      <selection pane="topRight" activeCell="C28" sqref="C28:I35"/>
      <selection pane="bottomLeft" activeCell="C28" sqref="C28:I35"/>
      <selection pane="bottomRight"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ش9!$A$1</f>
        <v>#NAME?</v>
      </c>
      <c r="B1" s="547"/>
      <c r="C1" s="547"/>
      <c r="D1" s="547"/>
      <c r="E1" s="547"/>
      <c r="F1" s="76"/>
      <c r="H1" s="78" t="str">
        <f>ش9!$F$1</f>
        <v xml:space="preserve"> شهر سبتمبر2024م </v>
      </c>
      <c r="I1" s="543"/>
      <c r="J1" s="543"/>
      <c r="K1" s="76"/>
      <c r="L1" s="546" t="str">
        <f>سبتمبر!$C$42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سبتمبر2024م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ع8!A6</f>
        <v>0</v>
      </c>
      <c r="D6" s="352">
        <f>ع8!B6</f>
        <v>0</v>
      </c>
      <c r="E6" s="351"/>
      <c r="F6" s="353"/>
      <c r="G6" s="354"/>
      <c r="H6" s="355" t="s">
        <v>53</v>
      </c>
      <c r="I6" s="356"/>
      <c r="J6" s="351">
        <f>ش9!F170</f>
        <v>0</v>
      </c>
      <c r="K6" s="352">
        <f>ش9!G170</f>
        <v>0</v>
      </c>
      <c r="L6" s="351">
        <f>ع8!N6</f>
        <v>91</v>
      </c>
      <c r="M6" s="353">
        <f>ع8!O6</f>
        <v>135476200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ع8!AF6</f>
        <v>0</v>
      </c>
      <c r="T6" s="420">
        <f>ع8!AG6</f>
        <v>0</v>
      </c>
      <c r="U6" s="351">
        <f>ع8!AH6</f>
        <v>91</v>
      </c>
      <c r="V6" s="421">
        <f>ع8!AI6</f>
        <v>135476200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0</v>
      </c>
      <c r="Z6" s="357">
        <f t="shared" si="2"/>
        <v>0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91</v>
      </c>
      <c r="AI6" s="357">
        <f>IF(AC6+AB6/100&lt;AE6+AD6/100,INT(((AE6+AD6/100)-(AC6+AB6/100))),0)</f>
        <v>135476200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ع8!A7</f>
        <v>0</v>
      </c>
      <c r="D7" s="369">
        <f>ع8!B7</f>
        <v>435400</v>
      </c>
      <c r="E7" s="368">
        <f>ش9!$F$321</f>
        <v>0</v>
      </c>
      <c r="F7" s="370">
        <f>ش9!$G$321</f>
        <v>0</v>
      </c>
      <c r="G7" s="348"/>
      <c r="H7" s="371" t="s">
        <v>54</v>
      </c>
      <c r="I7" s="356"/>
      <c r="J7" s="368"/>
      <c r="K7" s="369"/>
      <c r="L7" s="368">
        <f>ع8!N7</f>
        <v>0</v>
      </c>
      <c r="M7" s="370">
        <f>ع8!O7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ع8!AF7</f>
        <v>0</v>
      </c>
      <c r="T7" s="370">
        <f>ع8!AG7</f>
        <v>435400</v>
      </c>
      <c r="U7" s="368">
        <f>ع8!AH7</f>
        <v>0</v>
      </c>
      <c r="V7" s="412">
        <f>ع8!AI7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ع8!A8</f>
        <v>91</v>
      </c>
      <c r="D8" s="369">
        <f>ع8!B8</f>
        <v>135476200</v>
      </c>
      <c r="E8" s="374">
        <f>ش9!F170</f>
        <v>0</v>
      </c>
      <c r="F8" s="375">
        <f>ش9!G170</f>
        <v>0</v>
      </c>
      <c r="G8" s="348"/>
      <c r="H8" s="333" t="s">
        <v>55</v>
      </c>
      <c r="I8" s="334"/>
      <c r="J8" s="374">
        <f>E8</f>
        <v>0</v>
      </c>
      <c r="K8" s="378">
        <f>F8</f>
        <v>0</v>
      </c>
      <c r="L8" s="368">
        <f>ع8!N8</f>
        <v>91</v>
      </c>
      <c r="M8" s="370">
        <f>ع8!O8</f>
        <v>135476200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ع8!AF8</f>
        <v>0</v>
      </c>
      <c r="T8" s="369">
        <f>ع8!AG8</f>
        <v>0</v>
      </c>
      <c r="U8" s="368">
        <f>ع8!AH8</f>
        <v>0</v>
      </c>
      <c r="V8" s="412">
        <f>ع8!AI8</f>
        <v>0</v>
      </c>
      <c r="W8" s="366">
        <f t="shared" si="1"/>
        <v>0</v>
      </c>
      <c r="X8" s="377">
        <f t="shared" si="1"/>
        <v>0</v>
      </c>
      <c r="Y8" s="366">
        <f t="shared" si="2"/>
        <v>0</v>
      </c>
      <c r="Z8" s="372">
        <f t="shared" si="2"/>
        <v>0</v>
      </c>
      <c r="AA8" s="342"/>
      <c r="AB8" s="366">
        <f>(SUM(T8,X8)+SUM(S8,W8)%-AC8)*100</f>
        <v>0</v>
      </c>
      <c r="AC8" s="367">
        <f>INT(SUM(T8,X8)+SUM(S8,W8)%)</f>
        <v>0</v>
      </c>
      <c r="AD8" s="366">
        <f>(SUM(V8,Z8)+SUM(U8,Y8)%-AE8)*100</f>
        <v>0</v>
      </c>
      <c r="AE8" s="377">
        <f>INT(SUM(V8,Z8)+SUM(U8,Y8)%)</f>
        <v>0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ع8!A9</f>
        <v>#NAME?</v>
      </c>
      <c r="D9" s="369" t="e">
        <f ca="1">ع8!B9</f>
        <v>#NAME?</v>
      </c>
      <c r="E9" s="368" t="e">
        <f ca="1">_mod2(IF(VALUE(LEFT(FNAME(),2))&lt;=21,CHOOSE(VALUE(LEFT(FNAME(),2))-1,[2]ش9!$B$18,[2]ش9!$C$18,[2]ش9!$D$18,[2]ش9!$E$18,[2]ش9!$F$18,[2]ش9!$G$18,[2]ش9!$H$18,[2]ش9!$I$18,[2]ش9!$J$18,[2]ش9!$K$18,[2]ش9!$L$18,[2]ش9!$M$18,[2]ش9!$N$18,[2]ش9!$O$18,[2]ش9!$P$18,[2]ش9!$Q$18,[2]ش9!$R$18,[2]ش9!$S$18,[2]ش9!$T$18,[2]ش9!$U$18),CHOOSE(VALUE(LEFT(FNAME(),2))-21,[2]ش9!$V$18,[2]ش9!$W$18,[2]ش9!$X$18,[2]ش9!$Y$18,[2]ش9!$Z$18,[2]ش9!$AA$18,[2]ش9!$AB$18,[2]ش9!$AC$18,[2]ش9!$AD$18,[2]ش9!$AE$18,[2]ش9!$AF$18,[2]ش9!$AG$18,[2]ش9!$AH$18,[2]ش9!$AI$18,[2]ش9!$AJ$18)),1)*100</f>
        <v>#NAME?</v>
      </c>
      <c r="F9" s="370" t="e">
        <f ca="1">INT(IF(VALUE(LEFT(FNAME(),2))&lt;=21,CHOOSE(VALUE(LEFT(FNAME(),2))-1,[2]ش9!$B$18,[2]ش9!$C$18,[2]ش9!$D$18,[2]ش9!$E$18,[2]ش9!$F$18,[2]ش9!$G$18,[2]ش9!$H$18,[2]ش9!$I$18,[2]ش9!$J$18,[2]ش9!$K$18,[2]ش9!$L$18,[2]ش9!$M$18,[2]ش9!$N$18,[2]ش9!$O$18,[2]ش9!$P$18,[2]ش9!$Q$18,[2]ش9!$R$18,[2]ش9!$S$18,[2]ش9!$T$18,[2]ش9!$U$18),CHOOSE(VALUE(LEFT(FNAME(),2))-21,[2]ش9!$V$18,[2]ش9!$W$18,[2]ش9!$X$18,[2]ش9!$Y$18,[2]ش9!$Z$18,[2]ش9!$AA$18,[2]ش9!$AB$18,[2]ش9!$AC$18,[2]ش9!$AD$18,[2]ش9!$AE$18,[2]ش9!$AF$18,[2]ش9!$AG$18,[2]ش9!$AH$18,[2]ش9!$AI$18,[2]ش9!$AJ$18)))</f>
        <v>#NAME?</v>
      </c>
      <c r="G9" s="348"/>
      <c r="H9" s="333" t="s">
        <v>56</v>
      </c>
      <c r="I9" s="334"/>
      <c r="J9" s="368">
        <f>ش9!$F$319</f>
        <v>0</v>
      </c>
      <c r="K9" s="369">
        <f>ش9!$G$319</f>
        <v>0</v>
      </c>
      <c r="L9" s="368">
        <f>ع8!N9</f>
        <v>0</v>
      </c>
      <c r="M9" s="370">
        <f>ع8!O9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ع8!AF9</f>
        <v>#NAME?</v>
      </c>
      <c r="T9" s="369" t="e">
        <f ca="1">ع8!AG9</f>
        <v>#NAME?</v>
      </c>
      <c r="U9" s="368" t="e">
        <f ca="1">ع8!AH9</f>
        <v>#NAME?</v>
      </c>
      <c r="V9" s="412" t="e">
        <f ca="1">ع8!AI9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ع8!A10</f>
        <v>#NAME?</v>
      </c>
      <c r="D10" s="382" t="e">
        <f ca="1">ع8!B10</f>
        <v>#NAME?</v>
      </c>
      <c r="E10" s="381" t="e">
        <f ca="1">_mod2(IF(VALUE(LEFT(FNAME(),2))&lt;=21,CHOOSE(VALUE(LEFT(FNAME(),2))-1,[2]ش9!$B$22,[2]ش9!$C$22,[2]ش9!$D$22,[2]ش9!$E$22,[2]ش9!$F$22,[2]ش9!$G$22,[2]ش9!$H$22,[2]ش9!$I$22,[2]ش9!$J$22,[2]ش9!$K$22,[2]ش9!$L$22,[2]ش9!$M$22,[2]ش9!$N$22,[2]ش9!$O$22,[2]ش9!$P$22,[2]ش9!$Q$22,[2]ش9!$R$22,[2]ش9!$S$22,[2]ش9!$T$22,[2]ش9!$U$22),CHOOSE(VALUE(LEFT(FNAME(),2))-21,[2]ش9!$V$22,[2]ش9!$W$22,[2]ش9!$X$22,[2]ش9!$Y$22,[2]ش9!$Z$22,[2]ش9!$AA$22,[2]ش9!$AB$22,[2]ش9!$AC$22,[2]ش9!$AD$22,[2]ش9!$AE$22,[2]ش9!$AF$22,[2]ش9!$AG$22,[2]ش9!$AH$22,[2]ش9!$AI$22,[2]ش9!$AJ$22)),1)*100</f>
        <v>#NAME?</v>
      </c>
      <c r="F10" s="383" t="e">
        <f ca="1">INT(IF(VALUE(LEFT(FNAME(),2))&lt;=21,CHOOSE(VALUE(LEFT(FNAME(),2))-1,[2]ش9!$B$22,[2]ش9!$C$22,[2]ش9!$D$22,[2]ش9!$E$22,[2]ش9!$F$22,[2]ش9!$G$22,[2]ش9!$H$22,[2]ش9!$I$22,[2]ش9!$J$22,[2]ش9!$K$22,[2]ش9!$L$22,[2]ش9!$M$22,[2]ش9!$N$22,[2]ش9!$O$22,[2]ش9!$P$22,[2]ش9!$Q$22,[2]ش9!$R$22,[2]ش9!$S$22,[2]ش9!$T$22,[2]ش9!$U$22),CHOOSE(VALUE(LEFT(FNAME(),2))-21,[2]ش9!$V$22,[2]ش9!$W$22,[2]ش9!$X$22,[2]ش9!$Y$22,[2]ش9!$Z$22,[2]ش9!$AA$22,[2]ش9!$AB$22,[2]ش9!$AC$22,[2]ش9!$AD$22,[2]ش9!$AE$22,[2]ش9!$AF$22,[2]ش9!$AG$22,[2]ش9!$AH$22,[2]ش9!$AI$22,[2]ش9!$AJ$22)))</f>
        <v>#NAME?</v>
      </c>
      <c r="G10" s="348"/>
      <c r="H10" s="336" t="s">
        <v>57</v>
      </c>
      <c r="I10" s="334"/>
      <c r="J10" s="381">
        <f>ش9!$F$320</f>
        <v>0</v>
      </c>
      <c r="K10" s="382">
        <f>ش9!$G$320</f>
        <v>0</v>
      </c>
      <c r="L10" s="381">
        <f>ع8!N10</f>
        <v>0</v>
      </c>
      <c r="M10" s="383">
        <f>ع8!O10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ع8!AF10</f>
        <v>#NAME?</v>
      </c>
      <c r="T10" s="382" t="e">
        <f ca="1">ع8!AG10</f>
        <v>#NAME?</v>
      </c>
      <c r="U10" s="381" t="e">
        <f ca="1">ع8!AH10</f>
        <v>#NAME?</v>
      </c>
      <c r="V10" s="418" t="e">
        <f ca="1">ع8!AI10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0</v>
      </c>
      <c r="L11" s="338">
        <f>(SUM(M6:M10)+SUM(L6:L10)%-M11)*100</f>
        <v>82</v>
      </c>
      <c r="M11" s="339">
        <f>INT(SUM(M6:M10)+(SUM(L6:L10))%)</f>
        <v>271387801</v>
      </c>
      <c r="N11" s="338">
        <f>(SUM(O6:O10)+SUM(N6:N10)%-O11)*100</f>
        <v>82</v>
      </c>
      <c r="O11" s="341">
        <f>INT(SUM(O6:O10)+(SUM(N6:N10))%)</f>
        <v>271387801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0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ع8!A13</f>
        <v>0</v>
      </c>
      <c r="D13" s="350">
        <f>ع8!B13</f>
        <v>66864372</v>
      </c>
      <c r="E13" s="362">
        <v>0</v>
      </c>
      <c r="F13" s="397">
        <v>0</v>
      </c>
      <c r="G13" s="348"/>
      <c r="H13" s="343" t="s">
        <v>60</v>
      </c>
      <c r="I13" s="334"/>
      <c r="J13" s="398">
        <f>E13</f>
        <v>0</v>
      </c>
      <c r="K13" s="399">
        <f>F13</f>
        <v>0</v>
      </c>
      <c r="L13" s="349">
        <f>ع8!N13</f>
        <v>0</v>
      </c>
      <c r="M13" s="350">
        <f>ع8!O13</f>
        <v>66864372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ع8!AF13</f>
        <v>0</v>
      </c>
      <c r="T13" s="352">
        <f>ع8!AG13</f>
        <v>0</v>
      </c>
      <c r="U13" s="351">
        <f>ع8!AH13</f>
        <v>0</v>
      </c>
      <c r="V13" s="352">
        <f>ع8!AI13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ع8!A14</f>
        <v>0</v>
      </c>
      <c r="D14" s="402">
        <f>ع8!B14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ع8!N14</f>
        <v>0</v>
      </c>
      <c r="M14" s="402">
        <f>ع8!O14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ع8!AF14</f>
        <v>0</v>
      </c>
      <c r="T14" s="423">
        <f>ع8!AG14</f>
        <v>0</v>
      </c>
      <c r="U14" s="422">
        <f>ع8!AH14</f>
        <v>0</v>
      </c>
      <c r="V14" s="423">
        <f>ع8!AI14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ع8!A15</f>
        <v>0</v>
      </c>
      <c r="D15" s="369">
        <f>ع8!B15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ع8!N15</f>
        <v>0</v>
      </c>
      <c r="M15" s="369">
        <f>ع8!O15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ع8!AF15</f>
        <v>0</v>
      </c>
      <c r="T15" s="423">
        <f>ع8!AG15</f>
        <v>0</v>
      </c>
      <c r="U15" s="422">
        <f>ع8!AH15</f>
        <v>0</v>
      </c>
      <c r="V15" s="423">
        <f>ع8!AI15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ع8!A16</f>
        <v>0</v>
      </c>
      <c r="D16" s="367">
        <f>ع8!B16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ع8!N16</f>
        <v>0</v>
      </c>
      <c r="M16" s="367">
        <f>ع8!O16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ع8!AF16</f>
        <v>0</v>
      </c>
      <c r="T16" s="369">
        <f>ع8!AG16</f>
        <v>0</v>
      </c>
      <c r="U16" s="368">
        <f>ع8!AH16</f>
        <v>0</v>
      </c>
      <c r="V16" s="369">
        <f>ع8!AI16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ع8!A17</f>
        <v>0</v>
      </c>
      <c r="D17" s="367">
        <f>ع8!B17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ع8!N17</f>
        <v>0</v>
      </c>
      <c r="M17" s="367">
        <f>ع8!O17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ع8!AF17</f>
        <v>0</v>
      </c>
      <c r="T17" s="369">
        <f>ع8!AG17</f>
        <v>0</v>
      </c>
      <c r="U17" s="368">
        <f>ع8!AH17</f>
        <v>0</v>
      </c>
      <c r="V17" s="369">
        <f>ع8!AI17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ع8!A18</f>
        <v>0</v>
      </c>
      <c r="D18" s="367">
        <f>ع8!B18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ع8!N18</f>
        <v>0</v>
      </c>
      <c r="M18" s="367">
        <f>ع8!O18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ع8!AF18</f>
        <v>0</v>
      </c>
      <c r="T18" s="369">
        <f>ع8!AG18</f>
        <v>0</v>
      </c>
      <c r="U18" s="368">
        <f>ع8!AH18</f>
        <v>0</v>
      </c>
      <c r="V18" s="369">
        <f>ع8!AI18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ع8!A19</f>
        <v>0</v>
      </c>
      <c r="D19" s="367">
        <f>ع8!B19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ع8!N19</f>
        <v>0</v>
      </c>
      <c r="M19" s="367">
        <f>ع8!O19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ع8!AF19</f>
        <v>0</v>
      </c>
      <c r="T19" s="369">
        <f>ع8!AG19</f>
        <v>0</v>
      </c>
      <c r="U19" s="368">
        <f>ع8!AH19</f>
        <v>0</v>
      </c>
      <c r="V19" s="369">
        <f>ع8!AI19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ع8!A20</f>
        <v>0</v>
      </c>
      <c r="D20" s="367">
        <f>ع8!B20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ع8!N20</f>
        <v>0</v>
      </c>
      <c r="M20" s="367">
        <f>ع8!O20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ع8!AF20</f>
        <v>0</v>
      </c>
      <c r="T20" s="369">
        <f>ع8!AG20</f>
        <v>0</v>
      </c>
      <c r="U20" s="368">
        <f>ع8!AH20</f>
        <v>0</v>
      </c>
      <c r="V20" s="369">
        <f>ع8!AI20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ع8!A21</f>
        <v>0</v>
      </c>
      <c r="D21" s="367">
        <f>ع8!B21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ع8!N21</f>
        <v>0</v>
      </c>
      <c r="M21" s="367">
        <f>ع8!O21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ع8!AF21</f>
        <v>0</v>
      </c>
      <c r="T21" s="369">
        <f>ع8!AG21</f>
        <v>0</v>
      </c>
      <c r="U21" s="368">
        <f>ع8!AH21</f>
        <v>0</v>
      </c>
      <c r="V21" s="369">
        <f>ع8!AI21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ع8!A22</f>
        <v>0</v>
      </c>
      <c r="D22" s="367">
        <f>ع8!B22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ع8!N22</f>
        <v>0</v>
      </c>
      <c r="M22" s="367">
        <f>ع8!O22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ع8!AF22</f>
        <v>0</v>
      </c>
      <c r="T22" s="369">
        <f>ع8!AG22</f>
        <v>0</v>
      </c>
      <c r="U22" s="368">
        <f>ع8!AH22</f>
        <v>0</v>
      </c>
      <c r="V22" s="369">
        <f>ع8!AI22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ع8!A23</f>
        <v>91</v>
      </c>
      <c r="D23" s="367">
        <f>ع8!B23</f>
        <v>135476200</v>
      </c>
      <c r="E23" s="368">
        <f>J8</f>
        <v>0</v>
      </c>
      <c r="F23" s="370">
        <f>K8</f>
        <v>0</v>
      </c>
      <c r="G23" s="348"/>
      <c r="H23" s="335" t="s">
        <v>70</v>
      </c>
      <c r="I23" s="334"/>
      <c r="J23" s="368"/>
      <c r="K23" s="369"/>
      <c r="L23" s="366">
        <f>ع8!N23</f>
        <v>0</v>
      </c>
      <c r="M23" s="367">
        <f>ع8!O23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ع8!AF23</f>
        <v>91</v>
      </c>
      <c r="T23" s="369">
        <f>ع8!AG23</f>
        <v>135476200</v>
      </c>
      <c r="U23" s="368">
        <f>ع8!AH23</f>
        <v>0</v>
      </c>
      <c r="V23" s="369">
        <f>ع8!AI23</f>
        <v>0</v>
      </c>
      <c r="W23" s="366">
        <f t="shared" si="8"/>
        <v>0</v>
      </c>
      <c r="X23" s="367">
        <f t="shared" si="9"/>
        <v>0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0</v>
      </c>
      <c r="AE23" s="367">
        <f t="shared" si="15"/>
        <v>0</v>
      </c>
      <c r="AF23" s="366">
        <f t="shared" si="16"/>
        <v>91</v>
      </c>
      <c r="AG23" s="367">
        <f t="shared" si="17"/>
        <v>135476200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91</v>
      </c>
      <c r="D24" s="339">
        <f>INT(SUM(D13:D23)+(SUM(C13:C23))%)</f>
        <v>202340572</v>
      </c>
      <c r="E24" s="338">
        <f>(SUM(F13:F23)+SUM(E13:E23)%-F24)*100</f>
        <v>0</v>
      </c>
      <c r="F24" s="341">
        <f>INT(SUM(F13:F23)+(SUM(E13:E23))%)</f>
        <v>0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0</v>
      </c>
      <c r="L24" s="338">
        <f>(SUM(M13:M23)+SUM(L13:L23)%-M24)*100</f>
        <v>0</v>
      </c>
      <c r="M24" s="339">
        <f>INT(SUM(M13:M23)+(SUM(L13:L23))%)</f>
        <v>66864372</v>
      </c>
      <c r="N24" s="338">
        <f>(SUM(O13:O23)+SUM(N13:N23)%-O24)*100</f>
        <v>0</v>
      </c>
      <c r="O24" s="341">
        <f>INT(SUM(O13:O23)+(SUM(N13:N23))%)</f>
        <v>66864372</v>
      </c>
      <c r="P24" s="358"/>
      <c r="Q24" s="342"/>
      <c r="R24" s="389" t="s">
        <v>71</v>
      </c>
      <c r="S24" s="338">
        <f>(SUM(T13:T23)+SUM(S13:S23)%-T24)*100</f>
        <v>91</v>
      </c>
      <c r="T24" s="339">
        <f>INT(SUM(T13:T23)+(SUM(S13:S23))%)</f>
        <v>135476200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0</v>
      </c>
      <c r="Y24" s="338">
        <f>(SUM(Z13:Z23)+SUM(Y13:Y23)%-Z24)*100</f>
        <v>0</v>
      </c>
      <c r="Z24" s="341">
        <f>INT(SUM(Z13:Z23)+(SUM(Y13:Y23))%)</f>
        <v>0</v>
      </c>
      <c r="AA24" s="342"/>
      <c r="AB24" s="338">
        <f>(SUM(AC13:AC23)+SUM(AB13:AB23)%-AC24)*100</f>
        <v>91</v>
      </c>
      <c r="AC24" s="339">
        <f>INT(SUM(AC13:AC23)+(SUM(AB13:AB23))%)</f>
        <v>135476200</v>
      </c>
      <c r="AD24" s="338">
        <f>(SUM(AE13:AE23)+SUM(AD13:AD23)%-AE24)*100</f>
        <v>0</v>
      </c>
      <c r="AE24" s="340">
        <f>INT(SUM(AE13:AE23)+(SUM(AD13:AD23))%)</f>
        <v>0</v>
      </c>
      <c r="AF24" s="338">
        <f>(SUM(AG13:AG23)+SUM(AF13:AF23)%-AG24)*100</f>
        <v>91</v>
      </c>
      <c r="AG24" s="340">
        <f>INT(SUM(AG13:AG23)+(SUM(AF13:AF23))%)</f>
        <v>135476200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ع8!A26</f>
        <v>0</v>
      </c>
      <c r="D26" s="350">
        <f>ع8!B26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ع8!N26</f>
        <v>0</v>
      </c>
      <c r="M26" s="357">
        <f>ع8!O26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ع8!AF26</f>
        <v>0</v>
      </c>
      <c r="T26" s="421">
        <f>ع8!AG26</f>
        <v>0</v>
      </c>
      <c r="U26" s="351">
        <f>ع8!AH26</f>
        <v>0</v>
      </c>
      <c r="V26" s="421">
        <f>ع8!AI26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ع8!A27</f>
        <v>0</v>
      </c>
      <c r="D27" s="367">
        <f>ع8!B27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ع8!N27</f>
        <v>0</v>
      </c>
      <c r="M27" s="372">
        <f>ع8!O27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ع8!AF27</f>
        <v>0</v>
      </c>
      <c r="T27" s="412">
        <f>ع8!AG27</f>
        <v>0</v>
      </c>
      <c r="U27" s="368">
        <f>ع8!AH27</f>
        <v>0</v>
      </c>
      <c r="V27" s="412">
        <f>ع8!AI27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ع8!A28</f>
        <v>0</v>
      </c>
      <c r="D28" s="367">
        <f>ع8!B28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ع8!N28</f>
        <v>0</v>
      </c>
      <c r="M28" s="372">
        <f>ع8!O28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ع8!AF28</f>
        <v>0</v>
      </c>
      <c r="T28" s="412">
        <f>ع8!AG28</f>
        <v>0</v>
      </c>
      <c r="U28" s="368">
        <f>ع8!AH28</f>
        <v>0</v>
      </c>
      <c r="V28" s="412">
        <f>ع8!AI28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ع8!A29</f>
        <v>0</v>
      </c>
      <c r="D29" s="367">
        <f>ع8!B29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ع8!N29</f>
        <v>0</v>
      </c>
      <c r="M29" s="372">
        <f>ع8!O29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ع8!AF29</f>
        <v>0</v>
      </c>
      <c r="T29" s="412">
        <f>ع8!AG29</f>
        <v>0</v>
      </c>
      <c r="U29" s="368">
        <f>ع8!AH29</f>
        <v>0</v>
      </c>
      <c r="V29" s="412">
        <f>ع8!AI29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ع8!A30</f>
        <v>0</v>
      </c>
      <c r="D30" s="367">
        <f>ع8!B30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ع8!N30</f>
        <v>#NAME?</v>
      </c>
      <c r="M30" s="372" t="e">
        <f ca="1">ع8!O30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ع8!AF30</f>
        <v>#NAME?</v>
      </c>
      <c r="T30" s="412" t="e">
        <f ca="1">ع8!AG30</f>
        <v>#NAME?</v>
      </c>
      <c r="U30" s="368" t="e">
        <f ca="1">ع8!AH30</f>
        <v>#NAME?</v>
      </c>
      <c r="V30" s="412" t="e">
        <f ca="1">ع8!AI30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ع8!A31</f>
        <v>0</v>
      </c>
      <c r="D31" s="367">
        <f>ع8!B31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ع8!N31</f>
        <v>#NAME?</v>
      </c>
      <c r="M31" s="372" t="e">
        <f ca="1">ع8!O31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ع8!AF31</f>
        <v>#NAME?</v>
      </c>
      <c r="T31" s="412" t="e">
        <f ca="1">ع8!AG31</f>
        <v>#NAME?</v>
      </c>
      <c r="U31" s="368" t="e">
        <f ca="1">ع8!AH31</f>
        <v>#NAME?</v>
      </c>
      <c r="V31" s="412" t="e">
        <f ca="1">ع8!AI31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ع8!A34</f>
        <v>0</v>
      </c>
      <c r="D34" s="350">
        <f>ع8!B34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ع8!N34</f>
        <v>0</v>
      </c>
      <c r="M34" s="350">
        <f>ع8!O34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ع8!AF34</f>
        <v>0</v>
      </c>
      <c r="T34" s="352">
        <f>ع8!AG34</f>
        <v>631171</v>
      </c>
      <c r="U34" s="351">
        <f>ع8!AH34</f>
        <v>0</v>
      </c>
      <c r="V34" s="421">
        <f>ع8!AI34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ع8!A35</f>
        <v>0</v>
      </c>
      <c r="D35" s="367">
        <f>ع8!B35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ع8!N35</f>
        <v>0</v>
      </c>
      <c r="M35" s="367">
        <f>ع8!O35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ع8!AF35</f>
        <v>0</v>
      </c>
      <c r="T35" s="369">
        <f>ع8!AG35</f>
        <v>0</v>
      </c>
      <c r="U35" s="368">
        <f>ع8!AH35</f>
        <v>0</v>
      </c>
      <c r="V35" s="412">
        <f>ع8!AI35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ع8!A36</f>
        <v>0</v>
      </c>
      <c r="D36" s="367">
        <f>ع8!B36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ع8!N36</f>
        <v>0</v>
      </c>
      <c r="M36" s="367">
        <f>ع8!O36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ع8!AF36</f>
        <v>0</v>
      </c>
      <c r="T36" s="369">
        <f>ع8!AG36</f>
        <v>0</v>
      </c>
      <c r="U36" s="368">
        <f>ع8!AH36</f>
        <v>0</v>
      </c>
      <c r="V36" s="412">
        <f>ع8!AI36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ع8!A37</f>
        <v>0</v>
      </c>
      <c r="D37" s="367">
        <f>ع8!B37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ع8!N37</f>
        <v>0</v>
      </c>
      <c r="M37" s="367">
        <f>ع8!O37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ع8!AF37</f>
        <v>0</v>
      </c>
      <c r="T37" s="369">
        <f>ع8!AG37</f>
        <v>0</v>
      </c>
      <c r="U37" s="368">
        <f>ع8!AH37</f>
        <v>0</v>
      </c>
      <c r="V37" s="412">
        <f>ع8!AI37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ع8!A38</f>
        <v>0</v>
      </c>
      <c r="D38" s="367">
        <f>ع8!B38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ع8!N38</f>
        <v>0</v>
      </c>
      <c r="M38" s="367">
        <f>ع8!O38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ع8!AF38</f>
        <v>0</v>
      </c>
      <c r="T38" s="369">
        <f>ع8!AG38</f>
        <v>0</v>
      </c>
      <c r="U38" s="368">
        <f>ع8!AH38</f>
        <v>0</v>
      </c>
      <c r="V38" s="412">
        <f>ع8!AI38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ع8!A39</f>
        <v>0</v>
      </c>
      <c r="D39" s="367">
        <f>ع8!B39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ع8!N39</f>
        <v>0</v>
      </c>
      <c r="M39" s="367">
        <f>ع8!O39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ع8!AF39</f>
        <v>0</v>
      </c>
      <c r="T39" s="369">
        <f>ع8!AG39</f>
        <v>0</v>
      </c>
      <c r="U39" s="368">
        <f>ع8!AH39</f>
        <v>0</v>
      </c>
      <c r="V39" s="412">
        <f>ع8!AI39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ع8!A40</f>
        <v>0</v>
      </c>
      <c r="D40" s="367">
        <f>ع8!B40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ع8!N40</f>
        <v>0</v>
      </c>
      <c r="M40" s="367">
        <f>ع8!O40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ع8!AF40</f>
        <v>0</v>
      </c>
      <c r="T40" s="369">
        <f>ع8!AG40</f>
        <v>0</v>
      </c>
      <c r="U40" s="368">
        <f>ع8!AH40</f>
        <v>0</v>
      </c>
      <c r="V40" s="412">
        <f>ع8!AI40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ع8!A43</f>
        <v>0</v>
      </c>
      <c r="D43" s="350">
        <f>ع8!B43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ع8!N43</f>
        <v>0</v>
      </c>
      <c r="M43" s="350">
        <f>ع8!O43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ع8!AF43</f>
        <v>0</v>
      </c>
      <c r="T43" s="421">
        <f>ع8!AG43</f>
        <v>0</v>
      </c>
      <c r="U43" s="351">
        <f>ع8!AH43</f>
        <v>0</v>
      </c>
      <c r="V43" s="421">
        <f>ع8!AI43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ع8!A44</f>
        <v>0</v>
      </c>
      <c r="D44" s="367">
        <f>ع8!B44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ع8!N44</f>
        <v>0</v>
      </c>
      <c r="M44" s="367">
        <f>ع8!O44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ع8!AF44</f>
        <v>0</v>
      </c>
      <c r="T44" s="412">
        <f>ع8!AG44</f>
        <v>0</v>
      </c>
      <c r="U44" s="368">
        <f>ع8!AH44</f>
        <v>0</v>
      </c>
      <c r="V44" s="412">
        <f>ع8!AI44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ع8!A45</f>
        <v>0</v>
      </c>
      <c r="D45" s="367">
        <f>ع8!B45</f>
        <v>37444048</v>
      </c>
      <c r="E45" s="374"/>
      <c r="F45" s="375"/>
      <c r="G45" s="348"/>
      <c r="H45" s="335" t="s">
        <v>91</v>
      </c>
      <c r="I45" s="334"/>
      <c r="J45" s="374">
        <v>0</v>
      </c>
      <c r="K45" s="378">
        <v>0</v>
      </c>
      <c r="L45" s="366">
        <f>ع8!N45</f>
        <v>0</v>
      </c>
      <c r="M45" s="367">
        <f>ع8!O45</f>
        <v>37444048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ع8!AF45</f>
        <v>0</v>
      </c>
      <c r="T45" s="412">
        <f>ع8!AG45</f>
        <v>0</v>
      </c>
      <c r="U45" s="368">
        <f>ع8!AH45</f>
        <v>0</v>
      </c>
      <c r="V45" s="412">
        <f>ع8!AI45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ع8!A46</f>
        <v>0</v>
      </c>
      <c r="D46" s="367">
        <f>ع8!B46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ع8!N46</f>
        <v>0</v>
      </c>
      <c r="M46" s="367">
        <f>ع8!O46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ع8!AF46</f>
        <v>0</v>
      </c>
      <c r="T46" s="412">
        <f>ع8!AG46</f>
        <v>0</v>
      </c>
      <c r="U46" s="368">
        <f>ع8!AH46</f>
        <v>0</v>
      </c>
      <c r="V46" s="412">
        <f>ع8!AI46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ع8!A47</f>
        <v>0</v>
      </c>
      <c r="D47" s="367">
        <f>ع8!B47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ع8!N47</f>
        <v>0</v>
      </c>
      <c r="M47" s="367">
        <f>ع8!O47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ع8!AF47</f>
        <v>0</v>
      </c>
      <c r="T47" s="412">
        <f>ع8!AG47</f>
        <v>0</v>
      </c>
      <c r="U47" s="368">
        <f>ع8!AH47</f>
        <v>0</v>
      </c>
      <c r="V47" s="412">
        <f>ع8!AI47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ع8!A48</f>
        <v>0</v>
      </c>
      <c r="D48" s="367">
        <f>ع8!B48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ع8!N48</f>
        <v>0</v>
      </c>
      <c r="M48" s="367">
        <f>ع8!O48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ع8!AF48</f>
        <v>0</v>
      </c>
      <c r="T48" s="412">
        <f>ع8!AG48</f>
        <v>0</v>
      </c>
      <c r="U48" s="368">
        <f>ع8!AH48</f>
        <v>0</v>
      </c>
      <c r="V48" s="412">
        <f>ع8!AI48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37444048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37444048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ع8!A51</f>
        <v>0</v>
      </c>
      <c r="D51" s="350">
        <f>ع8!B51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ع8!N51</f>
        <v>0</v>
      </c>
      <c r="M51" s="350">
        <f>ع8!O51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ع8!AF51</f>
        <v>0</v>
      </c>
      <c r="T51" s="421">
        <f>ع8!AG51</f>
        <v>0</v>
      </c>
      <c r="U51" s="351">
        <f>ع8!AH51</f>
        <v>0</v>
      </c>
      <c r="V51" s="421">
        <f>ع8!AI51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ع8!A52</f>
        <v>0</v>
      </c>
      <c r="D52" s="367">
        <f>ع8!B52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ع8!N52</f>
        <v>0</v>
      </c>
      <c r="M52" s="367">
        <f>ع8!O52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ع8!AF52</f>
        <v>0</v>
      </c>
      <c r="T52" s="412">
        <f>ع8!AG52</f>
        <v>0</v>
      </c>
      <c r="U52" s="368">
        <f>ع8!AH52</f>
        <v>0</v>
      </c>
      <c r="V52" s="412">
        <f>ع8!AI52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ع8!A53</f>
        <v>0</v>
      </c>
      <c r="D53" s="367">
        <f>ع8!B53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ع8!N53</f>
        <v>0</v>
      </c>
      <c r="M53" s="367">
        <f>ع8!O53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ع8!AF53</f>
        <v>0</v>
      </c>
      <c r="T53" s="412">
        <f>ع8!AG53</f>
        <v>0</v>
      </c>
      <c r="U53" s="368">
        <f>ع8!AH53</f>
        <v>0</v>
      </c>
      <c r="V53" s="412">
        <f>ع8!AI53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ع8!A54</f>
        <v>0</v>
      </c>
      <c r="D54" s="367">
        <f>ع8!B54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ع8!N54</f>
        <v>0</v>
      </c>
      <c r="M54" s="367">
        <f>ع8!O54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ع8!AF54</f>
        <v>0</v>
      </c>
      <c r="T54" s="412">
        <f>ع8!AG54</f>
        <v>0</v>
      </c>
      <c r="U54" s="368">
        <f>ع8!AH54</f>
        <v>0</v>
      </c>
      <c r="V54" s="412">
        <f>ع8!AI54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ع8!A55</f>
        <v>0</v>
      </c>
      <c r="D55" s="367">
        <f>ع8!B55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ع8!N55</f>
        <v>0</v>
      </c>
      <c r="M55" s="367">
        <f>ع8!O55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ع8!AF55</f>
        <v>0</v>
      </c>
      <c r="T55" s="412">
        <f>ع8!AG55</f>
        <v>0</v>
      </c>
      <c r="U55" s="368">
        <f>ع8!AH55</f>
        <v>0</v>
      </c>
      <c r="V55" s="412">
        <f>ع8!AI55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ع8!A56</f>
        <v>0</v>
      </c>
      <c r="D56" s="367">
        <f>ع8!B56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ع8!N56</f>
        <v>0</v>
      </c>
      <c r="M56" s="367">
        <f>ع8!O56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ع8!AF56</f>
        <v>0</v>
      </c>
      <c r="T56" s="412">
        <f>ع8!AG56</f>
        <v>0</v>
      </c>
      <c r="U56" s="368">
        <f>ع8!AH56</f>
        <v>0</v>
      </c>
      <c r="V56" s="412">
        <f>ع8!AI56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ع8!A57</f>
        <v>0</v>
      </c>
      <c r="D57" s="367">
        <f>ع8!B57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ع8!N57</f>
        <v>0</v>
      </c>
      <c r="M57" s="367">
        <f>ع8!O57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ع8!AF57</f>
        <v>0</v>
      </c>
      <c r="T57" s="412">
        <f>ع8!AG57</f>
        <v>0</v>
      </c>
      <c r="U57" s="368">
        <f>ع8!AH57</f>
        <v>0</v>
      </c>
      <c r="V57" s="412">
        <f>ع8!AI57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ع8!A58</f>
        <v>0</v>
      </c>
      <c r="D58" s="367">
        <f>ع8!B58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ع8!N58</f>
        <v>0</v>
      </c>
      <c r="M58" s="367">
        <f>ع8!O58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ع8!AF58</f>
        <v>0</v>
      </c>
      <c r="T58" s="412">
        <f>ع8!AG58</f>
        <v>0</v>
      </c>
      <c r="U58" s="368">
        <f>ع8!AH58</f>
        <v>0</v>
      </c>
      <c r="V58" s="412">
        <f>ع8!AI58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ع8!A59</f>
        <v>0</v>
      </c>
      <c r="D59" s="367">
        <f>ع8!B59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ع8!N59</f>
        <v>0</v>
      </c>
      <c r="M59" s="367">
        <f>ع8!O59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ع8!AF59</f>
        <v>0</v>
      </c>
      <c r="T59" s="412">
        <f>ع8!AG59</f>
        <v>0</v>
      </c>
      <c r="U59" s="368">
        <f>ع8!AH59</f>
        <v>0</v>
      </c>
      <c r="V59" s="412">
        <f>ع8!AI59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ع8!A60</f>
        <v>0</v>
      </c>
      <c r="D60" s="367">
        <f>ع8!B60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ع8!N60</f>
        <v>0</v>
      </c>
      <c r="M60" s="367">
        <f>ع8!O60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ع8!AF60</f>
        <v>0</v>
      </c>
      <c r="T60" s="412">
        <f>ع8!AG60</f>
        <v>0</v>
      </c>
      <c r="U60" s="368">
        <f>ع8!AH60</f>
        <v>0</v>
      </c>
      <c r="V60" s="412">
        <f>ع8!AI60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ع8!A63</f>
        <v>0</v>
      </c>
      <c r="D63" s="350">
        <f>ع8!B63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ع8!N63</f>
        <v>0</v>
      </c>
      <c r="M63" s="350">
        <f>ع8!O63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ع8!AF63</f>
        <v>0</v>
      </c>
      <c r="T63" s="421">
        <f>ع8!AG63</f>
        <v>0</v>
      </c>
      <c r="U63" s="351">
        <f>ع8!AH63</f>
        <v>0</v>
      </c>
      <c r="V63" s="421">
        <f>ع8!AI63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ع8!A64</f>
        <v>0</v>
      </c>
      <c r="D64" s="367">
        <f>ع8!B64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ع8!N64</f>
        <v>0</v>
      </c>
      <c r="M64" s="367">
        <f>ع8!O64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ع8!AF64</f>
        <v>0</v>
      </c>
      <c r="T64" s="412">
        <f>ع8!AG64</f>
        <v>0</v>
      </c>
      <c r="U64" s="368">
        <f>ع8!AH64</f>
        <v>0</v>
      </c>
      <c r="V64" s="412">
        <f>ع8!AI64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ع8!A65</f>
        <v>0</v>
      </c>
      <c r="D65" s="367">
        <f>ع8!B65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ع8!N65</f>
        <v>0</v>
      </c>
      <c r="M65" s="367">
        <f>ع8!O65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ع8!AF65</f>
        <v>0</v>
      </c>
      <c r="T65" s="412">
        <f>ع8!AG65</f>
        <v>0</v>
      </c>
      <c r="U65" s="368">
        <f>ع8!AH65</f>
        <v>0</v>
      </c>
      <c r="V65" s="412">
        <f>ع8!AI65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ع8!A66</f>
        <v>0</v>
      </c>
      <c r="D66" s="380">
        <f>ع8!B66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ع8!N66</f>
        <v>0</v>
      </c>
      <c r="M66" s="380">
        <f>ع8!O66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ع8!AF66</f>
        <v>0</v>
      </c>
      <c r="T66" s="418">
        <f>ع8!AG66</f>
        <v>0</v>
      </c>
      <c r="U66" s="381">
        <f>ع8!AH66</f>
        <v>0</v>
      </c>
      <c r="V66" s="418">
        <f>ع8!AI66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29">
    <tabColor rgb="FFFF0000"/>
  </sheetPr>
  <dimension ref="B1:K55"/>
  <sheetViews>
    <sheetView showGridLines="0" rightToLeft="1" topLeftCell="A16" zoomScale="50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406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0">
    <tabColor indexed="12"/>
  </sheetPr>
  <dimension ref="A1:L324"/>
  <sheetViews>
    <sheetView showGridLines="0" rightToLeft="1" view="pageBreakPreview" topLeftCell="A170" zoomScale="110" zoomScaleNormal="80" zoomScaleSheetLayoutView="11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أكتوبر!$C$44</f>
        <v>#NAME?</v>
      </c>
      <c r="C1" s="111"/>
      <c r="D1" s="484">
        <v>1</v>
      </c>
      <c r="E1" s="485"/>
      <c r="F1" s="489" t="str">
        <f>MID(أكتوبر!$C$28,3,FIND("من",أكتوبر!$C$28)-4)&amp;RIGHT(أكتوبر!$C$28,6)</f>
        <v xml:space="preserve"> شهر أكتوبر2024م </v>
      </c>
      <c r="G1" s="488"/>
      <c r="H1" s="488" t="str">
        <f>أكتوبر!$C$42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0</v>
      </c>
      <c r="H4" s="265">
        <f>(SUM(I5,I16,I23,I26,I31)+SUM(H5,H16,H23,H26,H31)%-I4)*100</f>
        <v>44</v>
      </c>
      <c r="I4" s="267">
        <f>INT(SUM(I5,I16,I23,I26,I31)+(SUM(H5,H16,H23,H26,H31))%)</f>
        <v>131578593</v>
      </c>
      <c r="J4" s="268">
        <f t="shared" ref="J4:J46" si="0">(SUM(G4,I4)+SUM(F4,H4)%-K4)*100</f>
        <v>44</v>
      </c>
      <c r="K4" s="269">
        <f t="shared" ref="K4:K46" si="1">INT(SUM(G4,I4)+SUM(F4,H4)%)</f>
        <v>131578593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0</v>
      </c>
      <c r="H5" s="271">
        <f>(SUM(I6)+SUM(H6)%-I5)*100</f>
        <v>44</v>
      </c>
      <c r="I5" s="273">
        <f>INT(SUM(I6)+(SUM(H6))%)</f>
        <v>131578593</v>
      </c>
      <c r="J5" s="274">
        <f t="shared" si="0"/>
        <v>44</v>
      </c>
      <c r="K5" s="275">
        <f t="shared" si="1"/>
        <v>131578593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0</v>
      </c>
      <c r="H6" s="271">
        <f>(SUM(I7:I15)+SUM(H7:H15)%-I6)*100</f>
        <v>44</v>
      </c>
      <c r="I6" s="273">
        <f>INT(SUM(I7:I15)+(SUM(H7:H15))%)</f>
        <v>131578593</v>
      </c>
      <c r="J6" s="274">
        <f t="shared" si="0"/>
        <v>44</v>
      </c>
      <c r="K6" s="275">
        <f t="shared" si="1"/>
        <v>131578593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ش9!J7</f>
        <v>0</v>
      </c>
      <c r="I7" s="126">
        <f>ش9!K7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ش9!J8</f>
        <v>0</v>
      </c>
      <c r="I8" s="133">
        <f>ش9!K8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ش9!J9</f>
        <v>0</v>
      </c>
      <c r="I9" s="133">
        <f>ش9!K9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ش9!J10</f>
        <v>0</v>
      </c>
      <c r="I10" s="133">
        <f>ش9!K10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ش9!J11</f>
        <v>0</v>
      </c>
      <c r="I11" s="133">
        <f>ش9!K11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/>
      <c r="H12" s="132">
        <f>ش9!J12</f>
        <v>0</v>
      </c>
      <c r="I12" s="133">
        <f>ش9!K12</f>
        <v>23862960</v>
      </c>
      <c r="J12" s="130">
        <f t="shared" si="0"/>
        <v>0</v>
      </c>
      <c r="K12" s="134">
        <f t="shared" si="1"/>
        <v>23862960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/>
      <c r="H13" s="132">
        <f>ش9!J13</f>
        <v>0</v>
      </c>
      <c r="I13" s="133">
        <f>ش9!K13</f>
        <v>20026908</v>
      </c>
      <c r="J13" s="130">
        <f t="shared" si="0"/>
        <v>0</v>
      </c>
      <c r="K13" s="134">
        <f t="shared" si="1"/>
        <v>20026908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/>
      <c r="H14" s="132">
        <f>ش9!J14</f>
        <v>0</v>
      </c>
      <c r="I14" s="133">
        <f>ش9!K14</f>
        <v>15963200</v>
      </c>
      <c r="J14" s="130">
        <f t="shared" si="0"/>
        <v>0</v>
      </c>
      <c r="K14" s="134">
        <f t="shared" si="1"/>
        <v>15963200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/>
      <c r="H15" s="139">
        <f>ش9!J15</f>
        <v>44</v>
      </c>
      <c r="I15" s="140">
        <f>ش9!K15</f>
        <v>71725525</v>
      </c>
      <c r="J15" s="138">
        <f t="shared" si="0"/>
        <v>44</v>
      </c>
      <c r="K15" s="141">
        <f t="shared" si="1"/>
        <v>71725525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ش9!J18</f>
        <v>0</v>
      </c>
      <c r="I18" s="126">
        <f>ش9!K18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ش9!J19</f>
        <v>0</v>
      </c>
      <c r="I19" s="140">
        <f>ش9!K19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ش9!J21</f>
        <v>0</v>
      </c>
      <c r="I21" s="126">
        <f>ش9!K21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ش9!J22</f>
        <v>0</v>
      </c>
      <c r="I22" s="140">
        <f>ش9!K22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ش9!J25</f>
        <v>0</v>
      </c>
      <c r="I25" s="119">
        <f>ش9!K25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ش9!J28</f>
        <v>0</v>
      </c>
      <c r="I28" s="126">
        <f>ش9!K28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ش9!J29</f>
        <v>0</v>
      </c>
      <c r="I29" s="133">
        <f>ش9!K29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ش9!J30</f>
        <v>0</v>
      </c>
      <c r="I30" s="140">
        <f>ش9!K30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ش9!J33</f>
        <v>0</v>
      </c>
      <c r="I33" s="119">
        <f>ش9!K33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ش9!J35</f>
        <v>0</v>
      </c>
      <c r="I35" s="126">
        <f>ش9!K35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ش9!J36</f>
        <v>0</v>
      </c>
      <c r="I36" s="133">
        <f>ش9!K36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ش9!J37</f>
        <v>0</v>
      </c>
      <c r="I37" s="140">
        <f>ش9!K37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ش9!J39</f>
        <v>0</v>
      </c>
      <c r="I39" s="126">
        <f>ش9!K39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ش9!J40</f>
        <v>0</v>
      </c>
      <c r="I40" s="133">
        <f>ش9!K40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ش9!J41</f>
        <v>0</v>
      </c>
      <c r="I41" s="133">
        <f>ش9!K41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ش9!J42</f>
        <v>0</v>
      </c>
      <c r="I42" s="133">
        <f>ش9!K42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ش9!J43</f>
        <v>0</v>
      </c>
      <c r="I43" s="133">
        <f>ش9!K43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ش9!J44</f>
        <v>0</v>
      </c>
      <c r="I44" s="133">
        <f>ش9!K44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ش9!J45</f>
        <v>0</v>
      </c>
      <c r="I45" s="133">
        <f>ش9!K45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ش9!J46</f>
        <v>0</v>
      </c>
      <c r="I46" s="151">
        <f>ش9!K46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أكتوبر2024م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ش9!J52</f>
        <v>0</v>
      </c>
      <c r="I52" s="162">
        <f>ش9!K52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ش9!J53</f>
        <v>0</v>
      </c>
      <c r="I53" s="133">
        <f>ش9!K53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ش9!J54</f>
        <v>0</v>
      </c>
      <c r="I54" s="168">
        <f>ش9!K54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ش9!J57</f>
        <v>0</v>
      </c>
      <c r="I57" s="162">
        <f>ش9!K57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ش9!J58</f>
        <v>0</v>
      </c>
      <c r="I58" s="133">
        <f>ش9!K58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ش9!J59</f>
        <v>0</v>
      </c>
      <c r="I59" s="168">
        <f>ش9!K59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ش9!J61</f>
        <v>0</v>
      </c>
      <c r="I61" s="162">
        <f>ش9!K61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ش9!J62</f>
        <v>0</v>
      </c>
      <c r="I62" s="133">
        <f>ش9!K62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ش9!J63</f>
        <v>0</v>
      </c>
      <c r="I63" s="133">
        <f>ش9!K63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ش9!J64</f>
        <v>0</v>
      </c>
      <c r="I64" s="133">
        <f>ش9!K64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ش9!J65</f>
        <v>0</v>
      </c>
      <c r="I65" s="151">
        <f>ش9!K65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0</v>
      </c>
      <c r="H67" s="265">
        <f>(SUM(I68,I74,I121,I127,I134)+SUM(H68,H74,H121,H127,H134)%-I67)*100</f>
        <v>47</v>
      </c>
      <c r="I67" s="267">
        <f>INT(SUM(I68,I74,I121,I127,I134)+(SUM(H68,H74,H121,H127,H134))%)</f>
        <v>3897607</v>
      </c>
      <c r="J67" s="268">
        <f t="shared" ref="J67:J89" si="4">(SUM(G67,I67)+SUM(F67,H67)%-K67)*100</f>
        <v>47</v>
      </c>
      <c r="K67" s="269">
        <f t="shared" ref="K67:K89" si="5">INT(SUM(G67,I67)+SUM(F67,H67)%)</f>
        <v>3897607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ش9!J70</f>
        <v>0</v>
      </c>
      <c r="I70" s="162">
        <f>ش9!K70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ش9!J71</f>
        <v>0</v>
      </c>
      <c r="I71" s="133">
        <f>ش9!K71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ش9!J72</f>
        <v>0</v>
      </c>
      <c r="I72" s="133">
        <f>ش9!K72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ش9!J73</f>
        <v>0</v>
      </c>
      <c r="I73" s="168">
        <f>ش9!K73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592444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ش9!J76</f>
        <v>0</v>
      </c>
      <c r="I76" s="162">
        <f>ش9!K76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ش9!J77</f>
        <v>0</v>
      </c>
      <c r="I77" s="133">
        <f>ش9!K77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ش9!J78</f>
        <v>0</v>
      </c>
      <c r="I78" s="168">
        <f>ش9!K78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592444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ش9!J80</f>
        <v>0</v>
      </c>
      <c r="I80" s="162">
        <f>ش9!K80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ش9!J81</f>
        <v>0</v>
      </c>
      <c r="I81" s="133">
        <f>ش9!K81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ش9!J82</f>
        <v>0</v>
      </c>
      <c r="I82" s="133">
        <f>ش9!K82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ش9!J83</f>
        <v>0</v>
      </c>
      <c r="I83" s="133">
        <f>ش9!K83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ش9!J84</f>
        <v>0</v>
      </c>
      <c r="I84" s="133">
        <f>ش9!K84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ش9!J85</f>
        <v>0</v>
      </c>
      <c r="I85" s="133">
        <f>ش9!K85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ش9!J86</f>
        <v>0</v>
      </c>
      <c r="I86" s="133">
        <f>ش9!K86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ش9!J87</f>
        <v>0</v>
      </c>
      <c r="I87" s="133">
        <f>ش9!K87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ش9!J88</f>
        <v>0</v>
      </c>
      <c r="I88" s="133">
        <f>ش9!K88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ش9!J89</f>
        <v>0</v>
      </c>
      <c r="I89" s="151">
        <f>ش9!K89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أكتوبر2024م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ش9!J94</f>
        <v>0</v>
      </c>
      <c r="I94" s="181">
        <f>ش9!K94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ش9!J95</f>
        <v>0</v>
      </c>
      <c r="I95" s="133">
        <f>ش9!K95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ش9!J96</f>
        <v>0</v>
      </c>
      <c r="I96" s="133">
        <f>ش9!K96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ش9!J97</f>
        <v>0</v>
      </c>
      <c r="I97" s="133">
        <f>ش9!K97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ش9!J98</f>
        <v>0</v>
      </c>
      <c r="I98" s="133">
        <f>ش9!K98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ش9!J99</f>
        <v>0</v>
      </c>
      <c r="I99" s="133">
        <f>ش9!K99</f>
        <v>592444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ش9!J100</f>
        <v>0</v>
      </c>
      <c r="I100" s="168">
        <f>ش9!K100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ش9!J102</f>
        <v>0</v>
      </c>
      <c r="I102" s="162">
        <f>ش9!K102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ش9!J103</f>
        <v>0</v>
      </c>
      <c r="I103" s="133">
        <f>ش9!K103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ش9!J104</f>
        <v>0</v>
      </c>
      <c r="I104" s="133">
        <f>ش9!K104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ش9!J105</f>
        <v>0</v>
      </c>
      <c r="I105" s="133">
        <f>ش9!K105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ش9!J106</f>
        <v>0</v>
      </c>
      <c r="I106" s="133">
        <f>ش9!K106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ش9!J107</f>
        <v>0</v>
      </c>
      <c r="I107" s="133">
        <f>ش9!K107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ش9!J108</f>
        <v>0</v>
      </c>
      <c r="I108" s="133">
        <f>ش9!K108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ش9!J109</f>
        <v>0</v>
      </c>
      <c r="I109" s="133">
        <f>ش9!K109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ش9!J110</f>
        <v>0</v>
      </c>
      <c r="I110" s="133">
        <f>ش9!K110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ش9!J111</f>
        <v>0</v>
      </c>
      <c r="I111" s="133">
        <f>ش9!K111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ش9!J112</f>
        <v>0</v>
      </c>
      <c r="I112" s="133">
        <f>ش9!K112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ش9!J113</f>
        <v>0</v>
      </c>
      <c r="I113" s="133">
        <f>ش9!K113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ش9!J114</f>
        <v>0</v>
      </c>
      <c r="I114" s="133">
        <f>ش9!K114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ش9!J115</f>
        <v>0</v>
      </c>
      <c r="I115" s="133">
        <f>ش9!K115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ش9!J116</f>
        <v>0</v>
      </c>
      <c r="I116" s="133">
        <f>ش9!K116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ش9!J117</f>
        <v>0</v>
      </c>
      <c r="I117" s="133">
        <f>ش9!K117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ش9!J118</f>
        <v>0</v>
      </c>
      <c r="I118" s="133">
        <f>ش9!K118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ش9!J119</f>
        <v>0</v>
      </c>
      <c r="I119" s="133">
        <f>ش9!K119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ش9!J120</f>
        <v>0</v>
      </c>
      <c r="I120" s="140">
        <f>ش9!K120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47</v>
      </c>
      <c r="I121" s="273">
        <f>INT(SUM(I122,I124)+(SUM(H122,H124))%)</f>
        <v>3305163</v>
      </c>
      <c r="J121" s="274">
        <f t="shared" si="6"/>
        <v>47</v>
      </c>
      <c r="K121" s="275">
        <f t="shared" si="7"/>
        <v>3305163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47</v>
      </c>
      <c r="I122" s="285">
        <f>INT(SUM(I123)+(SUM(H123))%)</f>
        <v>3305163</v>
      </c>
      <c r="J122" s="282">
        <f t="shared" si="6"/>
        <v>47</v>
      </c>
      <c r="K122" s="286">
        <f t="shared" si="7"/>
        <v>3305163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/>
      <c r="H123" s="189">
        <f>ش9!J123</f>
        <v>47</v>
      </c>
      <c r="I123" s="190">
        <f>ش9!K123</f>
        <v>3305163</v>
      </c>
      <c r="J123" s="188">
        <f t="shared" si="6"/>
        <v>47</v>
      </c>
      <c r="K123" s="191">
        <f t="shared" si="7"/>
        <v>3305163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ش9!J125</f>
        <v>0</v>
      </c>
      <c r="I125" s="162">
        <f>ش9!K125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ش9!J126</f>
        <v>0</v>
      </c>
      <c r="I126" s="140">
        <f>ش9!K126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ش9!J129</f>
        <v>0</v>
      </c>
      <c r="I129" s="126">
        <f>ش9!K129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ش9!J130</f>
        <v>0</v>
      </c>
      <c r="I130" s="140">
        <f>ش9!K130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ش9!J132</f>
        <v>0</v>
      </c>
      <c r="I132" s="126">
        <f>ش9!K132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ش9!J133</f>
        <v>0</v>
      </c>
      <c r="I133" s="140">
        <f>ش9!K133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ش9!J136</f>
        <v>0</v>
      </c>
      <c r="I136" s="126">
        <f>ش9!K136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ش9!J137</f>
        <v>0</v>
      </c>
      <c r="I137" s="133">
        <f>ش9!K137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ش9!J138</f>
        <v>0</v>
      </c>
      <c r="I138" s="133">
        <f>ش9!K138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ش9!J139</f>
        <v>0</v>
      </c>
      <c r="I139" s="151">
        <f>ش9!K139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أكتوبر2024م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ش9!J147</f>
        <v>0</v>
      </c>
      <c r="I147" s="160">
        <f>ش9!K147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ش9!J148</f>
        <v>0</v>
      </c>
      <c r="I148" s="131">
        <f>ش9!K148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ش9!J149</f>
        <v>0</v>
      </c>
      <c r="I149" s="166">
        <f>ش9!K149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ش9!J151</f>
        <v>0</v>
      </c>
      <c r="I151" s="160">
        <f>ش9!K151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ش9!J152</f>
        <v>0</v>
      </c>
      <c r="I152" s="131">
        <f>ش9!K152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ش9!J153</f>
        <v>0</v>
      </c>
      <c r="I153" s="166">
        <f>ش9!K153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ش9!J155</f>
        <v>0</v>
      </c>
      <c r="I155" s="160">
        <f>ش9!K155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ش9!J156</f>
        <v>0</v>
      </c>
      <c r="I156" s="131">
        <f>ش9!K156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ش9!J157</f>
        <v>0</v>
      </c>
      <c r="I157" s="166">
        <f>ش9!K157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ش9!J160</f>
        <v>0</v>
      </c>
      <c r="I160" s="160">
        <f>ش9!K160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ش9!J161</f>
        <v>0</v>
      </c>
      <c r="I161" s="131">
        <f>ش9!K161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ش9!J162</f>
        <v>0</v>
      </c>
      <c r="I162" s="131">
        <f>ش9!K162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ش9!J163</f>
        <v>0</v>
      </c>
      <c r="I163" s="131">
        <f>ش9!K163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ش9!J164</f>
        <v>0</v>
      </c>
      <c r="I164" s="149">
        <f>ش9!K164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0</v>
      </c>
      <c r="H166" s="199">
        <f>H4</f>
        <v>44</v>
      </c>
      <c r="I166" s="200">
        <f>I4</f>
        <v>131578593</v>
      </c>
      <c r="J166" s="265">
        <f>(SUM(G166,I166)+SUM(F166,H166)%-K166)*100</f>
        <v>44</v>
      </c>
      <c r="K166" s="269">
        <f>INT(SUM(G166,I166)+SUM(F166,H166)%)</f>
        <v>131578593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0</v>
      </c>
      <c r="H168" s="118">
        <f>H67</f>
        <v>47</v>
      </c>
      <c r="I168" s="117">
        <f>I67</f>
        <v>3897607</v>
      </c>
      <c r="J168" s="271">
        <f>(SUM(G168,I168)+SUM(F168,H168)%-K168)*100</f>
        <v>47</v>
      </c>
      <c r="K168" s="275">
        <f>INT(SUM(G168,I168)+SUM(F168,H168)%)</f>
        <v>3897607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0</v>
      </c>
      <c r="G170" s="272">
        <f>INT(SUM(G166:G169)+(SUM(F166:F169))%)</f>
        <v>0</v>
      </c>
      <c r="H170" s="271">
        <f>(SUM(I166:I169)+SUM(H166:H169)%-I170)*100</f>
        <v>91</v>
      </c>
      <c r="I170" s="272">
        <f>INT(SUM(I166:I169)+(SUM(H166:H169))%)</f>
        <v>135476200</v>
      </c>
      <c r="J170" s="271">
        <f>(SUM(G170,I170)+SUM(F170,H170)%-K170)*100</f>
        <v>91</v>
      </c>
      <c r="K170" s="275">
        <f>INT(SUM(G170,I170)+SUM(F170,H170)%)</f>
        <v>135476200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أكتوبر2024م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ش9!J180</f>
        <v>0</v>
      </c>
      <c r="I180" s="190">
        <f>ش9!K180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ش9!J182</f>
        <v>0</v>
      </c>
      <c r="I182" s="190">
        <f>ش9!K182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ش9!J184</f>
        <v>0</v>
      </c>
      <c r="I184" s="162">
        <f>ش9!K184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ش9!J185</f>
        <v>0</v>
      </c>
      <c r="I185" s="168">
        <f>ش9!K185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ش9!J187</f>
        <v>0</v>
      </c>
      <c r="I187" s="162">
        <f>ش9!K187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ش9!J188</f>
        <v>0</v>
      </c>
      <c r="I188" s="133">
        <f>ش9!K188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ش9!J189</f>
        <v>0</v>
      </c>
      <c r="I189" s="133">
        <f>ش9!K189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ش9!J190</f>
        <v>0</v>
      </c>
      <c r="I190" s="133">
        <f>ش9!K190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ش9!J191</f>
        <v>0</v>
      </c>
      <c r="I191" s="168">
        <f>ش9!K191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ش9!J192</f>
        <v>0</v>
      </c>
      <c r="I192" s="299">
        <f>ش9!K192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ش9!J195</f>
        <v>0</v>
      </c>
      <c r="I195" s="162">
        <f>ش9!K195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ش9!J196</f>
        <v>0</v>
      </c>
      <c r="I196" s="168">
        <f>ش9!K196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ش9!J198</f>
        <v>0</v>
      </c>
      <c r="I198" s="162">
        <f>ش9!K198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ش9!J199</f>
        <v>0</v>
      </c>
      <c r="I199" s="168">
        <f>ش9!K199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ش9!J201</f>
        <v>0</v>
      </c>
      <c r="I201" s="162">
        <f>ش9!K201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ش9!J202</f>
        <v>0</v>
      </c>
      <c r="I202" s="151">
        <f>ش9!K202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435400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297400</v>
      </c>
      <c r="J205" s="274">
        <f t="shared" si="12"/>
        <v>0</v>
      </c>
      <c r="K205" s="275">
        <f t="shared" si="13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ش9!J207</f>
        <v>0</v>
      </c>
      <c r="I207" s="162">
        <f>ش9!K207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ش9!J208</f>
        <v>0</v>
      </c>
      <c r="I208" s="168">
        <f>ش9!K208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118000</v>
      </c>
      <c r="J209" s="274">
        <f t="shared" si="12"/>
        <v>0</v>
      </c>
      <c r="K209" s="275">
        <f t="shared" si="13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ش9!J210</f>
        <v>0</v>
      </c>
      <c r="I210" s="190">
        <f>ش9!K210</f>
        <v>118000</v>
      </c>
      <c r="J210" s="188">
        <f t="shared" si="12"/>
        <v>0</v>
      </c>
      <c r="K210" s="191">
        <f t="shared" si="13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ش9!J212</f>
        <v>0</v>
      </c>
      <c r="I212" s="162">
        <f>ش9!K212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ش9!J213</f>
        <v>0</v>
      </c>
      <c r="I213" s="168">
        <f>ش9!K213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49200</v>
      </c>
      <c r="J214" s="274">
        <f t="shared" si="12"/>
        <v>0</v>
      </c>
      <c r="K214" s="275">
        <f t="shared" si="13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ش9!J215</f>
        <v>0</v>
      </c>
      <c r="I215" s="162">
        <f>ش9!K215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ش9!J216</f>
        <v>0</v>
      </c>
      <c r="I216" s="133">
        <f>ش9!K216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ش9!J217</f>
        <v>0</v>
      </c>
      <c r="I217" s="133">
        <f>ش9!K217</f>
        <v>39600</v>
      </c>
      <c r="J217" s="130">
        <f t="shared" si="12"/>
        <v>0</v>
      </c>
      <c r="K217" s="134">
        <f t="shared" si="13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ش9!J218</f>
        <v>0</v>
      </c>
      <c r="I218" s="186">
        <f>ش9!K218</f>
        <v>9600</v>
      </c>
      <c r="J218" s="183">
        <f t="shared" si="12"/>
        <v>0</v>
      </c>
      <c r="K218" s="187">
        <f t="shared" si="13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108000</v>
      </c>
      <c r="J219" s="306">
        <f t="shared" si="12"/>
        <v>0</v>
      </c>
      <c r="K219" s="307">
        <f t="shared" si="13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أكتوبر2024م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ش9!J224</f>
        <v>0</v>
      </c>
      <c r="I224" s="181">
        <f>ش9!K224</f>
        <v>18000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ش9!J225</f>
        <v>0</v>
      </c>
      <c r="I225" s="133">
        <f>ش9!K225</f>
        <v>90000</v>
      </c>
      <c r="J225" s="130">
        <f t="shared" si="14"/>
        <v>0</v>
      </c>
      <c r="K225" s="134">
        <f t="shared" si="15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ش9!J226</f>
        <v>0</v>
      </c>
      <c r="I226" s="168">
        <f>ش9!K226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ش9!J228</f>
        <v>0</v>
      </c>
      <c r="I228" s="162">
        <f>ش9!K228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ش9!J229</f>
        <v>0</v>
      </c>
      <c r="I229" s="133">
        <f>ش9!K229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ش9!J230</f>
        <v>0</v>
      </c>
      <c r="I230" s="168">
        <f>ش9!K230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ش9!J232</f>
        <v>0</v>
      </c>
      <c r="I232" s="162">
        <f>ش9!K232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ش9!J233</f>
        <v>0</v>
      </c>
      <c r="I233" s="133">
        <f>ش9!K233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ش9!J234</f>
        <v>0</v>
      </c>
      <c r="I234" s="168">
        <f>ش9!K234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22200</v>
      </c>
      <c r="J235" s="274">
        <f t="shared" si="14"/>
        <v>0</v>
      </c>
      <c r="K235" s="275">
        <f t="shared" si="15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ش9!J236</f>
        <v>0</v>
      </c>
      <c r="I236" s="162">
        <f>ش9!K236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ش9!J237</f>
        <v>0</v>
      </c>
      <c r="I237" s="133">
        <f>ش9!K237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ش9!J238</f>
        <v>0</v>
      </c>
      <c r="I238" s="168">
        <f>ش9!K238</f>
        <v>22200</v>
      </c>
      <c r="J238" s="165">
        <f t="shared" si="14"/>
        <v>0</v>
      </c>
      <c r="K238" s="169">
        <f t="shared" si="15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138000</v>
      </c>
      <c r="J239" s="274">
        <f t="shared" si="14"/>
        <v>0</v>
      </c>
      <c r="K239" s="275">
        <f t="shared" si="15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ش9!J241</f>
        <v>0</v>
      </c>
      <c r="I241" s="162">
        <f>ش9!K241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ش9!J242</f>
        <v>0</v>
      </c>
      <c r="I242" s="133">
        <f>ش9!K242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ش9!J243</f>
        <v>0</v>
      </c>
      <c r="I243" s="168">
        <f>ش9!K243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138000</v>
      </c>
      <c r="J244" s="274">
        <f t="shared" si="14"/>
        <v>0</v>
      </c>
      <c r="K244" s="275">
        <f t="shared" si="15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ش9!J245</f>
        <v>0</v>
      </c>
      <c r="I245" s="162">
        <f>ش9!K245</f>
        <v>138000</v>
      </c>
      <c r="J245" s="159">
        <f t="shared" si="14"/>
        <v>0</v>
      </c>
      <c r="K245" s="163">
        <f t="shared" si="15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ش9!J246</f>
        <v>0</v>
      </c>
      <c r="I246" s="133">
        <f>ش9!K246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ش9!J247</f>
        <v>0</v>
      </c>
      <c r="I247" s="168">
        <f>ش9!K247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ش9!J249</f>
        <v>0</v>
      </c>
      <c r="I249" s="190">
        <f>ش9!K249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ش9!J252</f>
        <v>0</v>
      </c>
      <c r="I252" s="162">
        <f>ش9!K252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ش9!J253</f>
        <v>0</v>
      </c>
      <c r="I253" s="133">
        <f>ش9!K253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ش9!J254</f>
        <v>0</v>
      </c>
      <c r="I254" s="168">
        <f>ش9!K254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ش9!J256</f>
        <v>0</v>
      </c>
      <c r="I256" s="162">
        <f>ش9!K256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ش9!J257</f>
        <v>0</v>
      </c>
      <c r="I257" s="168">
        <f>ش9!K257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ش9!J259</f>
        <v>0</v>
      </c>
      <c r="I259" s="162">
        <f>ش9!K259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ش9!J260</f>
        <v>0</v>
      </c>
      <c r="I260" s="133">
        <f>ش9!K260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ش9!J261</f>
        <v>0</v>
      </c>
      <c r="I261" s="168">
        <f>ش9!K261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ش9!J264</f>
        <v>0</v>
      </c>
      <c r="I264" s="162">
        <f>ش9!K264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ش9!J265</f>
        <v>0</v>
      </c>
      <c r="I265" s="151">
        <f>ش9!K265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أكتوبر2024م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ش9!J273</f>
        <v>0</v>
      </c>
      <c r="I273" s="162">
        <f>ش9!K273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ش9!J274</f>
        <v>0</v>
      </c>
      <c r="I274" s="133">
        <f>ش9!K274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ش9!J275</f>
        <v>0</v>
      </c>
      <c r="I275" s="133">
        <f>ش9!K275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ش9!J276</f>
        <v>0</v>
      </c>
      <c r="I276" s="168">
        <f>ش9!K276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ش9!J278</f>
        <v>0</v>
      </c>
      <c r="I278" s="162">
        <f>ش9!K278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ش9!J279</f>
        <v>0</v>
      </c>
      <c r="I279" s="133">
        <f>ش9!K279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ش9!J280</f>
        <v>0</v>
      </c>
      <c r="I280" s="133">
        <f>ش9!K280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ش9!J281</f>
        <v>0</v>
      </c>
      <c r="I281" s="168">
        <f>ش9!K281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ش9!J284</f>
        <v>0</v>
      </c>
      <c r="I284" s="162">
        <f>ش9!K284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ش9!J285</f>
        <v>0</v>
      </c>
      <c r="I285" s="168">
        <f>ش9!K285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ش9!J287</f>
        <v>0</v>
      </c>
      <c r="I287" s="190">
        <f>ش9!K287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ش9!J289</f>
        <v>0</v>
      </c>
      <c r="I289" s="195">
        <f>ش9!K289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435400</v>
      </c>
      <c r="J290" s="313">
        <f t="shared" si="16"/>
        <v>0</v>
      </c>
      <c r="K290" s="314">
        <f t="shared" si="17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أكتوبر2024م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ش9!J298</f>
        <v>0</v>
      </c>
      <c r="I298" s="162">
        <f>ش9!K298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ش9!J299</f>
        <v>0</v>
      </c>
      <c r="I299" s="133">
        <f>ش9!K299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ش9!J300</f>
        <v>0</v>
      </c>
      <c r="I300" s="168">
        <f>ش9!K300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ش9!J302</f>
        <v>0</v>
      </c>
      <c r="I302" s="162">
        <f>ش9!K302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ش9!J303</f>
        <v>0</v>
      </c>
      <c r="I303" s="133">
        <f>ش9!K303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ش9!J304</f>
        <v>0</v>
      </c>
      <c r="I304" s="168">
        <f>ش9!K304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ش9!J306</f>
        <v>0</v>
      </c>
      <c r="I306" s="162">
        <f>ش9!K306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ش9!J307</f>
        <v>0</v>
      </c>
      <c r="I307" s="133">
        <f>ش9!K307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ش9!J308</f>
        <v>0</v>
      </c>
      <c r="I308" s="168">
        <f>ش9!K308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ش9!J311</f>
        <v>0</v>
      </c>
      <c r="I311" s="162">
        <f>ش9!K311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ش9!J312</f>
        <v>0</v>
      </c>
      <c r="I312" s="133">
        <f>ش9!K312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ش9!J313</f>
        <v>0</v>
      </c>
      <c r="I313" s="133">
        <f>ش9!K313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ش9!J314</f>
        <v>0</v>
      </c>
      <c r="I314" s="133">
        <f>ش9!K314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ش9!J315</f>
        <v>0</v>
      </c>
      <c r="I315" s="168">
        <f>ش9!K315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ش9!J317</f>
        <v>0</v>
      </c>
      <c r="I317" s="195">
        <f>ش9!K317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435400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435400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1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H8" sqref="H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ش10!$A$1</f>
        <v>#NAME?</v>
      </c>
      <c r="B1" s="547"/>
      <c r="C1" s="547"/>
      <c r="D1" s="547"/>
      <c r="E1" s="547"/>
      <c r="F1" s="76"/>
      <c r="H1" s="78" t="str">
        <f>ش10!$F$1</f>
        <v xml:space="preserve"> شهر أكتوبر2024م </v>
      </c>
      <c r="I1" s="543"/>
      <c r="J1" s="543"/>
      <c r="K1" s="76"/>
      <c r="L1" s="546" t="str">
        <f>أكتوبر!$C$42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أكتوبر2024م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ع9!A6</f>
        <v>0</v>
      </c>
      <c r="D6" s="352">
        <f>ع9!B6</f>
        <v>0</v>
      </c>
      <c r="E6" s="351"/>
      <c r="F6" s="353"/>
      <c r="G6" s="354"/>
      <c r="H6" s="355" t="s">
        <v>53</v>
      </c>
      <c r="I6" s="356"/>
      <c r="J6" s="351">
        <f>ش10!F170</f>
        <v>0</v>
      </c>
      <c r="K6" s="352">
        <f>ش10!G170</f>
        <v>0</v>
      </c>
      <c r="L6" s="351">
        <f>ع9!N6</f>
        <v>91</v>
      </c>
      <c r="M6" s="353">
        <f>ع9!O6</f>
        <v>135476200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ع9!AF6</f>
        <v>0</v>
      </c>
      <c r="T6" s="420">
        <f>ع9!AG6</f>
        <v>0</v>
      </c>
      <c r="U6" s="351">
        <f>ع9!AH6</f>
        <v>91</v>
      </c>
      <c r="V6" s="421">
        <f>ع9!AI6</f>
        <v>135476200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0</v>
      </c>
      <c r="Z6" s="357">
        <f t="shared" si="2"/>
        <v>0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91</v>
      </c>
      <c r="AI6" s="357">
        <f>IF(AC6+AB6/100&lt;AE6+AD6/100,INT(((AE6+AD6/100)-(AC6+AB6/100))),0)</f>
        <v>135476200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ع9!A7</f>
        <v>0</v>
      </c>
      <c r="D7" s="369">
        <f>ع9!B7</f>
        <v>435400</v>
      </c>
      <c r="E7" s="368">
        <f>ش10!$F$321</f>
        <v>0</v>
      </c>
      <c r="F7" s="370">
        <f>ش10!$G$321</f>
        <v>0</v>
      </c>
      <c r="G7" s="348"/>
      <c r="H7" s="371" t="s">
        <v>54</v>
      </c>
      <c r="I7" s="356"/>
      <c r="J7" s="368"/>
      <c r="K7" s="369"/>
      <c r="L7" s="368">
        <f>ع9!N7</f>
        <v>0</v>
      </c>
      <c r="M7" s="370">
        <f>ع9!O7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ع9!AF7</f>
        <v>0</v>
      </c>
      <c r="T7" s="370">
        <f>ع9!AG7</f>
        <v>435400</v>
      </c>
      <c r="U7" s="368">
        <f>ع9!AH7</f>
        <v>0</v>
      </c>
      <c r="V7" s="412">
        <f>ع9!AI7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ع9!A8</f>
        <v>91</v>
      </c>
      <c r="D8" s="369">
        <f>ع9!B8</f>
        <v>135476200</v>
      </c>
      <c r="E8" s="374">
        <f>ش10!F170</f>
        <v>0</v>
      </c>
      <c r="F8" s="375">
        <f>ش10!G170</f>
        <v>0</v>
      </c>
      <c r="G8" s="348"/>
      <c r="H8" s="333" t="s">
        <v>55</v>
      </c>
      <c r="I8" s="334"/>
      <c r="J8" s="374">
        <f>E8</f>
        <v>0</v>
      </c>
      <c r="K8" s="378">
        <f>F8</f>
        <v>0</v>
      </c>
      <c r="L8" s="368">
        <f>ع9!N8</f>
        <v>91</v>
      </c>
      <c r="M8" s="370">
        <f>ع9!O8</f>
        <v>135476200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ع9!AF8</f>
        <v>0</v>
      </c>
      <c r="T8" s="369">
        <f>ع9!AG8</f>
        <v>0</v>
      </c>
      <c r="U8" s="368">
        <f>ع9!AH8</f>
        <v>0</v>
      </c>
      <c r="V8" s="412">
        <f>ع9!AI8</f>
        <v>0</v>
      </c>
      <c r="W8" s="366">
        <f t="shared" si="1"/>
        <v>0</v>
      </c>
      <c r="X8" s="377">
        <f t="shared" si="1"/>
        <v>0</v>
      </c>
      <c r="Y8" s="366">
        <f t="shared" si="2"/>
        <v>0</v>
      </c>
      <c r="Z8" s="372">
        <f t="shared" si="2"/>
        <v>0</v>
      </c>
      <c r="AA8" s="342"/>
      <c r="AB8" s="366">
        <f>(SUM(T8,X8)+SUM(S8,W8)%-AC8)*100</f>
        <v>0</v>
      </c>
      <c r="AC8" s="367">
        <f>INT(SUM(T8,X8)+SUM(S8,W8)%)</f>
        <v>0</v>
      </c>
      <c r="AD8" s="366">
        <f>(SUM(V8,Z8)+SUM(U8,Y8)%-AE8)*100</f>
        <v>0</v>
      </c>
      <c r="AE8" s="377">
        <f>INT(SUM(V8,Z8)+SUM(U8,Y8)%)</f>
        <v>0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ع9!A9</f>
        <v>#NAME?</v>
      </c>
      <c r="D9" s="369" t="e">
        <f ca="1">ع9!B9</f>
        <v>#NAME?</v>
      </c>
      <c r="E9" s="368" t="e">
        <f ca="1">_mod2(IF(VALUE(LEFT(FNAME(),2))&lt;=21,CHOOSE(VALUE(LEFT(FNAME(),2))-1,[2]ش10!$B$18,[2]ش10!$C$18,[2]ش10!$D$18,[2]ش10!$E$18,[2]ش10!$F$18,[2]ش10!$G$18,[2]ش10!$H$18,[2]ش10!$I$18,[2]ش10!$J$18,[2]ش10!$K$18,[2]ش10!$L$18,[2]ش10!$M$18,[2]ش10!$N$18,[2]ش10!$O$18,[2]ش10!$P$18,[2]ش10!$Q$18,[2]ش10!$R$18,[2]ش10!$S$18,[2]ش10!$T$18,[2]ش10!$U$18),CHOOSE(VALUE(LEFT(FNAME(),2))-21,[2]ش10!$V$18,[2]ش10!$W$18,[2]ش10!$X$18,[2]ش10!$Y$18,[2]ش10!$Z$18,[2]ش10!$AA$18,[2]ش10!$AB$18,[2]ش10!$AC$18,[2]ش10!$AD$18,[2]ش10!$AE$18,[2]ش10!$AF$18,[2]ش10!$AG$18,[2]ش10!$AH$18,[2]ش10!$AI$18,[2]ش10!$AJ$18)),1)*100</f>
        <v>#NAME?</v>
      </c>
      <c r="F9" s="370" t="e">
        <f ca="1">INT(IF(VALUE(LEFT(FNAME(),2))&lt;=21,CHOOSE(VALUE(LEFT(FNAME(),2))-1,[2]ش10!$B$18,[2]ش10!$C$18,[2]ش10!$D$18,[2]ش10!$E$18,[2]ش10!$F$18,[2]ش10!$G$18,[2]ش10!$H$18,[2]ش10!$I$18,[2]ش10!$J$18,[2]ش10!$K$18,[2]ش10!$L$18,[2]ش10!$M$18,[2]ش10!$N$18,[2]ش10!$O$18,[2]ش10!$P$18,[2]ش10!$Q$18,[2]ش10!$R$18,[2]ش10!$S$18,[2]ش10!$T$18,[2]ش10!$U$18),CHOOSE(VALUE(LEFT(FNAME(),2))-21,[2]ش10!$V$18,[2]ش10!$W$18,[2]ش10!$X$18,[2]ش10!$Y$18,[2]ش10!$Z$18,[2]ش10!$AA$18,[2]ش10!$AB$18,[2]ش10!$AC$18,[2]ش10!$AD$18,[2]ش10!$AE$18,[2]ش10!$AF$18,[2]ش10!$AG$18,[2]ش10!$AH$18,[2]ش10!$AI$18,[2]ش10!$AJ$18)))</f>
        <v>#NAME?</v>
      </c>
      <c r="G9" s="348"/>
      <c r="H9" s="333" t="s">
        <v>56</v>
      </c>
      <c r="I9" s="334"/>
      <c r="J9" s="368">
        <f>ش10!$F$319</f>
        <v>0</v>
      </c>
      <c r="K9" s="369">
        <f>ش10!$G$319</f>
        <v>0</v>
      </c>
      <c r="L9" s="368">
        <f>ع9!N9</f>
        <v>0</v>
      </c>
      <c r="M9" s="370">
        <f>ع9!O9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ع9!AF9</f>
        <v>#NAME?</v>
      </c>
      <c r="T9" s="369" t="e">
        <f ca="1">ع9!AG9</f>
        <v>#NAME?</v>
      </c>
      <c r="U9" s="368" t="e">
        <f ca="1">ع9!AH9</f>
        <v>#NAME?</v>
      </c>
      <c r="V9" s="412" t="e">
        <f ca="1">ع9!AI9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ع9!A10</f>
        <v>#NAME?</v>
      </c>
      <c r="D10" s="382" t="e">
        <f ca="1">ع9!B10</f>
        <v>#NAME?</v>
      </c>
      <c r="E10" s="381" t="e">
        <f ca="1">_mod2(IF(VALUE(LEFT(FNAME(),2))&lt;=21,CHOOSE(VALUE(LEFT(FNAME(),2))-1,[2]ش10!$B$22,[2]ش10!$C$22,[2]ش10!$D$22,[2]ش10!$E$22,[2]ش10!$F$22,[2]ش10!$G$22,[2]ش10!$H$22,[2]ش10!$I$22,[2]ش10!$J$22,[2]ش10!$K$22,[2]ش10!$L$22,[2]ش10!$M$22,[2]ش10!$N$22,[2]ش10!$O$22,[2]ش10!$P$22,[2]ش10!$Q$22,[2]ش10!$R$22,[2]ش10!$S$22,[2]ش10!$T$22,[2]ش10!$U$22),CHOOSE(VALUE(LEFT(FNAME(),2))-21,[2]ش10!$V$22,[2]ش10!$W$22,[2]ش10!$X$22,[2]ش10!$Y$22,[2]ش10!$Z$22,[2]ش10!$AA$22,[2]ش10!$AB$22,[2]ش10!$AC$22,[2]ش10!$AD$22,[2]ش10!$AE$22,[2]ش10!$AF$22,[2]ش10!$AG$22,[2]ش10!$AH$22,[2]ش10!$AI$22,[2]ش10!$AJ$22)),1)*100</f>
        <v>#NAME?</v>
      </c>
      <c r="F10" s="383" t="e">
        <f ca="1">INT(IF(VALUE(LEFT(FNAME(),2))&lt;=21,CHOOSE(VALUE(LEFT(FNAME(),2))-1,[2]ش10!$B$22,[2]ش10!$C$22,[2]ش10!$D$22,[2]ش10!$E$22,[2]ش10!$F$22,[2]ش10!$G$22,[2]ش10!$H$22,[2]ش10!$I$22,[2]ش10!$J$22,[2]ش10!$K$22,[2]ش10!$L$22,[2]ش10!$M$22,[2]ش10!$N$22,[2]ش10!$O$22,[2]ش10!$P$22,[2]ش10!$Q$22,[2]ش10!$R$22,[2]ش10!$S$22,[2]ش10!$T$22,[2]ش10!$U$22),CHOOSE(VALUE(LEFT(FNAME(),2))-21,[2]ش10!$V$22,[2]ش10!$W$22,[2]ش10!$X$22,[2]ش10!$Y$22,[2]ش10!$Z$22,[2]ش10!$AA$22,[2]ش10!$AB$22,[2]ش10!$AC$22,[2]ش10!$AD$22,[2]ش10!$AE$22,[2]ش10!$AF$22,[2]ش10!$AG$22,[2]ش10!$AH$22,[2]ش10!$AI$22,[2]ش10!$AJ$22)))</f>
        <v>#NAME?</v>
      </c>
      <c r="G10" s="348"/>
      <c r="H10" s="336" t="s">
        <v>57</v>
      </c>
      <c r="I10" s="334"/>
      <c r="J10" s="381">
        <f>ش10!$F$320</f>
        <v>0</v>
      </c>
      <c r="K10" s="382">
        <f>ش10!$G$320</f>
        <v>0</v>
      </c>
      <c r="L10" s="381">
        <f>ع9!N10</f>
        <v>0</v>
      </c>
      <c r="M10" s="383">
        <f>ع9!O10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ع9!AF10</f>
        <v>#NAME?</v>
      </c>
      <c r="T10" s="382" t="e">
        <f ca="1">ع9!AG10</f>
        <v>#NAME?</v>
      </c>
      <c r="U10" s="381" t="e">
        <f ca="1">ع9!AH10</f>
        <v>#NAME?</v>
      </c>
      <c r="V10" s="418" t="e">
        <f ca="1">ع9!AI10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0</v>
      </c>
      <c r="L11" s="338">
        <f>(SUM(M6:M10)+SUM(L6:L10)%-M11)*100</f>
        <v>82</v>
      </c>
      <c r="M11" s="339">
        <f>INT(SUM(M6:M10)+(SUM(L6:L10))%)</f>
        <v>271387801</v>
      </c>
      <c r="N11" s="338">
        <f>(SUM(O6:O10)+SUM(N6:N10)%-O11)*100</f>
        <v>82</v>
      </c>
      <c r="O11" s="341">
        <f>INT(SUM(O6:O10)+(SUM(N6:N10))%)</f>
        <v>271387801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0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ع9!A13</f>
        <v>0</v>
      </c>
      <c r="D13" s="350">
        <f>ع9!B13</f>
        <v>66864372</v>
      </c>
      <c r="E13" s="362">
        <v>0</v>
      </c>
      <c r="F13" s="397">
        <v>0</v>
      </c>
      <c r="G13" s="348"/>
      <c r="H13" s="343" t="s">
        <v>60</v>
      </c>
      <c r="I13" s="334"/>
      <c r="J13" s="398">
        <f>E13</f>
        <v>0</v>
      </c>
      <c r="K13" s="399">
        <f>F13</f>
        <v>0</v>
      </c>
      <c r="L13" s="349">
        <f>ع9!N13</f>
        <v>0</v>
      </c>
      <c r="M13" s="350">
        <f>ع9!O13</f>
        <v>66864372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ع9!AF13</f>
        <v>0</v>
      </c>
      <c r="T13" s="352">
        <f>ع9!AG13</f>
        <v>0</v>
      </c>
      <c r="U13" s="351">
        <f>ع9!AH13</f>
        <v>0</v>
      </c>
      <c r="V13" s="352">
        <f>ع9!AI13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ع9!A14</f>
        <v>0</v>
      </c>
      <c r="D14" s="402">
        <f>ع9!B14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ع9!N14</f>
        <v>0</v>
      </c>
      <c r="M14" s="402">
        <f>ع9!O14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ع9!AF14</f>
        <v>0</v>
      </c>
      <c r="T14" s="423">
        <f>ع9!AG14</f>
        <v>0</v>
      </c>
      <c r="U14" s="422">
        <f>ع9!AH14</f>
        <v>0</v>
      </c>
      <c r="V14" s="423">
        <f>ع9!AI14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ع9!A15</f>
        <v>0</v>
      </c>
      <c r="D15" s="369">
        <f>ع9!B15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ع9!N15</f>
        <v>0</v>
      </c>
      <c r="M15" s="369">
        <f>ع9!O15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ع9!AF15</f>
        <v>0</v>
      </c>
      <c r="T15" s="423">
        <f>ع9!AG15</f>
        <v>0</v>
      </c>
      <c r="U15" s="422">
        <f>ع9!AH15</f>
        <v>0</v>
      </c>
      <c r="V15" s="423">
        <f>ع9!AI15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ع9!A16</f>
        <v>0</v>
      </c>
      <c r="D16" s="367">
        <f>ع9!B16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ع9!N16</f>
        <v>0</v>
      </c>
      <c r="M16" s="367">
        <f>ع9!O16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ع9!AF16</f>
        <v>0</v>
      </c>
      <c r="T16" s="369">
        <f>ع9!AG16</f>
        <v>0</v>
      </c>
      <c r="U16" s="368">
        <f>ع9!AH16</f>
        <v>0</v>
      </c>
      <c r="V16" s="369">
        <f>ع9!AI16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ع9!A17</f>
        <v>0</v>
      </c>
      <c r="D17" s="367">
        <f>ع9!B17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ع9!N17</f>
        <v>0</v>
      </c>
      <c r="M17" s="367">
        <f>ع9!O17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ع9!AF17</f>
        <v>0</v>
      </c>
      <c r="T17" s="369">
        <f>ع9!AG17</f>
        <v>0</v>
      </c>
      <c r="U17" s="368">
        <f>ع9!AH17</f>
        <v>0</v>
      </c>
      <c r="V17" s="369">
        <f>ع9!AI17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ع9!A18</f>
        <v>0</v>
      </c>
      <c r="D18" s="367">
        <f>ع9!B18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ع9!N18</f>
        <v>0</v>
      </c>
      <c r="M18" s="367">
        <f>ع9!O18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ع9!AF18</f>
        <v>0</v>
      </c>
      <c r="T18" s="369">
        <f>ع9!AG18</f>
        <v>0</v>
      </c>
      <c r="U18" s="368">
        <f>ع9!AH18</f>
        <v>0</v>
      </c>
      <c r="V18" s="369">
        <f>ع9!AI18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ع9!A19</f>
        <v>0</v>
      </c>
      <c r="D19" s="367">
        <f>ع9!B19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ع9!N19</f>
        <v>0</v>
      </c>
      <c r="M19" s="367">
        <f>ع9!O19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ع9!AF19</f>
        <v>0</v>
      </c>
      <c r="T19" s="369">
        <f>ع9!AG19</f>
        <v>0</v>
      </c>
      <c r="U19" s="368">
        <f>ع9!AH19</f>
        <v>0</v>
      </c>
      <c r="V19" s="369">
        <f>ع9!AI19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ع9!A20</f>
        <v>0</v>
      </c>
      <c r="D20" s="367">
        <f>ع9!B20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ع9!N20</f>
        <v>0</v>
      </c>
      <c r="M20" s="367">
        <f>ع9!O20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ع9!AF20</f>
        <v>0</v>
      </c>
      <c r="T20" s="369">
        <f>ع9!AG20</f>
        <v>0</v>
      </c>
      <c r="U20" s="368">
        <f>ع9!AH20</f>
        <v>0</v>
      </c>
      <c r="V20" s="369">
        <f>ع9!AI20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ع9!A21</f>
        <v>0</v>
      </c>
      <c r="D21" s="367">
        <f>ع9!B21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ع9!N21</f>
        <v>0</v>
      </c>
      <c r="M21" s="367">
        <f>ع9!O21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ع9!AF21</f>
        <v>0</v>
      </c>
      <c r="T21" s="369">
        <f>ع9!AG21</f>
        <v>0</v>
      </c>
      <c r="U21" s="368">
        <f>ع9!AH21</f>
        <v>0</v>
      </c>
      <c r="V21" s="369">
        <f>ع9!AI21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ع9!A22</f>
        <v>0</v>
      </c>
      <c r="D22" s="367">
        <f>ع9!B22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ع9!N22</f>
        <v>0</v>
      </c>
      <c r="M22" s="367">
        <f>ع9!O22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ع9!AF22</f>
        <v>0</v>
      </c>
      <c r="T22" s="369">
        <f>ع9!AG22</f>
        <v>0</v>
      </c>
      <c r="U22" s="368">
        <f>ع9!AH22</f>
        <v>0</v>
      </c>
      <c r="V22" s="369">
        <f>ع9!AI22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ع9!A23</f>
        <v>91</v>
      </c>
      <c r="D23" s="367">
        <f>ع9!B23</f>
        <v>135476200</v>
      </c>
      <c r="E23" s="368">
        <f>J8</f>
        <v>0</v>
      </c>
      <c r="F23" s="370">
        <f>K8</f>
        <v>0</v>
      </c>
      <c r="G23" s="348"/>
      <c r="H23" s="335" t="s">
        <v>70</v>
      </c>
      <c r="I23" s="334"/>
      <c r="J23" s="368"/>
      <c r="K23" s="369"/>
      <c r="L23" s="366">
        <f>ع9!N23</f>
        <v>0</v>
      </c>
      <c r="M23" s="367">
        <f>ع9!O23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ع9!AF23</f>
        <v>91</v>
      </c>
      <c r="T23" s="369">
        <f>ع9!AG23</f>
        <v>135476200</v>
      </c>
      <c r="U23" s="368">
        <f>ع9!AH23</f>
        <v>0</v>
      </c>
      <c r="V23" s="369">
        <f>ع9!AI23</f>
        <v>0</v>
      </c>
      <c r="W23" s="366">
        <f t="shared" si="8"/>
        <v>0</v>
      </c>
      <c r="X23" s="367">
        <f t="shared" si="9"/>
        <v>0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0</v>
      </c>
      <c r="AE23" s="367">
        <f t="shared" si="15"/>
        <v>0</v>
      </c>
      <c r="AF23" s="366">
        <f t="shared" si="16"/>
        <v>91</v>
      </c>
      <c r="AG23" s="367">
        <f t="shared" si="17"/>
        <v>135476200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91</v>
      </c>
      <c r="D24" s="339">
        <f>INT(SUM(D13:D23)+(SUM(C13:C23))%)</f>
        <v>202340572</v>
      </c>
      <c r="E24" s="338">
        <f>(SUM(F13:F23)+SUM(E13:E23)%-F24)*100</f>
        <v>0</v>
      </c>
      <c r="F24" s="341">
        <f>INT(SUM(F13:F23)+(SUM(E13:E23))%)</f>
        <v>0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0</v>
      </c>
      <c r="L24" s="338">
        <f>(SUM(M13:M23)+SUM(L13:L23)%-M24)*100</f>
        <v>0</v>
      </c>
      <c r="M24" s="339">
        <f>INT(SUM(M13:M23)+(SUM(L13:L23))%)</f>
        <v>66864372</v>
      </c>
      <c r="N24" s="338">
        <f>(SUM(O13:O23)+SUM(N13:N23)%-O24)*100</f>
        <v>0</v>
      </c>
      <c r="O24" s="341">
        <f>INT(SUM(O13:O23)+(SUM(N13:N23))%)</f>
        <v>66864372</v>
      </c>
      <c r="P24" s="358"/>
      <c r="Q24" s="342"/>
      <c r="R24" s="389" t="s">
        <v>71</v>
      </c>
      <c r="S24" s="338">
        <f>(SUM(T13:T23)+SUM(S13:S23)%-T24)*100</f>
        <v>91</v>
      </c>
      <c r="T24" s="339">
        <f>INT(SUM(T13:T23)+(SUM(S13:S23))%)</f>
        <v>135476200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0</v>
      </c>
      <c r="Y24" s="338">
        <f>(SUM(Z13:Z23)+SUM(Y13:Y23)%-Z24)*100</f>
        <v>0</v>
      </c>
      <c r="Z24" s="341">
        <f>INT(SUM(Z13:Z23)+(SUM(Y13:Y23))%)</f>
        <v>0</v>
      </c>
      <c r="AA24" s="342"/>
      <c r="AB24" s="338">
        <f>(SUM(AC13:AC23)+SUM(AB13:AB23)%-AC24)*100</f>
        <v>91</v>
      </c>
      <c r="AC24" s="339">
        <f>INT(SUM(AC13:AC23)+(SUM(AB13:AB23))%)</f>
        <v>135476200</v>
      </c>
      <c r="AD24" s="338">
        <f>(SUM(AE13:AE23)+SUM(AD13:AD23)%-AE24)*100</f>
        <v>0</v>
      </c>
      <c r="AE24" s="340">
        <f>INT(SUM(AE13:AE23)+(SUM(AD13:AD23))%)</f>
        <v>0</v>
      </c>
      <c r="AF24" s="338">
        <f>(SUM(AG13:AG23)+SUM(AF13:AF23)%-AG24)*100</f>
        <v>91</v>
      </c>
      <c r="AG24" s="340">
        <f>INT(SUM(AG13:AG23)+(SUM(AF13:AF23))%)</f>
        <v>135476200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ع9!A26</f>
        <v>0</v>
      </c>
      <c r="D26" s="350">
        <f>ع9!B26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ع9!N26</f>
        <v>0</v>
      </c>
      <c r="M26" s="357">
        <f>ع9!O26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ع9!AF26</f>
        <v>0</v>
      </c>
      <c r="T26" s="421">
        <f>ع9!AG26</f>
        <v>0</v>
      </c>
      <c r="U26" s="351">
        <f>ع9!AH26</f>
        <v>0</v>
      </c>
      <c r="V26" s="421">
        <f>ع9!AI26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ع9!A27</f>
        <v>0</v>
      </c>
      <c r="D27" s="367">
        <f>ع9!B27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ع9!N27</f>
        <v>0</v>
      </c>
      <c r="M27" s="372">
        <f>ع9!O27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ع9!AF27</f>
        <v>0</v>
      </c>
      <c r="T27" s="412">
        <f>ع9!AG27</f>
        <v>0</v>
      </c>
      <c r="U27" s="368">
        <f>ع9!AH27</f>
        <v>0</v>
      </c>
      <c r="V27" s="412">
        <f>ع9!AI27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ع9!A28</f>
        <v>0</v>
      </c>
      <c r="D28" s="367">
        <f>ع9!B28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ع9!N28</f>
        <v>0</v>
      </c>
      <c r="M28" s="372">
        <f>ع9!O28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ع9!AF28</f>
        <v>0</v>
      </c>
      <c r="T28" s="412">
        <f>ع9!AG28</f>
        <v>0</v>
      </c>
      <c r="U28" s="368">
        <f>ع9!AH28</f>
        <v>0</v>
      </c>
      <c r="V28" s="412">
        <f>ع9!AI28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ع9!A29</f>
        <v>0</v>
      </c>
      <c r="D29" s="367">
        <f>ع9!B29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ع9!N29</f>
        <v>0</v>
      </c>
      <c r="M29" s="372">
        <f>ع9!O29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ع9!AF29</f>
        <v>0</v>
      </c>
      <c r="T29" s="412">
        <f>ع9!AG29</f>
        <v>0</v>
      </c>
      <c r="U29" s="368">
        <f>ع9!AH29</f>
        <v>0</v>
      </c>
      <c r="V29" s="412">
        <f>ع9!AI29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ع9!A30</f>
        <v>0</v>
      </c>
      <c r="D30" s="367">
        <f>ع9!B30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ع9!N30</f>
        <v>#NAME?</v>
      </c>
      <c r="M30" s="372" t="e">
        <f ca="1">ع9!O30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ع9!AF30</f>
        <v>#NAME?</v>
      </c>
      <c r="T30" s="412" t="e">
        <f ca="1">ع9!AG30</f>
        <v>#NAME?</v>
      </c>
      <c r="U30" s="368" t="e">
        <f ca="1">ع9!AH30</f>
        <v>#NAME?</v>
      </c>
      <c r="V30" s="412" t="e">
        <f ca="1">ع9!AI30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ع9!A31</f>
        <v>0</v>
      </c>
      <c r="D31" s="367">
        <f>ع9!B31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ع9!N31</f>
        <v>#NAME?</v>
      </c>
      <c r="M31" s="372" t="e">
        <f ca="1">ع9!O31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ع9!AF31</f>
        <v>#NAME?</v>
      </c>
      <c r="T31" s="412" t="e">
        <f ca="1">ع9!AG31</f>
        <v>#NAME?</v>
      </c>
      <c r="U31" s="368" t="e">
        <f ca="1">ع9!AH31</f>
        <v>#NAME?</v>
      </c>
      <c r="V31" s="412" t="e">
        <f ca="1">ع9!AI31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ع9!A34</f>
        <v>0</v>
      </c>
      <c r="D34" s="350">
        <f>ع9!B34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ع9!N34</f>
        <v>0</v>
      </c>
      <c r="M34" s="350">
        <f>ع9!O34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ع9!AF34</f>
        <v>0</v>
      </c>
      <c r="T34" s="352">
        <f>ع9!AG34</f>
        <v>631171</v>
      </c>
      <c r="U34" s="351">
        <f>ع9!AH34</f>
        <v>0</v>
      </c>
      <c r="V34" s="421">
        <f>ع9!AI34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ع9!A35</f>
        <v>0</v>
      </c>
      <c r="D35" s="367">
        <f>ع9!B35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ع9!N35</f>
        <v>0</v>
      </c>
      <c r="M35" s="367">
        <f>ع9!O35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ع9!AF35</f>
        <v>0</v>
      </c>
      <c r="T35" s="369">
        <f>ع9!AG35</f>
        <v>0</v>
      </c>
      <c r="U35" s="368">
        <f>ع9!AH35</f>
        <v>0</v>
      </c>
      <c r="V35" s="412">
        <f>ع9!AI35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ع9!A36</f>
        <v>0</v>
      </c>
      <c r="D36" s="367">
        <f>ع9!B36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ع9!N36</f>
        <v>0</v>
      </c>
      <c r="M36" s="367">
        <f>ع9!O36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ع9!AF36</f>
        <v>0</v>
      </c>
      <c r="T36" s="369">
        <f>ع9!AG36</f>
        <v>0</v>
      </c>
      <c r="U36" s="368">
        <f>ع9!AH36</f>
        <v>0</v>
      </c>
      <c r="V36" s="412">
        <f>ع9!AI36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ع9!A37</f>
        <v>0</v>
      </c>
      <c r="D37" s="367">
        <f>ع9!B37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ع9!N37</f>
        <v>0</v>
      </c>
      <c r="M37" s="367">
        <f>ع9!O37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ع9!AF37</f>
        <v>0</v>
      </c>
      <c r="T37" s="369">
        <f>ع9!AG37</f>
        <v>0</v>
      </c>
      <c r="U37" s="368">
        <f>ع9!AH37</f>
        <v>0</v>
      </c>
      <c r="V37" s="412">
        <f>ع9!AI37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ع9!A38</f>
        <v>0</v>
      </c>
      <c r="D38" s="367">
        <f>ع9!B38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ع9!N38</f>
        <v>0</v>
      </c>
      <c r="M38" s="367">
        <f>ع9!O38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ع9!AF38</f>
        <v>0</v>
      </c>
      <c r="T38" s="369">
        <f>ع9!AG38</f>
        <v>0</v>
      </c>
      <c r="U38" s="368">
        <f>ع9!AH38</f>
        <v>0</v>
      </c>
      <c r="V38" s="412">
        <f>ع9!AI38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ع9!A39</f>
        <v>0</v>
      </c>
      <c r="D39" s="367">
        <f>ع9!B39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ع9!N39</f>
        <v>0</v>
      </c>
      <c r="M39" s="367">
        <f>ع9!O39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ع9!AF39</f>
        <v>0</v>
      </c>
      <c r="T39" s="369">
        <f>ع9!AG39</f>
        <v>0</v>
      </c>
      <c r="U39" s="368">
        <f>ع9!AH39</f>
        <v>0</v>
      </c>
      <c r="V39" s="412">
        <f>ع9!AI39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ع9!A40</f>
        <v>0</v>
      </c>
      <c r="D40" s="367">
        <f>ع9!B40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ع9!N40</f>
        <v>0</v>
      </c>
      <c r="M40" s="367">
        <f>ع9!O40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ع9!AF40</f>
        <v>0</v>
      </c>
      <c r="T40" s="369">
        <f>ع9!AG40</f>
        <v>0</v>
      </c>
      <c r="U40" s="368">
        <f>ع9!AH40</f>
        <v>0</v>
      </c>
      <c r="V40" s="412">
        <f>ع9!AI40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ع9!A43</f>
        <v>0</v>
      </c>
      <c r="D43" s="350">
        <f>ع9!B43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ع9!N43</f>
        <v>0</v>
      </c>
      <c r="M43" s="350">
        <f>ع9!O43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ع9!AF43</f>
        <v>0</v>
      </c>
      <c r="T43" s="421">
        <f>ع9!AG43</f>
        <v>0</v>
      </c>
      <c r="U43" s="351">
        <f>ع9!AH43</f>
        <v>0</v>
      </c>
      <c r="V43" s="421">
        <f>ع9!AI43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ع9!A44</f>
        <v>0</v>
      </c>
      <c r="D44" s="367">
        <f>ع9!B44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ع9!N44</f>
        <v>0</v>
      </c>
      <c r="M44" s="367">
        <f>ع9!O44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ع9!AF44</f>
        <v>0</v>
      </c>
      <c r="T44" s="412">
        <f>ع9!AG44</f>
        <v>0</v>
      </c>
      <c r="U44" s="368">
        <f>ع9!AH44</f>
        <v>0</v>
      </c>
      <c r="V44" s="412">
        <f>ع9!AI44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ع9!A45</f>
        <v>0</v>
      </c>
      <c r="D45" s="367">
        <f>ع9!B45</f>
        <v>37444048</v>
      </c>
      <c r="E45" s="374"/>
      <c r="F45" s="375"/>
      <c r="G45" s="348"/>
      <c r="H45" s="335" t="s">
        <v>91</v>
      </c>
      <c r="I45" s="334"/>
      <c r="J45" s="374">
        <v>0</v>
      </c>
      <c r="K45" s="378">
        <v>0</v>
      </c>
      <c r="L45" s="366">
        <f>ع9!N45</f>
        <v>0</v>
      </c>
      <c r="M45" s="367">
        <f>ع9!O45</f>
        <v>37444048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ع9!AF45</f>
        <v>0</v>
      </c>
      <c r="T45" s="412">
        <f>ع9!AG45</f>
        <v>0</v>
      </c>
      <c r="U45" s="368">
        <f>ع9!AH45</f>
        <v>0</v>
      </c>
      <c r="V45" s="412">
        <f>ع9!AI45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ع9!A46</f>
        <v>0</v>
      </c>
      <c r="D46" s="367">
        <f>ع9!B46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ع9!N46</f>
        <v>0</v>
      </c>
      <c r="M46" s="367">
        <f>ع9!O46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ع9!AF46</f>
        <v>0</v>
      </c>
      <c r="T46" s="412">
        <f>ع9!AG46</f>
        <v>0</v>
      </c>
      <c r="U46" s="368">
        <f>ع9!AH46</f>
        <v>0</v>
      </c>
      <c r="V46" s="412">
        <f>ع9!AI46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ع9!A47</f>
        <v>0</v>
      </c>
      <c r="D47" s="367">
        <f>ع9!B47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ع9!N47</f>
        <v>0</v>
      </c>
      <c r="M47" s="367">
        <f>ع9!O47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ع9!AF47</f>
        <v>0</v>
      </c>
      <c r="T47" s="412">
        <f>ع9!AG47</f>
        <v>0</v>
      </c>
      <c r="U47" s="368">
        <f>ع9!AH47</f>
        <v>0</v>
      </c>
      <c r="V47" s="412">
        <f>ع9!AI47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ع9!A48</f>
        <v>0</v>
      </c>
      <c r="D48" s="367">
        <f>ع9!B48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ع9!N48</f>
        <v>0</v>
      </c>
      <c r="M48" s="367">
        <f>ع9!O48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ع9!AF48</f>
        <v>0</v>
      </c>
      <c r="T48" s="412">
        <f>ع9!AG48</f>
        <v>0</v>
      </c>
      <c r="U48" s="368">
        <f>ع9!AH48</f>
        <v>0</v>
      </c>
      <c r="V48" s="412">
        <f>ع9!AI48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37444048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37444048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ع9!A51</f>
        <v>0</v>
      </c>
      <c r="D51" s="350">
        <f>ع9!B51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ع9!N51</f>
        <v>0</v>
      </c>
      <c r="M51" s="350">
        <f>ع9!O51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ع9!AF51</f>
        <v>0</v>
      </c>
      <c r="T51" s="421">
        <f>ع9!AG51</f>
        <v>0</v>
      </c>
      <c r="U51" s="351">
        <f>ع9!AH51</f>
        <v>0</v>
      </c>
      <c r="V51" s="421">
        <f>ع9!AI51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ع9!A52</f>
        <v>0</v>
      </c>
      <c r="D52" s="367">
        <f>ع9!B52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ع9!N52</f>
        <v>0</v>
      </c>
      <c r="M52" s="367">
        <f>ع9!O52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ع9!AF52</f>
        <v>0</v>
      </c>
      <c r="T52" s="412">
        <f>ع9!AG52</f>
        <v>0</v>
      </c>
      <c r="U52" s="368">
        <f>ع9!AH52</f>
        <v>0</v>
      </c>
      <c r="V52" s="412">
        <f>ع9!AI52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ع9!A53</f>
        <v>0</v>
      </c>
      <c r="D53" s="367">
        <f>ع9!B53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ع9!N53</f>
        <v>0</v>
      </c>
      <c r="M53" s="367">
        <f>ع9!O53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ع9!AF53</f>
        <v>0</v>
      </c>
      <c r="T53" s="412">
        <f>ع9!AG53</f>
        <v>0</v>
      </c>
      <c r="U53" s="368">
        <f>ع9!AH53</f>
        <v>0</v>
      </c>
      <c r="V53" s="412">
        <f>ع9!AI53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ع9!A54</f>
        <v>0</v>
      </c>
      <c r="D54" s="367">
        <f>ع9!B54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ع9!N54</f>
        <v>0</v>
      </c>
      <c r="M54" s="367">
        <f>ع9!O54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ع9!AF54</f>
        <v>0</v>
      </c>
      <c r="T54" s="412">
        <f>ع9!AG54</f>
        <v>0</v>
      </c>
      <c r="U54" s="368">
        <f>ع9!AH54</f>
        <v>0</v>
      </c>
      <c r="V54" s="412">
        <f>ع9!AI54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ع9!A55</f>
        <v>0</v>
      </c>
      <c r="D55" s="367">
        <f>ع9!B55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ع9!N55</f>
        <v>0</v>
      </c>
      <c r="M55" s="367">
        <f>ع9!O55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ع9!AF55</f>
        <v>0</v>
      </c>
      <c r="T55" s="412">
        <f>ع9!AG55</f>
        <v>0</v>
      </c>
      <c r="U55" s="368">
        <f>ع9!AH55</f>
        <v>0</v>
      </c>
      <c r="V55" s="412">
        <f>ع9!AI55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ع9!A56</f>
        <v>0</v>
      </c>
      <c r="D56" s="367">
        <f>ع9!B56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ع9!N56</f>
        <v>0</v>
      </c>
      <c r="M56" s="367">
        <f>ع9!O56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ع9!AF56</f>
        <v>0</v>
      </c>
      <c r="T56" s="412">
        <f>ع9!AG56</f>
        <v>0</v>
      </c>
      <c r="U56" s="368">
        <f>ع9!AH56</f>
        <v>0</v>
      </c>
      <c r="V56" s="412">
        <f>ع9!AI56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ع9!A57</f>
        <v>0</v>
      </c>
      <c r="D57" s="367">
        <f>ع9!B57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ع9!N57</f>
        <v>0</v>
      </c>
      <c r="M57" s="367">
        <f>ع9!O57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ع9!AF57</f>
        <v>0</v>
      </c>
      <c r="T57" s="412">
        <f>ع9!AG57</f>
        <v>0</v>
      </c>
      <c r="U57" s="368">
        <f>ع9!AH57</f>
        <v>0</v>
      </c>
      <c r="V57" s="412">
        <f>ع9!AI57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ع9!A58</f>
        <v>0</v>
      </c>
      <c r="D58" s="367">
        <f>ع9!B58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ع9!N58</f>
        <v>0</v>
      </c>
      <c r="M58" s="367">
        <f>ع9!O58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ع9!AF58</f>
        <v>0</v>
      </c>
      <c r="T58" s="412">
        <f>ع9!AG58</f>
        <v>0</v>
      </c>
      <c r="U58" s="368">
        <f>ع9!AH58</f>
        <v>0</v>
      </c>
      <c r="V58" s="412">
        <f>ع9!AI58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ع9!A59</f>
        <v>0</v>
      </c>
      <c r="D59" s="367">
        <f>ع9!B59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ع9!N59</f>
        <v>0</v>
      </c>
      <c r="M59" s="367">
        <f>ع9!O59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ع9!AF59</f>
        <v>0</v>
      </c>
      <c r="T59" s="412">
        <f>ع9!AG59</f>
        <v>0</v>
      </c>
      <c r="U59" s="368">
        <f>ع9!AH59</f>
        <v>0</v>
      </c>
      <c r="V59" s="412">
        <f>ع9!AI59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ع9!A60</f>
        <v>0</v>
      </c>
      <c r="D60" s="367">
        <f>ع9!B60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ع9!N60</f>
        <v>0</v>
      </c>
      <c r="M60" s="367">
        <f>ع9!O60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ع9!AF60</f>
        <v>0</v>
      </c>
      <c r="T60" s="412">
        <f>ع9!AG60</f>
        <v>0</v>
      </c>
      <c r="U60" s="368">
        <f>ع9!AH60</f>
        <v>0</v>
      </c>
      <c r="V60" s="412">
        <f>ع9!AI60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ع9!A63</f>
        <v>0</v>
      </c>
      <c r="D63" s="350">
        <f>ع9!B63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ع9!N63</f>
        <v>0</v>
      </c>
      <c r="M63" s="350">
        <f>ع9!O63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ع9!AF63</f>
        <v>0</v>
      </c>
      <c r="T63" s="421">
        <f>ع9!AG63</f>
        <v>0</v>
      </c>
      <c r="U63" s="351">
        <f>ع9!AH63</f>
        <v>0</v>
      </c>
      <c r="V63" s="421">
        <f>ع9!AI63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ع9!A64</f>
        <v>0</v>
      </c>
      <c r="D64" s="367">
        <f>ع9!B64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ع9!N64</f>
        <v>0</v>
      </c>
      <c r="M64" s="367">
        <f>ع9!O64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ع9!AF64</f>
        <v>0</v>
      </c>
      <c r="T64" s="412">
        <f>ع9!AG64</f>
        <v>0</v>
      </c>
      <c r="U64" s="368">
        <f>ع9!AH64</f>
        <v>0</v>
      </c>
      <c r="V64" s="412">
        <f>ع9!AI64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ع9!A65</f>
        <v>0</v>
      </c>
      <c r="D65" s="367">
        <f>ع9!B65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ع9!N65</f>
        <v>0</v>
      </c>
      <c r="M65" s="367">
        <f>ع9!O65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ع9!AF65</f>
        <v>0</v>
      </c>
      <c r="T65" s="412">
        <f>ع9!AG65</f>
        <v>0</v>
      </c>
      <c r="U65" s="368">
        <f>ع9!AH65</f>
        <v>0</v>
      </c>
      <c r="V65" s="412">
        <f>ع9!AI65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ع9!A66</f>
        <v>0</v>
      </c>
      <c r="D66" s="380">
        <f>ع9!B66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ع9!N66</f>
        <v>0</v>
      </c>
      <c r="M66" s="380">
        <f>ع9!O66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ع9!AF66</f>
        <v>0</v>
      </c>
      <c r="T66" s="418">
        <f>ع9!AG66</f>
        <v>0</v>
      </c>
      <c r="U66" s="381">
        <f>ع9!AH66</f>
        <v>0</v>
      </c>
      <c r="V66" s="418">
        <f>ع9!AI66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2">
    <tabColor rgb="FFFF0000"/>
  </sheetPr>
  <dimension ref="B1:K55"/>
  <sheetViews>
    <sheetView showGridLines="0" rightToLeft="1" topLeftCell="A7" zoomScaleNormal="100" zoomScaleSheetLayoutView="120" workbookViewId="0">
      <selection activeCell="G26" sqref="G26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407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3">
    <tabColor indexed="12"/>
  </sheetPr>
  <dimension ref="A1:L324"/>
  <sheetViews>
    <sheetView showGridLines="0" rightToLeft="1" view="pageBreakPreview" topLeftCell="A165" zoomScale="117" zoomScaleNormal="80" zoomScaleSheetLayoutView="8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نوفمبر!$C$44</f>
        <v>#NAME?</v>
      </c>
      <c r="C1" s="111"/>
      <c r="D1" s="484">
        <v>1</v>
      </c>
      <c r="E1" s="485"/>
      <c r="F1" s="489" t="str">
        <f>MID(نوفمبر!$C$28,3,FIND("من",نوفمبر!$C$28)-4)&amp;RIGHT(نوفمبر!$C$28,6)</f>
        <v xml:space="preserve"> شهر نوفمبر2024م </v>
      </c>
      <c r="G1" s="488"/>
      <c r="H1" s="488" t="str">
        <f>نوفمبر!$C$42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0</v>
      </c>
      <c r="H4" s="265">
        <f>(SUM(I5,I16,I23,I26,I31)+SUM(H5,H16,H23,H26,H31)%-I4)*100</f>
        <v>44</v>
      </c>
      <c r="I4" s="267">
        <f>INT(SUM(I5,I16,I23,I26,I31)+(SUM(H5,H16,H23,H26,H31))%)</f>
        <v>131578593</v>
      </c>
      <c r="J4" s="268">
        <f t="shared" ref="J4:J46" si="0">(SUM(G4,I4)+SUM(F4,H4)%-K4)*100</f>
        <v>44</v>
      </c>
      <c r="K4" s="269">
        <f t="shared" ref="K4:K46" si="1">INT(SUM(G4,I4)+SUM(F4,H4)%)</f>
        <v>131578593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0</v>
      </c>
      <c r="H5" s="271">
        <f>(SUM(I6)+SUM(H6)%-I5)*100</f>
        <v>44</v>
      </c>
      <c r="I5" s="273">
        <f>INT(SUM(I6)+(SUM(H6))%)</f>
        <v>131578593</v>
      </c>
      <c r="J5" s="274">
        <f t="shared" si="0"/>
        <v>44</v>
      </c>
      <c r="K5" s="275">
        <f t="shared" si="1"/>
        <v>131578593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0</v>
      </c>
      <c r="H6" s="271">
        <f>(SUM(I7:I15)+SUM(H7:H15)%-I6)*100</f>
        <v>44</v>
      </c>
      <c r="I6" s="273">
        <f>INT(SUM(I7:I15)+(SUM(H7:H15))%)</f>
        <v>131578593</v>
      </c>
      <c r="J6" s="274">
        <f t="shared" si="0"/>
        <v>44</v>
      </c>
      <c r="K6" s="275">
        <f t="shared" si="1"/>
        <v>131578593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ش10!J7</f>
        <v>0</v>
      </c>
      <c r="I7" s="126">
        <f>ش10!K7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ش10!J8</f>
        <v>0</v>
      </c>
      <c r="I8" s="133">
        <f>ش10!K8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ش10!J9</f>
        <v>0</v>
      </c>
      <c r="I9" s="133">
        <f>ش10!K9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ش10!J10</f>
        <v>0</v>
      </c>
      <c r="I10" s="133">
        <f>ش10!K10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ش10!J11</f>
        <v>0</v>
      </c>
      <c r="I11" s="133">
        <f>ش10!K11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/>
      <c r="H12" s="132">
        <f>ش10!J12</f>
        <v>0</v>
      </c>
      <c r="I12" s="133">
        <f>ش10!K12</f>
        <v>23862960</v>
      </c>
      <c r="J12" s="130">
        <f t="shared" si="0"/>
        <v>0</v>
      </c>
      <c r="K12" s="134">
        <f t="shared" si="1"/>
        <v>23862960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/>
      <c r="H13" s="132">
        <f>ش10!J13</f>
        <v>0</v>
      </c>
      <c r="I13" s="133">
        <f>ش10!K13</f>
        <v>20026908</v>
      </c>
      <c r="J13" s="130">
        <f t="shared" si="0"/>
        <v>0</v>
      </c>
      <c r="K13" s="134">
        <f t="shared" si="1"/>
        <v>20026908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/>
      <c r="H14" s="132">
        <f>ش10!J14</f>
        <v>0</v>
      </c>
      <c r="I14" s="133">
        <f>ش10!K14</f>
        <v>15963200</v>
      </c>
      <c r="J14" s="130">
        <f t="shared" si="0"/>
        <v>0</v>
      </c>
      <c r="K14" s="134">
        <f t="shared" si="1"/>
        <v>15963200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/>
      <c r="H15" s="139">
        <f>ش10!J15</f>
        <v>44</v>
      </c>
      <c r="I15" s="140">
        <f>ش10!K15</f>
        <v>71725525</v>
      </c>
      <c r="J15" s="138">
        <f t="shared" si="0"/>
        <v>44</v>
      </c>
      <c r="K15" s="141">
        <f t="shared" si="1"/>
        <v>71725525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ش10!J18</f>
        <v>0</v>
      </c>
      <c r="I18" s="126">
        <f>ش10!K18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ش10!J19</f>
        <v>0</v>
      </c>
      <c r="I19" s="140">
        <f>ش10!K19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ش10!J21</f>
        <v>0</v>
      </c>
      <c r="I21" s="126">
        <f>ش10!K21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ش10!J22</f>
        <v>0</v>
      </c>
      <c r="I22" s="140">
        <f>ش10!K22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ش10!J25</f>
        <v>0</v>
      </c>
      <c r="I25" s="119">
        <f>ش10!K25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ش10!J28</f>
        <v>0</v>
      </c>
      <c r="I28" s="126">
        <f>ش10!K28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ش10!J29</f>
        <v>0</v>
      </c>
      <c r="I29" s="133">
        <f>ش10!K29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ش10!J30</f>
        <v>0</v>
      </c>
      <c r="I30" s="140">
        <f>ش10!K30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ش10!J33</f>
        <v>0</v>
      </c>
      <c r="I33" s="119">
        <f>ش10!K33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ش10!J35</f>
        <v>0</v>
      </c>
      <c r="I35" s="126">
        <f>ش10!K35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ش10!J36</f>
        <v>0</v>
      </c>
      <c r="I36" s="133">
        <f>ش10!K36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ش10!J37</f>
        <v>0</v>
      </c>
      <c r="I37" s="140">
        <f>ش10!K37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ش10!J39</f>
        <v>0</v>
      </c>
      <c r="I39" s="126">
        <f>ش10!K39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ش10!J40</f>
        <v>0</v>
      </c>
      <c r="I40" s="133">
        <f>ش10!K40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ش10!J41</f>
        <v>0</v>
      </c>
      <c r="I41" s="133">
        <f>ش10!K41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ش10!J42</f>
        <v>0</v>
      </c>
      <c r="I42" s="133">
        <f>ش10!K42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ش10!J43</f>
        <v>0</v>
      </c>
      <c r="I43" s="133">
        <f>ش10!K43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ش10!J44</f>
        <v>0</v>
      </c>
      <c r="I44" s="133">
        <f>ش10!K44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ش10!J45</f>
        <v>0</v>
      </c>
      <c r="I45" s="133">
        <f>ش10!K45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ش10!J46</f>
        <v>0</v>
      </c>
      <c r="I46" s="151">
        <f>ش10!K46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نوفمبر2024م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ش10!J52</f>
        <v>0</v>
      </c>
      <c r="I52" s="162">
        <f>ش10!K52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ش10!J53</f>
        <v>0</v>
      </c>
      <c r="I53" s="133">
        <f>ش10!K53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ش10!J54</f>
        <v>0</v>
      </c>
      <c r="I54" s="168">
        <f>ش10!K54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ش10!J57</f>
        <v>0</v>
      </c>
      <c r="I57" s="162">
        <f>ش10!K57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ش10!J58</f>
        <v>0</v>
      </c>
      <c r="I58" s="133">
        <f>ش10!K58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ش10!J59</f>
        <v>0</v>
      </c>
      <c r="I59" s="168">
        <f>ش10!K59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ش10!J61</f>
        <v>0</v>
      </c>
      <c r="I61" s="162">
        <f>ش10!K61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ش10!J62</f>
        <v>0</v>
      </c>
      <c r="I62" s="133">
        <f>ش10!K62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ش10!J63</f>
        <v>0</v>
      </c>
      <c r="I63" s="133">
        <f>ش10!K63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ش10!J64</f>
        <v>0</v>
      </c>
      <c r="I64" s="133">
        <f>ش10!K64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ش10!J65</f>
        <v>0</v>
      </c>
      <c r="I65" s="151">
        <f>ش10!K65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0</v>
      </c>
      <c r="H67" s="265">
        <f>(SUM(I68,I74,I121,I127,I134)+SUM(H68,H74,H121,H127,H134)%-I67)*100</f>
        <v>47</v>
      </c>
      <c r="I67" s="267">
        <f>INT(SUM(I68,I74,I121,I127,I134)+(SUM(H68,H74,H121,H127,H134))%)</f>
        <v>3897607</v>
      </c>
      <c r="J67" s="268">
        <f t="shared" ref="J67:J89" si="4">(SUM(G67,I67)+SUM(F67,H67)%-K67)*100</f>
        <v>47</v>
      </c>
      <c r="K67" s="269">
        <f t="shared" ref="K67:K89" si="5">INT(SUM(G67,I67)+SUM(F67,H67)%)</f>
        <v>3897607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ش10!J70</f>
        <v>0</v>
      </c>
      <c r="I70" s="162">
        <f>ش10!K70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ش10!J71</f>
        <v>0</v>
      </c>
      <c r="I71" s="133">
        <f>ش10!K71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ش10!J72</f>
        <v>0</v>
      </c>
      <c r="I72" s="133">
        <f>ش10!K72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ش10!J73</f>
        <v>0</v>
      </c>
      <c r="I73" s="168">
        <f>ش10!K73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592444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ش10!J76</f>
        <v>0</v>
      </c>
      <c r="I76" s="162">
        <f>ش10!K76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ش10!J77</f>
        <v>0</v>
      </c>
      <c r="I77" s="133">
        <f>ش10!K77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ش10!J78</f>
        <v>0</v>
      </c>
      <c r="I78" s="168">
        <f>ش10!K78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592444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ش10!J80</f>
        <v>0</v>
      </c>
      <c r="I80" s="162">
        <f>ش10!K80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ش10!J81</f>
        <v>0</v>
      </c>
      <c r="I81" s="133">
        <f>ش10!K81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ش10!J82</f>
        <v>0</v>
      </c>
      <c r="I82" s="133">
        <f>ش10!K82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ش10!J83</f>
        <v>0</v>
      </c>
      <c r="I83" s="133">
        <f>ش10!K83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ش10!J84</f>
        <v>0</v>
      </c>
      <c r="I84" s="133">
        <f>ش10!K84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ش10!J85</f>
        <v>0</v>
      </c>
      <c r="I85" s="133">
        <f>ش10!K85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ش10!J86</f>
        <v>0</v>
      </c>
      <c r="I86" s="133">
        <f>ش10!K86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ش10!J87</f>
        <v>0</v>
      </c>
      <c r="I87" s="133">
        <f>ش10!K87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ش10!J88</f>
        <v>0</v>
      </c>
      <c r="I88" s="133">
        <f>ش10!K88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ش10!J89</f>
        <v>0</v>
      </c>
      <c r="I89" s="151">
        <f>ش10!K89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نوفمبر2024م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ش10!J94</f>
        <v>0</v>
      </c>
      <c r="I94" s="181">
        <f>ش10!K94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ش10!J95</f>
        <v>0</v>
      </c>
      <c r="I95" s="133">
        <f>ش10!K95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ش10!J96</f>
        <v>0</v>
      </c>
      <c r="I96" s="133">
        <f>ش10!K96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ش10!J97</f>
        <v>0</v>
      </c>
      <c r="I97" s="133">
        <f>ش10!K97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ش10!J98</f>
        <v>0</v>
      </c>
      <c r="I98" s="133">
        <f>ش10!K98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ش10!J99</f>
        <v>0</v>
      </c>
      <c r="I99" s="133">
        <f>ش10!K99</f>
        <v>592444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ش10!J100</f>
        <v>0</v>
      </c>
      <c r="I100" s="168">
        <f>ش10!K100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ش10!J102</f>
        <v>0</v>
      </c>
      <c r="I102" s="162">
        <f>ش10!K102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ش10!J103</f>
        <v>0</v>
      </c>
      <c r="I103" s="133">
        <f>ش10!K103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ش10!J104</f>
        <v>0</v>
      </c>
      <c r="I104" s="133">
        <f>ش10!K104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ش10!J105</f>
        <v>0</v>
      </c>
      <c r="I105" s="133">
        <f>ش10!K105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ش10!J106</f>
        <v>0</v>
      </c>
      <c r="I106" s="133">
        <f>ش10!K106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ش10!J107</f>
        <v>0</v>
      </c>
      <c r="I107" s="133">
        <f>ش10!K107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ش10!J108</f>
        <v>0</v>
      </c>
      <c r="I108" s="133">
        <f>ش10!K108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ش10!J109</f>
        <v>0</v>
      </c>
      <c r="I109" s="133">
        <f>ش10!K109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ش10!J110</f>
        <v>0</v>
      </c>
      <c r="I110" s="133">
        <f>ش10!K110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ش10!J111</f>
        <v>0</v>
      </c>
      <c r="I111" s="133">
        <f>ش10!K111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ش10!J112</f>
        <v>0</v>
      </c>
      <c r="I112" s="133">
        <f>ش10!K112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ش10!J113</f>
        <v>0</v>
      </c>
      <c r="I113" s="133">
        <f>ش10!K113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ش10!J114</f>
        <v>0</v>
      </c>
      <c r="I114" s="133">
        <f>ش10!K114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ش10!J115</f>
        <v>0</v>
      </c>
      <c r="I115" s="133">
        <f>ش10!K115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ش10!J116</f>
        <v>0</v>
      </c>
      <c r="I116" s="133">
        <f>ش10!K116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ش10!J117</f>
        <v>0</v>
      </c>
      <c r="I117" s="133">
        <f>ش10!K117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ش10!J118</f>
        <v>0</v>
      </c>
      <c r="I118" s="133">
        <f>ش10!K118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ش10!J119</f>
        <v>0</v>
      </c>
      <c r="I119" s="133">
        <f>ش10!K119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ش10!J120</f>
        <v>0</v>
      </c>
      <c r="I120" s="140">
        <f>ش10!K120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47</v>
      </c>
      <c r="I121" s="273">
        <f>INT(SUM(I122,I124)+(SUM(H122,H124))%)</f>
        <v>3305163</v>
      </c>
      <c r="J121" s="274">
        <f t="shared" si="6"/>
        <v>47</v>
      </c>
      <c r="K121" s="275">
        <f t="shared" si="7"/>
        <v>3305163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47</v>
      </c>
      <c r="I122" s="285">
        <f>INT(SUM(I123)+(SUM(H123))%)</f>
        <v>3305163</v>
      </c>
      <c r="J122" s="282">
        <f t="shared" si="6"/>
        <v>47</v>
      </c>
      <c r="K122" s="286">
        <f t="shared" si="7"/>
        <v>3305163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/>
      <c r="H123" s="189">
        <f>ش10!J123</f>
        <v>47</v>
      </c>
      <c r="I123" s="190">
        <f>ش10!K123</f>
        <v>3305163</v>
      </c>
      <c r="J123" s="188">
        <f t="shared" si="6"/>
        <v>47</v>
      </c>
      <c r="K123" s="191">
        <f t="shared" si="7"/>
        <v>3305163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ش10!J125</f>
        <v>0</v>
      </c>
      <c r="I125" s="162">
        <f>ش10!K125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ش10!J126</f>
        <v>0</v>
      </c>
      <c r="I126" s="140">
        <f>ش10!K126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ش10!J129</f>
        <v>0</v>
      </c>
      <c r="I129" s="126">
        <f>ش10!K129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ش10!J130</f>
        <v>0</v>
      </c>
      <c r="I130" s="140">
        <f>ش10!K130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ش10!J132</f>
        <v>0</v>
      </c>
      <c r="I132" s="126">
        <f>ش10!K132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ش10!J133</f>
        <v>0</v>
      </c>
      <c r="I133" s="140">
        <f>ش10!K133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ش10!J136</f>
        <v>0</v>
      </c>
      <c r="I136" s="126">
        <f>ش10!K136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ش10!J137</f>
        <v>0</v>
      </c>
      <c r="I137" s="133">
        <f>ش10!K137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ش10!J138</f>
        <v>0</v>
      </c>
      <c r="I138" s="133">
        <f>ش10!K138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ش10!J139</f>
        <v>0</v>
      </c>
      <c r="I139" s="151">
        <f>ش10!K139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نوفمبر2024م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ش10!J147</f>
        <v>0</v>
      </c>
      <c r="I147" s="160">
        <f>ش10!K147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ش10!J148</f>
        <v>0</v>
      </c>
      <c r="I148" s="131">
        <f>ش10!K148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ش10!J149</f>
        <v>0</v>
      </c>
      <c r="I149" s="166">
        <f>ش10!K149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ش10!J151</f>
        <v>0</v>
      </c>
      <c r="I151" s="160">
        <f>ش10!K151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ش10!J152</f>
        <v>0</v>
      </c>
      <c r="I152" s="131">
        <f>ش10!K152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ش10!J153</f>
        <v>0</v>
      </c>
      <c r="I153" s="166">
        <f>ش10!K153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ش10!J155</f>
        <v>0</v>
      </c>
      <c r="I155" s="160">
        <f>ش10!K155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ش10!J156</f>
        <v>0</v>
      </c>
      <c r="I156" s="131">
        <f>ش10!K156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ش10!J157</f>
        <v>0</v>
      </c>
      <c r="I157" s="166">
        <f>ش10!K157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ش10!J160</f>
        <v>0</v>
      </c>
      <c r="I160" s="160">
        <f>ش10!K160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ش10!J161</f>
        <v>0</v>
      </c>
      <c r="I161" s="131">
        <f>ش10!K161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ش10!J162</f>
        <v>0</v>
      </c>
      <c r="I162" s="131">
        <f>ش10!K162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ش10!J163</f>
        <v>0</v>
      </c>
      <c r="I163" s="131">
        <f>ش10!K163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ش10!J164</f>
        <v>0</v>
      </c>
      <c r="I164" s="149">
        <f>ش10!K164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0</v>
      </c>
      <c r="H166" s="199">
        <f>H4</f>
        <v>44</v>
      </c>
      <c r="I166" s="200">
        <f>I4</f>
        <v>131578593</v>
      </c>
      <c r="J166" s="265">
        <f>(SUM(G166,I166)+SUM(F166,H166)%-K166)*100</f>
        <v>44</v>
      </c>
      <c r="K166" s="269">
        <f>INT(SUM(G166,I166)+SUM(F166,H166)%)</f>
        <v>131578593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>(SUM(G167,I167)+SUM(F167,H167)%-K167)*100</f>
        <v>0</v>
      </c>
      <c r="K167" s="275">
        <f>INT(SUM(G167,I167)+SUM(F167,H167)%)</f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0</v>
      </c>
      <c r="H168" s="118">
        <f>H67</f>
        <v>47</v>
      </c>
      <c r="I168" s="117">
        <f>I67</f>
        <v>3897607</v>
      </c>
      <c r="J168" s="271">
        <f>(SUM(G168,I168)+SUM(F168,H168)%-K168)*100</f>
        <v>47</v>
      </c>
      <c r="K168" s="275">
        <f>INT(SUM(G168,I168)+SUM(F168,H168)%)</f>
        <v>3897607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>(SUM(G169,I169)+SUM(F169,H169)%-K169)*100</f>
        <v>0</v>
      </c>
      <c r="K169" s="275">
        <f>INT(SUM(G169,I169)+SUM(F169,H169)%)</f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0</v>
      </c>
      <c r="G170" s="272">
        <f>INT(SUM(G166:G169)+(SUM(F166:F169))%)</f>
        <v>0</v>
      </c>
      <c r="H170" s="271">
        <f>(SUM(I166:I169)+SUM(H166:H169)%-I170)*100</f>
        <v>91</v>
      </c>
      <c r="I170" s="272">
        <f>INT(SUM(I166:I169)+(SUM(H166:H169))%)</f>
        <v>135476200</v>
      </c>
      <c r="J170" s="271">
        <f>(SUM(G170,I170)+SUM(F170,H170)%-K170)*100</f>
        <v>91</v>
      </c>
      <c r="K170" s="275">
        <f>INT(SUM(G170,I170)+SUM(F170,H170)%)</f>
        <v>135476200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نوفمبر2024م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0">(SUM(G177,I177)+SUM(F177,H177)%-K177)*100</f>
        <v>0</v>
      </c>
      <c r="K177" s="275">
        <f t="shared" ref="K177:K202" si="11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0"/>
        <v>0</v>
      </c>
      <c r="K178" s="275">
        <f t="shared" si="11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0"/>
        <v>0</v>
      </c>
      <c r="K179" s="275">
        <f t="shared" si="11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ش10!J180</f>
        <v>0</v>
      </c>
      <c r="I180" s="190">
        <f>ش10!K180</f>
        <v>0</v>
      </c>
      <c r="J180" s="188">
        <f t="shared" si="10"/>
        <v>0</v>
      </c>
      <c r="K180" s="191">
        <f t="shared" si="11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0"/>
        <v>0</v>
      </c>
      <c r="K181" s="275">
        <f t="shared" si="11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ش10!J182</f>
        <v>0</v>
      </c>
      <c r="I182" s="190">
        <f>ش10!K182</f>
        <v>0</v>
      </c>
      <c r="J182" s="188">
        <f t="shared" si="10"/>
        <v>0</v>
      </c>
      <c r="K182" s="191">
        <f t="shared" si="11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0"/>
        <v>0</v>
      </c>
      <c r="K183" s="275">
        <f t="shared" si="11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ش10!J184</f>
        <v>0</v>
      </c>
      <c r="I184" s="162">
        <f>ش10!K184</f>
        <v>0</v>
      </c>
      <c r="J184" s="159">
        <f t="shared" si="10"/>
        <v>0</v>
      </c>
      <c r="K184" s="163">
        <f t="shared" si="11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ش10!J185</f>
        <v>0</v>
      </c>
      <c r="I185" s="168">
        <f>ش10!K185</f>
        <v>0</v>
      </c>
      <c r="J185" s="165">
        <f t="shared" si="10"/>
        <v>0</v>
      </c>
      <c r="K185" s="169">
        <f t="shared" si="11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0"/>
        <v>0</v>
      </c>
      <c r="K186" s="275">
        <f t="shared" si="11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ش10!J187</f>
        <v>0</v>
      </c>
      <c r="I187" s="162">
        <f>ش10!K187</f>
        <v>0</v>
      </c>
      <c r="J187" s="159">
        <f t="shared" si="10"/>
        <v>0</v>
      </c>
      <c r="K187" s="163">
        <f t="shared" si="11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ش10!J188</f>
        <v>0</v>
      </c>
      <c r="I188" s="133">
        <f>ش10!K188</f>
        <v>0</v>
      </c>
      <c r="J188" s="130">
        <f t="shared" si="10"/>
        <v>0</v>
      </c>
      <c r="K188" s="134">
        <f t="shared" si="11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ش10!J189</f>
        <v>0</v>
      </c>
      <c r="I189" s="133">
        <f>ش10!K189</f>
        <v>0</v>
      </c>
      <c r="J189" s="130">
        <f t="shared" si="10"/>
        <v>0</v>
      </c>
      <c r="K189" s="134">
        <f t="shared" si="11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ش10!J190</f>
        <v>0</v>
      </c>
      <c r="I190" s="133">
        <f>ش10!K190</f>
        <v>0</v>
      </c>
      <c r="J190" s="130">
        <f t="shared" si="10"/>
        <v>0</v>
      </c>
      <c r="K190" s="134">
        <f t="shared" si="11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ش10!J191</f>
        <v>0</v>
      </c>
      <c r="I191" s="168">
        <f>ش10!K191</f>
        <v>0</v>
      </c>
      <c r="J191" s="165">
        <f t="shared" si="10"/>
        <v>0</v>
      </c>
      <c r="K191" s="169">
        <f t="shared" si="11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ش10!J192</f>
        <v>0</v>
      </c>
      <c r="I192" s="299">
        <f>ش10!K192</f>
        <v>0</v>
      </c>
      <c r="J192" s="296">
        <f t="shared" si="10"/>
        <v>0</v>
      </c>
      <c r="K192" s="300">
        <f t="shared" si="11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0"/>
        <v>0</v>
      </c>
      <c r="K193" s="275">
        <f t="shared" si="11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0"/>
        <v>0</v>
      </c>
      <c r="K194" s="286">
        <f t="shared" si="11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ش10!J195</f>
        <v>0</v>
      </c>
      <c r="I195" s="162">
        <f>ش10!K195</f>
        <v>0</v>
      </c>
      <c r="J195" s="159">
        <f t="shared" si="10"/>
        <v>0</v>
      </c>
      <c r="K195" s="163">
        <f t="shared" si="11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ش10!J196</f>
        <v>0</v>
      </c>
      <c r="I196" s="168">
        <f>ش10!K196</f>
        <v>0</v>
      </c>
      <c r="J196" s="165">
        <f t="shared" si="10"/>
        <v>0</v>
      </c>
      <c r="K196" s="169">
        <f t="shared" si="11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0"/>
        <v>0</v>
      </c>
      <c r="K197" s="275">
        <f t="shared" si="11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ش10!J198</f>
        <v>0</v>
      </c>
      <c r="I198" s="162">
        <f>ش10!K198</f>
        <v>0</v>
      </c>
      <c r="J198" s="159">
        <f t="shared" si="10"/>
        <v>0</v>
      </c>
      <c r="K198" s="163">
        <f t="shared" si="11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ش10!J199</f>
        <v>0</v>
      </c>
      <c r="I199" s="168">
        <f>ش10!K199</f>
        <v>0</v>
      </c>
      <c r="J199" s="165">
        <f t="shared" si="10"/>
        <v>0</v>
      </c>
      <c r="K199" s="169">
        <f t="shared" si="11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0"/>
        <v>0</v>
      </c>
      <c r="K200" s="275">
        <f t="shared" si="11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ش10!J201</f>
        <v>0</v>
      </c>
      <c r="I201" s="162">
        <f>ش10!K201</f>
        <v>0</v>
      </c>
      <c r="J201" s="159">
        <f t="shared" si="10"/>
        <v>0</v>
      </c>
      <c r="K201" s="163">
        <f t="shared" si="11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ش10!J202</f>
        <v>0</v>
      </c>
      <c r="I202" s="151">
        <f>ش10!K202</f>
        <v>0</v>
      </c>
      <c r="J202" s="148">
        <f t="shared" si="10"/>
        <v>0</v>
      </c>
      <c r="K202" s="152">
        <f t="shared" si="11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435400</v>
      </c>
      <c r="J204" s="268">
        <f t="shared" ref="J204:J219" si="12">(SUM(G204,I204)+SUM(F204,H204)%-K204)*100</f>
        <v>0</v>
      </c>
      <c r="K204" s="269">
        <f t="shared" ref="K204:K219" si="13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297400</v>
      </c>
      <c r="J205" s="274">
        <f t="shared" si="12"/>
        <v>0</v>
      </c>
      <c r="K205" s="275">
        <f t="shared" si="13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2"/>
        <v>0</v>
      </c>
      <c r="K206" s="275">
        <f t="shared" si="13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ش10!J207</f>
        <v>0</v>
      </c>
      <c r="I207" s="162">
        <f>ش10!K207</f>
        <v>0</v>
      </c>
      <c r="J207" s="159">
        <f t="shared" si="12"/>
        <v>0</v>
      </c>
      <c r="K207" s="163">
        <f t="shared" si="13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ش10!J208</f>
        <v>0</v>
      </c>
      <c r="I208" s="168">
        <f>ش10!K208</f>
        <v>0</v>
      </c>
      <c r="J208" s="165">
        <f t="shared" si="12"/>
        <v>0</v>
      </c>
      <c r="K208" s="169">
        <f t="shared" si="13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118000</v>
      </c>
      <c r="J209" s="274">
        <f t="shared" si="12"/>
        <v>0</v>
      </c>
      <c r="K209" s="275">
        <f t="shared" si="13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ش10!J210</f>
        <v>0</v>
      </c>
      <c r="I210" s="190">
        <f>ش10!K210</f>
        <v>118000</v>
      </c>
      <c r="J210" s="188">
        <f t="shared" si="12"/>
        <v>0</v>
      </c>
      <c r="K210" s="191">
        <f t="shared" si="13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2"/>
        <v>0</v>
      </c>
      <c r="K211" s="275">
        <f t="shared" si="13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ش10!J212</f>
        <v>0</v>
      </c>
      <c r="I212" s="162">
        <f>ش10!K212</f>
        <v>0</v>
      </c>
      <c r="J212" s="159">
        <f t="shared" si="12"/>
        <v>0</v>
      </c>
      <c r="K212" s="163">
        <f t="shared" si="13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ش10!J213</f>
        <v>0</v>
      </c>
      <c r="I213" s="168">
        <f>ش10!K213</f>
        <v>0</v>
      </c>
      <c r="J213" s="165">
        <f t="shared" si="12"/>
        <v>0</v>
      </c>
      <c r="K213" s="169">
        <f t="shared" si="13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49200</v>
      </c>
      <c r="J214" s="274">
        <f t="shared" si="12"/>
        <v>0</v>
      </c>
      <c r="K214" s="275">
        <f t="shared" si="13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ش10!J215</f>
        <v>0</v>
      </c>
      <c r="I215" s="162">
        <f>ش10!K215</f>
        <v>0</v>
      </c>
      <c r="J215" s="159">
        <f t="shared" si="12"/>
        <v>0</v>
      </c>
      <c r="K215" s="163">
        <f t="shared" si="13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ش10!J216</f>
        <v>0</v>
      </c>
      <c r="I216" s="133">
        <f>ش10!K216</f>
        <v>0</v>
      </c>
      <c r="J216" s="130">
        <f t="shared" si="12"/>
        <v>0</v>
      </c>
      <c r="K216" s="134">
        <f t="shared" si="13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ش10!J217</f>
        <v>0</v>
      </c>
      <c r="I217" s="133">
        <f>ش10!K217</f>
        <v>39600</v>
      </c>
      <c r="J217" s="130">
        <f t="shared" si="12"/>
        <v>0</v>
      </c>
      <c r="K217" s="134">
        <f t="shared" si="13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ش10!J218</f>
        <v>0</v>
      </c>
      <c r="I218" s="186">
        <f>ش10!K218</f>
        <v>9600</v>
      </c>
      <c r="J218" s="183">
        <f t="shared" si="12"/>
        <v>0</v>
      </c>
      <c r="K218" s="187">
        <f t="shared" si="13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108000</v>
      </c>
      <c r="J219" s="306">
        <f t="shared" si="12"/>
        <v>0</v>
      </c>
      <c r="K219" s="307">
        <f t="shared" si="13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نوفمبر2024م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ش10!J224</f>
        <v>0</v>
      </c>
      <c r="I224" s="181">
        <f>ش10!K224</f>
        <v>18000</v>
      </c>
      <c r="J224" s="179">
        <f t="shared" ref="J224:J265" si="14">(SUM(G224,I224)+SUM(F224,H224)%-K224)*100</f>
        <v>0</v>
      </c>
      <c r="K224" s="182">
        <f t="shared" ref="K224:K265" si="15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ش10!J225</f>
        <v>0</v>
      </c>
      <c r="I225" s="133">
        <f>ش10!K225</f>
        <v>90000</v>
      </c>
      <c r="J225" s="130">
        <f t="shared" si="14"/>
        <v>0</v>
      </c>
      <c r="K225" s="134">
        <f t="shared" si="15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ش10!J226</f>
        <v>0</v>
      </c>
      <c r="I226" s="168">
        <f>ش10!K226</f>
        <v>0</v>
      </c>
      <c r="J226" s="165">
        <f t="shared" si="14"/>
        <v>0</v>
      </c>
      <c r="K226" s="169">
        <f t="shared" si="15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4"/>
        <v>0</v>
      </c>
      <c r="K227" s="275">
        <f t="shared" si="15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ش10!J228</f>
        <v>0</v>
      </c>
      <c r="I228" s="162">
        <f>ش10!K228</f>
        <v>0</v>
      </c>
      <c r="J228" s="159">
        <f t="shared" si="14"/>
        <v>0</v>
      </c>
      <c r="K228" s="163">
        <f t="shared" si="15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ش10!J229</f>
        <v>0</v>
      </c>
      <c r="I229" s="133">
        <f>ش10!K229</f>
        <v>0</v>
      </c>
      <c r="J229" s="130">
        <f t="shared" si="14"/>
        <v>0</v>
      </c>
      <c r="K229" s="134">
        <f t="shared" si="15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ش10!J230</f>
        <v>0</v>
      </c>
      <c r="I230" s="168">
        <f>ش10!K230</f>
        <v>0</v>
      </c>
      <c r="J230" s="165">
        <f t="shared" si="14"/>
        <v>0</v>
      </c>
      <c r="K230" s="169">
        <f t="shared" si="15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4"/>
        <v>0</v>
      </c>
      <c r="K231" s="275">
        <f t="shared" si="15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ش10!J232</f>
        <v>0</v>
      </c>
      <c r="I232" s="162">
        <f>ش10!K232</f>
        <v>0</v>
      </c>
      <c r="J232" s="159">
        <f t="shared" si="14"/>
        <v>0</v>
      </c>
      <c r="K232" s="163">
        <f t="shared" si="15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ش10!J233</f>
        <v>0</v>
      </c>
      <c r="I233" s="133">
        <f>ش10!K233</f>
        <v>0</v>
      </c>
      <c r="J233" s="130">
        <f t="shared" si="14"/>
        <v>0</v>
      </c>
      <c r="K233" s="134">
        <f t="shared" si="15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ش10!J234</f>
        <v>0</v>
      </c>
      <c r="I234" s="168">
        <f>ش10!K234</f>
        <v>0</v>
      </c>
      <c r="J234" s="165">
        <f t="shared" si="14"/>
        <v>0</v>
      </c>
      <c r="K234" s="169">
        <f t="shared" si="15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22200</v>
      </c>
      <c r="J235" s="274">
        <f t="shared" si="14"/>
        <v>0</v>
      </c>
      <c r="K235" s="275">
        <f t="shared" si="15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ش10!J236</f>
        <v>0</v>
      </c>
      <c r="I236" s="162">
        <f>ش10!K236</f>
        <v>0</v>
      </c>
      <c r="J236" s="159">
        <f t="shared" si="14"/>
        <v>0</v>
      </c>
      <c r="K236" s="163">
        <f t="shared" si="15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ش10!J237</f>
        <v>0</v>
      </c>
      <c r="I237" s="133">
        <f>ش10!K237</f>
        <v>0</v>
      </c>
      <c r="J237" s="130">
        <f t="shared" si="14"/>
        <v>0</v>
      </c>
      <c r="K237" s="134">
        <f t="shared" si="15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ش10!J238</f>
        <v>0</v>
      </c>
      <c r="I238" s="168">
        <f>ش10!K238</f>
        <v>22200</v>
      </c>
      <c r="J238" s="165">
        <f t="shared" si="14"/>
        <v>0</v>
      </c>
      <c r="K238" s="169">
        <f t="shared" si="15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138000</v>
      </c>
      <c r="J239" s="274">
        <f t="shared" si="14"/>
        <v>0</v>
      </c>
      <c r="K239" s="275">
        <f t="shared" si="15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4"/>
        <v>0</v>
      </c>
      <c r="K240" s="275">
        <f t="shared" si="15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ش10!J241</f>
        <v>0</v>
      </c>
      <c r="I241" s="162">
        <f>ش10!K241</f>
        <v>0</v>
      </c>
      <c r="J241" s="159">
        <f t="shared" si="14"/>
        <v>0</v>
      </c>
      <c r="K241" s="163">
        <f t="shared" si="15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ش10!J242</f>
        <v>0</v>
      </c>
      <c r="I242" s="133">
        <f>ش10!K242</f>
        <v>0</v>
      </c>
      <c r="J242" s="130">
        <f t="shared" si="14"/>
        <v>0</v>
      </c>
      <c r="K242" s="134">
        <f t="shared" si="15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ش10!J243</f>
        <v>0</v>
      </c>
      <c r="I243" s="168">
        <f>ش10!K243</f>
        <v>0</v>
      </c>
      <c r="J243" s="165">
        <f t="shared" si="14"/>
        <v>0</v>
      </c>
      <c r="K243" s="169">
        <f t="shared" si="15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138000</v>
      </c>
      <c r="J244" s="274">
        <f t="shared" si="14"/>
        <v>0</v>
      </c>
      <c r="K244" s="275">
        <f t="shared" si="15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ش10!J245</f>
        <v>0</v>
      </c>
      <c r="I245" s="162">
        <f>ش10!K245</f>
        <v>138000</v>
      </c>
      <c r="J245" s="159">
        <f t="shared" si="14"/>
        <v>0</v>
      </c>
      <c r="K245" s="163">
        <f t="shared" si="15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ش10!J246</f>
        <v>0</v>
      </c>
      <c r="I246" s="133">
        <f>ش10!K246</f>
        <v>0</v>
      </c>
      <c r="J246" s="130">
        <f t="shared" si="14"/>
        <v>0</v>
      </c>
      <c r="K246" s="134">
        <f t="shared" si="15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ش10!J247</f>
        <v>0</v>
      </c>
      <c r="I247" s="168">
        <f>ش10!K247</f>
        <v>0</v>
      </c>
      <c r="J247" s="165">
        <f t="shared" si="14"/>
        <v>0</v>
      </c>
      <c r="K247" s="169">
        <f t="shared" si="15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4"/>
        <v>0</v>
      </c>
      <c r="K248" s="275">
        <f t="shared" si="15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ش10!J249</f>
        <v>0</v>
      </c>
      <c r="I249" s="190">
        <f>ش10!K249</f>
        <v>0</v>
      </c>
      <c r="J249" s="188">
        <f t="shared" si="14"/>
        <v>0</v>
      </c>
      <c r="K249" s="191">
        <f t="shared" si="15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4"/>
        <v>0</v>
      </c>
      <c r="K250" s="275">
        <f t="shared" si="15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4"/>
        <v>0</v>
      </c>
      <c r="K251" s="275">
        <f t="shared" si="15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ش10!J252</f>
        <v>0</v>
      </c>
      <c r="I252" s="162">
        <f>ش10!K252</f>
        <v>0</v>
      </c>
      <c r="J252" s="159">
        <f t="shared" si="14"/>
        <v>0</v>
      </c>
      <c r="K252" s="163">
        <f t="shared" si="15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ش10!J253</f>
        <v>0</v>
      </c>
      <c r="I253" s="133">
        <f>ش10!K253</f>
        <v>0</v>
      </c>
      <c r="J253" s="130">
        <f t="shared" si="14"/>
        <v>0</v>
      </c>
      <c r="K253" s="134">
        <f t="shared" si="15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ش10!J254</f>
        <v>0</v>
      </c>
      <c r="I254" s="168">
        <f>ش10!K254</f>
        <v>0</v>
      </c>
      <c r="J254" s="165">
        <f t="shared" si="14"/>
        <v>0</v>
      </c>
      <c r="K254" s="169">
        <f t="shared" si="15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4"/>
        <v>0</v>
      </c>
      <c r="K255" s="275">
        <f t="shared" si="15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ش10!J256</f>
        <v>0</v>
      </c>
      <c r="I256" s="162">
        <f>ش10!K256</f>
        <v>0</v>
      </c>
      <c r="J256" s="159">
        <f t="shared" si="14"/>
        <v>0</v>
      </c>
      <c r="K256" s="163">
        <f t="shared" si="15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ش10!J257</f>
        <v>0</v>
      </c>
      <c r="I257" s="168">
        <f>ش10!K257</f>
        <v>0</v>
      </c>
      <c r="J257" s="165">
        <f t="shared" si="14"/>
        <v>0</v>
      </c>
      <c r="K257" s="169">
        <f t="shared" si="15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4"/>
        <v>0</v>
      </c>
      <c r="K258" s="275">
        <f t="shared" si="15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ش10!J259</f>
        <v>0</v>
      </c>
      <c r="I259" s="162">
        <f>ش10!K259</f>
        <v>0</v>
      </c>
      <c r="J259" s="159">
        <f t="shared" si="14"/>
        <v>0</v>
      </c>
      <c r="K259" s="163">
        <f t="shared" si="15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ش10!J260</f>
        <v>0</v>
      </c>
      <c r="I260" s="133">
        <f>ش10!K260</f>
        <v>0</v>
      </c>
      <c r="J260" s="130">
        <f t="shared" si="14"/>
        <v>0</v>
      </c>
      <c r="K260" s="134">
        <f t="shared" si="15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ش10!J261</f>
        <v>0</v>
      </c>
      <c r="I261" s="168">
        <f>ش10!K261</f>
        <v>0</v>
      </c>
      <c r="J261" s="165">
        <f t="shared" si="14"/>
        <v>0</v>
      </c>
      <c r="K261" s="169">
        <f t="shared" si="15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4"/>
        <v>0</v>
      </c>
      <c r="K262" s="275">
        <f t="shared" si="15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4"/>
        <v>0</v>
      </c>
      <c r="K263" s="275">
        <f t="shared" si="15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ش10!J264</f>
        <v>0</v>
      </c>
      <c r="I264" s="162">
        <f>ش10!K264</f>
        <v>0</v>
      </c>
      <c r="J264" s="159">
        <f t="shared" si="14"/>
        <v>0</v>
      </c>
      <c r="K264" s="163">
        <f t="shared" si="15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ش10!J265</f>
        <v>0</v>
      </c>
      <c r="I265" s="151">
        <f>ش10!K265</f>
        <v>0</v>
      </c>
      <c r="J265" s="148">
        <f t="shared" si="14"/>
        <v>0</v>
      </c>
      <c r="K265" s="152">
        <f t="shared" si="15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نوفمبر2024م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6">(SUM(G270,I270)+SUM(F270,H270)%-K270)*100</f>
        <v>0</v>
      </c>
      <c r="K270" s="275">
        <f t="shared" ref="K270:K290" si="17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6"/>
        <v>0</v>
      </c>
      <c r="K271" s="275">
        <f t="shared" si="17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6"/>
        <v>0</v>
      </c>
      <c r="K272" s="275">
        <f t="shared" si="17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ش10!J273</f>
        <v>0</v>
      </c>
      <c r="I273" s="162">
        <f>ش10!K273</f>
        <v>0</v>
      </c>
      <c r="J273" s="159">
        <f t="shared" si="16"/>
        <v>0</v>
      </c>
      <c r="K273" s="163">
        <f t="shared" si="17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ش10!J274</f>
        <v>0</v>
      </c>
      <c r="I274" s="133">
        <f>ش10!K274</f>
        <v>0</v>
      </c>
      <c r="J274" s="130">
        <f t="shared" si="16"/>
        <v>0</v>
      </c>
      <c r="K274" s="134">
        <f t="shared" si="17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ش10!J275</f>
        <v>0</v>
      </c>
      <c r="I275" s="133">
        <f>ش10!K275</f>
        <v>0</v>
      </c>
      <c r="J275" s="130">
        <f t="shared" si="16"/>
        <v>0</v>
      </c>
      <c r="K275" s="134">
        <f t="shared" si="17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ش10!J276</f>
        <v>0</v>
      </c>
      <c r="I276" s="168">
        <f>ش10!K276</f>
        <v>0</v>
      </c>
      <c r="J276" s="165">
        <f t="shared" si="16"/>
        <v>0</v>
      </c>
      <c r="K276" s="169">
        <f t="shared" si="17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6"/>
        <v>0</v>
      </c>
      <c r="K277" s="275">
        <f t="shared" si="17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ش10!J278</f>
        <v>0</v>
      </c>
      <c r="I278" s="162">
        <f>ش10!K278</f>
        <v>0</v>
      </c>
      <c r="J278" s="159">
        <f t="shared" si="16"/>
        <v>0</v>
      </c>
      <c r="K278" s="163">
        <f t="shared" si="17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ش10!J279</f>
        <v>0</v>
      </c>
      <c r="I279" s="133">
        <f>ش10!K279</f>
        <v>0</v>
      </c>
      <c r="J279" s="130">
        <f t="shared" si="16"/>
        <v>0</v>
      </c>
      <c r="K279" s="134">
        <f t="shared" si="17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ش10!J280</f>
        <v>0</v>
      </c>
      <c r="I280" s="133">
        <f>ش10!K280</f>
        <v>0</v>
      </c>
      <c r="J280" s="130">
        <f t="shared" si="16"/>
        <v>0</v>
      </c>
      <c r="K280" s="134">
        <f t="shared" si="17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ش10!J281</f>
        <v>0</v>
      </c>
      <c r="I281" s="168">
        <f>ش10!K281</f>
        <v>0</v>
      </c>
      <c r="J281" s="165">
        <f t="shared" si="16"/>
        <v>0</v>
      </c>
      <c r="K281" s="169">
        <f t="shared" si="17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6"/>
        <v>0</v>
      </c>
      <c r="K282" s="275">
        <f t="shared" si="17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6"/>
        <v>0</v>
      </c>
      <c r="K283" s="275">
        <f t="shared" si="17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ش10!J284</f>
        <v>0</v>
      </c>
      <c r="I284" s="162">
        <f>ش10!K284</f>
        <v>0</v>
      </c>
      <c r="J284" s="159">
        <f t="shared" si="16"/>
        <v>0</v>
      </c>
      <c r="K284" s="163">
        <f t="shared" si="17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ش10!J285</f>
        <v>0</v>
      </c>
      <c r="I285" s="168">
        <f>ش10!K285</f>
        <v>0</v>
      </c>
      <c r="J285" s="165">
        <f t="shared" si="16"/>
        <v>0</v>
      </c>
      <c r="K285" s="169">
        <f t="shared" si="17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6"/>
        <v>0</v>
      </c>
      <c r="K286" s="275">
        <f t="shared" si="17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ش10!J287</f>
        <v>0</v>
      </c>
      <c r="I287" s="190">
        <f>ش10!K287</f>
        <v>0</v>
      </c>
      <c r="J287" s="188">
        <f t="shared" si="16"/>
        <v>0</v>
      </c>
      <c r="K287" s="191">
        <f t="shared" si="17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6"/>
        <v>0</v>
      </c>
      <c r="K288" s="275">
        <f t="shared" si="17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ش10!J289</f>
        <v>0</v>
      </c>
      <c r="I289" s="195">
        <f>ش10!K289</f>
        <v>0</v>
      </c>
      <c r="J289" s="192">
        <f t="shared" si="16"/>
        <v>0</v>
      </c>
      <c r="K289" s="196">
        <f t="shared" si="17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435400</v>
      </c>
      <c r="J290" s="313">
        <f t="shared" si="16"/>
        <v>0</v>
      </c>
      <c r="K290" s="314">
        <f t="shared" si="17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نوفمبر2024م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18">(SUM(G295,I295)+SUM(F295,H295)%-K295)*100</f>
        <v>0</v>
      </c>
      <c r="K295" s="286">
        <f t="shared" ref="K295:K317" si="19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18"/>
        <v>0</v>
      </c>
      <c r="K296" s="275">
        <f t="shared" si="19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18"/>
        <v>0</v>
      </c>
      <c r="K297" s="275">
        <f t="shared" si="19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ش10!J298</f>
        <v>0</v>
      </c>
      <c r="I298" s="162">
        <f>ش10!K298</f>
        <v>0</v>
      </c>
      <c r="J298" s="161">
        <f t="shared" si="18"/>
        <v>0</v>
      </c>
      <c r="K298" s="163">
        <f t="shared" si="19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ش10!J299</f>
        <v>0</v>
      </c>
      <c r="I299" s="133">
        <f>ش10!K299</f>
        <v>0</v>
      </c>
      <c r="J299" s="132">
        <f t="shared" si="18"/>
        <v>0</v>
      </c>
      <c r="K299" s="134">
        <f t="shared" si="19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ش10!J300</f>
        <v>0</v>
      </c>
      <c r="I300" s="168">
        <f>ش10!K300</f>
        <v>0</v>
      </c>
      <c r="J300" s="167">
        <f t="shared" si="18"/>
        <v>0</v>
      </c>
      <c r="K300" s="169">
        <f t="shared" si="19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18"/>
        <v>0</v>
      </c>
      <c r="K301" s="275">
        <f t="shared" si="19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ش10!J302</f>
        <v>0</v>
      </c>
      <c r="I302" s="162">
        <f>ش10!K302</f>
        <v>0</v>
      </c>
      <c r="J302" s="161">
        <f t="shared" si="18"/>
        <v>0</v>
      </c>
      <c r="K302" s="163">
        <f t="shared" si="19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ش10!J303</f>
        <v>0</v>
      </c>
      <c r="I303" s="133">
        <f>ش10!K303</f>
        <v>0</v>
      </c>
      <c r="J303" s="132">
        <f t="shared" si="18"/>
        <v>0</v>
      </c>
      <c r="K303" s="134">
        <f t="shared" si="19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ش10!J304</f>
        <v>0</v>
      </c>
      <c r="I304" s="168">
        <f>ش10!K304</f>
        <v>0</v>
      </c>
      <c r="J304" s="167">
        <f t="shared" si="18"/>
        <v>0</v>
      </c>
      <c r="K304" s="169">
        <f t="shared" si="19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18"/>
        <v>0</v>
      </c>
      <c r="K305" s="275">
        <f t="shared" si="19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ش10!J306</f>
        <v>0</v>
      </c>
      <c r="I306" s="162">
        <f>ش10!K306</f>
        <v>0</v>
      </c>
      <c r="J306" s="161">
        <f t="shared" si="18"/>
        <v>0</v>
      </c>
      <c r="K306" s="163">
        <f t="shared" si="19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ش10!J307</f>
        <v>0</v>
      </c>
      <c r="I307" s="133">
        <f>ش10!K307</f>
        <v>0</v>
      </c>
      <c r="J307" s="132">
        <f t="shared" si="18"/>
        <v>0</v>
      </c>
      <c r="K307" s="134">
        <f t="shared" si="19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ش10!J308</f>
        <v>0</v>
      </c>
      <c r="I308" s="168">
        <f>ش10!K308</f>
        <v>0</v>
      </c>
      <c r="J308" s="167">
        <f t="shared" si="18"/>
        <v>0</v>
      </c>
      <c r="K308" s="169">
        <f t="shared" si="19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18"/>
        <v>0</v>
      </c>
      <c r="K309" s="275">
        <f t="shared" si="19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18"/>
        <v>0</v>
      </c>
      <c r="K310" s="275">
        <f t="shared" si="19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ش10!J311</f>
        <v>0</v>
      </c>
      <c r="I311" s="162">
        <f>ش10!K311</f>
        <v>0</v>
      </c>
      <c r="J311" s="161">
        <f t="shared" si="18"/>
        <v>0</v>
      </c>
      <c r="K311" s="163">
        <f t="shared" si="19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ش10!J312</f>
        <v>0</v>
      </c>
      <c r="I312" s="133">
        <f>ش10!K312</f>
        <v>0</v>
      </c>
      <c r="J312" s="132">
        <f t="shared" si="18"/>
        <v>0</v>
      </c>
      <c r="K312" s="134">
        <f t="shared" si="19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ش10!J313</f>
        <v>0</v>
      </c>
      <c r="I313" s="133">
        <f>ش10!K313</f>
        <v>0</v>
      </c>
      <c r="J313" s="132">
        <f t="shared" si="18"/>
        <v>0</v>
      </c>
      <c r="K313" s="134">
        <f t="shared" si="19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ش10!J314</f>
        <v>0</v>
      </c>
      <c r="I314" s="133">
        <f>ش10!K314</f>
        <v>0</v>
      </c>
      <c r="J314" s="132">
        <f t="shared" si="18"/>
        <v>0</v>
      </c>
      <c r="K314" s="134">
        <f t="shared" si="19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ش10!J315</f>
        <v>0</v>
      </c>
      <c r="I315" s="168">
        <f>ش10!K315</f>
        <v>0</v>
      </c>
      <c r="J315" s="167">
        <f t="shared" si="18"/>
        <v>0</v>
      </c>
      <c r="K315" s="169">
        <f t="shared" si="19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18"/>
        <v>0</v>
      </c>
      <c r="K316" s="275">
        <f t="shared" si="19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ش10!J317</f>
        <v>0</v>
      </c>
      <c r="I317" s="195">
        <f>ش10!K317</f>
        <v>0</v>
      </c>
      <c r="J317" s="194">
        <f t="shared" si="18"/>
        <v>0</v>
      </c>
      <c r="K317" s="196">
        <f t="shared" si="19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435400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435400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4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ش11!$A$1</f>
        <v>#NAME?</v>
      </c>
      <c r="B1" s="547"/>
      <c r="C1" s="547"/>
      <c r="D1" s="547"/>
      <c r="E1" s="547"/>
      <c r="F1" s="76"/>
      <c r="H1" s="78" t="str">
        <f>ش11!$F$1</f>
        <v xml:space="preserve"> شهر نوفمبر2024م </v>
      </c>
      <c r="I1" s="543"/>
      <c r="J1" s="543"/>
      <c r="K1" s="76"/>
      <c r="L1" s="546" t="str">
        <f>نوفمبر!$C$42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نوفمبر2024م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ع10!A6</f>
        <v>0</v>
      </c>
      <c r="D6" s="352">
        <f>ع10!B6</f>
        <v>0</v>
      </c>
      <c r="E6" s="351"/>
      <c r="F6" s="353"/>
      <c r="G6" s="354"/>
      <c r="H6" s="355" t="s">
        <v>53</v>
      </c>
      <c r="I6" s="356"/>
      <c r="J6" s="351">
        <f>ش11!F170</f>
        <v>0</v>
      </c>
      <c r="K6" s="352">
        <f>ش11!G170</f>
        <v>0</v>
      </c>
      <c r="L6" s="351">
        <f>ع10!N6</f>
        <v>91</v>
      </c>
      <c r="M6" s="353">
        <f>ع10!O6</f>
        <v>135476200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ع10!AF6</f>
        <v>0</v>
      </c>
      <c r="T6" s="420">
        <f>ع10!AG6</f>
        <v>0</v>
      </c>
      <c r="U6" s="351">
        <f>ع10!AH6</f>
        <v>91</v>
      </c>
      <c r="V6" s="421">
        <f>ع10!AI6</f>
        <v>135476200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0</v>
      </c>
      <c r="Z6" s="357">
        <f t="shared" si="2"/>
        <v>0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91</v>
      </c>
      <c r="AI6" s="357">
        <f>IF(AC6+AB6/100&lt;AE6+AD6/100,INT(((AE6+AD6/100)-(AC6+AB6/100))),0)</f>
        <v>135476200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ع10!A7</f>
        <v>0</v>
      </c>
      <c r="D7" s="369">
        <f>ع10!B7</f>
        <v>435400</v>
      </c>
      <c r="E7" s="368">
        <f>ش11!$F$321</f>
        <v>0</v>
      </c>
      <c r="F7" s="370">
        <f>ش11!$G$321</f>
        <v>0</v>
      </c>
      <c r="G7" s="348"/>
      <c r="H7" s="371" t="s">
        <v>54</v>
      </c>
      <c r="I7" s="356"/>
      <c r="J7" s="368"/>
      <c r="K7" s="369"/>
      <c r="L7" s="368">
        <f>ع10!N7</f>
        <v>0</v>
      </c>
      <c r="M7" s="370">
        <f>ع10!O7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ع10!AF7</f>
        <v>0</v>
      </c>
      <c r="T7" s="370">
        <f>ع10!AG7</f>
        <v>435400</v>
      </c>
      <c r="U7" s="368">
        <f>ع10!AH7</f>
        <v>0</v>
      </c>
      <c r="V7" s="412">
        <f>ع10!AI7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ع10!A8</f>
        <v>91</v>
      </c>
      <c r="D8" s="369">
        <f>ع10!B8</f>
        <v>135476200</v>
      </c>
      <c r="E8" s="374">
        <f>ش11!F170</f>
        <v>0</v>
      </c>
      <c r="F8" s="375">
        <f>ش11!G170</f>
        <v>0</v>
      </c>
      <c r="G8" s="348"/>
      <c r="H8" s="333" t="s">
        <v>55</v>
      </c>
      <c r="I8" s="334"/>
      <c r="J8" s="374">
        <f>E8</f>
        <v>0</v>
      </c>
      <c r="K8" s="378">
        <f>F8</f>
        <v>0</v>
      </c>
      <c r="L8" s="368">
        <f>ع10!N8</f>
        <v>91</v>
      </c>
      <c r="M8" s="370">
        <f>ع10!O8</f>
        <v>135476200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ع10!AF8</f>
        <v>0</v>
      </c>
      <c r="T8" s="369">
        <f>ع10!AG8</f>
        <v>0</v>
      </c>
      <c r="U8" s="368">
        <f>ع10!AH8</f>
        <v>0</v>
      </c>
      <c r="V8" s="412">
        <f>ع10!AI8</f>
        <v>0</v>
      </c>
      <c r="W8" s="366">
        <f t="shared" si="1"/>
        <v>0</v>
      </c>
      <c r="X8" s="377">
        <f t="shared" si="1"/>
        <v>0</v>
      </c>
      <c r="Y8" s="366">
        <f t="shared" si="2"/>
        <v>0</v>
      </c>
      <c r="Z8" s="372">
        <f t="shared" si="2"/>
        <v>0</v>
      </c>
      <c r="AA8" s="342"/>
      <c r="AB8" s="366">
        <f>(SUM(T8,X8)+SUM(S8,W8)%-AC8)*100</f>
        <v>0</v>
      </c>
      <c r="AC8" s="367">
        <f>INT(SUM(T8,X8)+SUM(S8,W8)%)</f>
        <v>0</v>
      </c>
      <c r="AD8" s="366">
        <f>(SUM(V8,Z8)+SUM(U8,Y8)%-AE8)*100</f>
        <v>0</v>
      </c>
      <c r="AE8" s="377">
        <f>INT(SUM(V8,Z8)+SUM(U8,Y8)%)</f>
        <v>0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ع10!A9</f>
        <v>#NAME?</v>
      </c>
      <c r="D9" s="369" t="e">
        <f ca="1">ع10!B9</f>
        <v>#NAME?</v>
      </c>
      <c r="E9" s="368" t="e">
        <f ca="1">_mod2(IF(VALUE(LEFT(FNAME(),2))&lt;=21,CHOOSE(VALUE(LEFT(FNAME(),2))-1,[2]ش11!$B$18,[2]ش11!$C$18,[2]ش11!$D$18,[2]ش11!$E$18,[2]ش11!$F$18,[2]ش11!$G$18,[2]ش11!$H$18,[2]ش11!$I$18,[2]ش11!$J$18,[2]ش11!$K$18,[2]ش11!$L$18,[2]ش11!$M$18,[2]ش11!$N$18,[2]ش11!$O$18,[2]ش11!$P$18,[2]ش11!$Q$18,[2]ش11!$R$18,[2]ش11!$S$18,[2]ش11!$T$18,[2]ش11!$U$18),CHOOSE(VALUE(LEFT(FNAME(),2))-21,[2]ش11!$V$18,[2]ش11!$W$18,[2]ش11!$X$18,[2]ش11!$Y$18,[2]ش11!$Z$18,[2]ش11!$AA$18,[2]ش11!$AB$18,[2]ش11!$AC$18,[2]ش11!$AD$18,[2]ش11!$AE$18,[2]ش11!$AF$18,[2]ش11!$AG$18,[2]ش11!$AH$18,[2]ش11!$AI$18,[2]ش11!$AJ$18)),1)*100</f>
        <v>#NAME?</v>
      </c>
      <c r="F9" s="370" t="e">
        <f ca="1">INT(IF(VALUE(LEFT(FNAME(),2))&lt;=21,CHOOSE(VALUE(LEFT(FNAME(),2))-1,[2]ش11!$B$18,[2]ش11!$C$18,[2]ش11!$D$18,[2]ش11!$E$18,[2]ش11!$F$18,[2]ش11!$G$18,[2]ش11!$H$18,[2]ش11!$I$18,[2]ش11!$J$18,[2]ش11!$K$18,[2]ش11!$L$18,[2]ش11!$M$18,[2]ش11!$N$18,[2]ش11!$O$18,[2]ش11!$P$18,[2]ش11!$Q$18,[2]ش11!$R$18,[2]ش11!$S$18,[2]ش11!$T$18,[2]ش11!$U$18),CHOOSE(VALUE(LEFT(FNAME(),2))-21,[2]ش11!$V$18,[2]ش11!$W$18,[2]ش11!$X$18,[2]ش11!$Y$18,[2]ش11!$Z$18,[2]ش11!$AA$18,[2]ش11!$AB$18,[2]ش11!$AC$18,[2]ش11!$AD$18,[2]ش11!$AE$18,[2]ش11!$AF$18,[2]ش11!$AG$18,[2]ش11!$AH$18,[2]ش11!$AI$18,[2]ش11!$AJ$18)))</f>
        <v>#NAME?</v>
      </c>
      <c r="G9" s="348"/>
      <c r="H9" s="333" t="s">
        <v>56</v>
      </c>
      <c r="I9" s="334"/>
      <c r="J9" s="368">
        <f>ش11!$F$319</f>
        <v>0</v>
      </c>
      <c r="K9" s="369">
        <f>ش11!$G$319</f>
        <v>0</v>
      </c>
      <c r="L9" s="368">
        <f>ع10!N9</f>
        <v>0</v>
      </c>
      <c r="M9" s="370">
        <f>ع10!O9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ع10!AF9</f>
        <v>#NAME?</v>
      </c>
      <c r="T9" s="369" t="e">
        <f ca="1">ع10!AG9</f>
        <v>#NAME?</v>
      </c>
      <c r="U9" s="368" t="e">
        <f ca="1">ع10!AH9</f>
        <v>#NAME?</v>
      </c>
      <c r="V9" s="412" t="e">
        <f ca="1">ع10!AI9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ع10!A10</f>
        <v>#NAME?</v>
      </c>
      <c r="D10" s="382" t="e">
        <f ca="1">ع10!B10</f>
        <v>#NAME?</v>
      </c>
      <c r="E10" s="381" t="e">
        <f ca="1">_mod2(IF(VALUE(LEFT(FNAME(),2))&lt;=21,CHOOSE(VALUE(LEFT(FNAME(),2))-1,[2]ش11!$B$22,[2]ش11!$C$22,[2]ش11!$D$22,[2]ش11!$E$22,[2]ش11!$F$22,[2]ش11!$G$22,[2]ش11!$H$22,[2]ش11!$I$22,[2]ش11!$J$22,[2]ش11!$K$22,[2]ش11!$L$22,[2]ش11!$M$22,[2]ش11!$N$22,[2]ش11!$O$22,[2]ش11!$P$22,[2]ش11!$Q$22,[2]ش11!$R$22,[2]ش11!$S$22,[2]ش11!$T$22,[2]ش11!$U$22),CHOOSE(VALUE(LEFT(FNAME(),2))-21,[2]ش11!$V$22,[2]ش11!$W$22,[2]ش11!$X$22,[2]ش11!$Y$22,[2]ش11!$Z$22,[2]ش11!$AA$22,[2]ش11!$AB$22,[2]ش11!$AC$22,[2]ش11!$AD$22,[2]ش11!$AE$22,[2]ش11!$AF$22,[2]ش11!$AG$22,[2]ش11!$AH$22,[2]ش11!$AI$22,[2]ش11!$AJ$22)),1)*100</f>
        <v>#NAME?</v>
      </c>
      <c r="F10" s="383" t="e">
        <f ca="1">INT(IF(VALUE(LEFT(FNAME(),2))&lt;=21,CHOOSE(VALUE(LEFT(FNAME(),2))-1,[2]ش11!$B$22,[2]ش11!$C$22,[2]ش11!$D$22,[2]ش11!$E$22,[2]ش11!$F$22,[2]ش11!$G$22,[2]ش11!$H$22,[2]ش11!$I$22,[2]ش11!$J$22,[2]ش11!$K$22,[2]ش11!$L$22,[2]ش11!$M$22,[2]ش11!$N$22,[2]ش11!$O$22,[2]ش11!$P$22,[2]ش11!$Q$22,[2]ش11!$R$22,[2]ش11!$S$22,[2]ش11!$T$22,[2]ش11!$U$22),CHOOSE(VALUE(LEFT(FNAME(),2))-21,[2]ش11!$V$22,[2]ش11!$W$22,[2]ش11!$X$22,[2]ش11!$Y$22,[2]ش11!$Z$22,[2]ش11!$AA$22,[2]ش11!$AB$22,[2]ش11!$AC$22,[2]ش11!$AD$22,[2]ش11!$AE$22,[2]ش11!$AF$22,[2]ش11!$AG$22,[2]ش11!$AH$22,[2]ش11!$AI$22,[2]ش11!$AJ$22)))</f>
        <v>#NAME?</v>
      </c>
      <c r="G10" s="348"/>
      <c r="H10" s="336" t="s">
        <v>57</v>
      </c>
      <c r="I10" s="334"/>
      <c r="J10" s="381">
        <f>ش11!$F$320</f>
        <v>0</v>
      </c>
      <c r="K10" s="382">
        <f>ش11!$G$320</f>
        <v>0</v>
      </c>
      <c r="L10" s="381">
        <f>ع10!N10</f>
        <v>0</v>
      </c>
      <c r="M10" s="383">
        <f>ع10!O10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ع10!AF10</f>
        <v>#NAME?</v>
      </c>
      <c r="T10" s="382" t="e">
        <f ca="1">ع10!AG10</f>
        <v>#NAME?</v>
      </c>
      <c r="U10" s="381" t="e">
        <f ca="1">ع10!AH10</f>
        <v>#NAME?</v>
      </c>
      <c r="V10" s="418" t="e">
        <f ca="1">ع10!AI10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0</v>
      </c>
      <c r="L11" s="338">
        <f>(SUM(M6:M10)+SUM(L6:L10)%-M11)*100</f>
        <v>82</v>
      </c>
      <c r="M11" s="339">
        <f>INT(SUM(M6:M10)+(SUM(L6:L10))%)</f>
        <v>271387801</v>
      </c>
      <c r="N11" s="338">
        <f>(SUM(O6:O10)+SUM(N6:N10)%-O11)*100</f>
        <v>82</v>
      </c>
      <c r="O11" s="341">
        <f>INT(SUM(O6:O10)+(SUM(N6:N10))%)</f>
        <v>271387801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0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ع10!A13</f>
        <v>0</v>
      </c>
      <c r="D13" s="350">
        <f>ع10!B13</f>
        <v>66864372</v>
      </c>
      <c r="E13" s="362">
        <v>0</v>
      </c>
      <c r="F13" s="397">
        <v>0</v>
      </c>
      <c r="G13" s="348"/>
      <c r="H13" s="343" t="s">
        <v>60</v>
      </c>
      <c r="I13" s="334"/>
      <c r="J13" s="398">
        <f>E13</f>
        <v>0</v>
      </c>
      <c r="K13" s="399">
        <f>F13</f>
        <v>0</v>
      </c>
      <c r="L13" s="349">
        <f>ع10!N13</f>
        <v>0</v>
      </c>
      <c r="M13" s="350">
        <f>ع10!O13</f>
        <v>66864372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ع10!AF13</f>
        <v>0</v>
      </c>
      <c r="T13" s="352">
        <f>ع10!AG13</f>
        <v>0</v>
      </c>
      <c r="U13" s="351">
        <f>ع10!AH13</f>
        <v>0</v>
      </c>
      <c r="V13" s="352">
        <f>ع10!AI13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ع10!A14</f>
        <v>0</v>
      </c>
      <c r="D14" s="402">
        <f>ع10!B14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ع10!N14</f>
        <v>0</v>
      </c>
      <c r="M14" s="402">
        <f>ع10!O14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ع10!AF14</f>
        <v>0</v>
      </c>
      <c r="T14" s="423">
        <f>ع10!AG14</f>
        <v>0</v>
      </c>
      <c r="U14" s="422">
        <f>ع10!AH14</f>
        <v>0</v>
      </c>
      <c r="V14" s="423">
        <f>ع10!AI14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ع10!A15</f>
        <v>0</v>
      </c>
      <c r="D15" s="369">
        <f>ع10!B15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ع10!N15</f>
        <v>0</v>
      </c>
      <c r="M15" s="369">
        <f>ع10!O15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ع10!AF15</f>
        <v>0</v>
      </c>
      <c r="T15" s="423">
        <f>ع10!AG15</f>
        <v>0</v>
      </c>
      <c r="U15" s="422">
        <f>ع10!AH15</f>
        <v>0</v>
      </c>
      <c r="V15" s="423">
        <f>ع10!AI15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ع10!A16</f>
        <v>0</v>
      </c>
      <c r="D16" s="367">
        <f>ع10!B16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ع10!N16</f>
        <v>0</v>
      </c>
      <c r="M16" s="367">
        <f>ع10!O16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ع10!AF16</f>
        <v>0</v>
      </c>
      <c r="T16" s="369">
        <f>ع10!AG16</f>
        <v>0</v>
      </c>
      <c r="U16" s="368">
        <f>ع10!AH16</f>
        <v>0</v>
      </c>
      <c r="V16" s="369">
        <f>ع10!AI16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ع10!A17</f>
        <v>0</v>
      </c>
      <c r="D17" s="367">
        <f>ع10!B17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ع10!N17</f>
        <v>0</v>
      </c>
      <c r="M17" s="367">
        <f>ع10!O17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ع10!AF17</f>
        <v>0</v>
      </c>
      <c r="T17" s="369">
        <f>ع10!AG17</f>
        <v>0</v>
      </c>
      <c r="U17" s="368">
        <f>ع10!AH17</f>
        <v>0</v>
      </c>
      <c r="V17" s="369">
        <f>ع10!AI17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ع10!A18</f>
        <v>0</v>
      </c>
      <c r="D18" s="367">
        <f>ع10!B18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ع10!N18</f>
        <v>0</v>
      </c>
      <c r="M18" s="367">
        <f>ع10!O18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ع10!AF18</f>
        <v>0</v>
      </c>
      <c r="T18" s="369">
        <f>ع10!AG18</f>
        <v>0</v>
      </c>
      <c r="U18" s="368">
        <f>ع10!AH18</f>
        <v>0</v>
      </c>
      <c r="V18" s="369">
        <f>ع10!AI18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ع10!A19</f>
        <v>0</v>
      </c>
      <c r="D19" s="367">
        <f>ع10!B19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ع10!N19</f>
        <v>0</v>
      </c>
      <c r="M19" s="367">
        <f>ع10!O19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ع10!AF19</f>
        <v>0</v>
      </c>
      <c r="T19" s="369">
        <f>ع10!AG19</f>
        <v>0</v>
      </c>
      <c r="U19" s="368">
        <f>ع10!AH19</f>
        <v>0</v>
      </c>
      <c r="V19" s="369">
        <f>ع10!AI19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ع10!A20</f>
        <v>0</v>
      </c>
      <c r="D20" s="367">
        <f>ع10!B20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ع10!N20</f>
        <v>0</v>
      </c>
      <c r="M20" s="367">
        <f>ع10!O20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ع10!AF20</f>
        <v>0</v>
      </c>
      <c r="T20" s="369">
        <f>ع10!AG20</f>
        <v>0</v>
      </c>
      <c r="U20" s="368">
        <f>ع10!AH20</f>
        <v>0</v>
      </c>
      <c r="V20" s="369">
        <f>ع10!AI20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ع10!A21</f>
        <v>0</v>
      </c>
      <c r="D21" s="367">
        <f>ع10!B21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ع10!N21</f>
        <v>0</v>
      </c>
      <c r="M21" s="367">
        <f>ع10!O21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ع10!AF21</f>
        <v>0</v>
      </c>
      <c r="T21" s="369">
        <f>ع10!AG21</f>
        <v>0</v>
      </c>
      <c r="U21" s="368">
        <f>ع10!AH21</f>
        <v>0</v>
      </c>
      <c r="V21" s="369">
        <f>ع10!AI21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ع10!A22</f>
        <v>0</v>
      </c>
      <c r="D22" s="367">
        <f>ع10!B22</f>
        <v>0</v>
      </c>
      <c r="E22" s="368"/>
      <c r="F22" s="370"/>
      <c r="G22" s="348"/>
      <c r="H22" s="335" t="s">
        <v>69</v>
      </c>
      <c r="I22" s="334"/>
      <c r="J22" s="368"/>
      <c r="K22" s="369"/>
      <c r="L22" s="366">
        <f>ع10!N22</f>
        <v>0</v>
      </c>
      <c r="M22" s="367">
        <f>ع10!O22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ع10!AF22</f>
        <v>0</v>
      </c>
      <c r="T22" s="369">
        <f>ع10!AG22</f>
        <v>0</v>
      </c>
      <c r="U22" s="368">
        <f>ع10!AH22</f>
        <v>0</v>
      </c>
      <c r="V22" s="369">
        <f>ع10!AI22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ع10!A23</f>
        <v>91</v>
      </c>
      <c r="D23" s="367">
        <f>ع10!B23</f>
        <v>135476200</v>
      </c>
      <c r="E23" s="368">
        <f>J8</f>
        <v>0</v>
      </c>
      <c r="F23" s="370">
        <f>K8</f>
        <v>0</v>
      </c>
      <c r="G23" s="348"/>
      <c r="H23" s="335" t="s">
        <v>70</v>
      </c>
      <c r="I23" s="334"/>
      <c r="J23" s="368"/>
      <c r="K23" s="369"/>
      <c r="L23" s="366">
        <f>ع10!N23</f>
        <v>0</v>
      </c>
      <c r="M23" s="367">
        <f>ع10!O23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ع10!AF23</f>
        <v>91</v>
      </c>
      <c r="T23" s="369">
        <f>ع10!AG23</f>
        <v>135476200</v>
      </c>
      <c r="U23" s="368">
        <f>ع10!AH23</f>
        <v>0</v>
      </c>
      <c r="V23" s="369">
        <f>ع10!AI23</f>
        <v>0</v>
      </c>
      <c r="W23" s="366">
        <f t="shared" si="8"/>
        <v>0</v>
      </c>
      <c r="X23" s="367">
        <f t="shared" si="9"/>
        <v>0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0</v>
      </c>
      <c r="AE23" s="367">
        <f t="shared" si="15"/>
        <v>0</v>
      </c>
      <c r="AF23" s="366">
        <f t="shared" si="16"/>
        <v>91</v>
      </c>
      <c r="AG23" s="367">
        <f t="shared" si="17"/>
        <v>135476200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91</v>
      </c>
      <c r="D24" s="339">
        <f>INT(SUM(D13:D23)+(SUM(C13:C23))%)</f>
        <v>202340572</v>
      </c>
      <c r="E24" s="338">
        <f>(SUM(F13:F23)+SUM(E13:E23)%-F24)*100</f>
        <v>0</v>
      </c>
      <c r="F24" s="341">
        <f>INT(SUM(F13:F23)+(SUM(E13:E23))%)</f>
        <v>0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0</v>
      </c>
      <c r="L24" s="338">
        <f>(SUM(M13:M23)+SUM(L13:L23)%-M24)*100</f>
        <v>0</v>
      </c>
      <c r="M24" s="339">
        <f>INT(SUM(M13:M23)+(SUM(L13:L23))%)</f>
        <v>66864372</v>
      </c>
      <c r="N24" s="338">
        <f>(SUM(O13:O23)+SUM(N13:N23)%-O24)*100</f>
        <v>0</v>
      </c>
      <c r="O24" s="341">
        <f>INT(SUM(O13:O23)+(SUM(N13:N23))%)</f>
        <v>66864372</v>
      </c>
      <c r="P24" s="358"/>
      <c r="Q24" s="342"/>
      <c r="R24" s="389" t="s">
        <v>71</v>
      </c>
      <c r="S24" s="338">
        <f>(SUM(T13:T23)+SUM(S13:S23)%-T24)*100</f>
        <v>91</v>
      </c>
      <c r="T24" s="339">
        <f>INT(SUM(T13:T23)+(SUM(S13:S23))%)</f>
        <v>135476200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0</v>
      </c>
      <c r="Y24" s="338">
        <f>(SUM(Z13:Z23)+SUM(Y13:Y23)%-Z24)*100</f>
        <v>0</v>
      </c>
      <c r="Z24" s="341">
        <f>INT(SUM(Z13:Z23)+(SUM(Y13:Y23))%)</f>
        <v>0</v>
      </c>
      <c r="AA24" s="342"/>
      <c r="AB24" s="338">
        <f>(SUM(AC13:AC23)+SUM(AB13:AB23)%-AC24)*100</f>
        <v>91</v>
      </c>
      <c r="AC24" s="339">
        <f>INT(SUM(AC13:AC23)+(SUM(AB13:AB23))%)</f>
        <v>135476200</v>
      </c>
      <c r="AD24" s="338">
        <f>(SUM(AE13:AE23)+SUM(AD13:AD23)%-AE24)*100</f>
        <v>0</v>
      </c>
      <c r="AE24" s="340">
        <f>INT(SUM(AE13:AE23)+(SUM(AD13:AD23))%)</f>
        <v>0</v>
      </c>
      <c r="AF24" s="338">
        <f>(SUM(AG13:AG23)+SUM(AF13:AF23)%-AG24)*100</f>
        <v>91</v>
      </c>
      <c r="AG24" s="340">
        <f>INT(SUM(AG13:AG23)+(SUM(AF13:AF23))%)</f>
        <v>135476200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ع10!A26</f>
        <v>0</v>
      </c>
      <c r="D26" s="350">
        <f>ع10!B26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ع10!N26</f>
        <v>0</v>
      </c>
      <c r="M26" s="357">
        <f>ع10!O26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ع10!AF26</f>
        <v>0</v>
      </c>
      <c r="T26" s="421">
        <f>ع10!AG26</f>
        <v>0</v>
      </c>
      <c r="U26" s="351">
        <f>ع10!AH26</f>
        <v>0</v>
      </c>
      <c r="V26" s="421">
        <f>ع10!AI26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ع10!A27</f>
        <v>0</v>
      </c>
      <c r="D27" s="367">
        <f>ع10!B27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ع10!N27</f>
        <v>0</v>
      </c>
      <c r="M27" s="372">
        <f>ع10!O27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ع10!AF27</f>
        <v>0</v>
      </c>
      <c r="T27" s="412">
        <f>ع10!AG27</f>
        <v>0</v>
      </c>
      <c r="U27" s="368">
        <f>ع10!AH27</f>
        <v>0</v>
      </c>
      <c r="V27" s="412">
        <f>ع10!AI27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ع10!A28</f>
        <v>0</v>
      </c>
      <c r="D28" s="367">
        <f>ع10!B28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ع10!N28</f>
        <v>0</v>
      </c>
      <c r="M28" s="372">
        <f>ع10!O28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ع10!AF28</f>
        <v>0</v>
      </c>
      <c r="T28" s="412">
        <f>ع10!AG28</f>
        <v>0</v>
      </c>
      <c r="U28" s="368">
        <f>ع10!AH28</f>
        <v>0</v>
      </c>
      <c r="V28" s="412">
        <f>ع10!AI28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ع10!A29</f>
        <v>0</v>
      </c>
      <c r="D29" s="367">
        <f>ع10!B29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ع10!N29</f>
        <v>0</v>
      </c>
      <c r="M29" s="372">
        <f>ع10!O29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ع10!AF29</f>
        <v>0</v>
      </c>
      <c r="T29" s="412">
        <f>ع10!AG29</f>
        <v>0</v>
      </c>
      <c r="U29" s="368">
        <f>ع10!AH29</f>
        <v>0</v>
      </c>
      <c r="V29" s="412">
        <f>ع10!AI29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ع10!A30</f>
        <v>0</v>
      </c>
      <c r="D30" s="367">
        <f>ع10!B30</f>
        <v>0</v>
      </c>
      <c r="E30" s="368"/>
      <c r="F30" s="370"/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ع10!N30</f>
        <v>#NAME?</v>
      </c>
      <c r="M30" s="372" t="e">
        <f ca="1">ع10!O30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ع10!AF30</f>
        <v>#NAME?</v>
      </c>
      <c r="T30" s="412" t="e">
        <f ca="1">ع10!AG30</f>
        <v>#NAME?</v>
      </c>
      <c r="U30" s="368" t="e">
        <f ca="1">ع10!AH30</f>
        <v>#NAME?</v>
      </c>
      <c r="V30" s="412" t="e">
        <f ca="1">ع10!AI30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ع10!A31</f>
        <v>0</v>
      </c>
      <c r="D31" s="367">
        <f>ع10!B31</f>
        <v>0</v>
      </c>
      <c r="E31" s="368"/>
      <c r="F31" s="370"/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ع10!N31</f>
        <v>#NAME?</v>
      </c>
      <c r="M31" s="372" t="e">
        <f ca="1">ع10!O31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ع10!AF31</f>
        <v>#NAME?</v>
      </c>
      <c r="T31" s="412" t="e">
        <f ca="1">ع10!AG31</f>
        <v>#NAME?</v>
      </c>
      <c r="U31" s="368" t="e">
        <f ca="1">ع10!AH31</f>
        <v>#NAME?</v>
      </c>
      <c r="V31" s="412" t="e">
        <f ca="1">ع10!AI31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ع10!A34</f>
        <v>0</v>
      </c>
      <c r="D34" s="350">
        <f>ع10!B34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ع10!N34</f>
        <v>0</v>
      </c>
      <c r="M34" s="350">
        <f>ع10!O34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ع10!AF34</f>
        <v>0</v>
      </c>
      <c r="T34" s="352">
        <f>ع10!AG34</f>
        <v>631171</v>
      </c>
      <c r="U34" s="351">
        <f>ع10!AH34</f>
        <v>0</v>
      </c>
      <c r="V34" s="421">
        <f>ع10!AI34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ع10!A35</f>
        <v>0</v>
      </c>
      <c r="D35" s="367">
        <f>ع10!B35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ع10!N35</f>
        <v>0</v>
      </c>
      <c r="M35" s="367">
        <f>ع10!O35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ع10!AF35</f>
        <v>0</v>
      </c>
      <c r="T35" s="369">
        <f>ع10!AG35</f>
        <v>0</v>
      </c>
      <c r="U35" s="368">
        <f>ع10!AH35</f>
        <v>0</v>
      </c>
      <c r="V35" s="412">
        <f>ع10!AI35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ع10!A36</f>
        <v>0</v>
      </c>
      <c r="D36" s="367">
        <f>ع10!B36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ع10!N36</f>
        <v>0</v>
      </c>
      <c r="M36" s="367">
        <f>ع10!O36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ع10!AF36</f>
        <v>0</v>
      </c>
      <c r="T36" s="369">
        <f>ع10!AG36</f>
        <v>0</v>
      </c>
      <c r="U36" s="368">
        <f>ع10!AH36</f>
        <v>0</v>
      </c>
      <c r="V36" s="412">
        <f>ع10!AI36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ع10!A37</f>
        <v>0</v>
      </c>
      <c r="D37" s="367">
        <f>ع10!B37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ع10!N37</f>
        <v>0</v>
      </c>
      <c r="M37" s="367">
        <f>ع10!O37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ع10!AF37</f>
        <v>0</v>
      </c>
      <c r="T37" s="369">
        <f>ع10!AG37</f>
        <v>0</v>
      </c>
      <c r="U37" s="368">
        <f>ع10!AH37</f>
        <v>0</v>
      </c>
      <c r="V37" s="412">
        <f>ع10!AI37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ع10!A38</f>
        <v>0</v>
      </c>
      <c r="D38" s="367">
        <f>ع10!B38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ع10!N38</f>
        <v>0</v>
      </c>
      <c r="M38" s="367">
        <f>ع10!O38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ع10!AF38</f>
        <v>0</v>
      </c>
      <c r="T38" s="369">
        <f>ع10!AG38</f>
        <v>0</v>
      </c>
      <c r="U38" s="368">
        <f>ع10!AH38</f>
        <v>0</v>
      </c>
      <c r="V38" s="412">
        <f>ع10!AI38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ع10!A39</f>
        <v>0</v>
      </c>
      <c r="D39" s="367">
        <f>ع10!B39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ع10!N39</f>
        <v>0</v>
      </c>
      <c r="M39" s="367">
        <f>ع10!O39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ع10!AF39</f>
        <v>0</v>
      </c>
      <c r="T39" s="369">
        <f>ع10!AG39</f>
        <v>0</v>
      </c>
      <c r="U39" s="368">
        <f>ع10!AH39</f>
        <v>0</v>
      </c>
      <c r="V39" s="412">
        <f>ع10!AI39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ع10!A40</f>
        <v>0</v>
      </c>
      <c r="D40" s="367">
        <f>ع10!B40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ع10!N40</f>
        <v>0</v>
      </c>
      <c r="M40" s="367">
        <f>ع10!O40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ع10!AF40</f>
        <v>0</v>
      </c>
      <c r="T40" s="369">
        <f>ع10!AG40</f>
        <v>0</v>
      </c>
      <c r="U40" s="368">
        <f>ع10!AH40</f>
        <v>0</v>
      </c>
      <c r="V40" s="412">
        <f>ع10!AI40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ع10!A43</f>
        <v>0</v>
      </c>
      <c r="D43" s="350">
        <f>ع10!B43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ع10!N43</f>
        <v>0</v>
      </c>
      <c r="M43" s="350">
        <f>ع10!O43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ع10!AF43</f>
        <v>0</v>
      </c>
      <c r="T43" s="421">
        <f>ع10!AG43</f>
        <v>0</v>
      </c>
      <c r="U43" s="351">
        <f>ع10!AH43</f>
        <v>0</v>
      </c>
      <c r="V43" s="421">
        <f>ع10!AI43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ع10!A44</f>
        <v>0</v>
      </c>
      <c r="D44" s="367">
        <f>ع10!B44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ع10!N44</f>
        <v>0</v>
      </c>
      <c r="M44" s="367">
        <f>ع10!O44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ع10!AF44</f>
        <v>0</v>
      </c>
      <c r="T44" s="412">
        <f>ع10!AG44</f>
        <v>0</v>
      </c>
      <c r="U44" s="368">
        <f>ع10!AH44</f>
        <v>0</v>
      </c>
      <c r="V44" s="412">
        <f>ع10!AI44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ع10!A45</f>
        <v>0</v>
      </c>
      <c r="D45" s="367">
        <f>ع10!B45</f>
        <v>37444048</v>
      </c>
      <c r="E45" s="374"/>
      <c r="F45" s="375"/>
      <c r="G45" s="348"/>
      <c r="H45" s="335" t="s">
        <v>91</v>
      </c>
      <c r="I45" s="334"/>
      <c r="J45" s="374">
        <v>0</v>
      </c>
      <c r="K45" s="378">
        <v>0</v>
      </c>
      <c r="L45" s="366">
        <f>ع10!N45</f>
        <v>0</v>
      </c>
      <c r="M45" s="367">
        <f>ع10!O45</f>
        <v>37444048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ع10!AF45</f>
        <v>0</v>
      </c>
      <c r="T45" s="412">
        <f>ع10!AG45</f>
        <v>0</v>
      </c>
      <c r="U45" s="368">
        <f>ع10!AH45</f>
        <v>0</v>
      </c>
      <c r="V45" s="412">
        <f>ع10!AI45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ع10!A46</f>
        <v>0</v>
      </c>
      <c r="D46" s="367">
        <f>ع10!B46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ع10!N46</f>
        <v>0</v>
      </c>
      <c r="M46" s="367">
        <f>ع10!O46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ع10!AF46</f>
        <v>0</v>
      </c>
      <c r="T46" s="412">
        <f>ع10!AG46</f>
        <v>0</v>
      </c>
      <c r="U46" s="368">
        <f>ع10!AH46</f>
        <v>0</v>
      </c>
      <c r="V46" s="412">
        <f>ع10!AI46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ع10!A47</f>
        <v>0</v>
      </c>
      <c r="D47" s="367">
        <f>ع10!B47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ع10!N47</f>
        <v>0</v>
      </c>
      <c r="M47" s="367">
        <f>ع10!O47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ع10!AF47</f>
        <v>0</v>
      </c>
      <c r="T47" s="412">
        <f>ع10!AG47</f>
        <v>0</v>
      </c>
      <c r="U47" s="368">
        <f>ع10!AH47</f>
        <v>0</v>
      </c>
      <c r="V47" s="412">
        <f>ع10!AI47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ع10!A48</f>
        <v>0</v>
      </c>
      <c r="D48" s="367">
        <f>ع10!B48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ع10!N48</f>
        <v>0</v>
      </c>
      <c r="M48" s="367">
        <f>ع10!O48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ع10!AF48</f>
        <v>0</v>
      </c>
      <c r="T48" s="412">
        <f>ع10!AG48</f>
        <v>0</v>
      </c>
      <c r="U48" s="368">
        <f>ع10!AH48</f>
        <v>0</v>
      </c>
      <c r="V48" s="412">
        <f>ع10!AI48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37444048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37444048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ع10!A51</f>
        <v>0</v>
      </c>
      <c r="D51" s="350">
        <f>ع10!B51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ع10!N51</f>
        <v>0</v>
      </c>
      <c r="M51" s="350">
        <f>ع10!O51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ع10!AF51</f>
        <v>0</v>
      </c>
      <c r="T51" s="421">
        <f>ع10!AG51</f>
        <v>0</v>
      </c>
      <c r="U51" s="351">
        <f>ع10!AH51</f>
        <v>0</v>
      </c>
      <c r="V51" s="421">
        <f>ع10!AI51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ع10!A52</f>
        <v>0</v>
      </c>
      <c r="D52" s="367">
        <f>ع10!B52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ع10!N52</f>
        <v>0</v>
      </c>
      <c r="M52" s="367">
        <f>ع10!O52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ع10!AF52</f>
        <v>0</v>
      </c>
      <c r="T52" s="412">
        <f>ع10!AG52</f>
        <v>0</v>
      </c>
      <c r="U52" s="368">
        <f>ع10!AH52</f>
        <v>0</v>
      </c>
      <c r="V52" s="412">
        <f>ع10!AI52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ع10!A53</f>
        <v>0</v>
      </c>
      <c r="D53" s="367">
        <f>ع10!B53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ع10!N53</f>
        <v>0</v>
      </c>
      <c r="M53" s="367">
        <f>ع10!O53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ع10!AF53</f>
        <v>0</v>
      </c>
      <c r="T53" s="412">
        <f>ع10!AG53</f>
        <v>0</v>
      </c>
      <c r="U53" s="368">
        <f>ع10!AH53</f>
        <v>0</v>
      </c>
      <c r="V53" s="412">
        <f>ع10!AI53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ع10!A54</f>
        <v>0</v>
      </c>
      <c r="D54" s="367">
        <f>ع10!B54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ع10!N54</f>
        <v>0</v>
      </c>
      <c r="M54" s="367">
        <f>ع10!O54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ع10!AF54</f>
        <v>0</v>
      </c>
      <c r="T54" s="412">
        <f>ع10!AG54</f>
        <v>0</v>
      </c>
      <c r="U54" s="368">
        <f>ع10!AH54</f>
        <v>0</v>
      </c>
      <c r="V54" s="412">
        <f>ع10!AI54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ع10!A55</f>
        <v>0</v>
      </c>
      <c r="D55" s="367">
        <f>ع10!B55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ع10!N55</f>
        <v>0</v>
      </c>
      <c r="M55" s="367">
        <f>ع10!O55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ع10!AF55</f>
        <v>0</v>
      </c>
      <c r="T55" s="412">
        <f>ع10!AG55</f>
        <v>0</v>
      </c>
      <c r="U55" s="368">
        <f>ع10!AH55</f>
        <v>0</v>
      </c>
      <c r="V55" s="412">
        <f>ع10!AI55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ع10!A56</f>
        <v>0</v>
      </c>
      <c r="D56" s="367">
        <f>ع10!B56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ع10!N56</f>
        <v>0</v>
      </c>
      <c r="M56" s="367">
        <f>ع10!O56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ع10!AF56</f>
        <v>0</v>
      </c>
      <c r="T56" s="412">
        <f>ع10!AG56</f>
        <v>0</v>
      </c>
      <c r="U56" s="368">
        <f>ع10!AH56</f>
        <v>0</v>
      </c>
      <c r="V56" s="412">
        <f>ع10!AI56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ع10!A57</f>
        <v>0</v>
      </c>
      <c r="D57" s="367">
        <f>ع10!B57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ع10!N57</f>
        <v>0</v>
      </c>
      <c r="M57" s="367">
        <f>ع10!O57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ع10!AF57</f>
        <v>0</v>
      </c>
      <c r="T57" s="412">
        <f>ع10!AG57</f>
        <v>0</v>
      </c>
      <c r="U57" s="368">
        <f>ع10!AH57</f>
        <v>0</v>
      </c>
      <c r="V57" s="412">
        <f>ع10!AI57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ع10!A58</f>
        <v>0</v>
      </c>
      <c r="D58" s="367">
        <f>ع10!B58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ع10!N58</f>
        <v>0</v>
      </c>
      <c r="M58" s="367">
        <f>ع10!O58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ع10!AF58</f>
        <v>0</v>
      </c>
      <c r="T58" s="412">
        <f>ع10!AG58</f>
        <v>0</v>
      </c>
      <c r="U58" s="368">
        <f>ع10!AH58</f>
        <v>0</v>
      </c>
      <c r="V58" s="412">
        <f>ع10!AI58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ع10!A59</f>
        <v>0</v>
      </c>
      <c r="D59" s="367">
        <f>ع10!B59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ع10!N59</f>
        <v>0</v>
      </c>
      <c r="M59" s="367">
        <f>ع10!O59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ع10!AF59</f>
        <v>0</v>
      </c>
      <c r="T59" s="412">
        <f>ع10!AG59</f>
        <v>0</v>
      </c>
      <c r="U59" s="368">
        <f>ع10!AH59</f>
        <v>0</v>
      </c>
      <c r="V59" s="412">
        <f>ع10!AI59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ع10!A60</f>
        <v>0</v>
      </c>
      <c r="D60" s="367">
        <f>ع10!B60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ع10!N60</f>
        <v>0</v>
      </c>
      <c r="M60" s="367">
        <f>ع10!O60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ع10!AF60</f>
        <v>0</v>
      </c>
      <c r="T60" s="412">
        <f>ع10!AG60</f>
        <v>0</v>
      </c>
      <c r="U60" s="368">
        <f>ع10!AH60</f>
        <v>0</v>
      </c>
      <c r="V60" s="412">
        <f>ع10!AI60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ع10!A63</f>
        <v>0</v>
      </c>
      <c r="D63" s="350">
        <f>ع10!B63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ع10!N63</f>
        <v>0</v>
      </c>
      <c r="M63" s="350">
        <f>ع10!O63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ع10!AF63</f>
        <v>0</v>
      </c>
      <c r="T63" s="421">
        <f>ع10!AG63</f>
        <v>0</v>
      </c>
      <c r="U63" s="351">
        <f>ع10!AH63</f>
        <v>0</v>
      </c>
      <c r="V63" s="421">
        <f>ع10!AI63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ع10!A64</f>
        <v>0</v>
      </c>
      <c r="D64" s="367">
        <f>ع10!B64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ع10!N64</f>
        <v>0</v>
      </c>
      <c r="M64" s="367">
        <f>ع10!O64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ع10!AF64</f>
        <v>0</v>
      </c>
      <c r="T64" s="412">
        <f>ع10!AG64</f>
        <v>0</v>
      </c>
      <c r="U64" s="368">
        <f>ع10!AH64</f>
        <v>0</v>
      </c>
      <c r="V64" s="412">
        <f>ع10!AI64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ع10!A65</f>
        <v>0</v>
      </c>
      <c r="D65" s="367">
        <f>ع10!B65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ع10!N65</f>
        <v>0</v>
      </c>
      <c r="M65" s="367">
        <f>ع10!O65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ع10!AF65</f>
        <v>0</v>
      </c>
      <c r="T65" s="412">
        <f>ع10!AG65</f>
        <v>0</v>
      </c>
      <c r="U65" s="368">
        <f>ع10!AH65</f>
        <v>0</v>
      </c>
      <c r="V65" s="412">
        <f>ع10!AI65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ع10!A66</f>
        <v>0</v>
      </c>
      <c r="D66" s="380">
        <f>ع10!B66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ع10!N66</f>
        <v>0</v>
      </c>
      <c r="M66" s="380">
        <f>ع10!O66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ع10!AF66</f>
        <v>0</v>
      </c>
      <c r="T66" s="418">
        <f>ع10!AG66</f>
        <v>0</v>
      </c>
      <c r="U66" s="381">
        <f>ع10!AH66</f>
        <v>0</v>
      </c>
      <c r="V66" s="418">
        <f>ع10!AI66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5">
    <tabColor rgb="FFFF0000"/>
  </sheetPr>
  <dimension ref="B1:K55"/>
  <sheetViews>
    <sheetView showGridLines="0" rightToLeft="1" topLeftCell="A13" zoomScale="85" zoomScaleNormal="85" zoomScaleSheetLayoutView="120" workbookViewId="0">
      <selection activeCell="B27" sqref="B27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2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408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36">
    <tabColor indexed="12"/>
  </sheetPr>
  <dimension ref="A1:L324"/>
  <sheetViews>
    <sheetView showGridLines="0" rightToLeft="1" view="pageBreakPreview" zoomScale="117" zoomScaleNormal="80" zoomScaleSheetLayoutView="8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ديسمبر!$C$44</f>
        <v>#NAME?</v>
      </c>
      <c r="C1" s="111"/>
      <c r="D1" s="484">
        <v>1</v>
      </c>
      <c r="E1" s="485"/>
      <c r="F1" s="489" t="str">
        <f>MID(ديسمبر!$C$28,3,FIND("من",ديسمبر!$C$28)-4)&amp;RIGHT(ديسمبر!$C$28,6)</f>
        <v xml:space="preserve"> شهر ديسمبر2024م </v>
      </c>
      <c r="G1" s="488"/>
      <c r="H1" s="488" t="str">
        <f>ديسمبر!$C$42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139</v>
      </c>
      <c r="G2" s="487"/>
      <c r="H2" s="486" t="s">
        <v>140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>
        <f>(SUM(G5,G16,G23,G26,G31)+SUM(F5,F16,F23,F26,F31)%-G4)*100</f>
        <v>0</v>
      </c>
      <c r="G4" s="266">
        <f>INT(SUM(G5,G16,G23,G26,G31)+(SUM(F5,F16,F23,F26,F31))%)</f>
        <v>0</v>
      </c>
      <c r="H4" s="265">
        <f>(SUM(I5,I16,I23,I26,I31)+SUM(H5,H16,H23,H26,H31)%-I4)*100</f>
        <v>44</v>
      </c>
      <c r="I4" s="267">
        <f>INT(SUM(I5,I16,I23,I26,I31)+(SUM(H5,H16,H23,H26,H31))%)</f>
        <v>131578593</v>
      </c>
      <c r="J4" s="268">
        <f t="shared" ref="J4:J46" si="0">(SUM(G4,I4)+SUM(F4,H4)%-K4)*100</f>
        <v>44</v>
      </c>
      <c r="K4" s="269">
        <f t="shared" ref="K4:K46" si="1">INT(SUM(G4,I4)+SUM(F4,H4)%)</f>
        <v>131578593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>
        <f>(SUM(G6)+SUM(F6)%-G5)*100</f>
        <v>0</v>
      </c>
      <c r="G5" s="272">
        <f>INT(SUM(G6)+(SUM(F6))%)</f>
        <v>0</v>
      </c>
      <c r="H5" s="271">
        <f>(SUM(I6)+SUM(H6)%-I5)*100</f>
        <v>44</v>
      </c>
      <c r="I5" s="273">
        <f>INT(SUM(I6)+(SUM(H6))%)</f>
        <v>131578593</v>
      </c>
      <c r="J5" s="274">
        <f t="shared" si="0"/>
        <v>44</v>
      </c>
      <c r="K5" s="275">
        <f t="shared" si="1"/>
        <v>131578593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>
        <f>(SUM(G7:G15)+SUM(F7:F15)%-G6)*100</f>
        <v>0</v>
      </c>
      <c r="G6" s="272">
        <f>INT(SUM(G7:G15)+(SUM(F7:F15))%)</f>
        <v>0</v>
      </c>
      <c r="H6" s="271">
        <f>(SUM(I7:I15)+SUM(H7:H15)%-I6)*100</f>
        <v>44</v>
      </c>
      <c r="I6" s="273">
        <f>INT(SUM(I7:I15)+(SUM(H7:H15))%)</f>
        <v>131578593</v>
      </c>
      <c r="J6" s="274">
        <f t="shared" si="0"/>
        <v>44</v>
      </c>
      <c r="K6" s="275">
        <f t="shared" si="1"/>
        <v>131578593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/>
      <c r="G7" s="8"/>
      <c r="H7" s="125">
        <f>ش11!J7</f>
        <v>0</v>
      </c>
      <c r="I7" s="126">
        <f>ش11!K7</f>
        <v>0</v>
      </c>
      <c r="J7" s="124">
        <f t="shared" si="0"/>
        <v>0</v>
      </c>
      <c r="K7" s="127">
        <f t="shared" si="1"/>
        <v>0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/>
      <c r="G8" s="9"/>
      <c r="H8" s="132">
        <f>ش11!J8</f>
        <v>0</v>
      </c>
      <c r="I8" s="133">
        <f>ش11!K8</f>
        <v>0</v>
      </c>
      <c r="J8" s="130">
        <f t="shared" si="0"/>
        <v>0</v>
      </c>
      <c r="K8" s="134">
        <f t="shared" si="1"/>
        <v>0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/>
      <c r="G9" s="9"/>
      <c r="H9" s="132">
        <f>ش11!J9</f>
        <v>0</v>
      </c>
      <c r="I9" s="133">
        <f>ش11!K9</f>
        <v>0</v>
      </c>
      <c r="J9" s="130">
        <f t="shared" si="0"/>
        <v>0</v>
      </c>
      <c r="K9" s="134">
        <f t="shared" si="1"/>
        <v>0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/>
      <c r="G10" s="9"/>
      <c r="H10" s="132">
        <f>ش11!J10</f>
        <v>0</v>
      </c>
      <c r="I10" s="133">
        <f>ش11!K10</f>
        <v>0</v>
      </c>
      <c r="J10" s="130">
        <f t="shared" si="0"/>
        <v>0</v>
      </c>
      <c r="K10" s="134">
        <f t="shared" si="1"/>
        <v>0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/>
      <c r="G11" s="9"/>
      <c r="H11" s="132">
        <f>ش11!J11</f>
        <v>0</v>
      </c>
      <c r="I11" s="133">
        <f>ش11!K11</f>
        <v>0</v>
      </c>
      <c r="J11" s="130">
        <f t="shared" si="0"/>
        <v>0</v>
      </c>
      <c r="K11" s="134">
        <f t="shared" si="1"/>
        <v>0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/>
      <c r="G12" s="9"/>
      <c r="H12" s="132">
        <f>ش11!J12</f>
        <v>0</v>
      </c>
      <c r="I12" s="133">
        <f>ش11!K12</f>
        <v>23862960</v>
      </c>
      <c r="J12" s="130">
        <f t="shared" si="0"/>
        <v>0</v>
      </c>
      <c r="K12" s="134">
        <f t="shared" si="1"/>
        <v>23862960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/>
      <c r="G13" s="9"/>
      <c r="H13" s="132">
        <f>ش11!J13</f>
        <v>0</v>
      </c>
      <c r="I13" s="133">
        <f>ش11!K13</f>
        <v>20026908</v>
      </c>
      <c r="J13" s="130">
        <f t="shared" si="0"/>
        <v>0</v>
      </c>
      <c r="K13" s="134">
        <f t="shared" si="1"/>
        <v>20026908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/>
      <c r="G14" s="9"/>
      <c r="H14" s="132">
        <f>ش11!J14</f>
        <v>0</v>
      </c>
      <c r="I14" s="133">
        <f>ش11!K14</f>
        <v>15963200</v>
      </c>
      <c r="J14" s="130">
        <f t="shared" si="0"/>
        <v>0</v>
      </c>
      <c r="K14" s="134">
        <f t="shared" si="1"/>
        <v>15963200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/>
      <c r="G15" s="10"/>
      <c r="H15" s="139">
        <f>ش11!J15</f>
        <v>44</v>
      </c>
      <c r="I15" s="140">
        <f>ش11!K15</f>
        <v>71725525</v>
      </c>
      <c r="J15" s="138">
        <f t="shared" si="0"/>
        <v>44</v>
      </c>
      <c r="K15" s="141">
        <f t="shared" si="1"/>
        <v>71725525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>
        <f>(SUM(G17,G20)+SUM(F17,F20)%-G16)*100</f>
        <v>0</v>
      </c>
      <c r="G16" s="272">
        <f>INT(SUM(G17,G20)+(SUM(F17,F20))%)</f>
        <v>0</v>
      </c>
      <c r="H16" s="271">
        <f>(SUM(I17,I20)+SUM(H17,H20)%-I16)*100</f>
        <v>0</v>
      </c>
      <c r="I16" s="273">
        <f>INT(SUM(I17,I20)+(SUM(H17,H20))%)</f>
        <v>0</v>
      </c>
      <c r="J16" s="274">
        <f t="shared" si="0"/>
        <v>0</v>
      </c>
      <c r="K16" s="275">
        <f t="shared" si="1"/>
        <v>0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>
        <f>(SUM(G18:G19)+SUM(F18:F19)%-G17)*100</f>
        <v>0</v>
      </c>
      <c r="G17" s="272">
        <f>INT(SUM(G18:G19)+(SUM(F18:F19))%)</f>
        <v>0</v>
      </c>
      <c r="H17" s="271">
        <f>(SUM(I18:I19)+SUM(H18:H19)%-I17)*100</f>
        <v>0</v>
      </c>
      <c r="I17" s="273">
        <f>INT(SUM(I18:I19)+(SUM(H18:H19))%)</f>
        <v>0</v>
      </c>
      <c r="J17" s="274">
        <f t="shared" si="0"/>
        <v>0</v>
      </c>
      <c r="K17" s="275">
        <f t="shared" si="1"/>
        <v>0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/>
      <c r="G18" s="8"/>
      <c r="H18" s="125">
        <f>ش11!J18</f>
        <v>0</v>
      </c>
      <c r="I18" s="126">
        <f>ش11!K18</f>
        <v>0</v>
      </c>
      <c r="J18" s="124">
        <f t="shared" si="0"/>
        <v>0</v>
      </c>
      <c r="K18" s="127">
        <f t="shared" si="1"/>
        <v>0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/>
      <c r="G19" s="10"/>
      <c r="H19" s="139">
        <f>ش11!J19</f>
        <v>0</v>
      </c>
      <c r="I19" s="140">
        <f>ش11!K19</f>
        <v>0</v>
      </c>
      <c r="J19" s="138">
        <f t="shared" si="0"/>
        <v>0</v>
      </c>
      <c r="K19" s="141">
        <f t="shared" si="1"/>
        <v>0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>
        <f>(SUM(G21:G22)+SUM(F21:F22)%-G20)*100</f>
        <v>0</v>
      </c>
      <c r="G20" s="272">
        <f>INT(SUM(G21:G22)+(SUM(F21:F22))%)</f>
        <v>0</v>
      </c>
      <c r="H20" s="271">
        <f>(SUM(I21:I22)+SUM(H21:H22)%-I20)*100</f>
        <v>0</v>
      </c>
      <c r="I20" s="273">
        <f>INT(SUM(I21:I22)+(SUM(H21:H22))%)</f>
        <v>0</v>
      </c>
      <c r="J20" s="274">
        <f t="shared" si="0"/>
        <v>0</v>
      </c>
      <c r="K20" s="275">
        <f t="shared" si="1"/>
        <v>0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/>
      <c r="G21" s="8"/>
      <c r="H21" s="125">
        <f>ش11!J21</f>
        <v>0</v>
      </c>
      <c r="I21" s="126">
        <f>ش11!K21</f>
        <v>0</v>
      </c>
      <c r="J21" s="124">
        <f t="shared" si="0"/>
        <v>0</v>
      </c>
      <c r="K21" s="127">
        <f t="shared" si="1"/>
        <v>0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/>
      <c r="G22" s="10"/>
      <c r="H22" s="139">
        <f>ش11!J22</f>
        <v>0</v>
      </c>
      <c r="I22" s="140">
        <f>ش11!K22</f>
        <v>0</v>
      </c>
      <c r="J22" s="138">
        <f t="shared" si="0"/>
        <v>0</v>
      </c>
      <c r="K22" s="141">
        <f t="shared" si="1"/>
        <v>0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>
        <f>(SUM(G24)+SUM(F24)%-G23)*100</f>
        <v>0</v>
      </c>
      <c r="G23" s="272">
        <f>INT(SUM(G24)+(SUM(F24))%)</f>
        <v>0</v>
      </c>
      <c r="H23" s="271">
        <f>(SUM(I24)+SUM(H24)%-I23)*100</f>
        <v>0</v>
      </c>
      <c r="I23" s="273">
        <f>INT(SUM(I24)+(SUM(H24))%)</f>
        <v>0</v>
      </c>
      <c r="J23" s="274">
        <f t="shared" si="0"/>
        <v>0</v>
      </c>
      <c r="K23" s="275">
        <f t="shared" si="1"/>
        <v>0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>
        <f>(SUM(G25)+SUM(F25)%-G24)*100</f>
        <v>0</v>
      </c>
      <c r="G24" s="272">
        <f>INT(SUM(G25)+(SUM(F25))%)</f>
        <v>0</v>
      </c>
      <c r="H24" s="271">
        <f>(SUM(I25)+SUM(H25)%-I24)*100</f>
        <v>0</v>
      </c>
      <c r="I24" s="273">
        <f>INT(SUM(I25)+(SUM(H25))%)</f>
        <v>0</v>
      </c>
      <c r="J24" s="274">
        <f t="shared" si="0"/>
        <v>0</v>
      </c>
      <c r="K24" s="275">
        <f t="shared" si="1"/>
        <v>0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/>
      <c r="G25" s="11"/>
      <c r="H25" s="118">
        <f>ش11!J25</f>
        <v>0</v>
      </c>
      <c r="I25" s="119">
        <f>ش11!K25</f>
        <v>0</v>
      </c>
      <c r="J25" s="116">
        <f t="shared" si="0"/>
        <v>0</v>
      </c>
      <c r="K25" s="120">
        <f t="shared" si="1"/>
        <v>0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>
        <f>(SUM(G27)+SUM(F27)%-G26)*100</f>
        <v>0</v>
      </c>
      <c r="G26" s="272">
        <f>INT(SUM(G27)+(SUM(F27))%)</f>
        <v>0</v>
      </c>
      <c r="H26" s="271">
        <f>(SUM(I27)+SUM(H27)%-I26)*100</f>
        <v>0</v>
      </c>
      <c r="I26" s="273">
        <f>INT(SUM(I27)+(SUM(H27))%)</f>
        <v>0</v>
      </c>
      <c r="J26" s="274">
        <f t="shared" si="0"/>
        <v>0</v>
      </c>
      <c r="K26" s="275">
        <f t="shared" si="1"/>
        <v>0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>
        <f>(SUM(G28:G30)+SUM(F28:F30)%-G27)*100</f>
        <v>0</v>
      </c>
      <c r="G27" s="272">
        <f>INT(SUM(G28:G30)+(SUM(F28:F30))%)</f>
        <v>0</v>
      </c>
      <c r="H27" s="271">
        <f>(SUM(I28:I30)+SUM(H28:H30)%-I27)*100</f>
        <v>0</v>
      </c>
      <c r="I27" s="273">
        <f>INT(SUM(I28:I30)+(SUM(H28:H30))%)</f>
        <v>0</v>
      </c>
      <c r="J27" s="274">
        <f t="shared" si="0"/>
        <v>0</v>
      </c>
      <c r="K27" s="275">
        <f t="shared" si="1"/>
        <v>0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/>
      <c r="G28" s="8"/>
      <c r="H28" s="125">
        <f>ش11!J28</f>
        <v>0</v>
      </c>
      <c r="I28" s="126">
        <f>ش11!K28</f>
        <v>0</v>
      </c>
      <c r="J28" s="124">
        <f t="shared" si="0"/>
        <v>0</v>
      </c>
      <c r="K28" s="127">
        <f t="shared" si="1"/>
        <v>0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/>
      <c r="G29" s="9"/>
      <c r="H29" s="132">
        <f>ش11!J29</f>
        <v>0</v>
      </c>
      <c r="I29" s="133">
        <f>ش11!K29</f>
        <v>0</v>
      </c>
      <c r="J29" s="130">
        <f t="shared" si="0"/>
        <v>0</v>
      </c>
      <c r="K29" s="134">
        <f t="shared" si="1"/>
        <v>0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/>
      <c r="G30" s="10"/>
      <c r="H30" s="139">
        <f>ش11!J30</f>
        <v>0</v>
      </c>
      <c r="I30" s="140">
        <f>ش11!K30</f>
        <v>0</v>
      </c>
      <c r="J30" s="138">
        <f t="shared" si="0"/>
        <v>0</v>
      </c>
      <c r="K30" s="141">
        <f t="shared" si="1"/>
        <v>0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>
        <f>(SUM(G32,G34,G38)+SUM(F32,F34,F38)%-G31)*100</f>
        <v>0</v>
      </c>
      <c r="G31" s="272">
        <f>INT(SUM(G32,G34,G38)+(SUM(F32,F34,F38))%)</f>
        <v>0</v>
      </c>
      <c r="H31" s="271">
        <f>(SUM(I32,I34,I38)+SUM(H32,H34,H38)%-I31)*100</f>
        <v>0</v>
      </c>
      <c r="I31" s="273">
        <f>INT(SUM(I32,I34,I38)+(SUM(H32,H34,H38))%)</f>
        <v>0</v>
      </c>
      <c r="J31" s="274">
        <f t="shared" si="0"/>
        <v>0</v>
      </c>
      <c r="K31" s="275">
        <f t="shared" si="1"/>
        <v>0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>
        <f>(SUM(G33)+SUM(F33)%-G32)*100</f>
        <v>0</v>
      </c>
      <c r="G32" s="272">
        <f>INT(SUM(G33)+(SUM(F33))%)</f>
        <v>0</v>
      </c>
      <c r="H32" s="271">
        <f>(SUM(I33)+SUM(H33)%-I32)*100</f>
        <v>0</v>
      </c>
      <c r="I32" s="273">
        <f>INT(SUM(I33)+(SUM(H33))%)</f>
        <v>0</v>
      </c>
      <c r="J32" s="274">
        <f t="shared" si="0"/>
        <v>0</v>
      </c>
      <c r="K32" s="275">
        <f t="shared" si="1"/>
        <v>0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/>
      <c r="G33" s="11"/>
      <c r="H33" s="118">
        <f>ش11!J33</f>
        <v>0</v>
      </c>
      <c r="I33" s="119">
        <f>ش11!K33</f>
        <v>0</v>
      </c>
      <c r="J33" s="116">
        <f t="shared" si="0"/>
        <v>0</v>
      </c>
      <c r="K33" s="120">
        <f t="shared" si="1"/>
        <v>0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>
        <f>(SUM(G35:G37)+SUM(F35:F37)%-G34)*100</f>
        <v>0</v>
      </c>
      <c r="G34" s="272">
        <f>INT(SUM(G35:G37)+(SUM(F35:F37))%)</f>
        <v>0</v>
      </c>
      <c r="H34" s="271">
        <f>(SUM(I35:I37)+SUM(H35:H37)%-I34)*100</f>
        <v>0</v>
      </c>
      <c r="I34" s="273">
        <f>INT(SUM(I35:I37)+(SUM(H35:H37))%)</f>
        <v>0</v>
      </c>
      <c r="J34" s="274">
        <f t="shared" si="0"/>
        <v>0</v>
      </c>
      <c r="K34" s="275">
        <f t="shared" si="1"/>
        <v>0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/>
      <c r="G35" s="8"/>
      <c r="H35" s="125">
        <f>ش11!J35</f>
        <v>0</v>
      </c>
      <c r="I35" s="126">
        <f>ش11!K35</f>
        <v>0</v>
      </c>
      <c r="J35" s="124">
        <f t="shared" si="0"/>
        <v>0</v>
      </c>
      <c r="K35" s="127">
        <f t="shared" si="1"/>
        <v>0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/>
      <c r="G36" s="9"/>
      <c r="H36" s="132">
        <f>ش11!J36</f>
        <v>0</v>
      </c>
      <c r="I36" s="133">
        <f>ش11!K36</f>
        <v>0</v>
      </c>
      <c r="J36" s="130">
        <f t="shared" si="0"/>
        <v>0</v>
      </c>
      <c r="K36" s="134">
        <f t="shared" si="1"/>
        <v>0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/>
      <c r="G37" s="10"/>
      <c r="H37" s="139">
        <f>ش11!J37</f>
        <v>0</v>
      </c>
      <c r="I37" s="140">
        <f>ش11!K37</f>
        <v>0</v>
      </c>
      <c r="J37" s="138">
        <f t="shared" si="0"/>
        <v>0</v>
      </c>
      <c r="K37" s="141">
        <f t="shared" si="1"/>
        <v>0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>
        <f>(SUM(G39:G46)+SUM(F39:F46)%-G38)*100</f>
        <v>0</v>
      </c>
      <c r="G38" s="272">
        <f>INT(SUM(G39:G46)+(SUM(F39:F46))%)</f>
        <v>0</v>
      </c>
      <c r="H38" s="271">
        <f>(SUM(I39:I46)+SUM(H39:H46)%-I38)*100</f>
        <v>0</v>
      </c>
      <c r="I38" s="273">
        <f>INT(SUM(I39:I46)+(SUM(H39:H46))%)</f>
        <v>0</v>
      </c>
      <c r="J38" s="274">
        <f t="shared" si="0"/>
        <v>0</v>
      </c>
      <c r="K38" s="275">
        <f t="shared" si="1"/>
        <v>0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/>
      <c r="G39" s="8"/>
      <c r="H39" s="125">
        <f>ش11!J39</f>
        <v>0</v>
      </c>
      <c r="I39" s="126">
        <f>ش11!K39</f>
        <v>0</v>
      </c>
      <c r="J39" s="124">
        <f t="shared" si="0"/>
        <v>0</v>
      </c>
      <c r="K39" s="127">
        <f t="shared" si="1"/>
        <v>0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/>
      <c r="G40" s="9"/>
      <c r="H40" s="132">
        <f>ش11!J40</f>
        <v>0</v>
      </c>
      <c r="I40" s="133">
        <f>ش11!K40</f>
        <v>0</v>
      </c>
      <c r="J40" s="130">
        <f t="shared" si="0"/>
        <v>0</v>
      </c>
      <c r="K40" s="134">
        <f t="shared" si="1"/>
        <v>0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/>
      <c r="G41" s="9"/>
      <c r="H41" s="132">
        <f>ش11!J41</f>
        <v>0</v>
      </c>
      <c r="I41" s="133">
        <f>ش11!K41</f>
        <v>0</v>
      </c>
      <c r="J41" s="130">
        <f t="shared" si="0"/>
        <v>0</v>
      </c>
      <c r="K41" s="134">
        <f t="shared" si="1"/>
        <v>0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/>
      <c r="G42" s="9"/>
      <c r="H42" s="132">
        <f>ش11!J42</f>
        <v>0</v>
      </c>
      <c r="I42" s="133">
        <f>ش11!K42</f>
        <v>0</v>
      </c>
      <c r="J42" s="130">
        <f t="shared" si="0"/>
        <v>0</v>
      </c>
      <c r="K42" s="134">
        <f t="shared" si="1"/>
        <v>0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/>
      <c r="G43" s="9"/>
      <c r="H43" s="132">
        <f>ش11!J43</f>
        <v>0</v>
      </c>
      <c r="I43" s="133">
        <f>ش11!K43</f>
        <v>0</v>
      </c>
      <c r="J43" s="130">
        <f t="shared" si="0"/>
        <v>0</v>
      </c>
      <c r="K43" s="134">
        <f t="shared" si="1"/>
        <v>0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/>
      <c r="G44" s="9"/>
      <c r="H44" s="132">
        <f>ش11!J44</f>
        <v>0</v>
      </c>
      <c r="I44" s="133">
        <f>ش11!K44</f>
        <v>0</v>
      </c>
      <c r="J44" s="130">
        <f t="shared" si="0"/>
        <v>0</v>
      </c>
      <c r="K44" s="134">
        <f t="shared" si="1"/>
        <v>0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/>
      <c r="G45" s="9"/>
      <c r="H45" s="132">
        <f>ش11!J45</f>
        <v>0</v>
      </c>
      <c r="I45" s="133">
        <f>ش11!K45</f>
        <v>0</v>
      </c>
      <c r="J45" s="130">
        <f t="shared" si="0"/>
        <v>0</v>
      </c>
      <c r="K45" s="134">
        <f t="shared" si="1"/>
        <v>0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/>
      <c r="G46" s="12"/>
      <c r="H46" s="150">
        <f>ش11!J46</f>
        <v>0</v>
      </c>
      <c r="I46" s="151">
        <f>ش11!K46</f>
        <v>0</v>
      </c>
      <c r="J46" s="148">
        <f t="shared" si="0"/>
        <v>0</v>
      </c>
      <c r="K46" s="152">
        <f t="shared" si="1"/>
        <v>0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شهر ديسمبر2024م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الشهر الجاري</v>
      </c>
      <c r="G49" s="487">
        <f>G$2</f>
        <v>0</v>
      </c>
      <c r="H49" s="486" t="str">
        <f>$H$2</f>
        <v>الأشهر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>
        <f>(SUM(G55)+SUM(F55)%-G51)*100</f>
        <v>0</v>
      </c>
      <c r="G51" s="266">
        <f>INT(SUM(G55)+(SUM(F55))%)</f>
        <v>0</v>
      </c>
      <c r="H51" s="265">
        <f>(SUM(I55)+SUM(H55)%-I51)*100</f>
        <v>0</v>
      </c>
      <c r="I51" s="267">
        <f>INT(SUM(I55)+(SUM(H55))%)</f>
        <v>0</v>
      </c>
      <c r="J51" s="268">
        <f t="shared" ref="J51:J65" si="2">(SUM(G51,I51)+SUM(F51,H51)%-K51)*100</f>
        <v>0</v>
      </c>
      <c r="K51" s="269">
        <f t="shared" ref="K51:K65" si="3">INT(SUM(G51,I51)+SUM(F51,H51)%)</f>
        <v>0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/>
      <c r="G52" s="13"/>
      <c r="H52" s="161">
        <f>ش11!J52</f>
        <v>0</v>
      </c>
      <c r="I52" s="162">
        <f>ش11!K52</f>
        <v>0</v>
      </c>
      <c r="J52" s="159">
        <f t="shared" si="2"/>
        <v>0</v>
      </c>
      <c r="K52" s="163">
        <f t="shared" si="3"/>
        <v>0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/>
      <c r="G53" s="9"/>
      <c r="H53" s="132">
        <f>ش11!J53</f>
        <v>0</v>
      </c>
      <c r="I53" s="133">
        <f>ش11!K53</f>
        <v>0</v>
      </c>
      <c r="J53" s="130">
        <f t="shared" si="2"/>
        <v>0</v>
      </c>
      <c r="K53" s="134">
        <f t="shared" si="3"/>
        <v>0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/>
      <c r="G54" s="14"/>
      <c r="H54" s="167">
        <f>ش11!J54</f>
        <v>0</v>
      </c>
      <c r="I54" s="168">
        <f>ش11!K54</f>
        <v>0</v>
      </c>
      <c r="J54" s="165">
        <f t="shared" si="2"/>
        <v>0</v>
      </c>
      <c r="K54" s="169">
        <f t="shared" si="3"/>
        <v>0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>
        <f>(SUM(G56,G60)+SUM(F56,F60)%-G55)*100</f>
        <v>0</v>
      </c>
      <c r="G55" s="272">
        <f>INT(SUM(G56,G60)+(SUM(F56,F60))%)</f>
        <v>0</v>
      </c>
      <c r="H55" s="271">
        <f>(SUM(I56,I60)+SUM(H56,H60)%-I55)*100</f>
        <v>0</v>
      </c>
      <c r="I55" s="273">
        <f>INT(SUM(I56,I60)+(SUM(H56,H60))%)</f>
        <v>0</v>
      </c>
      <c r="J55" s="274">
        <f t="shared" si="2"/>
        <v>0</v>
      </c>
      <c r="K55" s="275">
        <f t="shared" si="3"/>
        <v>0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>
        <f>(SUM(G57:G59)+SUM(F57:F59)%-G56)*100</f>
        <v>0</v>
      </c>
      <c r="G56" s="272">
        <f>INT(SUM(G57:G59)+(SUM(F57:F59))%)</f>
        <v>0</v>
      </c>
      <c r="H56" s="271">
        <f>(SUM(I57:I59)+SUM(H57:H59)%-I56)*100</f>
        <v>0</v>
      </c>
      <c r="I56" s="273">
        <f>INT(SUM(I57:I59)+(SUM(H57:H59))%)</f>
        <v>0</v>
      </c>
      <c r="J56" s="274">
        <f t="shared" si="2"/>
        <v>0</v>
      </c>
      <c r="K56" s="275">
        <f t="shared" si="3"/>
        <v>0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/>
      <c r="G57" s="13"/>
      <c r="H57" s="161">
        <f>ش11!J57</f>
        <v>0</v>
      </c>
      <c r="I57" s="162">
        <f>ش11!K57</f>
        <v>0</v>
      </c>
      <c r="J57" s="159">
        <f t="shared" si="2"/>
        <v>0</v>
      </c>
      <c r="K57" s="163">
        <f t="shared" si="3"/>
        <v>0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/>
      <c r="G58" s="9"/>
      <c r="H58" s="132">
        <f>ش11!J58</f>
        <v>0</v>
      </c>
      <c r="I58" s="133">
        <f>ش11!K58</f>
        <v>0</v>
      </c>
      <c r="J58" s="130">
        <f t="shared" si="2"/>
        <v>0</v>
      </c>
      <c r="K58" s="134">
        <f t="shared" si="3"/>
        <v>0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/>
      <c r="G59" s="14"/>
      <c r="H59" s="167">
        <f>ش11!J59</f>
        <v>0</v>
      </c>
      <c r="I59" s="168">
        <f>ش11!K59</f>
        <v>0</v>
      </c>
      <c r="J59" s="165">
        <f t="shared" si="2"/>
        <v>0</v>
      </c>
      <c r="K59" s="169">
        <f t="shared" si="3"/>
        <v>0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>
        <f>(SUM(G61:G65)+SUM(F61:F65)%-G60)*100</f>
        <v>0</v>
      </c>
      <c r="G60" s="272">
        <f>INT(SUM(G61:G65)+(SUM(F61:F65))%)</f>
        <v>0</v>
      </c>
      <c r="H60" s="271">
        <f>(SUM(I61:I65)+SUM(H61:H65)%-I60)*100</f>
        <v>0</v>
      </c>
      <c r="I60" s="273">
        <f>INT(SUM(I61:I65)+(SUM(H61:H65))%)</f>
        <v>0</v>
      </c>
      <c r="J60" s="274">
        <f t="shared" si="2"/>
        <v>0</v>
      </c>
      <c r="K60" s="275">
        <f t="shared" si="3"/>
        <v>0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/>
      <c r="G61" s="13"/>
      <c r="H61" s="161">
        <f>ش11!J61</f>
        <v>0</v>
      </c>
      <c r="I61" s="162">
        <f>ش11!K61</f>
        <v>0</v>
      </c>
      <c r="J61" s="159">
        <f t="shared" si="2"/>
        <v>0</v>
      </c>
      <c r="K61" s="163">
        <f t="shared" si="3"/>
        <v>0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/>
      <c r="G62" s="9"/>
      <c r="H62" s="132">
        <f>ش11!J62</f>
        <v>0</v>
      </c>
      <c r="I62" s="133">
        <f>ش11!K62</f>
        <v>0</v>
      </c>
      <c r="J62" s="130">
        <f t="shared" si="2"/>
        <v>0</v>
      </c>
      <c r="K62" s="134">
        <f t="shared" si="3"/>
        <v>0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/>
      <c r="G63" s="9"/>
      <c r="H63" s="132">
        <f>ش11!J63</f>
        <v>0</v>
      </c>
      <c r="I63" s="133">
        <f>ش11!K63</f>
        <v>0</v>
      </c>
      <c r="J63" s="130">
        <f t="shared" si="2"/>
        <v>0</v>
      </c>
      <c r="K63" s="134">
        <f t="shared" si="3"/>
        <v>0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/>
      <c r="G64" s="9"/>
      <c r="H64" s="132">
        <f>ش11!J64</f>
        <v>0</v>
      </c>
      <c r="I64" s="133">
        <f>ش11!K64</f>
        <v>0</v>
      </c>
      <c r="J64" s="130">
        <f t="shared" si="2"/>
        <v>0</v>
      </c>
      <c r="K64" s="134">
        <f t="shared" si="3"/>
        <v>0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/>
      <c r="G65" s="12"/>
      <c r="H65" s="150">
        <f>ش11!J65</f>
        <v>0</v>
      </c>
      <c r="I65" s="151">
        <f>ش11!K65</f>
        <v>0</v>
      </c>
      <c r="J65" s="148">
        <f t="shared" si="2"/>
        <v>0</v>
      </c>
      <c r="K65" s="152">
        <f t="shared" si="3"/>
        <v>0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>
        <f>(SUM(G68,G74,G121,G127,G134)+SUM(F68,F74,F121,F127,F134)%-G67)*100</f>
        <v>0</v>
      </c>
      <c r="G67" s="266">
        <f>INT(SUM(G68,G74,G121,G127,G134)+(SUM(F68,F74,F121,F127,F134))%)</f>
        <v>0</v>
      </c>
      <c r="H67" s="265">
        <f>(SUM(I68,I74,I121,I127,I134)+SUM(H68,H74,H121,H127,H134)%-I67)*100</f>
        <v>47</v>
      </c>
      <c r="I67" s="267">
        <f>INT(SUM(I68,I74,I121,I127,I134)+(SUM(H68,H74,H121,H127,H134))%)</f>
        <v>3897607</v>
      </c>
      <c r="J67" s="268">
        <f t="shared" ref="J67:J89" si="4">(SUM(G67,I67)+SUM(F67,H67)%-K67)*100</f>
        <v>47</v>
      </c>
      <c r="K67" s="269">
        <f t="shared" ref="K67:K89" si="5">INT(SUM(G67,I67)+SUM(F67,H67)%)</f>
        <v>3897607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>
        <f>(SUM(G69)+SUM(F69)%-G68)*100</f>
        <v>0</v>
      </c>
      <c r="G68" s="272">
        <f>INT(SUM(G69)+(SUM(F69))%)</f>
        <v>0</v>
      </c>
      <c r="H68" s="271">
        <f>(SUM(I69)+SUM(H69)%-I68)*100</f>
        <v>0</v>
      </c>
      <c r="I68" s="273">
        <f>INT(SUM(I69)+(SUM(H69))%)</f>
        <v>0</v>
      </c>
      <c r="J68" s="274">
        <f t="shared" si="4"/>
        <v>0</v>
      </c>
      <c r="K68" s="275">
        <f t="shared" si="5"/>
        <v>0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>
        <f>(SUM(G70:G73)+SUM(F70:F73)%-G69)*100</f>
        <v>0</v>
      </c>
      <c r="G69" s="272">
        <f>INT(SUM(G70:G73)+(SUM(F70:F73))%)</f>
        <v>0</v>
      </c>
      <c r="H69" s="271">
        <f>(SUM(I70:I73)+SUM(H70:H73)%-I69)*100</f>
        <v>0</v>
      </c>
      <c r="I69" s="273">
        <f>INT(SUM(I70:I73)+(SUM(H70:H73))%)</f>
        <v>0</v>
      </c>
      <c r="J69" s="274">
        <f t="shared" si="4"/>
        <v>0</v>
      </c>
      <c r="K69" s="275">
        <f t="shared" si="5"/>
        <v>0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/>
      <c r="G70" s="13"/>
      <c r="H70" s="161">
        <f>ش11!J70</f>
        <v>0</v>
      </c>
      <c r="I70" s="162">
        <f>ش11!K70</f>
        <v>0</v>
      </c>
      <c r="J70" s="159">
        <f t="shared" si="4"/>
        <v>0</v>
      </c>
      <c r="K70" s="163">
        <f t="shared" si="5"/>
        <v>0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/>
      <c r="G71" s="9"/>
      <c r="H71" s="132">
        <f>ش11!J71</f>
        <v>0</v>
      </c>
      <c r="I71" s="133">
        <f>ش11!K71</f>
        <v>0</v>
      </c>
      <c r="J71" s="130">
        <f t="shared" si="4"/>
        <v>0</v>
      </c>
      <c r="K71" s="134">
        <f t="shared" si="5"/>
        <v>0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/>
      <c r="G72" s="9"/>
      <c r="H72" s="132">
        <f>ش11!J72</f>
        <v>0</v>
      </c>
      <c r="I72" s="133">
        <f>ش11!K72</f>
        <v>0</v>
      </c>
      <c r="J72" s="130">
        <f t="shared" si="4"/>
        <v>0</v>
      </c>
      <c r="K72" s="134">
        <f t="shared" si="5"/>
        <v>0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/>
      <c r="G73" s="14"/>
      <c r="H73" s="167">
        <f>ش11!J73</f>
        <v>0</v>
      </c>
      <c r="I73" s="168">
        <f>ش11!K73</f>
        <v>0</v>
      </c>
      <c r="J73" s="165">
        <f t="shared" si="4"/>
        <v>0</v>
      </c>
      <c r="K73" s="169">
        <f t="shared" si="5"/>
        <v>0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>
        <f>(SUM(G75,G79,G101)+SUM(F75,F79,F101)%-G74)*100</f>
        <v>0</v>
      </c>
      <c r="G74" s="272">
        <f>INT(SUM(G75,G79,G101)+(SUM(F75,F79,F101))%)</f>
        <v>0</v>
      </c>
      <c r="H74" s="271">
        <f>(SUM(I75,I79,I101)+SUM(H75,H79,H101)%-I74)*100</f>
        <v>0</v>
      </c>
      <c r="I74" s="273">
        <f>INT(SUM(I75,I79,I101)+(SUM(H75,H79,H101))%)</f>
        <v>592444</v>
      </c>
      <c r="J74" s="274">
        <f t="shared" si="4"/>
        <v>0</v>
      </c>
      <c r="K74" s="275">
        <f t="shared" si="5"/>
        <v>592444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>
        <f>(SUM(G76:G78)+SUM(F76:F78)%-G75)*100</f>
        <v>0</v>
      </c>
      <c r="G75" s="272">
        <f>INT(SUM(G76:G78)+(SUM(F76:F78))%)</f>
        <v>0</v>
      </c>
      <c r="H75" s="271">
        <f>(SUM(I76:I78)+SUM(H76:H78)%-I75)*100</f>
        <v>0</v>
      </c>
      <c r="I75" s="273">
        <f>INT(SUM(I76:I78)+(SUM(H76:H78))%)</f>
        <v>0</v>
      </c>
      <c r="J75" s="274">
        <f t="shared" si="4"/>
        <v>0</v>
      </c>
      <c r="K75" s="275">
        <f t="shared" si="5"/>
        <v>0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/>
      <c r="G76" s="13"/>
      <c r="H76" s="161">
        <f>ش11!J76</f>
        <v>0</v>
      </c>
      <c r="I76" s="162">
        <f>ش11!K76</f>
        <v>0</v>
      </c>
      <c r="J76" s="159">
        <f t="shared" si="4"/>
        <v>0</v>
      </c>
      <c r="K76" s="163">
        <f t="shared" si="5"/>
        <v>0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/>
      <c r="G77" s="9"/>
      <c r="H77" s="132">
        <f>ش11!J77</f>
        <v>0</v>
      </c>
      <c r="I77" s="133">
        <f>ش11!K77</f>
        <v>0</v>
      </c>
      <c r="J77" s="130">
        <f t="shared" si="4"/>
        <v>0</v>
      </c>
      <c r="K77" s="134">
        <f t="shared" si="5"/>
        <v>0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/>
      <c r="G78" s="14"/>
      <c r="H78" s="167">
        <f>ش11!J78</f>
        <v>0</v>
      </c>
      <c r="I78" s="168">
        <f>ش11!K78</f>
        <v>0</v>
      </c>
      <c r="J78" s="165">
        <f t="shared" si="4"/>
        <v>0</v>
      </c>
      <c r="K78" s="169">
        <f t="shared" si="5"/>
        <v>0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>
        <f>(SUM(G80:G89,G94:G100)+SUM(F80:F89,F94:F100)%-G79)*100</f>
        <v>0</v>
      </c>
      <c r="G79" s="272">
        <f>INT(SUM(G80:G89,G94:G100)+(SUM(F80:F89,F94:F100))%)</f>
        <v>0</v>
      </c>
      <c r="H79" s="271">
        <f>(SUM(I80:I89,I94:I100)+SUM(H80:H89,H94:H100)%-I79)*100</f>
        <v>0</v>
      </c>
      <c r="I79" s="273">
        <f>INT(SUM(I80:I89,I94:I100)+(SUM(H80:H89,H94:H100))%)</f>
        <v>592444</v>
      </c>
      <c r="J79" s="274">
        <f t="shared" si="4"/>
        <v>0</v>
      </c>
      <c r="K79" s="275">
        <f t="shared" si="5"/>
        <v>592444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/>
      <c r="G80" s="13"/>
      <c r="H80" s="161">
        <f>ش11!J80</f>
        <v>0</v>
      </c>
      <c r="I80" s="162">
        <f>ش11!K80</f>
        <v>0</v>
      </c>
      <c r="J80" s="159">
        <f t="shared" si="4"/>
        <v>0</v>
      </c>
      <c r="K80" s="163">
        <f t="shared" si="5"/>
        <v>0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/>
      <c r="G81" s="9"/>
      <c r="H81" s="132">
        <f>ش11!J81</f>
        <v>0</v>
      </c>
      <c r="I81" s="133">
        <f>ش11!K81</f>
        <v>0</v>
      </c>
      <c r="J81" s="130">
        <f t="shared" si="4"/>
        <v>0</v>
      </c>
      <c r="K81" s="134">
        <f t="shared" si="5"/>
        <v>0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/>
      <c r="G82" s="9"/>
      <c r="H82" s="132">
        <f>ش11!J82</f>
        <v>0</v>
      </c>
      <c r="I82" s="133">
        <f>ش11!K82</f>
        <v>0</v>
      </c>
      <c r="J82" s="130">
        <f t="shared" si="4"/>
        <v>0</v>
      </c>
      <c r="K82" s="134">
        <f t="shared" si="5"/>
        <v>0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/>
      <c r="G83" s="9"/>
      <c r="H83" s="132">
        <f>ش11!J83</f>
        <v>0</v>
      </c>
      <c r="I83" s="133">
        <f>ش11!K83</f>
        <v>0</v>
      </c>
      <c r="J83" s="130">
        <f t="shared" si="4"/>
        <v>0</v>
      </c>
      <c r="K83" s="134">
        <f t="shared" si="5"/>
        <v>0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/>
      <c r="G84" s="9"/>
      <c r="H84" s="132">
        <f>ش11!J84</f>
        <v>0</v>
      </c>
      <c r="I84" s="133">
        <f>ش11!K84</f>
        <v>0</v>
      </c>
      <c r="J84" s="130">
        <f t="shared" si="4"/>
        <v>0</v>
      </c>
      <c r="K84" s="134">
        <f t="shared" si="5"/>
        <v>0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/>
      <c r="G85" s="9"/>
      <c r="H85" s="132">
        <f>ش11!J85</f>
        <v>0</v>
      </c>
      <c r="I85" s="133">
        <f>ش11!K85</f>
        <v>0</v>
      </c>
      <c r="J85" s="130">
        <f t="shared" si="4"/>
        <v>0</v>
      </c>
      <c r="K85" s="134">
        <f t="shared" si="5"/>
        <v>0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/>
      <c r="G86" s="9"/>
      <c r="H86" s="132">
        <f>ش11!J86</f>
        <v>0</v>
      </c>
      <c r="I86" s="133">
        <f>ش11!K86</f>
        <v>0</v>
      </c>
      <c r="J86" s="130">
        <f t="shared" si="4"/>
        <v>0</v>
      </c>
      <c r="K86" s="134">
        <f t="shared" si="5"/>
        <v>0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/>
      <c r="G87" s="9"/>
      <c r="H87" s="132">
        <f>ش11!J87</f>
        <v>0</v>
      </c>
      <c r="I87" s="133">
        <f>ش11!K87</f>
        <v>0</v>
      </c>
      <c r="J87" s="130">
        <f t="shared" si="4"/>
        <v>0</v>
      </c>
      <c r="K87" s="134">
        <f t="shared" si="5"/>
        <v>0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/>
      <c r="G88" s="9"/>
      <c r="H88" s="132">
        <f>ش11!J88</f>
        <v>0</v>
      </c>
      <c r="I88" s="133">
        <f>ش11!K88</f>
        <v>0</v>
      </c>
      <c r="J88" s="130">
        <f t="shared" si="4"/>
        <v>0</v>
      </c>
      <c r="K88" s="134">
        <f t="shared" si="5"/>
        <v>0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/>
      <c r="G89" s="12"/>
      <c r="H89" s="150">
        <f>ش11!J89</f>
        <v>0</v>
      </c>
      <c r="I89" s="151">
        <f>ش11!K89</f>
        <v>0</v>
      </c>
      <c r="J89" s="148">
        <f t="shared" si="4"/>
        <v>0</v>
      </c>
      <c r="K89" s="152">
        <f t="shared" si="5"/>
        <v>0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شهر ديسمبر2024م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الشهر الجاري</v>
      </c>
      <c r="G92" s="487">
        <f>G$2</f>
        <v>0</v>
      </c>
      <c r="H92" s="486" t="str">
        <f>$H$2</f>
        <v>الأشهر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/>
      <c r="G94" s="15"/>
      <c r="H94" s="180">
        <f>ش11!J94</f>
        <v>0</v>
      </c>
      <c r="I94" s="181">
        <f>ش11!K94</f>
        <v>0</v>
      </c>
      <c r="J94" s="179">
        <f t="shared" ref="J94:J139" si="6">(SUM(G94,I94)+SUM(F94,H94)%-K94)*100</f>
        <v>0</v>
      </c>
      <c r="K94" s="182">
        <f t="shared" ref="K94:K139" si="7">INT(SUM(G94,I94)+SUM(F94,H94)%)</f>
        <v>0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/>
      <c r="G95" s="9"/>
      <c r="H95" s="132">
        <f>ش11!J95</f>
        <v>0</v>
      </c>
      <c r="I95" s="133">
        <f>ش11!K95</f>
        <v>0</v>
      </c>
      <c r="J95" s="130">
        <f t="shared" si="6"/>
        <v>0</v>
      </c>
      <c r="K95" s="134">
        <f t="shared" si="7"/>
        <v>0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/>
      <c r="G96" s="9"/>
      <c r="H96" s="132">
        <f>ش11!J96</f>
        <v>0</v>
      </c>
      <c r="I96" s="133">
        <f>ش11!K96</f>
        <v>0</v>
      </c>
      <c r="J96" s="130">
        <f t="shared" si="6"/>
        <v>0</v>
      </c>
      <c r="K96" s="134">
        <f t="shared" si="7"/>
        <v>0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/>
      <c r="G97" s="9"/>
      <c r="H97" s="132">
        <f>ش11!J97</f>
        <v>0</v>
      </c>
      <c r="I97" s="133">
        <f>ش11!K97</f>
        <v>0</v>
      </c>
      <c r="J97" s="130">
        <f t="shared" si="6"/>
        <v>0</v>
      </c>
      <c r="K97" s="134">
        <f t="shared" si="7"/>
        <v>0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/>
      <c r="G98" s="9"/>
      <c r="H98" s="132">
        <f>ش11!J98</f>
        <v>0</v>
      </c>
      <c r="I98" s="133">
        <f>ش11!K98</f>
        <v>0</v>
      </c>
      <c r="J98" s="130">
        <f t="shared" si="6"/>
        <v>0</v>
      </c>
      <c r="K98" s="134">
        <f t="shared" si="7"/>
        <v>0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/>
      <c r="G99" s="9"/>
      <c r="H99" s="132">
        <f>ش11!J99</f>
        <v>0</v>
      </c>
      <c r="I99" s="133">
        <f>ش11!K99</f>
        <v>592444</v>
      </c>
      <c r="J99" s="130">
        <f t="shared" si="6"/>
        <v>0</v>
      </c>
      <c r="K99" s="134">
        <f t="shared" si="7"/>
        <v>592444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/>
      <c r="G100" s="14"/>
      <c r="H100" s="167">
        <f>ش11!J100</f>
        <v>0</v>
      </c>
      <c r="I100" s="168">
        <f>ش11!K100</f>
        <v>0</v>
      </c>
      <c r="J100" s="165">
        <f t="shared" si="6"/>
        <v>0</v>
      </c>
      <c r="K100" s="169">
        <f t="shared" si="7"/>
        <v>0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>
        <f>(SUM(G102:G120)+SUM(F102:F120)%-G101)*100</f>
        <v>0</v>
      </c>
      <c r="G101" s="272">
        <f>INT(SUM(G102:G120)+(SUM(F102:F120))%)</f>
        <v>0</v>
      </c>
      <c r="H101" s="271">
        <f>(SUM(I102:I120)+SUM(H102:H120)%-I101)*100</f>
        <v>0</v>
      </c>
      <c r="I101" s="273">
        <f>INT(SUM(I102:I120)+(SUM(H102:H120))%)</f>
        <v>0</v>
      </c>
      <c r="J101" s="274">
        <f t="shared" si="6"/>
        <v>0</v>
      </c>
      <c r="K101" s="275">
        <f t="shared" si="7"/>
        <v>0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/>
      <c r="G102" s="13"/>
      <c r="H102" s="161">
        <f>ش11!J102</f>
        <v>0</v>
      </c>
      <c r="I102" s="162">
        <f>ش11!K102</f>
        <v>0</v>
      </c>
      <c r="J102" s="159">
        <f t="shared" si="6"/>
        <v>0</v>
      </c>
      <c r="K102" s="163">
        <f t="shared" si="7"/>
        <v>0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/>
      <c r="G103" s="9"/>
      <c r="H103" s="132">
        <f>ش11!J103</f>
        <v>0</v>
      </c>
      <c r="I103" s="133">
        <f>ش11!K103</f>
        <v>0</v>
      </c>
      <c r="J103" s="130">
        <f t="shared" si="6"/>
        <v>0</v>
      </c>
      <c r="K103" s="134">
        <f t="shared" si="7"/>
        <v>0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/>
      <c r="G104" s="9"/>
      <c r="H104" s="132">
        <f>ش11!J104</f>
        <v>0</v>
      </c>
      <c r="I104" s="133">
        <f>ش11!K104</f>
        <v>0</v>
      </c>
      <c r="J104" s="130">
        <f t="shared" si="6"/>
        <v>0</v>
      </c>
      <c r="K104" s="134">
        <f t="shared" si="7"/>
        <v>0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/>
      <c r="G105" s="9"/>
      <c r="H105" s="132">
        <f>ش11!J105</f>
        <v>0</v>
      </c>
      <c r="I105" s="133">
        <f>ش11!K105</f>
        <v>0</v>
      </c>
      <c r="J105" s="130">
        <f t="shared" si="6"/>
        <v>0</v>
      </c>
      <c r="K105" s="134">
        <f t="shared" si="7"/>
        <v>0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/>
      <c r="G106" s="9"/>
      <c r="H106" s="132">
        <f>ش11!J106</f>
        <v>0</v>
      </c>
      <c r="I106" s="133">
        <f>ش11!K106</f>
        <v>0</v>
      </c>
      <c r="J106" s="130">
        <f t="shared" si="6"/>
        <v>0</v>
      </c>
      <c r="K106" s="134">
        <f t="shared" si="7"/>
        <v>0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/>
      <c r="G107" s="9"/>
      <c r="H107" s="132">
        <f>ش11!J107</f>
        <v>0</v>
      </c>
      <c r="I107" s="133">
        <f>ش11!K107</f>
        <v>0</v>
      </c>
      <c r="J107" s="130">
        <f t="shared" si="6"/>
        <v>0</v>
      </c>
      <c r="K107" s="134">
        <f t="shared" si="7"/>
        <v>0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/>
      <c r="G108" s="9"/>
      <c r="H108" s="132">
        <f>ش11!J108</f>
        <v>0</v>
      </c>
      <c r="I108" s="133">
        <f>ش11!K108</f>
        <v>0</v>
      </c>
      <c r="J108" s="130">
        <f t="shared" si="6"/>
        <v>0</v>
      </c>
      <c r="K108" s="134">
        <f t="shared" si="7"/>
        <v>0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/>
      <c r="G109" s="9"/>
      <c r="H109" s="132">
        <f>ش11!J109</f>
        <v>0</v>
      </c>
      <c r="I109" s="133">
        <f>ش11!K109</f>
        <v>0</v>
      </c>
      <c r="J109" s="130">
        <f t="shared" si="6"/>
        <v>0</v>
      </c>
      <c r="K109" s="134">
        <f t="shared" si="7"/>
        <v>0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/>
      <c r="G110" s="9"/>
      <c r="H110" s="132">
        <f>ش11!J110</f>
        <v>0</v>
      </c>
      <c r="I110" s="133">
        <f>ش11!K110</f>
        <v>0</v>
      </c>
      <c r="J110" s="130">
        <f t="shared" si="6"/>
        <v>0</v>
      </c>
      <c r="K110" s="134">
        <f t="shared" si="7"/>
        <v>0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/>
      <c r="G111" s="9"/>
      <c r="H111" s="132">
        <f>ش11!J111</f>
        <v>0</v>
      </c>
      <c r="I111" s="133">
        <f>ش11!K111</f>
        <v>0</v>
      </c>
      <c r="J111" s="130">
        <f t="shared" si="6"/>
        <v>0</v>
      </c>
      <c r="K111" s="134">
        <f t="shared" si="7"/>
        <v>0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/>
      <c r="G112" s="9"/>
      <c r="H112" s="132">
        <f>ش11!J112</f>
        <v>0</v>
      </c>
      <c r="I112" s="133">
        <f>ش11!K112</f>
        <v>0</v>
      </c>
      <c r="J112" s="130">
        <f t="shared" si="6"/>
        <v>0</v>
      </c>
      <c r="K112" s="134">
        <f t="shared" si="7"/>
        <v>0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/>
      <c r="G113" s="9"/>
      <c r="H113" s="132">
        <f>ش11!J113</f>
        <v>0</v>
      </c>
      <c r="I113" s="133">
        <f>ش11!K113</f>
        <v>0</v>
      </c>
      <c r="J113" s="130">
        <f t="shared" si="6"/>
        <v>0</v>
      </c>
      <c r="K113" s="134">
        <f t="shared" si="7"/>
        <v>0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/>
      <c r="G114" s="9"/>
      <c r="H114" s="132">
        <f>ش11!J114</f>
        <v>0</v>
      </c>
      <c r="I114" s="133">
        <f>ش11!K114</f>
        <v>0</v>
      </c>
      <c r="J114" s="130">
        <f t="shared" si="6"/>
        <v>0</v>
      </c>
      <c r="K114" s="134">
        <f t="shared" si="7"/>
        <v>0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/>
      <c r="G115" s="9"/>
      <c r="H115" s="132">
        <f>ش11!J115</f>
        <v>0</v>
      </c>
      <c r="I115" s="133">
        <f>ش11!K115</f>
        <v>0</v>
      </c>
      <c r="J115" s="130">
        <f t="shared" si="6"/>
        <v>0</v>
      </c>
      <c r="K115" s="134">
        <f t="shared" si="7"/>
        <v>0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/>
      <c r="G116" s="9"/>
      <c r="H116" s="132">
        <f>ش11!J116</f>
        <v>0</v>
      </c>
      <c r="I116" s="133">
        <f>ش11!K116</f>
        <v>0</v>
      </c>
      <c r="J116" s="130">
        <f t="shared" si="6"/>
        <v>0</v>
      </c>
      <c r="K116" s="134">
        <f t="shared" si="7"/>
        <v>0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/>
      <c r="G117" s="9"/>
      <c r="H117" s="132">
        <f>ش11!J117</f>
        <v>0</v>
      </c>
      <c r="I117" s="133">
        <f>ش11!K117</f>
        <v>0</v>
      </c>
      <c r="J117" s="130">
        <f t="shared" si="6"/>
        <v>0</v>
      </c>
      <c r="K117" s="134">
        <f t="shared" si="7"/>
        <v>0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/>
      <c r="G118" s="9"/>
      <c r="H118" s="132">
        <f>ش11!J118</f>
        <v>0</v>
      </c>
      <c r="I118" s="133">
        <f>ش11!K118</f>
        <v>0</v>
      </c>
      <c r="J118" s="130">
        <f t="shared" si="6"/>
        <v>0</v>
      </c>
      <c r="K118" s="134">
        <f t="shared" si="7"/>
        <v>0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/>
      <c r="G119" s="9"/>
      <c r="H119" s="132">
        <f>ش11!J119</f>
        <v>0</v>
      </c>
      <c r="I119" s="133">
        <f>ش11!K119</f>
        <v>0</v>
      </c>
      <c r="J119" s="130">
        <f t="shared" si="6"/>
        <v>0</v>
      </c>
      <c r="K119" s="134">
        <f t="shared" si="7"/>
        <v>0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/>
      <c r="G120" s="10"/>
      <c r="H120" s="139">
        <f>ش11!J120</f>
        <v>0</v>
      </c>
      <c r="I120" s="140">
        <f>ش11!K120</f>
        <v>0</v>
      </c>
      <c r="J120" s="138">
        <f t="shared" si="6"/>
        <v>0</v>
      </c>
      <c r="K120" s="141">
        <f t="shared" si="7"/>
        <v>0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>
        <f>(SUM(G122,G124)+SUM(F122,F124)%-G121)*100</f>
        <v>0</v>
      </c>
      <c r="G121" s="272">
        <f>INT(SUM(G122,G124)+(SUM(F122,F124))%)</f>
        <v>0</v>
      </c>
      <c r="H121" s="271">
        <f>(SUM(I122,I124)+SUM(H122,H124)%-I121)*100</f>
        <v>47</v>
      </c>
      <c r="I121" s="273">
        <f>INT(SUM(I122,I124)+(SUM(H122,H124))%)</f>
        <v>3305163</v>
      </c>
      <c r="J121" s="274">
        <f t="shared" si="6"/>
        <v>47</v>
      </c>
      <c r="K121" s="275">
        <f t="shared" si="7"/>
        <v>3305163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>
        <f>(SUM(G123)+SUM(F123)%-G122)*100</f>
        <v>0</v>
      </c>
      <c r="G122" s="283">
        <f>INT(SUM(G123)+(SUM(F123))%)</f>
        <v>0</v>
      </c>
      <c r="H122" s="284">
        <f>(SUM(I123)+SUM(H123)%-I122)*100</f>
        <v>47</v>
      </c>
      <c r="I122" s="285">
        <f>INT(SUM(I123)+(SUM(H123))%)</f>
        <v>3305163</v>
      </c>
      <c r="J122" s="282">
        <f t="shared" si="6"/>
        <v>47</v>
      </c>
      <c r="K122" s="286">
        <f t="shared" si="7"/>
        <v>3305163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/>
      <c r="G123" s="16"/>
      <c r="H123" s="189">
        <f>ش11!J123</f>
        <v>47</v>
      </c>
      <c r="I123" s="190">
        <f>ش11!K123</f>
        <v>3305163</v>
      </c>
      <c r="J123" s="188">
        <f t="shared" si="6"/>
        <v>47</v>
      </c>
      <c r="K123" s="191">
        <f t="shared" si="7"/>
        <v>3305163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>
        <f>(SUM(G125:G126)+SUM(F125:F126)%-G124)*100</f>
        <v>0</v>
      </c>
      <c r="G124" s="272">
        <f>INT(SUM(G125:G126)+(SUM(F125:F126))%)</f>
        <v>0</v>
      </c>
      <c r="H124" s="271">
        <f>(SUM(I125:I126)+SUM(H125:H126)%-I124)*100</f>
        <v>0</v>
      </c>
      <c r="I124" s="273">
        <f>INT(SUM(I125:I126)+(SUM(H125:H126))%)</f>
        <v>0</v>
      </c>
      <c r="J124" s="274">
        <f t="shared" si="6"/>
        <v>0</v>
      </c>
      <c r="K124" s="275">
        <f t="shared" si="7"/>
        <v>0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/>
      <c r="G125" s="13"/>
      <c r="H125" s="161">
        <f>ش11!J125</f>
        <v>0</v>
      </c>
      <c r="I125" s="162">
        <f>ش11!K125</f>
        <v>0</v>
      </c>
      <c r="J125" s="159">
        <f t="shared" si="6"/>
        <v>0</v>
      </c>
      <c r="K125" s="163">
        <f t="shared" si="7"/>
        <v>0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/>
      <c r="G126" s="10"/>
      <c r="H126" s="139">
        <f>ش11!J126</f>
        <v>0</v>
      </c>
      <c r="I126" s="140">
        <f>ش11!K126</f>
        <v>0</v>
      </c>
      <c r="J126" s="138">
        <f t="shared" si="6"/>
        <v>0</v>
      </c>
      <c r="K126" s="141">
        <f t="shared" si="7"/>
        <v>0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>
        <f>(SUM(G128,G131)+SUM(F128,F131)%-G127)*100</f>
        <v>0</v>
      </c>
      <c r="G127" s="272">
        <f>INT(SUM(G128,G131)+(SUM(F128,F131))%)</f>
        <v>0</v>
      </c>
      <c r="H127" s="271">
        <f>(SUM(I128,I131)+SUM(H128,H131)%-I127)*100</f>
        <v>0</v>
      </c>
      <c r="I127" s="273">
        <f>INT(SUM(I128,I131)+(SUM(H128,H131))%)</f>
        <v>0</v>
      </c>
      <c r="J127" s="274">
        <f t="shared" si="6"/>
        <v>0</v>
      </c>
      <c r="K127" s="275">
        <f t="shared" si="7"/>
        <v>0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>
        <f>(SUM(G129:G130)+SUM(F129:F130)%-G128)*100</f>
        <v>0</v>
      </c>
      <c r="G128" s="272">
        <f>INT(SUM(G129:G130)+(SUM(F129:F130))%)</f>
        <v>0</v>
      </c>
      <c r="H128" s="271">
        <f>(SUM(I129:I130)+SUM(H129:H130)%-I128)*100</f>
        <v>0</v>
      </c>
      <c r="I128" s="273">
        <f>INT(SUM(I129:I130)+(SUM(H129:H130))%)</f>
        <v>0</v>
      </c>
      <c r="J128" s="274">
        <f t="shared" si="6"/>
        <v>0</v>
      </c>
      <c r="K128" s="275">
        <f t="shared" si="7"/>
        <v>0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/>
      <c r="G129" s="8"/>
      <c r="H129" s="125">
        <f>ش11!J129</f>
        <v>0</v>
      </c>
      <c r="I129" s="126">
        <f>ش11!K129</f>
        <v>0</v>
      </c>
      <c r="J129" s="124">
        <f t="shared" si="6"/>
        <v>0</v>
      </c>
      <c r="K129" s="127">
        <f t="shared" si="7"/>
        <v>0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/>
      <c r="G130" s="10"/>
      <c r="H130" s="139">
        <f>ش11!J130</f>
        <v>0</v>
      </c>
      <c r="I130" s="140">
        <f>ش11!K130</f>
        <v>0</v>
      </c>
      <c r="J130" s="138">
        <f t="shared" si="6"/>
        <v>0</v>
      </c>
      <c r="K130" s="141">
        <f t="shared" si="7"/>
        <v>0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>
        <f>(SUM(G132:G133)+SUM(F132:F133)%-G131)*100</f>
        <v>0</v>
      </c>
      <c r="G131" s="272">
        <f>INT(SUM(G132:G133)+(SUM(F132:F133))%)</f>
        <v>0</v>
      </c>
      <c r="H131" s="271">
        <f>(SUM(I132:I133)+SUM(H132:H133)%-I131)*100</f>
        <v>0</v>
      </c>
      <c r="I131" s="273">
        <f>INT(SUM(I132:I133)+(SUM(H132:H133))%)</f>
        <v>0</v>
      </c>
      <c r="J131" s="274">
        <f t="shared" si="6"/>
        <v>0</v>
      </c>
      <c r="K131" s="275">
        <f t="shared" si="7"/>
        <v>0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/>
      <c r="G132" s="8"/>
      <c r="H132" s="125">
        <f>ش11!J132</f>
        <v>0</v>
      </c>
      <c r="I132" s="126">
        <f>ش11!K132</f>
        <v>0</v>
      </c>
      <c r="J132" s="124">
        <f t="shared" si="6"/>
        <v>0</v>
      </c>
      <c r="K132" s="127">
        <f t="shared" si="7"/>
        <v>0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/>
      <c r="G133" s="10"/>
      <c r="H133" s="139">
        <f>ش11!J133</f>
        <v>0</v>
      </c>
      <c r="I133" s="140">
        <f>ش11!K133</f>
        <v>0</v>
      </c>
      <c r="J133" s="138">
        <f t="shared" si="6"/>
        <v>0</v>
      </c>
      <c r="K133" s="141">
        <f t="shared" si="7"/>
        <v>0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>
        <f>(SUM(G135)+SUM(F135)%-G134)*100</f>
        <v>0</v>
      </c>
      <c r="G134" s="272">
        <f>INT(SUM(G135)+(SUM(F135))%)</f>
        <v>0</v>
      </c>
      <c r="H134" s="271">
        <f>(SUM(I135)+SUM(H135)%-I134)*100</f>
        <v>0</v>
      </c>
      <c r="I134" s="273">
        <f>INT(SUM(I135)+(SUM(H135))%)</f>
        <v>0</v>
      </c>
      <c r="J134" s="274">
        <f t="shared" si="6"/>
        <v>0</v>
      </c>
      <c r="K134" s="275">
        <f t="shared" si="7"/>
        <v>0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>
        <f>(SUM(G136:G139)+SUM(F136:F139)%-G135)*100</f>
        <v>0</v>
      </c>
      <c r="G135" s="272">
        <f>INT(SUM(G136:G139)+(SUM(F136:F139))%)</f>
        <v>0</v>
      </c>
      <c r="H135" s="271">
        <f>(SUM(I136:I139)+SUM(H136:H139)%-I135)*100</f>
        <v>0</v>
      </c>
      <c r="I135" s="273">
        <f>INT(SUM(I136:I139)+(SUM(H136:H139))%)</f>
        <v>0</v>
      </c>
      <c r="J135" s="274">
        <f t="shared" si="6"/>
        <v>0</v>
      </c>
      <c r="K135" s="275">
        <f t="shared" si="7"/>
        <v>0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/>
      <c r="G136" s="8"/>
      <c r="H136" s="125">
        <f>ش11!J136</f>
        <v>0</v>
      </c>
      <c r="I136" s="126">
        <f>ش11!K136</f>
        <v>0</v>
      </c>
      <c r="J136" s="124">
        <f t="shared" si="6"/>
        <v>0</v>
      </c>
      <c r="K136" s="127">
        <f t="shared" si="7"/>
        <v>0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/>
      <c r="G137" s="9"/>
      <c r="H137" s="132">
        <f>ش11!J137</f>
        <v>0</v>
      </c>
      <c r="I137" s="133">
        <f>ش11!K137</f>
        <v>0</v>
      </c>
      <c r="J137" s="130">
        <f t="shared" si="6"/>
        <v>0</v>
      </c>
      <c r="K137" s="134">
        <f t="shared" si="7"/>
        <v>0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/>
      <c r="G138" s="9"/>
      <c r="H138" s="132">
        <f>ش11!J138</f>
        <v>0</v>
      </c>
      <c r="I138" s="133">
        <f>ش11!K138</f>
        <v>0</v>
      </c>
      <c r="J138" s="130">
        <f t="shared" si="6"/>
        <v>0</v>
      </c>
      <c r="K138" s="134">
        <f t="shared" si="7"/>
        <v>0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/>
      <c r="G139" s="12"/>
      <c r="H139" s="150">
        <f>ش11!J139</f>
        <v>0</v>
      </c>
      <c r="I139" s="151">
        <f>ش11!K139</f>
        <v>0</v>
      </c>
      <c r="J139" s="148">
        <f t="shared" si="6"/>
        <v>0</v>
      </c>
      <c r="K139" s="152">
        <f t="shared" si="7"/>
        <v>0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شهر ديسمبر2024م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الشهر الجاري</v>
      </c>
      <c r="G142" s="487">
        <f>G$2</f>
        <v>0</v>
      </c>
      <c r="H142" s="486" t="str">
        <f>$H$2</f>
        <v>الأشهر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>
        <f>(SUM(G145,G158)+SUM(F145,F158)%-G144)*100</f>
        <v>0</v>
      </c>
      <c r="G144" s="266">
        <f>INT(SUM(G145,G158)+(SUM(F145,F158))%)</f>
        <v>0</v>
      </c>
      <c r="H144" s="265">
        <f>(SUM(I145,I158)+SUM(H145,H158)%-I144)*100</f>
        <v>0</v>
      </c>
      <c r="I144" s="266">
        <f>INT(SUM(I145,I158)+(SUM(H145,H158))%)</f>
        <v>0</v>
      </c>
      <c r="J144" s="265">
        <f t="shared" ref="J144:J164" si="8">(SUM(G144,I144)+SUM(F144,H144)%-K144)*100</f>
        <v>0</v>
      </c>
      <c r="K144" s="269">
        <f t="shared" ref="K144:K164" si="9">INT(SUM(G144,I144)+SUM(F144,H144)%)</f>
        <v>0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>
        <f>(SUM(G146,G150,G154)+SUM(F146,F150,F154)%-G145)*100</f>
        <v>0</v>
      </c>
      <c r="G145" s="272">
        <f>INT(SUM(G146,G150,G154)+(SUM(F146,F150,F154))%)</f>
        <v>0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>
        <f t="shared" si="8"/>
        <v>0</v>
      </c>
      <c r="K145" s="275">
        <f t="shared" si="9"/>
        <v>0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>
        <f>(SUM(G147:G149)+SUM(F147:F149)%-G146)*100</f>
        <v>0</v>
      </c>
      <c r="G146" s="272">
        <f>INT(SUM(G147:G149)+(SUM(F147:F149))%)</f>
        <v>0</v>
      </c>
      <c r="H146" s="271">
        <f>(SUM(I147:I149)+SUM(H147:H149)%-I146)*100</f>
        <v>0</v>
      </c>
      <c r="I146" s="272">
        <f>INT(SUM(I147:I149)+(SUM(H147:H149))%)</f>
        <v>0</v>
      </c>
      <c r="J146" s="271">
        <f t="shared" si="8"/>
        <v>0</v>
      </c>
      <c r="K146" s="275">
        <f t="shared" si="9"/>
        <v>0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/>
      <c r="G147" s="13"/>
      <c r="H147" s="161">
        <f>ش11!J147</f>
        <v>0</v>
      </c>
      <c r="I147" s="160">
        <f>ش11!K147</f>
        <v>0</v>
      </c>
      <c r="J147" s="161">
        <f t="shared" si="8"/>
        <v>0</v>
      </c>
      <c r="K147" s="163">
        <f t="shared" si="9"/>
        <v>0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/>
      <c r="G148" s="9"/>
      <c r="H148" s="132">
        <f>ش11!J148</f>
        <v>0</v>
      </c>
      <c r="I148" s="131">
        <f>ش11!K148</f>
        <v>0</v>
      </c>
      <c r="J148" s="132">
        <f t="shared" si="8"/>
        <v>0</v>
      </c>
      <c r="K148" s="134">
        <f t="shared" si="9"/>
        <v>0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/>
      <c r="G149" s="14"/>
      <c r="H149" s="167">
        <f>ش11!J149</f>
        <v>0</v>
      </c>
      <c r="I149" s="166">
        <f>ش11!K149</f>
        <v>0</v>
      </c>
      <c r="J149" s="167">
        <f t="shared" si="8"/>
        <v>0</v>
      </c>
      <c r="K149" s="169">
        <f t="shared" si="9"/>
        <v>0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>
        <f>(SUM(G151:G153)+SUM(F151:F153)%-G150)*100</f>
        <v>0</v>
      </c>
      <c r="G150" s="272">
        <f>INT(SUM(G151:G153)+(SUM(F151:F153))%)</f>
        <v>0</v>
      </c>
      <c r="H150" s="271">
        <f>(SUM(I151:I153)+SUM(H151:H153)%-I150)*100</f>
        <v>0</v>
      </c>
      <c r="I150" s="272">
        <f>INT(SUM(I151:I153)+(SUM(H151:H153))%)</f>
        <v>0</v>
      </c>
      <c r="J150" s="271">
        <f t="shared" si="8"/>
        <v>0</v>
      </c>
      <c r="K150" s="275">
        <f t="shared" si="9"/>
        <v>0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/>
      <c r="G151" s="13"/>
      <c r="H151" s="161">
        <f>ش11!J151</f>
        <v>0</v>
      </c>
      <c r="I151" s="160">
        <f>ش11!K151</f>
        <v>0</v>
      </c>
      <c r="J151" s="161">
        <f t="shared" si="8"/>
        <v>0</v>
      </c>
      <c r="K151" s="163">
        <f t="shared" si="9"/>
        <v>0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/>
      <c r="G152" s="9"/>
      <c r="H152" s="132">
        <f>ش11!J152</f>
        <v>0</v>
      </c>
      <c r="I152" s="131">
        <f>ش11!K152</f>
        <v>0</v>
      </c>
      <c r="J152" s="132">
        <f t="shared" si="8"/>
        <v>0</v>
      </c>
      <c r="K152" s="134">
        <f t="shared" si="9"/>
        <v>0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/>
      <c r="G153" s="14"/>
      <c r="H153" s="167">
        <f>ش11!J153</f>
        <v>0</v>
      </c>
      <c r="I153" s="166">
        <f>ش11!K153</f>
        <v>0</v>
      </c>
      <c r="J153" s="167">
        <f t="shared" si="8"/>
        <v>0</v>
      </c>
      <c r="K153" s="169">
        <f t="shared" si="9"/>
        <v>0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>
        <f>(SUM(G155:G157)+SUM(F155:F157)%-G154)*100</f>
        <v>0</v>
      </c>
      <c r="G154" s="272">
        <f>INT(SUM(G155:G157)+(SUM(F155:F157))%)</f>
        <v>0</v>
      </c>
      <c r="H154" s="271">
        <f>(SUM(I155:I157)+SUM(H155:H157)%-I154)*100</f>
        <v>0</v>
      </c>
      <c r="I154" s="272">
        <f>INT(SUM(I155:I157)+(SUM(H155:H157))%)</f>
        <v>0</v>
      </c>
      <c r="J154" s="271">
        <f t="shared" si="8"/>
        <v>0</v>
      </c>
      <c r="K154" s="275">
        <f t="shared" si="9"/>
        <v>0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/>
      <c r="G155" s="13"/>
      <c r="H155" s="161">
        <f>ش11!J155</f>
        <v>0</v>
      </c>
      <c r="I155" s="160">
        <f>ش11!K155</f>
        <v>0</v>
      </c>
      <c r="J155" s="161">
        <f t="shared" si="8"/>
        <v>0</v>
      </c>
      <c r="K155" s="163">
        <f t="shared" si="9"/>
        <v>0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/>
      <c r="G156" s="9"/>
      <c r="H156" s="132">
        <f>ش11!J156</f>
        <v>0</v>
      </c>
      <c r="I156" s="131">
        <f>ش11!K156</f>
        <v>0</v>
      </c>
      <c r="J156" s="132">
        <f t="shared" si="8"/>
        <v>0</v>
      </c>
      <c r="K156" s="134">
        <f t="shared" si="9"/>
        <v>0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/>
      <c r="G157" s="14"/>
      <c r="H157" s="167">
        <f>ش11!J157</f>
        <v>0</v>
      </c>
      <c r="I157" s="166">
        <f>ش11!K157</f>
        <v>0</v>
      </c>
      <c r="J157" s="167">
        <f t="shared" si="8"/>
        <v>0</v>
      </c>
      <c r="K157" s="169">
        <f t="shared" si="9"/>
        <v>0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>
        <f>(SUM(G159)+SUM(F159)%-G158)*100</f>
        <v>0</v>
      </c>
      <c r="G158" s="272">
        <f>INT(SUM(G159)+(SUM(F159))%)</f>
        <v>0</v>
      </c>
      <c r="H158" s="271">
        <f>(SUM(I159)+SUM(H159)%-I158)*100</f>
        <v>0</v>
      </c>
      <c r="I158" s="272">
        <f>INT(SUM(I159)+(SUM(H159))%)</f>
        <v>0</v>
      </c>
      <c r="J158" s="271">
        <f t="shared" si="8"/>
        <v>0</v>
      </c>
      <c r="K158" s="275">
        <f t="shared" si="9"/>
        <v>0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>
        <f>(SUM(G160:G164)+SUM(F160:F164)%-G159)*100</f>
        <v>0</v>
      </c>
      <c r="G159" s="272">
        <f>INT(SUM(G160:G164)+(SUM(F160:F164))%)</f>
        <v>0</v>
      </c>
      <c r="H159" s="271">
        <f>(SUM(I160:I164)+SUM(H160:H164)%-I159)*100</f>
        <v>0</v>
      </c>
      <c r="I159" s="272">
        <f>INT(SUM(I160:I164)+(SUM(H160:H164))%)</f>
        <v>0</v>
      </c>
      <c r="J159" s="271">
        <f t="shared" si="8"/>
        <v>0</v>
      </c>
      <c r="K159" s="275">
        <f t="shared" si="9"/>
        <v>0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/>
      <c r="G160" s="13"/>
      <c r="H160" s="161">
        <f>ش11!J160</f>
        <v>0</v>
      </c>
      <c r="I160" s="160">
        <f>ش11!K160</f>
        <v>0</v>
      </c>
      <c r="J160" s="161">
        <f t="shared" si="8"/>
        <v>0</v>
      </c>
      <c r="K160" s="163">
        <f t="shared" si="9"/>
        <v>0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/>
      <c r="G161" s="9"/>
      <c r="H161" s="132">
        <f>ش11!J161</f>
        <v>0</v>
      </c>
      <c r="I161" s="131">
        <f>ش11!K161</f>
        <v>0</v>
      </c>
      <c r="J161" s="132">
        <f t="shared" si="8"/>
        <v>0</v>
      </c>
      <c r="K161" s="134">
        <f t="shared" si="9"/>
        <v>0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/>
      <c r="G162" s="9"/>
      <c r="H162" s="132">
        <f>ش11!J162</f>
        <v>0</v>
      </c>
      <c r="I162" s="131">
        <f>ش11!K162</f>
        <v>0</v>
      </c>
      <c r="J162" s="132">
        <f t="shared" si="8"/>
        <v>0</v>
      </c>
      <c r="K162" s="134">
        <f t="shared" si="9"/>
        <v>0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/>
      <c r="G163" s="9"/>
      <c r="H163" s="132">
        <f>ش11!J163</f>
        <v>0</v>
      </c>
      <c r="I163" s="131">
        <f>ش11!K163</f>
        <v>0</v>
      </c>
      <c r="J163" s="132">
        <f t="shared" si="8"/>
        <v>0</v>
      </c>
      <c r="K163" s="134">
        <f t="shared" si="9"/>
        <v>0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/>
      <c r="G164" s="12"/>
      <c r="H164" s="150">
        <f>ش11!J164</f>
        <v>0</v>
      </c>
      <c r="I164" s="149">
        <f>ش11!K164</f>
        <v>0</v>
      </c>
      <c r="J164" s="150">
        <f t="shared" si="8"/>
        <v>0</v>
      </c>
      <c r="K164" s="152">
        <f t="shared" si="9"/>
        <v>0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>
        <f>F4</f>
        <v>0</v>
      </c>
      <c r="G166" s="200">
        <f>G4</f>
        <v>0</v>
      </c>
      <c r="H166" s="199">
        <f>H4</f>
        <v>44</v>
      </c>
      <c r="I166" s="200">
        <f>I4</f>
        <v>131578593</v>
      </c>
      <c r="J166" s="265">
        <f t="shared" ref="J166:J171" si="10">(SUM(G166,I166)+SUM(F166,H166)%-K166)*100</f>
        <v>44</v>
      </c>
      <c r="K166" s="269">
        <f t="shared" ref="K166:K171" si="11">INT(SUM(G166,I166)+SUM(F166,H166)%)</f>
        <v>131578593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>
        <f>F51</f>
        <v>0</v>
      </c>
      <c r="G167" s="117">
        <f>G51</f>
        <v>0</v>
      </c>
      <c r="H167" s="118">
        <f>H51</f>
        <v>0</v>
      </c>
      <c r="I167" s="117">
        <f>I51</f>
        <v>0</v>
      </c>
      <c r="J167" s="271">
        <f t="shared" si="10"/>
        <v>0</v>
      </c>
      <c r="K167" s="275">
        <f t="shared" si="11"/>
        <v>0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>
        <f>F67</f>
        <v>0</v>
      </c>
      <c r="G168" s="117">
        <f>G67</f>
        <v>0</v>
      </c>
      <c r="H168" s="118">
        <f>H67</f>
        <v>47</v>
      </c>
      <c r="I168" s="117">
        <f>I67</f>
        <v>3897607</v>
      </c>
      <c r="J168" s="271">
        <f t="shared" si="10"/>
        <v>47</v>
      </c>
      <c r="K168" s="275">
        <f t="shared" si="11"/>
        <v>3897607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>
        <f>F144</f>
        <v>0</v>
      </c>
      <c r="G169" s="117">
        <f>G144</f>
        <v>0</v>
      </c>
      <c r="H169" s="118">
        <f>H144</f>
        <v>0</v>
      </c>
      <c r="I169" s="117">
        <f>I144</f>
        <v>0</v>
      </c>
      <c r="J169" s="271">
        <f t="shared" si="10"/>
        <v>0</v>
      </c>
      <c r="K169" s="275">
        <f t="shared" si="11"/>
        <v>0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>
        <f>(SUM(G166:G169)+SUM(F166:F169)%-G170)*100</f>
        <v>0</v>
      </c>
      <c r="G170" s="272">
        <f>INT(SUM(G166:G169)+(SUM(F166:F169))%)</f>
        <v>0</v>
      </c>
      <c r="H170" s="271">
        <f>(SUM(I166:I169)+SUM(H166:H169)%-I170)*100</f>
        <v>91</v>
      </c>
      <c r="I170" s="272">
        <f>INT(SUM(I166:I169)+(SUM(H166:H169))%)</f>
        <v>135476200</v>
      </c>
      <c r="J170" s="271">
        <f t="shared" si="10"/>
        <v>91</v>
      </c>
      <c r="K170" s="275">
        <f t="shared" si="11"/>
        <v>135476200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>
        <f>J170</f>
        <v>91</v>
      </c>
      <c r="G171" s="11">
        <f>K170</f>
        <v>135476200</v>
      </c>
      <c r="H171" s="118"/>
      <c r="I171" s="117"/>
      <c r="J171" s="271">
        <f t="shared" si="10"/>
        <v>91</v>
      </c>
      <c r="K171" s="275">
        <f t="shared" si="11"/>
        <v>135476200</v>
      </c>
    </row>
    <row r="172" spans="1:11" ht="30" customHeight="1" thickTop="1" thickBot="1">
      <c r="A172" s="466"/>
      <c r="B172" s="466"/>
      <c r="C172" s="466"/>
      <c r="D172" s="466"/>
      <c r="E172" s="533"/>
      <c r="F172" s="50">
        <f>SUM(SUM(F171%,G171,-F170%,-G170),-$G$172)*100</f>
        <v>91</v>
      </c>
      <c r="G172" s="232">
        <f>INT(SUM(F171%,G171)-(SUM(F170%,G170)))</f>
        <v>135476200</v>
      </c>
      <c r="H172" s="194">
        <f>SUM(SUM(-H171%,-I171,H170%,I170),-$I$172)*100</f>
        <v>91</v>
      </c>
      <c r="I172" s="193">
        <f>INT(SUM(H170%,I170)-SUM(H171%,I171))</f>
        <v>135476200</v>
      </c>
      <c r="J172" s="290" t="e">
        <f ca="1">_mod2(SUM(H172%,I172)-SUM(F172%,G172),1)*100</f>
        <v>#NAME?</v>
      </c>
      <c r="K172" s="291">
        <f>INT(SUM(H172%,I172)-SUM(F172%,G172))</f>
        <v>0</v>
      </c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شهر ديسمبر2024م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الشهر الجاري</v>
      </c>
      <c r="G175" s="487">
        <f>G$2</f>
        <v>0</v>
      </c>
      <c r="H175" s="486" t="str">
        <f>$H$2</f>
        <v>الأشهر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>
        <f>(SUM(G178,G193)+SUM(F178,F193)%-G177)*100</f>
        <v>0</v>
      </c>
      <c r="G177" s="272">
        <f>INT(SUM(G178,G193)+(SUM(F178,F193))%)</f>
        <v>0</v>
      </c>
      <c r="H177" s="271">
        <f>(SUM(I178,I193)+SUM(H178,H193)%-I177)*100</f>
        <v>0</v>
      </c>
      <c r="I177" s="273">
        <f>INT(SUM(I178,I193)+(SUM(H178,H193))%)</f>
        <v>0</v>
      </c>
      <c r="J177" s="274">
        <f t="shared" ref="J177:J202" si="12">(SUM(G177,I177)+SUM(F177,H177)%-K177)*100</f>
        <v>0</v>
      </c>
      <c r="K177" s="275">
        <f t="shared" ref="K177:K202" si="13">INT(SUM(G177,I177)+SUM(F177,H177)%)</f>
        <v>0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>
        <f>(SUM(G179,G181,G183,G186,G192)+SUM(F179,F181,F183,F186,F192)%-G178)*100</f>
        <v>0</v>
      </c>
      <c r="G178" s="272">
        <f>INT(SUM(G179,G181,G183,G186,G192)+(SUM(F179,F181,F183,F186,F192))%)</f>
        <v>0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>
        <f t="shared" si="12"/>
        <v>0</v>
      </c>
      <c r="K178" s="275">
        <f t="shared" si="13"/>
        <v>0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>
        <f>(SUM(G180)+SUM(F180)%-G179)*100</f>
        <v>0</v>
      </c>
      <c r="G179" s="272">
        <f>INT(SUM(G180)+(SUM(F180))%)</f>
        <v>0</v>
      </c>
      <c r="H179" s="271">
        <f>(SUM(I180)+SUM(H180)%-I179)*100</f>
        <v>0</v>
      </c>
      <c r="I179" s="273">
        <f>INT(SUM(I180)+(SUM(H180))%)</f>
        <v>0</v>
      </c>
      <c r="J179" s="274">
        <f t="shared" si="12"/>
        <v>0</v>
      </c>
      <c r="K179" s="275">
        <f t="shared" si="13"/>
        <v>0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/>
      <c r="G180" s="16"/>
      <c r="H180" s="189">
        <f>ش11!J180</f>
        <v>0</v>
      </c>
      <c r="I180" s="190">
        <f>ش11!K180</f>
        <v>0</v>
      </c>
      <c r="J180" s="188">
        <f t="shared" si="12"/>
        <v>0</v>
      </c>
      <c r="K180" s="191">
        <f t="shared" si="13"/>
        <v>0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>
        <f>(SUM(G182)+SUM(F182)%-G181)*100</f>
        <v>0</v>
      </c>
      <c r="G181" s="272">
        <f>INT(SUM(G182)+(SUM(F182))%)</f>
        <v>0</v>
      </c>
      <c r="H181" s="271">
        <f>(SUM(I182)+SUM(H182)%-I181)*100</f>
        <v>0</v>
      </c>
      <c r="I181" s="273">
        <f>INT(SUM(I182)+(SUM(H182))%)</f>
        <v>0</v>
      </c>
      <c r="J181" s="274">
        <f t="shared" si="12"/>
        <v>0</v>
      </c>
      <c r="K181" s="275">
        <f t="shared" si="13"/>
        <v>0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/>
      <c r="G182" s="16"/>
      <c r="H182" s="189">
        <f>ش11!J182</f>
        <v>0</v>
      </c>
      <c r="I182" s="190">
        <f>ش11!K182</f>
        <v>0</v>
      </c>
      <c r="J182" s="188">
        <f t="shared" si="12"/>
        <v>0</v>
      </c>
      <c r="K182" s="191">
        <f t="shared" si="13"/>
        <v>0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>
        <f>(SUM(G184:G185)+SUM(F184:F185)%-G183)*100</f>
        <v>0</v>
      </c>
      <c r="G183" s="272">
        <f>INT(SUM(G184:G185)+(SUM(F184:F185))%)</f>
        <v>0</v>
      </c>
      <c r="H183" s="271">
        <f>(SUM(I184:I185)+SUM(H184:H185)%-I183)*100</f>
        <v>0</v>
      </c>
      <c r="I183" s="273">
        <f>INT(SUM(I184:I185)+(SUM(H184:H185))%)</f>
        <v>0</v>
      </c>
      <c r="J183" s="274">
        <f t="shared" si="12"/>
        <v>0</v>
      </c>
      <c r="K183" s="275">
        <f t="shared" si="13"/>
        <v>0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/>
      <c r="G184" s="13"/>
      <c r="H184" s="161">
        <f>ش11!J184</f>
        <v>0</v>
      </c>
      <c r="I184" s="162">
        <f>ش11!K184</f>
        <v>0</v>
      </c>
      <c r="J184" s="159">
        <f t="shared" si="12"/>
        <v>0</v>
      </c>
      <c r="K184" s="163">
        <f t="shared" si="13"/>
        <v>0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/>
      <c r="G185" s="14"/>
      <c r="H185" s="167">
        <f>ش11!J185</f>
        <v>0</v>
      </c>
      <c r="I185" s="168">
        <f>ش11!K185</f>
        <v>0</v>
      </c>
      <c r="J185" s="165">
        <f t="shared" si="12"/>
        <v>0</v>
      </c>
      <c r="K185" s="169">
        <f t="shared" si="13"/>
        <v>0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>
        <f>(SUM(G187:G191)+SUM(F187:F191)%-G186)*100</f>
        <v>0</v>
      </c>
      <c r="G186" s="272">
        <f>INT(SUM(G187:G191)+(SUM(F187:F191))%)</f>
        <v>0</v>
      </c>
      <c r="H186" s="271">
        <f>(SUM(I187:I191)+SUM(H187:H191)%-I186)*100</f>
        <v>0</v>
      </c>
      <c r="I186" s="273">
        <f>INT(SUM(I187:I191)+(SUM(H187:H191))%)</f>
        <v>0</v>
      </c>
      <c r="J186" s="274">
        <f t="shared" si="12"/>
        <v>0</v>
      </c>
      <c r="K186" s="275">
        <f t="shared" si="13"/>
        <v>0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/>
      <c r="G187" s="13"/>
      <c r="H187" s="161">
        <f>ش11!J187</f>
        <v>0</v>
      </c>
      <c r="I187" s="162">
        <f>ش11!K187</f>
        <v>0</v>
      </c>
      <c r="J187" s="159">
        <f t="shared" si="12"/>
        <v>0</v>
      </c>
      <c r="K187" s="163">
        <f t="shared" si="13"/>
        <v>0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/>
      <c r="G188" s="9"/>
      <c r="H188" s="132">
        <f>ش11!J188</f>
        <v>0</v>
      </c>
      <c r="I188" s="133">
        <f>ش11!K188</f>
        <v>0</v>
      </c>
      <c r="J188" s="130">
        <f t="shared" si="12"/>
        <v>0</v>
      </c>
      <c r="K188" s="134">
        <f t="shared" si="13"/>
        <v>0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/>
      <c r="G189" s="9"/>
      <c r="H189" s="132">
        <f>ش11!J189</f>
        <v>0</v>
      </c>
      <c r="I189" s="133">
        <f>ش11!K189</f>
        <v>0</v>
      </c>
      <c r="J189" s="130">
        <f t="shared" si="12"/>
        <v>0</v>
      </c>
      <c r="K189" s="134">
        <f t="shared" si="13"/>
        <v>0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/>
      <c r="G190" s="9"/>
      <c r="H190" s="132">
        <f>ش11!J190</f>
        <v>0</v>
      </c>
      <c r="I190" s="133">
        <f>ش11!K190</f>
        <v>0</v>
      </c>
      <c r="J190" s="130">
        <f t="shared" si="12"/>
        <v>0</v>
      </c>
      <c r="K190" s="134">
        <f t="shared" si="13"/>
        <v>0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/>
      <c r="G191" s="14"/>
      <c r="H191" s="167">
        <f>ش11!J191</f>
        <v>0</v>
      </c>
      <c r="I191" s="168">
        <f>ش11!K191</f>
        <v>0</v>
      </c>
      <c r="J191" s="165">
        <f t="shared" si="12"/>
        <v>0</v>
      </c>
      <c r="K191" s="169">
        <f t="shared" si="13"/>
        <v>0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/>
      <c r="G192" s="297"/>
      <c r="H192" s="298">
        <f>ش11!J192</f>
        <v>0</v>
      </c>
      <c r="I192" s="299">
        <f>ش11!K192</f>
        <v>0</v>
      </c>
      <c r="J192" s="296">
        <f t="shared" si="12"/>
        <v>0</v>
      </c>
      <c r="K192" s="300">
        <f t="shared" si="13"/>
        <v>0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>
        <f>(SUM(G194,G197,G200)+SUM(F194,F197,F200)%-G193)*100</f>
        <v>0</v>
      </c>
      <c r="G193" s="272">
        <f>INT(SUM(G194,G197,G200)+(SUM(F194,F197,F200))%)</f>
        <v>0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>
        <f t="shared" si="12"/>
        <v>0</v>
      </c>
      <c r="K193" s="275">
        <f t="shared" si="13"/>
        <v>0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>
        <f>(SUM(G195:G196)+SUM(F195:F196)%-G194)*100</f>
        <v>0</v>
      </c>
      <c r="G194" s="283">
        <f>INT(SUM(G195:G196)+(SUM(F195:F196))%)</f>
        <v>0</v>
      </c>
      <c r="H194" s="284">
        <f>(SUM(I195:I196)+SUM(H195:H196)%-I194)*100</f>
        <v>0</v>
      </c>
      <c r="I194" s="285">
        <f>INT(SUM(I195:I196)+(SUM(H195:H196))%)</f>
        <v>0</v>
      </c>
      <c r="J194" s="282">
        <f t="shared" si="12"/>
        <v>0</v>
      </c>
      <c r="K194" s="286">
        <f t="shared" si="13"/>
        <v>0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/>
      <c r="G195" s="13"/>
      <c r="H195" s="161">
        <f>ش11!J195</f>
        <v>0</v>
      </c>
      <c r="I195" s="162">
        <f>ش11!K195</f>
        <v>0</v>
      </c>
      <c r="J195" s="159">
        <f t="shared" si="12"/>
        <v>0</v>
      </c>
      <c r="K195" s="163">
        <f t="shared" si="13"/>
        <v>0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/>
      <c r="G196" s="14"/>
      <c r="H196" s="167">
        <f>ش11!J196</f>
        <v>0</v>
      </c>
      <c r="I196" s="168">
        <f>ش11!K196</f>
        <v>0</v>
      </c>
      <c r="J196" s="165">
        <f t="shared" si="12"/>
        <v>0</v>
      </c>
      <c r="K196" s="169">
        <f t="shared" si="13"/>
        <v>0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>
        <f>(SUM(G198:G199)+SUM(F198:F199)%-G197)*100</f>
        <v>0</v>
      </c>
      <c r="G197" s="272">
        <f>INT(SUM(G198:G199)+(SUM(F198:F199))%)</f>
        <v>0</v>
      </c>
      <c r="H197" s="271">
        <f>(SUM(I198:I199)+SUM(H198:H199)%-I197)*100</f>
        <v>0</v>
      </c>
      <c r="I197" s="273">
        <f>INT(SUM(I198:I199)+(SUM(H198:H199))%)</f>
        <v>0</v>
      </c>
      <c r="J197" s="274">
        <f t="shared" si="12"/>
        <v>0</v>
      </c>
      <c r="K197" s="275">
        <f t="shared" si="13"/>
        <v>0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/>
      <c r="G198" s="13"/>
      <c r="H198" s="161">
        <f>ش11!J198</f>
        <v>0</v>
      </c>
      <c r="I198" s="162">
        <f>ش11!K198</f>
        <v>0</v>
      </c>
      <c r="J198" s="159">
        <f t="shared" si="12"/>
        <v>0</v>
      </c>
      <c r="K198" s="163">
        <f t="shared" si="13"/>
        <v>0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/>
      <c r="G199" s="14"/>
      <c r="H199" s="167">
        <f>ش11!J199</f>
        <v>0</v>
      </c>
      <c r="I199" s="168">
        <f>ش11!K199</f>
        <v>0</v>
      </c>
      <c r="J199" s="165">
        <f t="shared" si="12"/>
        <v>0</v>
      </c>
      <c r="K199" s="169">
        <f t="shared" si="13"/>
        <v>0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>
        <f>(SUM(G201:G202)+SUM(F201:F202)%-G200)*100</f>
        <v>0</v>
      </c>
      <c r="G200" s="272">
        <f>INT(SUM(G201:G202)+(SUM(F201:F202))%)</f>
        <v>0</v>
      </c>
      <c r="H200" s="271">
        <f>(SUM(I201:I202)+SUM(H201:H202)%-I200)*100</f>
        <v>0</v>
      </c>
      <c r="I200" s="273">
        <f>INT(SUM(I201:I202)+(SUM(H201:H202))%)</f>
        <v>0</v>
      </c>
      <c r="J200" s="274">
        <f t="shared" si="12"/>
        <v>0</v>
      </c>
      <c r="K200" s="275">
        <f t="shared" si="13"/>
        <v>0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/>
      <c r="G201" s="13"/>
      <c r="H201" s="161">
        <f>ش11!J201</f>
        <v>0</v>
      </c>
      <c r="I201" s="162">
        <f>ش11!K201</f>
        <v>0</v>
      </c>
      <c r="J201" s="159">
        <f t="shared" si="12"/>
        <v>0</v>
      </c>
      <c r="K201" s="163">
        <f t="shared" si="13"/>
        <v>0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/>
      <c r="G202" s="12"/>
      <c r="H202" s="150">
        <f>ش11!J202</f>
        <v>0</v>
      </c>
      <c r="I202" s="151">
        <f>ش11!K202</f>
        <v>0</v>
      </c>
      <c r="J202" s="148">
        <f t="shared" si="12"/>
        <v>0</v>
      </c>
      <c r="K202" s="152">
        <f t="shared" si="13"/>
        <v>0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>
        <f>(SUM(G205,G239,G250,G262)+SUM(F205,F239,F250,F262)%-G204)*100</f>
        <v>0</v>
      </c>
      <c r="G204" s="267">
        <f>INT(SUM(G205,G239,G250,G262)+(SUM(F205,F239,F250,F262))%)</f>
        <v>0</v>
      </c>
      <c r="H204" s="268">
        <f>(SUM(I205,I239,I250,I262)+SUM(H205,H239,H250,H262)%-I204)*100</f>
        <v>0</v>
      </c>
      <c r="I204" s="267">
        <f>INT(SUM(I205,I239,I250,I262)+(SUM(H205,H239,H250,H262))%)</f>
        <v>435400</v>
      </c>
      <c r="J204" s="268">
        <f t="shared" ref="J204:J219" si="14">(SUM(G204,I204)+SUM(F204,H204)%-K204)*100</f>
        <v>0</v>
      </c>
      <c r="K204" s="269">
        <f t="shared" ref="K204:K219" si="15">INT(SUM(G204,I204)+SUM(F204,H204)%)</f>
        <v>435400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>
        <f>(SUM(G206,G209,G211,G214,G219,G227,G231,G235)+SUM(F206,F209,F211,F214,F219,F227,F231,F235)%-G205)*100</f>
        <v>0</v>
      </c>
      <c r="G205" s="273">
        <f>INT(SUM(G206,G209,G211,G214,G219,G227,G231,G235)+(SUM(F206,F209,F211,F214,F219,F227,F231,F235))%)</f>
        <v>0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297400</v>
      </c>
      <c r="J205" s="274">
        <f t="shared" si="14"/>
        <v>0</v>
      </c>
      <c r="K205" s="275">
        <f t="shared" si="15"/>
        <v>297400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>
        <f>(SUM(G207:G208)+SUM(F207:F208)%-G206)*100</f>
        <v>0</v>
      </c>
      <c r="G206" s="273">
        <f>INT(SUM(G207:G208)+(SUM(F207:F208))%)</f>
        <v>0</v>
      </c>
      <c r="H206" s="274">
        <f>(SUM(I207:I208)+SUM(H207:H208)%-I206)*100</f>
        <v>0</v>
      </c>
      <c r="I206" s="273">
        <f>INT(SUM(I207:I208)+(SUM(H207:H208))%)</f>
        <v>0</v>
      </c>
      <c r="J206" s="274">
        <f t="shared" si="14"/>
        <v>0</v>
      </c>
      <c r="K206" s="275">
        <f t="shared" si="15"/>
        <v>0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/>
      <c r="G207" s="17"/>
      <c r="H207" s="159">
        <f>ش11!J207</f>
        <v>0</v>
      </c>
      <c r="I207" s="162">
        <f>ش11!K207</f>
        <v>0</v>
      </c>
      <c r="J207" s="159">
        <f t="shared" si="14"/>
        <v>0</v>
      </c>
      <c r="K207" s="163">
        <f t="shared" si="15"/>
        <v>0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/>
      <c r="G208" s="18"/>
      <c r="H208" s="165">
        <f>ش11!J208</f>
        <v>0</v>
      </c>
      <c r="I208" s="168">
        <f>ش11!K208</f>
        <v>0</v>
      </c>
      <c r="J208" s="165">
        <f t="shared" si="14"/>
        <v>0</v>
      </c>
      <c r="K208" s="169">
        <f t="shared" si="15"/>
        <v>0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>
        <f>(SUM(G210)+SUM(F210)%-G209)*100</f>
        <v>0</v>
      </c>
      <c r="G209" s="273">
        <f>INT(SUM(G210)+(SUM(F210))%)</f>
        <v>0</v>
      </c>
      <c r="H209" s="274">
        <f>(SUM(I210)+SUM(H210)%-I209)*100</f>
        <v>0</v>
      </c>
      <c r="I209" s="273">
        <f>INT(SUM(I210)+(SUM(H210))%)</f>
        <v>118000</v>
      </c>
      <c r="J209" s="274">
        <f t="shared" si="14"/>
        <v>0</v>
      </c>
      <c r="K209" s="275">
        <f t="shared" si="15"/>
        <v>118000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/>
      <c r="G210" s="19"/>
      <c r="H210" s="188">
        <f>ش11!J210</f>
        <v>0</v>
      </c>
      <c r="I210" s="190">
        <f>ش11!K210</f>
        <v>118000</v>
      </c>
      <c r="J210" s="188">
        <f t="shared" si="14"/>
        <v>0</v>
      </c>
      <c r="K210" s="191">
        <f t="shared" si="15"/>
        <v>118000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>
        <f>(SUM(G212:G213)+SUM(F212:F213)%-G211)*100</f>
        <v>0</v>
      </c>
      <c r="G211" s="273">
        <f>INT(SUM(G212:G213)+(SUM(F212:F213))%)</f>
        <v>0</v>
      </c>
      <c r="H211" s="274">
        <f>(SUM(I212:I213)+SUM(H212:H213)%-I211)*100</f>
        <v>0</v>
      </c>
      <c r="I211" s="273">
        <f>INT(SUM(I212:I213)+(SUM(H212:H213))%)</f>
        <v>0</v>
      </c>
      <c r="J211" s="274">
        <f t="shared" si="14"/>
        <v>0</v>
      </c>
      <c r="K211" s="275">
        <f t="shared" si="15"/>
        <v>0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/>
      <c r="G212" s="17"/>
      <c r="H212" s="159">
        <f>ش11!J212</f>
        <v>0</v>
      </c>
      <c r="I212" s="162">
        <f>ش11!K212</f>
        <v>0</v>
      </c>
      <c r="J212" s="159">
        <f t="shared" si="14"/>
        <v>0</v>
      </c>
      <c r="K212" s="163">
        <f t="shared" si="15"/>
        <v>0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/>
      <c r="G213" s="18"/>
      <c r="H213" s="165">
        <f>ش11!J213</f>
        <v>0</v>
      </c>
      <c r="I213" s="168">
        <f>ش11!K213</f>
        <v>0</v>
      </c>
      <c r="J213" s="165">
        <f t="shared" si="14"/>
        <v>0</v>
      </c>
      <c r="K213" s="169">
        <f t="shared" si="15"/>
        <v>0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>
        <f>(SUM(G215:G218)+SUM(F215:F218)%-G214)*100</f>
        <v>0</v>
      </c>
      <c r="G214" s="273">
        <f>INT(SUM(G215:G218)+(SUM(F215:F218))%)</f>
        <v>0</v>
      </c>
      <c r="H214" s="274">
        <f>(SUM(I215:I218)+SUM(H215:H218)%-I214)*100</f>
        <v>0</v>
      </c>
      <c r="I214" s="273">
        <f>INT(SUM(I215:I218)+(SUM(H215:H218))%)</f>
        <v>49200</v>
      </c>
      <c r="J214" s="274">
        <f t="shared" si="14"/>
        <v>0</v>
      </c>
      <c r="K214" s="275">
        <f t="shared" si="15"/>
        <v>49200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/>
      <c r="G215" s="17"/>
      <c r="H215" s="159">
        <f>ش11!J215</f>
        <v>0</v>
      </c>
      <c r="I215" s="162">
        <f>ش11!K215</f>
        <v>0</v>
      </c>
      <c r="J215" s="159">
        <f t="shared" si="14"/>
        <v>0</v>
      </c>
      <c r="K215" s="163">
        <f t="shared" si="15"/>
        <v>0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/>
      <c r="G216" s="20"/>
      <c r="H216" s="130">
        <f>ش11!J216</f>
        <v>0</v>
      </c>
      <c r="I216" s="133">
        <f>ش11!K216</f>
        <v>0</v>
      </c>
      <c r="J216" s="130">
        <f t="shared" si="14"/>
        <v>0</v>
      </c>
      <c r="K216" s="134">
        <f t="shared" si="15"/>
        <v>0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/>
      <c r="G217" s="20"/>
      <c r="H217" s="130">
        <f>ش11!J217</f>
        <v>0</v>
      </c>
      <c r="I217" s="133">
        <f>ش11!K217</f>
        <v>39600</v>
      </c>
      <c r="J217" s="130">
        <f t="shared" si="14"/>
        <v>0</v>
      </c>
      <c r="K217" s="134">
        <f t="shared" si="15"/>
        <v>39600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/>
      <c r="G218" s="22"/>
      <c r="H218" s="183">
        <f>ش11!J218</f>
        <v>0</v>
      </c>
      <c r="I218" s="186">
        <f>ش11!K218</f>
        <v>9600</v>
      </c>
      <c r="J218" s="183">
        <f t="shared" si="14"/>
        <v>0</v>
      </c>
      <c r="K218" s="187">
        <f t="shared" si="15"/>
        <v>9600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>
        <f>(SUM(G224:G226)+SUM(F224:F226)%-G219)*100</f>
        <v>0</v>
      </c>
      <c r="G219" s="305">
        <f>INT(SUM(G224:G226)+(SUM(F224:F226))%)</f>
        <v>0</v>
      </c>
      <c r="H219" s="306">
        <f>(SUM(I224:I226)+SUM(H224:H226)%-I219)*100</f>
        <v>0</v>
      </c>
      <c r="I219" s="305">
        <f>INT(SUM(I224:I226)+(SUM(H224:H226))%)</f>
        <v>108000</v>
      </c>
      <c r="J219" s="306">
        <f t="shared" si="14"/>
        <v>0</v>
      </c>
      <c r="K219" s="307">
        <f t="shared" si="15"/>
        <v>108000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شهر ديسمبر2024م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الشهر الجاري</v>
      </c>
      <c r="G222" s="487">
        <f>G$2</f>
        <v>0</v>
      </c>
      <c r="H222" s="486" t="str">
        <f>$H$2</f>
        <v>الأشهر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/>
      <c r="G224" s="15"/>
      <c r="H224" s="180">
        <f>ش11!J224</f>
        <v>0</v>
      </c>
      <c r="I224" s="181">
        <f>ش11!K224</f>
        <v>18000</v>
      </c>
      <c r="J224" s="179">
        <f t="shared" ref="J224:J265" si="16">(SUM(G224,I224)+SUM(F224,H224)%-K224)*100</f>
        <v>0</v>
      </c>
      <c r="K224" s="182">
        <f t="shared" ref="K224:K265" si="17">INT(SUM(G224,I224)+SUM(F224,H224)%)</f>
        <v>18000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/>
      <c r="G225" s="9"/>
      <c r="H225" s="132">
        <f>ش11!J225</f>
        <v>0</v>
      </c>
      <c r="I225" s="133">
        <f>ش11!K225</f>
        <v>90000</v>
      </c>
      <c r="J225" s="130">
        <f t="shared" si="16"/>
        <v>0</v>
      </c>
      <c r="K225" s="134">
        <f t="shared" si="17"/>
        <v>90000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/>
      <c r="G226" s="14"/>
      <c r="H226" s="167">
        <f>ش11!J226</f>
        <v>0</v>
      </c>
      <c r="I226" s="168">
        <f>ش11!K226</f>
        <v>0</v>
      </c>
      <c r="J226" s="165">
        <f t="shared" si="16"/>
        <v>0</v>
      </c>
      <c r="K226" s="169">
        <f t="shared" si="17"/>
        <v>0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>
        <f>(SUM(G228:G230)+SUM(F228:F230)%-G227)*100</f>
        <v>0</v>
      </c>
      <c r="G227" s="272">
        <f>INT(SUM(G228:G230)+(SUM(F228:F230))%)</f>
        <v>0</v>
      </c>
      <c r="H227" s="271">
        <f>(SUM(I228:I230)+SUM(H228:H230)%-I227)*100</f>
        <v>0</v>
      </c>
      <c r="I227" s="273">
        <f>INT(SUM(I228:I230)+(SUM(H228:H230))%)</f>
        <v>0</v>
      </c>
      <c r="J227" s="274">
        <f t="shared" si="16"/>
        <v>0</v>
      </c>
      <c r="K227" s="275">
        <f t="shared" si="17"/>
        <v>0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/>
      <c r="G228" s="13"/>
      <c r="H228" s="161">
        <f>ش11!J228</f>
        <v>0</v>
      </c>
      <c r="I228" s="162">
        <f>ش11!K228</f>
        <v>0</v>
      </c>
      <c r="J228" s="159">
        <f t="shared" si="16"/>
        <v>0</v>
      </c>
      <c r="K228" s="163">
        <f t="shared" si="17"/>
        <v>0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/>
      <c r="G229" s="9"/>
      <c r="H229" s="132">
        <f>ش11!J229</f>
        <v>0</v>
      </c>
      <c r="I229" s="133">
        <f>ش11!K229</f>
        <v>0</v>
      </c>
      <c r="J229" s="130">
        <f t="shared" si="16"/>
        <v>0</v>
      </c>
      <c r="K229" s="134">
        <f t="shared" si="17"/>
        <v>0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/>
      <c r="G230" s="14"/>
      <c r="H230" s="167">
        <f>ش11!J230</f>
        <v>0</v>
      </c>
      <c r="I230" s="168">
        <f>ش11!K230</f>
        <v>0</v>
      </c>
      <c r="J230" s="165">
        <f t="shared" si="16"/>
        <v>0</v>
      </c>
      <c r="K230" s="169">
        <f t="shared" si="17"/>
        <v>0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>
        <f>(SUM(G232:G234)+SUM(F232:F234)%-G231)*100</f>
        <v>0</v>
      </c>
      <c r="G231" s="272">
        <f>INT(SUM(G232:G234)+(SUM(F232:F234))%)</f>
        <v>0</v>
      </c>
      <c r="H231" s="271">
        <f>(SUM(I232:I234)+SUM(H232:H234)%-I231)*100</f>
        <v>0</v>
      </c>
      <c r="I231" s="273">
        <f>INT(SUM(I232:I234)+(SUM(H232:H234))%)</f>
        <v>0</v>
      </c>
      <c r="J231" s="274">
        <f t="shared" si="16"/>
        <v>0</v>
      </c>
      <c r="K231" s="275">
        <f t="shared" si="17"/>
        <v>0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/>
      <c r="G232" s="13"/>
      <c r="H232" s="161">
        <f>ش11!J232</f>
        <v>0</v>
      </c>
      <c r="I232" s="162">
        <f>ش11!K232</f>
        <v>0</v>
      </c>
      <c r="J232" s="159">
        <f t="shared" si="16"/>
        <v>0</v>
      </c>
      <c r="K232" s="163">
        <f t="shared" si="17"/>
        <v>0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/>
      <c r="G233" s="9"/>
      <c r="H233" s="132">
        <f>ش11!J233</f>
        <v>0</v>
      </c>
      <c r="I233" s="133">
        <f>ش11!K233</f>
        <v>0</v>
      </c>
      <c r="J233" s="130">
        <f t="shared" si="16"/>
        <v>0</v>
      </c>
      <c r="K233" s="134">
        <f t="shared" si="17"/>
        <v>0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/>
      <c r="G234" s="14"/>
      <c r="H234" s="167">
        <f>ش11!J234</f>
        <v>0</v>
      </c>
      <c r="I234" s="168">
        <f>ش11!K234</f>
        <v>0</v>
      </c>
      <c r="J234" s="165">
        <f t="shared" si="16"/>
        <v>0</v>
      </c>
      <c r="K234" s="169">
        <f t="shared" si="17"/>
        <v>0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>
        <f>(SUM(G236:G238)+SUM(F236:F238)%-G235)*100</f>
        <v>0</v>
      </c>
      <c r="G235" s="272">
        <f>INT(SUM(G236:G238)+(SUM(F236:F238))%)</f>
        <v>0</v>
      </c>
      <c r="H235" s="271">
        <f>(SUM(I236:I238)+SUM(H236:H238)%-I235)*100</f>
        <v>0</v>
      </c>
      <c r="I235" s="273">
        <f>INT(SUM(I236:I238)+(SUM(H236:H238))%)</f>
        <v>22200</v>
      </c>
      <c r="J235" s="274">
        <f t="shared" si="16"/>
        <v>0</v>
      </c>
      <c r="K235" s="275">
        <f t="shared" si="17"/>
        <v>22200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/>
      <c r="G236" s="13"/>
      <c r="H236" s="161">
        <f>ش11!J236</f>
        <v>0</v>
      </c>
      <c r="I236" s="162">
        <f>ش11!K236</f>
        <v>0</v>
      </c>
      <c r="J236" s="159">
        <f t="shared" si="16"/>
        <v>0</v>
      </c>
      <c r="K236" s="163">
        <f t="shared" si="17"/>
        <v>0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/>
      <c r="G237" s="9"/>
      <c r="H237" s="132">
        <f>ش11!J237</f>
        <v>0</v>
      </c>
      <c r="I237" s="133">
        <f>ش11!K237</f>
        <v>0</v>
      </c>
      <c r="J237" s="130">
        <f t="shared" si="16"/>
        <v>0</v>
      </c>
      <c r="K237" s="134">
        <f t="shared" si="17"/>
        <v>0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/>
      <c r="G238" s="14"/>
      <c r="H238" s="167">
        <f>ش11!J238</f>
        <v>0</v>
      </c>
      <c r="I238" s="168">
        <f>ش11!K238</f>
        <v>22200</v>
      </c>
      <c r="J238" s="165">
        <f t="shared" si="16"/>
        <v>0</v>
      </c>
      <c r="K238" s="169">
        <f t="shared" si="17"/>
        <v>22200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>
        <f>(SUM(G240,G244,G248)+SUM(F240,F244,F248)%-G239)*100</f>
        <v>0</v>
      </c>
      <c r="G239" s="272">
        <f>INT(SUM(G240,G244,G248)+(SUM(F240,F244,F248))%)</f>
        <v>0</v>
      </c>
      <c r="H239" s="271">
        <f>(SUM(I240,I244,I248)+SUM(H240,H244,H248)%-I239)*100</f>
        <v>0</v>
      </c>
      <c r="I239" s="273">
        <f>INT(SUM(I240,I244,I248)+(SUM(H240,H244,H248))%)</f>
        <v>138000</v>
      </c>
      <c r="J239" s="274">
        <f t="shared" si="16"/>
        <v>0</v>
      </c>
      <c r="K239" s="275">
        <f t="shared" si="17"/>
        <v>138000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>
        <f>(SUM(G241:G243)+SUM(F241:F243)%-G240)*100</f>
        <v>0</v>
      </c>
      <c r="G240" s="272">
        <f>INT(SUM(G241:G243)+(SUM(F241:F243))%)</f>
        <v>0</v>
      </c>
      <c r="H240" s="271">
        <f>(SUM(I241:I243)+SUM(H241:H243)%-I240)*100</f>
        <v>0</v>
      </c>
      <c r="I240" s="273">
        <f>INT(SUM(I241:I243)+(SUM(H241:H243))%)</f>
        <v>0</v>
      </c>
      <c r="J240" s="274">
        <f t="shared" si="16"/>
        <v>0</v>
      </c>
      <c r="K240" s="275">
        <f t="shared" si="17"/>
        <v>0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/>
      <c r="G241" s="13"/>
      <c r="H241" s="161">
        <f>ش11!J241</f>
        <v>0</v>
      </c>
      <c r="I241" s="162">
        <f>ش11!K241</f>
        <v>0</v>
      </c>
      <c r="J241" s="159">
        <f t="shared" si="16"/>
        <v>0</v>
      </c>
      <c r="K241" s="163">
        <f t="shared" si="17"/>
        <v>0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/>
      <c r="G242" s="9"/>
      <c r="H242" s="132">
        <f>ش11!J242</f>
        <v>0</v>
      </c>
      <c r="I242" s="133">
        <f>ش11!K242</f>
        <v>0</v>
      </c>
      <c r="J242" s="130">
        <f t="shared" si="16"/>
        <v>0</v>
      </c>
      <c r="K242" s="134">
        <f t="shared" si="17"/>
        <v>0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/>
      <c r="G243" s="14"/>
      <c r="H243" s="167">
        <f>ش11!J243</f>
        <v>0</v>
      </c>
      <c r="I243" s="168">
        <f>ش11!K243</f>
        <v>0</v>
      </c>
      <c r="J243" s="165">
        <f t="shared" si="16"/>
        <v>0</v>
      </c>
      <c r="K243" s="169">
        <f t="shared" si="17"/>
        <v>0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>
        <f>(SUM(G245:G247)+SUM(F245:F247)%-G244)*100</f>
        <v>0</v>
      </c>
      <c r="G244" s="272">
        <f>INT(SUM(G245:G247)+(SUM(F245:F247))%)</f>
        <v>0</v>
      </c>
      <c r="H244" s="271">
        <f>(SUM(I245:I247)+SUM(H245:H247)%-I244)*100</f>
        <v>0</v>
      </c>
      <c r="I244" s="273">
        <f>INT(SUM(I245:I247)+(SUM(H245:H247))%)</f>
        <v>138000</v>
      </c>
      <c r="J244" s="274">
        <f t="shared" si="16"/>
        <v>0</v>
      </c>
      <c r="K244" s="275">
        <f t="shared" si="17"/>
        <v>138000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/>
      <c r="G245" s="13"/>
      <c r="H245" s="161">
        <f>ش11!J245</f>
        <v>0</v>
      </c>
      <c r="I245" s="162">
        <f>ش11!K245</f>
        <v>138000</v>
      </c>
      <c r="J245" s="159">
        <f t="shared" si="16"/>
        <v>0</v>
      </c>
      <c r="K245" s="163">
        <f t="shared" si="17"/>
        <v>138000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/>
      <c r="G246" s="9"/>
      <c r="H246" s="132">
        <f>ش11!J246</f>
        <v>0</v>
      </c>
      <c r="I246" s="133">
        <f>ش11!K246</f>
        <v>0</v>
      </c>
      <c r="J246" s="130">
        <f t="shared" si="16"/>
        <v>0</v>
      </c>
      <c r="K246" s="134">
        <f t="shared" si="17"/>
        <v>0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/>
      <c r="G247" s="14"/>
      <c r="H247" s="167">
        <f>ش11!J247</f>
        <v>0</v>
      </c>
      <c r="I247" s="168">
        <f>ش11!K247</f>
        <v>0</v>
      </c>
      <c r="J247" s="165">
        <f t="shared" si="16"/>
        <v>0</v>
      </c>
      <c r="K247" s="169">
        <f t="shared" si="17"/>
        <v>0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>
        <f>(SUM(G249)+SUM(F249)%-G248)*100</f>
        <v>0</v>
      </c>
      <c r="G248" s="272">
        <f>INT(SUM(G249)+(SUM(F249))%)</f>
        <v>0</v>
      </c>
      <c r="H248" s="271">
        <f>(SUM(I249)+SUM(H249)%-I248)*100</f>
        <v>0</v>
      </c>
      <c r="I248" s="273">
        <f>INT(SUM(I249)+(SUM(H249))%)</f>
        <v>0</v>
      </c>
      <c r="J248" s="274">
        <f t="shared" si="16"/>
        <v>0</v>
      </c>
      <c r="K248" s="275">
        <f t="shared" si="17"/>
        <v>0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/>
      <c r="G249" s="16"/>
      <c r="H249" s="189">
        <f>ش11!J249</f>
        <v>0</v>
      </c>
      <c r="I249" s="190">
        <f>ش11!K249</f>
        <v>0</v>
      </c>
      <c r="J249" s="188">
        <f t="shared" si="16"/>
        <v>0</v>
      </c>
      <c r="K249" s="191">
        <f t="shared" si="17"/>
        <v>0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>
        <f>(SUM(G251,G255,G258)+SUM(F251,F255,F258)%-G250)*100</f>
        <v>0</v>
      </c>
      <c r="G250" s="272">
        <f>INT(SUM(G251,G255,G258)+(SUM(F251,F255,F258))%)</f>
        <v>0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>
        <f t="shared" si="16"/>
        <v>0</v>
      </c>
      <c r="K250" s="275">
        <f t="shared" si="17"/>
        <v>0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>
        <f>(SUM(G252:G254)+SUM(F252:F254)%-G251)*100</f>
        <v>0</v>
      </c>
      <c r="G251" s="272">
        <f>INT(SUM(G252:G254)+(SUM(F252:F254))%)</f>
        <v>0</v>
      </c>
      <c r="H251" s="271">
        <f>(SUM(I252:I254)+SUM(H252:H254)%-I251)*100</f>
        <v>0</v>
      </c>
      <c r="I251" s="273">
        <f>INT(SUM(I252:I254)+(SUM(H252:H254))%)</f>
        <v>0</v>
      </c>
      <c r="J251" s="274">
        <f t="shared" si="16"/>
        <v>0</v>
      </c>
      <c r="K251" s="275">
        <f t="shared" si="17"/>
        <v>0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/>
      <c r="G252" s="13"/>
      <c r="H252" s="161">
        <f>ش11!J252</f>
        <v>0</v>
      </c>
      <c r="I252" s="162">
        <f>ش11!K252</f>
        <v>0</v>
      </c>
      <c r="J252" s="159">
        <f t="shared" si="16"/>
        <v>0</v>
      </c>
      <c r="K252" s="163">
        <f t="shared" si="17"/>
        <v>0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/>
      <c r="G253" s="9"/>
      <c r="H253" s="132">
        <f>ش11!J253</f>
        <v>0</v>
      </c>
      <c r="I253" s="133">
        <f>ش11!K253</f>
        <v>0</v>
      </c>
      <c r="J253" s="130">
        <f t="shared" si="16"/>
        <v>0</v>
      </c>
      <c r="K253" s="134">
        <f t="shared" si="17"/>
        <v>0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/>
      <c r="G254" s="14"/>
      <c r="H254" s="167">
        <f>ش11!J254</f>
        <v>0</v>
      </c>
      <c r="I254" s="168">
        <f>ش11!K254</f>
        <v>0</v>
      </c>
      <c r="J254" s="165">
        <f t="shared" si="16"/>
        <v>0</v>
      </c>
      <c r="K254" s="169">
        <f t="shared" si="17"/>
        <v>0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>
        <f>(SUM(G256:G257)+SUM(F256:F257)%-G255)*100</f>
        <v>0</v>
      </c>
      <c r="G255" s="272">
        <f>INT(SUM(G256:G257)+(SUM(F256:F257))%)</f>
        <v>0</v>
      </c>
      <c r="H255" s="271">
        <f>(SUM(I256:I257)+SUM(H256:H257)%-I255)*100</f>
        <v>0</v>
      </c>
      <c r="I255" s="273">
        <f>INT(SUM(I256:I257)+(SUM(H256:H257))%)</f>
        <v>0</v>
      </c>
      <c r="J255" s="274">
        <f t="shared" si="16"/>
        <v>0</v>
      </c>
      <c r="K255" s="275">
        <f t="shared" si="17"/>
        <v>0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/>
      <c r="G256" s="13"/>
      <c r="H256" s="161">
        <f>ش11!J256</f>
        <v>0</v>
      </c>
      <c r="I256" s="162">
        <f>ش11!K256</f>
        <v>0</v>
      </c>
      <c r="J256" s="159">
        <f t="shared" si="16"/>
        <v>0</v>
      </c>
      <c r="K256" s="163">
        <f t="shared" si="17"/>
        <v>0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/>
      <c r="G257" s="14"/>
      <c r="H257" s="167">
        <f>ش11!J257</f>
        <v>0</v>
      </c>
      <c r="I257" s="168">
        <f>ش11!K257</f>
        <v>0</v>
      </c>
      <c r="J257" s="165">
        <f t="shared" si="16"/>
        <v>0</v>
      </c>
      <c r="K257" s="169">
        <f t="shared" si="17"/>
        <v>0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>
        <f>(SUM(G259:G261)+SUM(F259:F261)%-G258)*100</f>
        <v>0</v>
      </c>
      <c r="G258" s="272">
        <f>INT(SUM(G259:G261)+(SUM(F259:F261))%)</f>
        <v>0</v>
      </c>
      <c r="H258" s="271">
        <f>(SUM(I259:I261)+SUM(H259:H261)%-I258)*100</f>
        <v>0</v>
      </c>
      <c r="I258" s="273">
        <f>INT(SUM(I259:I261)+(SUM(H259:H261))%)</f>
        <v>0</v>
      </c>
      <c r="J258" s="274">
        <f t="shared" si="16"/>
        <v>0</v>
      </c>
      <c r="K258" s="275">
        <f t="shared" si="17"/>
        <v>0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/>
      <c r="G259" s="13"/>
      <c r="H259" s="161">
        <f>ش11!J259</f>
        <v>0</v>
      </c>
      <c r="I259" s="162">
        <f>ش11!K259</f>
        <v>0</v>
      </c>
      <c r="J259" s="159">
        <f t="shared" si="16"/>
        <v>0</v>
      </c>
      <c r="K259" s="163">
        <f t="shared" si="17"/>
        <v>0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/>
      <c r="G260" s="9"/>
      <c r="H260" s="132">
        <f>ش11!J260</f>
        <v>0</v>
      </c>
      <c r="I260" s="133">
        <f>ش11!K260</f>
        <v>0</v>
      </c>
      <c r="J260" s="130">
        <f t="shared" si="16"/>
        <v>0</v>
      </c>
      <c r="K260" s="134">
        <f t="shared" si="17"/>
        <v>0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/>
      <c r="G261" s="14"/>
      <c r="H261" s="167">
        <f>ش11!J261</f>
        <v>0</v>
      </c>
      <c r="I261" s="168">
        <f>ش11!K261</f>
        <v>0</v>
      </c>
      <c r="J261" s="165">
        <f t="shared" si="16"/>
        <v>0</v>
      </c>
      <c r="K261" s="169">
        <f t="shared" si="17"/>
        <v>0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>
        <f>(SUM(G263)+SUM(F263)%-G262)*100</f>
        <v>0</v>
      </c>
      <c r="G262" s="272">
        <f>INT(SUM(G263)+(SUM(F263))%)</f>
        <v>0</v>
      </c>
      <c r="H262" s="271">
        <f>(SUM(I263)+SUM(H263)%-I262)*100</f>
        <v>0</v>
      </c>
      <c r="I262" s="273">
        <f>INT(SUM(I263)+(SUM(H263))%)</f>
        <v>0</v>
      </c>
      <c r="J262" s="274">
        <f t="shared" si="16"/>
        <v>0</v>
      </c>
      <c r="K262" s="275">
        <f t="shared" si="17"/>
        <v>0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>
        <f>(SUM(G264:G265)+SUM(F264:F265)%-G263)*100</f>
        <v>0</v>
      </c>
      <c r="G263" s="272">
        <f>INT(SUM(G264:G265)+(SUM(F264:F265))%)</f>
        <v>0</v>
      </c>
      <c r="H263" s="271">
        <f>(SUM(I264:I265)+SUM(H264:H265)%-I263)*100</f>
        <v>0</v>
      </c>
      <c r="I263" s="273">
        <f>INT(SUM(I264:I265)+(SUM(H264:H265))%)</f>
        <v>0</v>
      </c>
      <c r="J263" s="274">
        <f t="shared" si="16"/>
        <v>0</v>
      </c>
      <c r="K263" s="275">
        <f t="shared" si="17"/>
        <v>0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/>
      <c r="G264" s="13"/>
      <c r="H264" s="161">
        <f>ش11!J264</f>
        <v>0</v>
      </c>
      <c r="I264" s="162">
        <f>ش11!K264</f>
        <v>0</v>
      </c>
      <c r="J264" s="159">
        <f t="shared" si="16"/>
        <v>0</v>
      </c>
      <c r="K264" s="163">
        <f t="shared" si="17"/>
        <v>0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/>
      <c r="G265" s="12"/>
      <c r="H265" s="150">
        <f>ش11!J265</f>
        <v>0</v>
      </c>
      <c r="I265" s="151">
        <f>ش11!K265</f>
        <v>0</v>
      </c>
      <c r="J265" s="148">
        <f t="shared" si="16"/>
        <v>0</v>
      </c>
      <c r="K265" s="152">
        <f t="shared" si="17"/>
        <v>0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شهر ديسمبر2024م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الشهر الجاري</v>
      </c>
      <c r="G268" s="487">
        <f>G$2</f>
        <v>0</v>
      </c>
      <c r="H268" s="486" t="str">
        <f>$H$2</f>
        <v>الأشهر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>
        <f>(SUM(G271,G282)+SUM(F271,F282)%-G270)*100</f>
        <v>0</v>
      </c>
      <c r="G270" s="273">
        <f>INT(SUM(G271,G282)+(SUM(F271,F282))%)</f>
        <v>0</v>
      </c>
      <c r="H270" s="271">
        <f>(SUM(I271,I282)+SUM(H271,H282)%-I270)*100</f>
        <v>0</v>
      </c>
      <c r="I270" s="273">
        <f>INT(SUM(I271,I282)+(SUM(H271,H282))%)</f>
        <v>0</v>
      </c>
      <c r="J270" s="274">
        <f t="shared" ref="J270:J290" si="18">(SUM(G270,I270)+SUM(F270,H270)%-K270)*100</f>
        <v>0</v>
      </c>
      <c r="K270" s="275">
        <f t="shared" ref="K270:K290" si="19">INT(SUM(G270,I270)+SUM(F270,H270)%)</f>
        <v>0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>
        <f>(SUM(G272,G277)+SUM(F272,F277)%-G271)*100</f>
        <v>0</v>
      </c>
      <c r="G271" s="273">
        <f>INT(SUM(G272,G277)+(SUM(F272,F277))%)</f>
        <v>0</v>
      </c>
      <c r="H271" s="271">
        <f>(SUM(I272,I277)+SUM(H272,H277)%-I271)*100</f>
        <v>0</v>
      </c>
      <c r="I271" s="273">
        <f>INT(SUM(I272,I277)+(SUM(H272,H277))%)</f>
        <v>0</v>
      </c>
      <c r="J271" s="274">
        <f t="shared" si="18"/>
        <v>0</v>
      </c>
      <c r="K271" s="275">
        <f t="shared" si="19"/>
        <v>0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>
        <f>(SUM(G273:G276)+SUM(F273:F276)%-G272)*100</f>
        <v>0</v>
      </c>
      <c r="G272" s="273">
        <f>INT(SUM(G273:G276)+(SUM(F273:F276))%)</f>
        <v>0</v>
      </c>
      <c r="H272" s="271">
        <f>(SUM(I273:I276)+SUM(H273:H276)%-I272)*100</f>
        <v>0</v>
      </c>
      <c r="I272" s="273">
        <f>INT(SUM(I273:I276)+(SUM(H273:H276))%)</f>
        <v>0</v>
      </c>
      <c r="J272" s="274">
        <f t="shared" si="18"/>
        <v>0</v>
      </c>
      <c r="K272" s="275">
        <f t="shared" si="19"/>
        <v>0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/>
      <c r="G273" s="17"/>
      <c r="H273" s="161">
        <f>ش11!J273</f>
        <v>0</v>
      </c>
      <c r="I273" s="162">
        <f>ش11!K273</f>
        <v>0</v>
      </c>
      <c r="J273" s="159">
        <f t="shared" si="18"/>
        <v>0</v>
      </c>
      <c r="K273" s="163">
        <f t="shared" si="19"/>
        <v>0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/>
      <c r="G274" s="20"/>
      <c r="H274" s="132">
        <f>ش11!J274</f>
        <v>0</v>
      </c>
      <c r="I274" s="133">
        <f>ش11!K274</f>
        <v>0</v>
      </c>
      <c r="J274" s="130">
        <f t="shared" si="18"/>
        <v>0</v>
      </c>
      <c r="K274" s="134">
        <f t="shared" si="19"/>
        <v>0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/>
      <c r="G275" s="20"/>
      <c r="H275" s="132">
        <f>ش11!J275</f>
        <v>0</v>
      </c>
      <c r="I275" s="133">
        <f>ش11!K275</f>
        <v>0</v>
      </c>
      <c r="J275" s="130">
        <f t="shared" si="18"/>
        <v>0</v>
      </c>
      <c r="K275" s="134">
        <f t="shared" si="19"/>
        <v>0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/>
      <c r="G276" s="18"/>
      <c r="H276" s="167">
        <f>ش11!J276</f>
        <v>0</v>
      </c>
      <c r="I276" s="168">
        <f>ش11!K276</f>
        <v>0</v>
      </c>
      <c r="J276" s="165">
        <f t="shared" si="18"/>
        <v>0</v>
      </c>
      <c r="K276" s="169">
        <f t="shared" si="19"/>
        <v>0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>
        <f>(SUM(G278:G281)+SUM(F278:F281)%-G277)*100</f>
        <v>0</v>
      </c>
      <c r="G277" s="273">
        <f>INT(SUM(G278:G281)+(SUM(F278:F281))%)</f>
        <v>0</v>
      </c>
      <c r="H277" s="271">
        <f>(SUM(I278:I281)+SUM(H278:H281)%-I277)*100</f>
        <v>0</v>
      </c>
      <c r="I277" s="273">
        <f>INT(SUM(I278:I281)+(SUM(H278:H281))%)</f>
        <v>0</v>
      </c>
      <c r="J277" s="274">
        <f t="shared" si="18"/>
        <v>0</v>
      </c>
      <c r="K277" s="275">
        <f t="shared" si="19"/>
        <v>0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/>
      <c r="G278" s="17"/>
      <c r="H278" s="161">
        <f>ش11!J278</f>
        <v>0</v>
      </c>
      <c r="I278" s="162">
        <f>ش11!K278</f>
        <v>0</v>
      </c>
      <c r="J278" s="159">
        <f t="shared" si="18"/>
        <v>0</v>
      </c>
      <c r="K278" s="163">
        <f t="shared" si="19"/>
        <v>0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/>
      <c r="G279" s="20"/>
      <c r="H279" s="132">
        <f>ش11!J279</f>
        <v>0</v>
      </c>
      <c r="I279" s="133">
        <f>ش11!K279</f>
        <v>0</v>
      </c>
      <c r="J279" s="130">
        <f t="shared" si="18"/>
        <v>0</v>
      </c>
      <c r="K279" s="134">
        <f t="shared" si="19"/>
        <v>0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/>
      <c r="G280" s="20"/>
      <c r="H280" s="132">
        <f>ش11!J280</f>
        <v>0</v>
      </c>
      <c r="I280" s="133">
        <f>ش11!K280</f>
        <v>0</v>
      </c>
      <c r="J280" s="130">
        <f t="shared" si="18"/>
        <v>0</v>
      </c>
      <c r="K280" s="134">
        <f t="shared" si="19"/>
        <v>0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/>
      <c r="G281" s="18"/>
      <c r="H281" s="167">
        <f>ش11!J281</f>
        <v>0</v>
      </c>
      <c r="I281" s="168">
        <f>ش11!K281</f>
        <v>0</v>
      </c>
      <c r="J281" s="165">
        <f t="shared" si="18"/>
        <v>0</v>
      </c>
      <c r="K281" s="169">
        <f t="shared" si="19"/>
        <v>0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>
        <f>(SUM(G283,G286,G288)+SUM(F283,F286,F288)%-G282)*100</f>
        <v>0</v>
      </c>
      <c r="G282" s="273">
        <f>INT(SUM(G283,G286,G288)+(SUM(F283,F286,F288))%)</f>
        <v>0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>
        <f t="shared" si="18"/>
        <v>0</v>
      </c>
      <c r="K282" s="275">
        <f t="shared" si="19"/>
        <v>0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>
        <f>(SUM(G284:G285)+SUM(F284:F285)%-G283)*100</f>
        <v>0</v>
      </c>
      <c r="G283" s="273">
        <f>INT(SUM(G284:G285)+(SUM(F284:F285))%)</f>
        <v>0</v>
      </c>
      <c r="H283" s="271">
        <f>(SUM(I284:I285)+SUM(H284:H285)%-I283)*100</f>
        <v>0</v>
      </c>
      <c r="I283" s="273">
        <f>INT(SUM(I284:I285)+(SUM(H284:H285))%)</f>
        <v>0</v>
      </c>
      <c r="J283" s="274">
        <f t="shared" si="18"/>
        <v>0</v>
      </c>
      <c r="K283" s="275">
        <f t="shared" si="19"/>
        <v>0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/>
      <c r="G284" s="17"/>
      <c r="H284" s="161">
        <f>ش11!J284</f>
        <v>0</v>
      </c>
      <c r="I284" s="162">
        <f>ش11!K284</f>
        <v>0</v>
      </c>
      <c r="J284" s="159">
        <f t="shared" si="18"/>
        <v>0</v>
      </c>
      <c r="K284" s="163">
        <f t="shared" si="19"/>
        <v>0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/>
      <c r="G285" s="18"/>
      <c r="H285" s="167">
        <f>ش11!J285</f>
        <v>0</v>
      </c>
      <c r="I285" s="168">
        <f>ش11!K285</f>
        <v>0</v>
      </c>
      <c r="J285" s="165">
        <f t="shared" si="18"/>
        <v>0</v>
      </c>
      <c r="K285" s="169">
        <f t="shared" si="19"/>
        <v>0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>
        <f>(SUM(G287)+SUM(F287)%-G286)*100</f>
        <v>0</v>
      </c>
      <c r="G286" s="273">
        <f>INT(SUM(G287)+(SUM(F287))%)</f>
        <v>0</v>
      </c>
      <c r="H286" s="271">
        <f>(SUM(I287)+SUM(H287)%-I286)*100</f>
        <v>0</v>
      </c>
      <c r="I286" s="273">
        <f>INT(SUM(I287)+(SUM(H287))%)</f>
        <v>0</v>
      </c>
      <c r="J286" s="274">
        <f t="shared" si="18"/>
        <v>0</v>
      </c>
      <c r="K286" s="275">
        <f t="shared" si="19"/>
        <v>0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/>
      <c r="G287" s="19"/>
      <c r="H287" s="189">
        <f>ش11!J287</f>
        <v>0</v>
      </c>
      <c r="I287" s="190">
        <f>ش11!K287</f>
        <v>0</v>
      </c>
      <c r="J287" s="188">
        <f t="shared" si="18"/>
        <v>0</v>
      </c>
      <c r="K287" s="191">
        <f t="shared" si="19"/>
        <v>0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>
        <f>(SUM(G289)+SUM(F289)%-G288)*100</f>
        <v>0</v>
      </c>
      <c r="G288" s="273">
        <f>INT(SUM(G289)+(SUM(F289))%)</f>
        <v>0</v>
      </c>
      <c r="H288" s="271">
        <f>(SUM(I289)+SUM(H289)%-I288)*100</f>
        <v>0</v>
      </c>
      <c r="I288" s="273">
        <f>INT(SUM(I289)+(SUM(H289))%)</f>
        <v>0</v>
      </c>
      <c r="J288" s="274">
        <f t="shared" si="18"/>
        <v>0</v>
      </c>
      <c r="K288" s="275">
        <f t="shared" si="19"/>
        <v>0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/>
      <c r="G289" s="21"/>
      <c r="H289" s="194">
        <f>ش11!J289</f>
        <v>0</v>
      </c>
      <c r="I289" s="195">
        <f>ش11!K289</f>
        <v>0</v>
      </c>
      <c r="J289" s="192">
        <f t="shared" si="18"/>
        <v>0</v>
      </c>
      <c r="K289" s="196">
        <f t="shared" si="19"/>
        <v>0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>
        <f>(SUM(G177,G204,G270)+SUM(F177,F204,F270)%-G290)*100</f>
        <v>0</v>
      </c>
      <c r="G290" s="312">
        <f>INT(SUM(G177,G204,G270)+(SUM(F177,F204,F270))%)</f>
        <v>0</v>
      </c>
      <c r="H290" s="311">
        <f>(SUM(I177,I204,I270)+SUM(H177,H204,H270)%-I290)*100</f>
        <v>0</v>
      </c>
      <c r="I290" s="312">
        <f>INT(SUM(I177,I204,I270)+(SUM(H177,H204,H270))%)</f>
        <v>435400</v>
      </c>
      <c r="J290" s="313">
        <f t="shared" si="18"/>
        <v>0</v>
      </c>
      <c r="K290" s="314">
        <f t="shared" si="19"/>
        <v>435400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شهر ديسمبر2024م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الشهر الجاري</v>
      </c>
      <c r="G293" s="487">
        <f>G$2</f>
        <v>0</v>
      </c>
      <c r="H293" s="486" t="str">
        <f>$H$2</f>
        <v>الأشهر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>
        <f>(SUM(G296,G309)+SUM(F296,F309)%-G295)*100</f>
        <v>0</v>
      </c>
      <c r="G295" s="285">
        <f>INT(SUM(G296,G309)+(SUM(F296,F309))%)</f>
        <v>0</v>
      </c>
      <c r="H295" s="284">
        <f>(SUM(I296,I309)+SUM(H296,H309)%-I295)*100</f>
        <v>0</v>
      </c>
      <c r="I295" s="285">
        <f>INT(SUM(I296,I309)+(SUM(H296,H309))%)</f>
        <v>0</v>
      </c>
      <c r="J295" s="284">
        <f t="shared" ref="J295:J317" si="20">(SUM(G295,I295)+SUM(F295,H295)%-K295)*100</f>
        <v>0</v>
      </c>
      <c r="K295" s="286">
        <f t="shared" ref="K295:K317" si="21">INT(SUM(G295,I295)+SUM(F295,H295)%)</f>
        <v>0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>
        <f>(SUM(G297,G301,G305)+SUM(F297,F301,F305)%-G296)*100</f>
        <v>0</v>
      </c>
      <c r="G296" s="273">
        <f>INT(SUM(G297,G301,G305)+(SUM(F297,F301,F305))%)</f>
        <v>0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>
        <f t="shared" si="20"/>
        <v>0</v>
      </c>
      <c r="K296" s="275">
        <f t="shared" si="21"/>
        <v>0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>
        <f>(SUM(G298:G300)+SUM(F298:F300)%-G297)*100</f>
        <v>0</v>
      </c>
      <c r="G297" s="273">
        <f>INT(SUM(G298:G300)+(SUM(F298:F300))%)</f>
        <v>0</v>
      </c>
      <c r="H297" s="271">
        <f>(SUM(I298:I300)+SUM(H298:H300)%-I297)*100</f>
        <v>0</v>
      </c>
      <c r="I297" s="273">
        <f>INT(SUM(I298:I300)+(SUM(H298:H300))%)</f>
        <v>0</v>
      </c>
      <c r="J297" s="271">
        <f t="shared" si="20"/>
        <v>0</v>
      </c>
      <c r="K297" s="275">
        <f t="shared" si="21"/>
        <v>0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/>
      <c r="G298" s="17"/>
      <c r="H298" s="161">
        <f>ش11!J298</f>
        <v>0</v>
      </c>
      <c r="I298" s="162">
        <f>ش11!K298</f>
        <v>0</v>
      </c>
      <c r="J298" s="161">
        <f t="shared" si="20"/>
        <v>0</v>
      </c>
      <c r="K298" s="163">
        <f t="shared" si="21"/>
        <v>0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/>
      <c r="G299" s="20"/>
      <c r="H299" s="132">
        <f>ش11!J299</f>
        <v>0</v>
      </c>
      <c r="I299" s="133">
        <f>ش11!K299</f>
        <v>0</v>
      </c>
      <c r="J299" s="132">
        <f t="shared" si="20"/>
        <v>0</v>
      </c>
      <c r="K299" s="134">
        <f t="shared" si="21"/>
        <v>0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/>
      <c r="G300" s="18"/>
      <c r="H300" s="167">
        <f>ش11!J300</f>
        <v>0</v>
      </c>
      <c r="I300" s="168">
        <f>ش11!K300</f>
        <v>0</v>
      </c>
      <c r="J300" s="167">
        <f t="shared" si="20"/>
        <v>0</v>
      </c>
      <c r="K300" s="169">
        <f t="shared" si="21"/>
        <v>0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>
        <f>(SUM(G302:G304)+SUM(F302:F304)%-G301)*100</f>
        <v>0</v>
      </c>
      <c r="G301" s="273">
        <f>INT(SUM(G302:G304)+(SUM(F302:F304))%)</f>
        <v>0</v>
      </c>
      <c r="H301" s="271">
        <f>(SUM(I302:I304)+SUM(H302:H304)%-I301)*100</f>
        <v>0</v>
      </c>
      <c r="I301" s="273">
        <f>INT(SUM(I302:I304)+(SUM(H302:H304))%)</f>
        <v>0</v>
      </c>
      <c r="J301" s="271">
        <f t="shared" si="20"/>
        <v>0</v>
      </c>
      <c r="K301" s="275">
        <f t="shared" si="21"/>
        <v>0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/>
      <c r="G302" s="17"/>
      <c r="H302" s="161">
        <f>ش11!J302</f>
        <v>0</v>
      </c>
      <c r="I302" s="162">
        <f>ش11!K302</f>
        <v>0</v>
      </c>
      <c r="J302" s="161">
        <f t="shared" si="20"/>
        <v>0</v>
      </c>
      <c r="K302" s="163">
        <f t="shared" si="21"/>
        <v>0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/>
      <c r="G303" s="20"/>
      <c r="H303" s="132">
        <f>ش11!J303</f>
        <v>0</v>
      </c>
      <c r="I303" s="133">
        <f>ش11!K303</f>
        <v>0</v>
      </c>
      <c r="J303" s="132">
        <f t="shared" si="20"/>
        <v>0</v>
      </c>
      <c r="K303" s="134">
        <f t="shared" si="21"/>
        <v>0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/>
      <c r="G304" s="18"/>
      <c r="H304" s="167">
        <f>ش11!J304</f>
        <v>0</v>
      </c>
      <c r="I304" s="168">
        <f>ش11!K304</f>
        <v>0</v>
      </c>
      <c r="J304" s="167">
        <f t="shared" si="20"/>
        <v>0</v>
      </c>
      <c r="K304" s="169">
        <f t="shared" si="21"/>
        <v>0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>
        <f>(SUM(G306:G308)+SUM(F306:F308)%-G305)*100</f>
        <v>0</v>
      </c>
      <c r="G305" s="273">
        <f>INT(SUM(G306:G308)+(SUM(F306:F308))%)</f>
        <v>0</v>
      </c>
      <c r="H305" s="271">
        <f>(SUM(I306:I308)+SUM(H306:H308)%-I305)*100</f>
        <v>0</v>
      </c>
      <c r="I305" s="273">
        <f>INT(SUM(I306:I308)+(SUM(H306:H308))%)</f>
        <v>0</v>
      </c>
      <c r="J305" s="271">
        <f t="shared" si="20"/>
        <v>0</v>
      </c>
      <c r="K305" s="275">
        <f t="shared" si="21"/>
        <v>0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/>
      <c r="G306" s="17"/>
      <c r="H306" s="161">
        <f>ش11!J306</f>
        <v>0</v>
      </c>
      <c r="I306" s="162">
        <f>ش11!K306</f>
        <v>0</v>
      </c>
      <c r="J306" s="161">
        <f t="shared" si="20"/>
        <v>0</v>
      </c>
      <c r="K306" s="163">
        <f t="shared" si="21"/>
        <v>0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/>
      <c r="G307" s="20"/>
      <c r="H307" s="132">
        <f>ش11!J307</f>
        <v>0</v>
      </c>
      <c r="I307" s="133">
        <f>ش11!K307</f>
        <v>0</v>
      </c>
      <c r="J307" s="132">
        <f t="shared" si="20"/>
        <v>0</v>
      </c>
      <c r="K307" s="134">
        <f t="shared" si="21"/>
        <v>0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/>
      <c r="G308" s="18"/>
      <c r="H308" s="167">
        <f>ش11!J308</f>
        <v>0</v>
      </c>
      <c r="I308" s="168">
        <f>ش11!K308</f>
        <v>0</v>
      </c>
      <c r="J308" s="167">
        <f t="shared" si="20"/>
        <v>0</v>
      </c>
      <c r="K308" s="169">
        <f t="shared" si="21"/>
        <v>0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>
        <f>(SUM(G310,G316)+SUM(F310,F316)%-G309)*100</f>
        <v>0</v>
      </c>
      <c r="G309" s="273">
        <f>INT(SUM(G310,G316)+(SUM(F310,F316))%)</f>
        <v>0</v>
      </c>
      <c r="H309" s="271">
        <f>(SUM(I310,I316)+SUM(H310,H316)%-I309)*100</f>
        <v>0</v>
      </c>
      <c r="I309" s="273">
        <f>INT(SUM(I310,I316)+(SUM(H310,H316))%)</f>
        <v>0</v>
      </c>
      <c r="J309" s="271">
        <f t="shared" si="20"/>
        <v>0</v>
      </c>
      <c r="K309" s="275">
        <f t="shared" si="21"/>
        <v>0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>
        <f>(SUM(G311:G315)+SUM(F311:F315)%-G310)*100</f>
        <v>0</v>
      </c>
      <c r="G310" s="273">
        <f>INT(SUM(G311:G315)+(SUM(F311:F315))%)</f>
        <v>0</v>
      </c>
      <c r="H310" s="271">
        <f>(SUM(I311:I315)+SUM(H311:H315)%-I310)*100</f>
        <v>0</v>
      </c>
      <c r="I310" s="273">
        <f>INT(SUM(I311:I315)+(SUM(H311:H315))%)</f>
        <v>0</v>
      </c>
      <c r="J310" s="271">
        <f t="shared" si="20"/>
        <v>0</v>
      </c>
      <c r="K310" s="275">
        <f t="shared" si="21"/>
        <v>0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/>
      <c r="G311" s="17"/>
      <c r="H311" s="161">
        <f>ش11!J311</f>
        <v>0</v>
      </c>
      <c r="I311" s="162">
        <f>ش11!K311</f>
        <v>0</v>
      </c>
      <c r="J311" s="161">
        <f t="shared" si="20"/>
        <v>0</v>
      </c>
      <c r="K311" s="163">
        <f t="shared" si="21"/>
        <v>0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/>
      <c r="G312" s="20"/>
      <c r="H312" s="132">
        <f>ش11!J312</f>
        <v>0</v>
      </c>
      <c r="I312" s="133">
        <f>ش11!K312</f>
        <v>0</v>
      </c>
      <c r="J312" s="132">
        <f t="shared" si="20"/>
        <v>0</v>
      </c>
      <c r="K312" s="134">
        <f t="shared" si="21"/>
        <v>0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/>
      <c r="G313" s="20"/>
      <c r="H313" s="132">
        <f>ش11!J313</f>
        <v>0</v>
      </c>
      <c r="I313" s="133">
        <f>ش11!K313</f>
        <v>0</v>
      </c>
      <c r="J313" s="132">
        <f t="shared" si="20"/>
        <v>0</v>
      </c>
      <c r="K313" s="134">
        <f t="shared" si="21"/>
        <v>0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/>
      <c r="G314" s="20"/>
      <c r="H314" s="132">
        <f>ش11!J314</f>
        <v>0</v>
      </c>
      <c r="I314" s="133">
        <f>ش11!K314</f>
        <v>0</v>
      </c>
      <c r="J314" s="132">
        <f t="shared" si="20"/>
        <v>0</v>
      </c>
      <c r="K314" s="134">
        <f t="shared" si="21"/>
        <v>0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/>
      <c r="G315" s="18"/>
      <c r="H315" s="167">
        <f>ش11!J315</f>
        <v>0</v>
      </c>
      <c r="I315" s="168">
        <f>ش11!K315</f>
        <v>0</v>
      </c>
      <c r="J315" s="167">
        <f t="shared" si="20"/>
        <v>0</v>
      </c>
      <c r="K315" s="169">
        <f t="shared" si="21"/>
        <v>0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>
        <f>(SUM(G317)+SUM(F317)%-G316)*100</f>
        <v>0</v>
      </c>
      <c r="G316" s="273">
        <f>INT(SUM(G317)+(SUM(F317))%)</f>
        <v>0</v>
      </c>
      <c r="H316" s="271">
        <f>(SUM(I317)+SUM(H317)%-I316)*100</f>
        <v>0</v>
      </c>
      <c r="I316" s="273">
        <f>INT(SUM(I317)+(SUM(H317))%)</f>
        <v>0</v>
      </c>
      <c r="J316" s="271">
        <f t="shared" si="20"/>
        <v>0</v>
      </c>
      <c r="K316" s="275">
        <f t="shared" si="21"/>
        <v>0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/>
      <c r="G317" s="21"/>
      <c r="H317" s="194">
        <f>ش11!J317</f>
        <v>0</v>
      </c>
      <c r="I317" s="195">
        <f>ش11!K317</f>
        <v>0</v>
      </c>
      <c r="J317" s="194">
        <f t="shared" si="20"/>
        <v>0</v>
      </c>
      <c r="K317" s="196">
        <f t="shared" si="21"/>
        <v>0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>
        <f>F290</f>
        <v>0</v>
      </c>
      <c r="G319" s="229">
        <f>G290</f>
        <v>0</v>
      </c>
      <c r="H319" s="223">
        <f>H290</f>
        <v>0</v>
      </c>
      <c r="I319" s="229">
        <f>I290</f>
        <v>435400</v>
      </c>
      <c r="J319" s="326">
        <f>(SUM(G319,I319)+SUM(F319,H319)%-K319)*100</f>
        <v>0</v>
      </c>
      <c r="K319" s="327">
        <f>INT(SUM(G319,I319)+SUM(F319,H319)%)</f>
        <v>435400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>
        <f>F295</f>
        <v>0</v>
      </c>
      <c r="G320" s="230">
        <f>G295</f>
        <v>0</v>
      </c>
      <c r="H320" s="224">
        <f>H295</f>
        <v>0</v>
      </c>
      <c r="I320" s="230">
        <f>I295</f>
        <v>0</v>
      </c>
      <c r="J320" s="328">
        <f>(SUM(G320,I320)+SUM(F320,H320)%-K320)*100</f>
        <v>0</v>
      </c>
      <c r="K320" s="329">
        <f>INT(SUM(G320,I320)+SUM(F320,H320)%)</f>
        <v>0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>
        <f>(SUM(G319:G320)+SUM(F319:F320)%-G321)*100</f>
        <v>0</v>
      </c>
      <c r="G321" s="317">
        <f>INT(SUM(G319:G320)+(SUM(F319:F320))%)</f>
        <v>0</v>
      </c>
      <c r="H321" s="311">
        <f>(SUM(I319:I320)+SUM(H319:H320)%-I321)*100</f>
        <v>0</v>
      </c>
      <c r="I321" s="317">
        <f>INT(SUM(I319:I320)+(SUM(H319:H320))%)</f>
        <v>435400</v>
      </c>
      <c r="J321" s="311">
        <f>(SUM(G321,I321)+SUM(F321,H321)%-K321)*100</f>
        <v>0</v>
      </c>
      <c r="K321" s="314">
        <f>INT(SUM(G321,I321)+SUM(F321,H321)%)</f>
        <v>435400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>
        <f>J321</f>
        <v>0</v>
      </c>
      <c r="G322" s="236">
        <f>K321</f>
        <v>435400</v>
      </c>
      <c r="H322" s="185"/>
      <c r="I322" s="184"/>
      <c r="J322" s="284">
        <f>(SUM(G322,I322)+SUM(F322,H322)%-K322)*100</f>
        <v>0</v>
      </c>
      <c r="K322" s="286">
        <f>INT(SUM(G322,I322)+SUM(F322,H322)%)</f>
        <v>435400</v>
      </c>
    </row>
    <row r="323" spans="1:11" ht="36" customHeight="1" thickTop="1" thickBot="1">
      <c r="A323" s="466"/>
      <c r="B323" s="466"/>
      <c r="C323" s="466"/>
      <c r="D323" s="466"/>
      <c r="E323" s="466"/>
      <c r="F323" s="237">
        <f>SUM(SUM(F322%,G322,-F321%,-G321),-$G$323)*100</f>
        <v>0</v>
      </c>
      <c r="G323" s="232">
        <f>INT(SUM(F322%,G322)-(SUM(F321%,G321)))</f>
        <v>435400</v>
      </c>
      <c r="H323" s="194">
        <f>SUM(SUM(-H322%,-I322,H321%,I321),-$I$323)*100</f>
        <v>0</v>
      </c>
      <c r="I323" s="193">
        <f>INT(SUM(H321%,I321)-SUM(H322%,I322))</f>
        <v>435400</v>
      </c>
      <c r="J323" s="290" t="e">
        <f ca="1">_mod2(SUM(H323%,I323)-SUM(F323%,G323),1)*100</f>
        <v>#NAME?</v>
      </c>
      <c r="K323" s="291">
        <f>INT(SUM(H323%,I323)-SUM(F323%,G323))</f>
        <v>0</v>
      </c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dataValidations count="2">
    <dataValidation type="whole" allowBlank="1" showInputMessage="1" showErrorMessage="1" errorTitle="خطأ:" error="تأكد من المبلغ الذي كتبته." promptTitle="تنبيه:" prompt="إدخل عدد صحيح." sqref="G18:G19 G21:G22 G25 G28:G30 G33 G35:G37 G39:G46 G52:G54 G57:G59 G61:G65 G70:G73 G76:G78 G80:G89 G94:G100 G102:G120 G123 G125:G126 G129:G130 G132:G133 G136:G139 G147:G149 G151:G153 G155:G157 G160:G164 G180 G182 G184:G185 G187:G192 G195:G196 G198:G199 G201:G202 G207:G208 G210 G212:G213 G215:G218 G224:G226 G228:G230 G232:G234 G236:G238 G241:G243 G245:G247 G249 G252:G254 G256:G257 G259:G261 G264:G265 G273:G276 G278:G281 G284:G285 G287 G289 G298:G300 G302:G304 G306:G308 G311:G315 G317 G7:G15">
      <formula1>-9.99999999999999E+67</formula1>
      <formula2>9.99999999999999E+67</formula2>
    </dataValidation>
    <dataValidation type="whole" allowBlank="1" showInputMessage="1" showErrorMessage="1" errorTitle="خطأ:" error="تأكد من المبلغ الذي كتبته." promptTitle="تنبيه:" prompt="إدخل عدد صحيح بين -99 و 99." sqref="F7:F15 F18:F19 F21:F22 F25 F28:F30 F33 F35:F37 F39:F46 F52:F54 F57:F59 F61:F65 F70:F73 F76:F78 F80:F89 F94:F100 F102:F120 F123 F125:F126 F129:F130 F132:F133 F136:F139 F147:F149 F151:F153 F155:F157 F160:F164 F180 F182 F184:F185 F187:F192 F195:F196 F198:F199 F201:F202 F207:F208 F210 F212:F213 F215:F218 F224:F226 F228:F230 F232:F234 F236:F238 F241:F243 F245:F247 F249 F252:F254 F256:F257 F259:F261 F264:F265 F273:F276 F278:F281 F284:F285 F287 F289 F298:F300 F302:F304 F306:F308 F311:F315 F317">
      <formula1>-99</formula1>
      <formula2>99</formula2>
    </dataValidation>
  </dataValidations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0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D21" sqref="D21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ش12!$A$1</f>
        <v>#NAME?</v>
      </c>
      <c r="B1" s="547"/>
      <c r="C1" s="547"/>
      <c r="D1" s="547"/>
      <c r="E1" s="547"/>
      <c r="F1" s="76"/>
      <c r="H1" s="78" t="str">
        <f>ش12!$F$1</f>
        <v xml:space="preserve"> شهر ديسمبر2024م </v>
      </c>
      <c r="I1" s="543"/>
      <c r="J1" s="543"/>
      <c r="K1" s="76"/>
      <c r="L1" s="546" t="str">
        <f>ديسمبر!$C$42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شهر ديسمبر2024م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41</v>
      </c>
      <c r="T2" s="541"/>
      <c r="U2" s="541"/>
      <c r="V2" s="542"/>
      <c r="W2" s="541" t="s">
        <v>42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43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45</v>
      </c>
      <c r="D3" s="552"/>
      <c r="E3" s="553" t="s">
        <v>3</v>
      </c>
      <c r="F3" s="552"/>
      <c r="G3" s="92"/>
      <c r="H3" s="555"/>
      <c r="I3" s="93"/>
      <c r="J3" s="550" t="s">
        <v>3</v>
      </c>
      <c r="K3" s="553"/>
      <c r="L3" s="557" t="s">
        <v>45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91</v>
      </c>
      <c r="B6" s="350">
        <f>INT(SUM(F6,D6)+SUM(E6,C6)%)</f>
        <v>135476200</v>
      </c>
      <c r="C6" s="351">
        <f>ع11!A6</f>
        <v>0</v>
      </c>
      <c r="D6" s="352">
        <f>ع11!B6</f>
        <v>0</v>
      </c>
      <c r="E6" s="351">
        <f>ش12!J170</f>
        <v>91</v>
      </c>
      <c r="F6" s="353">
        <f>ش12!K170</f>
        <v>135476200</v>
      </c>
      <c r="G6" s="354"/>
      <c r="H6" s="355" t="s">
        <v>53</v>
      </c>
      <c r="I6" s="356"/>
      <c r="J6" s="351">
        <f>ش12!F170</f>
        <v>0</v>
      </c>
      <c r="K6" s="352">
        <f>ش12!G170</f>
        <v>0</v>
      </c>
      <c r="L6" s="351">
        <f>ع11!N6</f>
        <v>91</v>
      </c>
      <c r="M6" s="353">
        <f>ع11!O6</f>
        <v>135476200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ع11!AF6</f>
        <v>0</v>
      </c>
      <c r="T6" s="420">
        <f>ع11!AG6</f>
        <v>0</v>
      </c>
      <c r="U6" s="351">
        <f>ع11!AH6</f>
        <v>91</v>
      </c>
      <c r="V6" s="421">
        <f>ع11!AI6</f>
        <v>135476200</v>
      </c>
      <c r="W6" s="349">
        <f t="shared" ref="W6:X10" si="1">E6</f>
        <v>91</v>
      </c>
      <c r="X6" s="364">
        <f t="shared" si="1"/>
        <v>135476200</v>
      </c>
      <c r="Y6" s="349">
        <f t="shared" ref="Y6:Z10" si="2">J6</f>
        <v>0</v>
      </c>
      <c r="Z6" s="357">
        <f t="shared" si="2"/>
        <v>0</v>
      </c>
      <c r="AA6" s="342"/>
      <c r="AB6" s="349">
        <f>(SUM(T6,X6)+SUM(S6,W6)%-AC6)*100</f>
        <v>91</v>
      </c>
      <c r="AC6" s="350">
        <f>INT(SUM(T6,X6)+SUM(S6,W6)%)</f>
        <v>135476200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0</v>
      </c>
      <c r="AI6" s="357">
        <f>IF(AC6+AB6/100&lt;AE6+AD6/100,INT(((AE6+AD6/100)-(AC6+AB6/100))),0)</f>
        <v>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ع11!A7</f>
        <v>0</v>
      </c>
      <c r="D7" s="369">
        <f>ع11!B7</f>
        <v>435400</v>
      </c>
      <c r="E7" s="368">
        <f>ش12!$F$321</f>
        <v>0</v>
      </c>
      <c r="F7" s="370">
        <f>ش12!$G$321</f>
        <v>0</v>
      </c>
      <c r="G7" s="348"/>
      <c r="H7" s="371" t="s">
        <v>54</v>
      </c>
      <c r="I7" s="356"/>
      <c r="J7" s="368">
        <f>ش12!J321</f>
        <v>0</v>
      </c>
      <c r="K7" s="369">
        <f>ش12!K321</f>
        <v>435400</v>
      </c>
      <c r="L7" s="368">
        <f>ع11!N7</f>
        <v>0</v>
      </c>
      <c r="M7" s="370">
        <f>ع11!O7</f>
        <v>0</v>
      </c>
      <c r="N7" s="366">
        <f>(SUM(K7,M7)+SUM(J7,L7)%-O7)*100</f>
        <v>0</v>
      </c>
      <c r="O7" s="372">
        <f>INT(SUM(K7,M7)+SUM(J7,L7)%)</f>
        <v>435400</v>
      </c>
      <c r="P7" s="358"/>
      <c r="Q7" s="342"/>
      <c r="R7" s="373" t="str">
        <f t="shared" si="0"/>
        <v xml:space="preserve">الإستخدامات </v>
      </c>
      <c r="S7" s="368">
        <f>ع11!AF7</f>
        <v>0</v>
      </c>
      <c r="T7" s="370">
        <f>ع11!AG7</f>
        <v>435400</v>
      </c>
      <c r="U7" s="368">
        <f>ع11!AH7</f>
        <v>0</v>
      </c>
      <c r="V7" s="412">
        <f>ع11!AI7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435400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435400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ع11!A8</f>
        <v>91</v>
      </c>
      <c r="D8" s="369">
        <f>ع11!B8</f>
        <v>135476200</v>
      </c>
      <c r="E8" s="374">
        <f>(SUM(SUM(K6,J6%),SUM(-K22,-J22%),-$F$8))*100</f>
        <v>0</v>
      </c>
      <c r="F8" s="375">
        <f>INT(SUM(SUM(K6,J6%),SUM(-K22,-J22%)))</f>
        <v>0</v>
      </c>
      <c r="G8" s="348"/>
      <c r="H8" s="333" t="s">
        <v>55</v>
      </c>
      <c r="I8" s="334"/>
      <c r="J8" s="374">
        <f>E8</f>
        <v>0</v>
      </c>
      <c r="K8" s="378">
        <f>F8</f>
        <v>0</v>
      </c>
      <c r="L8" s="368">
        <f>ع11!N8</f>
        <v>91</v>
      </c>
      <c r="M8" s="370">
        <f>ع11!O8</f>
        <v>135476200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ع11!AF8</f>
        <v>0</v>
      </c>
      <c r="T8" s="369">
        <f>ع11!AG8</f>
        <v>0</v>
      </c>
      <c r="U8" s="368">
        <f>ع11!AH8</f>
        <v>0</v>
      </c>
      <c r="V8" s="412">
        <f>ع11!AI8</f>
        <v>0</v>
      </c>
      <c r="W8" s="366">
        <f t="shared" si="1"/>
        <v>0</v>
      </c>
      <c r="X8" s="377">
        <f t="shared" si="1"/>
        <v>0</v>
      </c>
      <c r="Y8" s="366">
        <f t="shared" si="2"/>
        <v>0</v>
      </c>
      <c r="Z8" s="372">
        <f t="shared" si="2"/>
        <v>0</v>
      </c>
      <c r="AA8" s="342"/>
      <c r="AB8" s="366">
        <f>(SUM(T8,X8)+SUM(S8,W8)%-AC8)*100</f>
        <v>0</v>
      </c>
      <c r="AC8" s="367">
        <f>INT(SUM(T8,X8)+SUM(S8,W8)%)</f>
        <v>0</v>
      </c>
      <c r="AD8" s="366">
        <f>(SUM(V8,Z8)+SUM(U8,Y8)%-AE8)*100</f>
        <v>0</v>
      </c>
      <c r="AE8" s="377">
        <f>INT(SUM(V8,Z8)+SUM(U8,Y8)%)</f>
        <v>0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ع11!A9</f>
        <v>#NAME?</v>
      </c>
      <c r="D9" s="369" t="e">
        <f ca="1">ع11!B9</f>
        <v>#NAME?</v>
      </c>
      <c r="E9" s="374" t="e">
        <f ca="1">_mod2(IF(VALUE(LEFT(FNAME(),2))&lt;=21,CHOOSE(VALUE(LEFT(FNAME(),2))-1,[2]ش12!$B$18,[2]ش12!$C$18,[2]ش12!$D$18,[2]ش12!$E$18,[2]ش12!$F$18,[2]ش12!$G$18,[2]ش12!$H$18,[2]ش12!$I$18,[2]ش12!$J$18,[2]ش12!$K$18,[2]ش12!$L$18,[2]ش12!$M$18,[2]ش12!$N$18,[2]ش12!$O$18,[2]ش12!$P$18,[2]ش12!$Q$18,[2]ش12!$R$18,[2]ش12!$S$18,[2]ش12!$T$18,[2]ش12!$U$18),CHOOSE(VALUE(LEFT(FNAME(),2))-21,[2]ش12!$V$18,[2]ش12!$W$18,[2]ش12!$X$18,[2]ش12!$Y$18,[2]ش12!$Z$18,[2]ش12!$AA$18,[2]ش12!$AB$18,[2]ش12!$AC$18,[2]ش12!$AD$18,[2]ش12!$AE$18,[2]ش12!$AF$18,[2]ش12!$AG$18,[2]ش12!$AH$18,[2]ش12!$AI$18,[2]ش12!$AJ$18)),1)*100</f>
        <v>#NAME?</v>
      </c>
      <c r="F9" s="375" t="e">
        <f ca="1">INT(IF(VALUE(LEFT(FNAME(),2))&lt;=21,CHOOSE(VALUE(LEFT(FNAME(),2))-1,[2]ش12!$B$18,[2]ش12!$C$18,[2]ش12!$D$18,[2]ش12!$E$18,[2]ش12!$F$18,[2]ش12!$G$18,[2]ش12!$H$18,[2]ش12!$I$18,[2]ش12!$J$18,[2]ش12!$K$18,[2]ش12!$L$18,[2]ش12!$M$18,[2]ش12!$N$18,[2]ش12!$O$18,[2]ش12!$P$18,[2]ش12!$Q$18,[2]ش12!$R$18,[2]ش12!$S$18,[2]ش12!$T$18,[2]ش12!$U$18),CHOOSE(VALUE(LEFT(FNAME(),2))-21,[2]ش12!$V$18,[2]ش12!$W$18,[2]ش12!$X$18,[2]ش12!$Y$18,[2]ش12!$Z$18,[2]ش12!$AA$18,[2]ش12!$AB$18,[2]ش12!$AC$18,[2]ش12!$AD$18,[2]ش12!$AE$18,[2]ش12!$AF$18,[2]ش12!$AG$18,[2]ش12!$AH$18,[2]ش12!$AI$18,[2]ش12!$AJ$18)))</f>
        <v>#NAME?</v>
      </c>
      <c r="G9" s="348"/>
      <c r="H9" s="333" t="s">
        <v>56</v>
      </c>
      <c r="I9" s="334"/>
      <c r="J9" s="374">
        <f>ش12!$F$319</f>
        <v>0</v>
      </c>
      <c r="K9" s="378">
        <f>ش12!$G$319</f>
        <v>0</v>
      </c>
      <c r="L9" s="368">
        <f>ع11!N9</f>
        <v>0</v>
      </c>
      <c r="M9" s="370">
        <f>ع11!O9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ع11!AF9</f>
        <v>#NAME?</v>
      </c>
      <c r="T9" s="369" t="e">
        <f ca="1">ع11!AG9</f>
        <v>#NAME?</v>
      </c>
      <c r="U9" s="368" t="e">
        <f ca="1">ع11!AH9</f>
        <v>#NAME?</v>
      </c>
      <c r="V9" s="412" t="e">
        <f ca="1">ع11!AI9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ع11!A10</f>
        <v>#NAME?</v>
      </c>
      <c r="D10" s="382" t="e">
        <f ca="1">ع11!B10</f>
        <v>#NAME?</v>
      </c>
      <c r="E10" s="385" t="e">
        <f ca="1">_mod2(IF(VALUE(LEFT(FNAME(),2))&lt;=21,CHOOSE(VALUE(LEFT(FNAME(),2))-1,[2]ش12!$B$22,[2]ش12!$C$22,[2]ش12!$D$22,[2]ش12!$E$22,[2]ش12!$F$22,[2]ش12!$G$22,[2]ش12!$H$22,[2]ش12!$I$22,[2]ش12!$J$22,[2]ش12!$K$22,[2]ش12!$L$22,[2]ش12!$M$22,[2]ش12!$N$22,[2]ش12!$O$22,[2]ش12!$P$22,[2]ش12!$Q$22,[2]ش12!$R$22,[2]ش12!$S$22,[2]ش12!$T$22,[2]ش12!$U$22),CHOOSE(VALUE(LEFT(FNAME(),2))-21,[2]ش12!$V$22,[2]ش12!$W$22,[2]ش12!$X$22,[2]ش12!$Y$22,[2]ش12!$Z$22,[2]ش12!$AA$22,[2]ش12!$AB$22,[2]ش12!$AC$22,[2]ش12!$AD$22,[2]ش12!$AE$22,[2]ش12!$AF$22,[2]ش12!$AG$22,[2]ش12!$AH$22,[2]ش12!$AI$22,[2]ش12!$AJ$22)),1)*100</f>
        <v>#NAME?</v>
      </c>
      <c r="F10" s="417" t="e">
        <f ca="1">INT(IF(VALUE(LEFT(FNAME(),2))&lt;=21,CHOOSE(VALUE(LEFT(FNAME(),2))-1,[2]ش12!$B$22,[2]ش12!$C$22,[2]ش12!$D$22,[2]ش12!$E$22,[2]ش12!$F$22,[2]ش12!$G$22,[2]ش12!$H$22,[2]ش12!$I$22,[2]ش12!$J$22,[2]ش12!$K$22,[2]ش12!$L$22,[2]ش12!$M$22,[2]ش12!$N$22,[2]ش12!$O$22,[2]ش12!$P$22,[2]ش12!$Q$22,[2]ش12!$R$22,[2]ش12!$S$22,[2]ش12!$T$22,[2]ش12!$U$22),CHOOSE(VALUE(LEFT(FNAME(),2))-21,[2]ش12!$V$22,[2]ش12!$W$22,[2]ش12!$X$22,[2]ش12!$Y$22,[2]ش12!$Z$22,[2]ش12!$AA$22,[2]ش12!$AB$22,[2]ش12!$AC$22,[2]ش12!$AD$22,[2]ش12!$AE$22,[2]ش12!$AF$22,[2]ش12!$AG$22,[2]ش12!$AH$22,[2]ش12!$AI$22,[2]ش12!$AJ$22)))</f>
        <v>#NAME?</v>
      </c>
      <c r="G10" s="348"/>
      <c r="H10" s="336" t="s">
        <v>57</v>
      </c>
      <c r="I10" s="334"/>
      <c r="J10" s="385">
        <f>ش12!$F$320</f>
        <v>0</v>
      </c>
      <c r="K10" s="386">
        <f>ش12!$G$320</f>
        <v>0</v>
      </c>
      <c r="L10" s="381">
        <f>ع11!N10</f>
        <v>0</v>
      </c>
      <c r="M10" s="383">
        <f>ع11!O10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ع11!AF10</f>
        <v>#NAME?</v>
      </c>
      <c r="T10" s="382" t="e">
        <f ca="1">ع11!AG10</f>
        <v>#NAME?</v>
      </c>
      <c r="U10" s="381" t="e">
        <f ca="1">ع11!AH10</f>
        <v>#NAME?</v>
      </c>
      <c r="V10" s="418" t="e">
        <f ca="1">ع11!AI10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435400</v>
      </c>
      <c r="L11" s="338">
        <f>(SUM(M6:M10)+SUM(L6:L10)%-M11)*100</f>
        <v>82</v>
      </c>
      <c r="M11" s="339">
        <f>INT(SUM(M6:M10)+(SUM(L6:L10))%)</f>
        <v>271387801</v>
      </c>
      <c r="N11" s="338">
        <f>(SUM(O6:O10)+SUM(N6:N10)%-O11)*100</f>
        <v>82</v>
      </c>
      <c r="O11" s="341">
        <f>INT(SUM(O6:O10)+(SUM(N6:N10))%)</f>
        <v>271823201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435400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ع11!A13</f>
        <v>0</v>
      </c>
      <c r="D13" s="350">
        <f>ع11!B13</f>
        <v>66864372</v>
      </c>
      <c r="E13" s="362">
        <v>0</v>
      </c>
      <c r="F13" s="397">
        <v>0</v>
      </c>
      <c r="G13" s="348"/>
      <c r="H13" s="343" t="s">
        <v>60</v>
      </c>
      <c r="I13" s="334"/>
      <c r="J13" s="398">
        <f>E13</f>
        <v>0</v>
      </c>
      <c r="K13" s="399">
        <f>F13</f>
        <v>0</v>
      </c>
      <c r="L13" s="349">
        <f>ع11!N13</f>
        <v>0</v>
      </c>
      <c r="M13" s="350">
        <f>ع11!O13</f>
        <v>66864372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ع11!AF13</f>
        <v>0</v>
      </c>
      <c r="T13" s="352">
        <f>ع11!AG13</f>
        <v>0</v>
      </c>
      <c r="U13" s="351">
        <f>ع11!AH13</f>
        <v>0</v>
      </c>
      <c r="V13" s="352">
        <f>ع11!AI13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ع11!A14</f>
        <v>0</v>
      </c>
      <c r="D14" s="402">
        <f>ع11!B14</f>
        <v>0</v>
      </c>
      <c r="E14" s="403">
        <v>0</v>
      </c>
      <c r="F14" s="404">
        <v>0</v>
      </c>
      <c r="G14" s="348"/>
      <c r="H14" s="344" t="s">
        <v>61</v>
      </c>
      <c r="I14" s="334"/>
      <c r="J14" s="403">
        <v>0</v>
      </c>
      <c r="K14" s="405">
        <v>0</v>
      </c>
      <c r="L14" s="401">
        <f>ع11!N14</f>
        <v>0</v>
      </c>
      <c r="M14" s="402">
        <f>ع11!O14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ع11!AF14</f>
        <v>0</v>
      </c>
      <c r="T14" s="423">
        <f>ع11!AG14</f>
        <v>0</v>
      </c>
      <c r="U14" s="422">
        <f>ع11!AH14</f>
        <v>0</v>
      </c>
      <c r="V14" s="423">
        <f>ع11!AI14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ع11!A15</f>
        <v>0</v>
      </c>
      <c r="D15" s="369">
        <f>ع11!B15</f>
        <v>0</v>
      </c>
      <c r="E15" s="374">
        <v>0</v>
      </c>
      <c r="F15" s="375">
        <v>0</v>
      </c>
      <c r="G15" s="348"/>
      <c r="H15" s="344" t="s">
        <v>62</v>
      </c>
      <c r="I15" s="334"/>
      <c r="J15" s="374">
        <v>0</v>
      </c>
      <c r="K15" s="378">
        <v>0</v>
      </c>
      <c r="L15" s="368">
        <f>ع11!N15</f>
        <v>0</v>
      </c>
      <c r="M15" s="369">
        <f>ع11!O15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ع11!AF15</f>
        <v>0</v>
      </c>
      <c r="T15" s="423">
        <f>ع11!AG15</f>
        <v>0</v>
      </c>
      <c r="U15" s="422">
        <f>ع11!AH15</f>
        <v>0</v>
      </c>
      <c r="V15" s="423">
        <f>ع11!AI15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ع11!A16</f>
        <v>0</v>
      </c>
      <c r="D16" s="367">
        <f>ع11!B16</f>
        <v>0</v>
      </c>
      <c r="E16" s="374">
        <v>0</v>
      </c>
      <c r="F16" s="375">
        <v>0</v>
      </c>
      <c r="G16" s="348"/>
      <c r="H16" s="335" t="s">
        <v>63</v>
      </c>
      <c r="I16" s="334"/>
      <c r="J16" s="374">
        <v>0</v>
      </c>
      <c r="K16" s="378">
        <v>0</v>
      </c>
      <c r="L16" s="366">
        <f>ع11!N16</f>
        <v>0</v>
      </c>
      <c r="M16" s="367">
        <f>ع11!O16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ع11!AF16</f>
        <v>0</v>
      </c>
      <c r="T16" s="369">
        <f>ع11!AG16</f>
        <v>0</v>
      </c>
      <c r="U16" s="368">
        <f>ع11!AH16</f>
        <v>0</v>
      </c>
      <c r="V16" s="369">
        <f>ع11!AI16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ع11!A17</f>
        <v>0</v>
      </c>
      <c r="D17" s="367">
        <f>ع11!B17</f>
        <v>0</v>
      </c>
      <c r="E17" s="374">
        <v>0</v>
      </c>
      <c r="F17" s="375">
        <v>0</v>
      </c>
      <c r="G17" s="348"/>
      <c r="H17" s="335" t="s">
        <v>64</v>
      </c>
      <c r="I17" s="334"/>
      <c r="J17" s="374">
        <v>0</v>
      </c>
      <c r="K17" s="378">
        <v>0</v>
      </c>
      <c r="L17" s="366">
        <f>ع11!N17</f>
        <v>0</v>
      </c>
      <c r="M17" s="367">
        <f>ع11!O17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ع11!AF17</f>
        <v>0</v>
      </c>
      <c r="T17" s="369">
        <f>ع11!AG17</f>
        <v>0</v>
      </c>
      <c r="U17" s="368">
        <f>ع11!AH17</f>
        <v>0</v>
      </c>
      <c r="V17" s="369">
        <f>ع11!AI17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ع11!A18</f>
        <v>0</v>
      </c>
      <c r="D18" s="367">
        <f>ع11!B18</f>
        <v>0</v>
      </c>
      <c r="E18" s="374">
        <v>0</v>
      </c>
      <c r="F18" s="375">
        <v>0</v>
      </c>
      <c r="G18" s="348"/>
      <c r="H18" s="335" t="s">
        <v>65</v>
      </c>
      <c r="I18" s="334"/>
      <c r="J18" s="374">
        <v>0</v>
      </c>
      <c r="K18" s="378">
        <v>0</v>
      </c>
      <c r="L18" s="366">
        <f>ع11!N18</f>
        <v>0</v>
      </c>
      <c r="M18" s="367">
        <f>ع11!O18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ع11!AF18</f>
        <v>0</v>
      </c>
      <c r="T18" s="369">
        <f>ع11!AG18</f>
        <v>0</v>
      </c>
      <c r="U18" s="368">
        <f>ع11!AH18</f>
        <v>0</v>
      </c>
      <c r="V18" s="369">
        <f>ع11!AI18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ع11!A19</f>
        <v>0</v>
      </c>
      <c r="D19" s="367">
        <f>ع11!B19</f>
        <v>0</v>
      </c>
      <c r="E19" s="374">
        <v>0</v>
      </c>
      <c r="F19" s="375">
        <v>0</v>
      </c>
      <c r="G19" s="348"/>
      <c r="H19" s="335" t="s">
        <v>66</v>
      </c>
      <c r="I19" s="334"/>
      <c r="J19" s="374">
        <v>0</v>
      </c>
      <c r="K19" s="378">
        <v>0</v>
      </c>
      <c r="L19" s="366">
        <f>ع11!N19</f>
        <v>0</v>
      </c>
      <c r="M19" s="367">
        <f>ع11!O19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ع11!AF19</f>
        <v>0</v>
      </c>
      <c r="T19" s="369">
        <f>ع11!AG19</f>
        <v>0</v>
      </c>
      <c r="U19" s="368">
        <f>ع11!AH19</f>
        <v>0</v>
      </c>
      <c r="V19" s="369">
        <f>ع11!AI19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ع11!A20</f>
        <v>0</v>
      </c>
      <c r="D20" s="367">
        <f>ع11!B20</f>
        <v>0</v>
      </c>
      <c r="E20" s="374">
        <v>0</v>
      </c>
      <c r="F20" s="375">
        <v>0</v>
      </c>
      <c r="G20" s="348"/>
      <c r="H20" s="335" t="s">
        <v>67</v>
      </c>
      <c r="I20" s="334"/>
      <c r="J20" s="374">
        <v>0</v>
      </c>
      <c r="K20" s="378">
        <v>0</v>
      </c>
      <c r="L20" s="366">
        <f>ع11!N20</f>
        <v>0</v>
      </c>
      <c r="M20" s="367">
        <f>ع11!O20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ع11!AF20</f>
        <v>0</v>
      </c>
      <c r="T20" s="369">
        <f>ع11!AG20</f>
        <v>0</v>
      </c>
      <c r="U20" s="368">
        <f>ع11!AH20</f>
        <v>0</v>
      </c>
      <c r="V20" s="369">
        <f>ع11!AI20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ع11!A21</f>
        <v>0</v>
      </c>
      <c r="D21" s="367">
        <f>ع11!B21</f>
        <v>0</v>
      </c>
      <c r="E21" s="374">
        <v>0</v>
      </c>
      <c r="F21" s="375">
        <v>0</v>
      </c>
      <c r="G21" s="348"/>
      <c r="H21" s="335" t="s">
        <v>68</v>
      </c>
      <c r="I21" s="334"/>
      <c r="J21" s="374">
        <v>0</v>
      </c>
      <c r="K21" s="378">
        <v>0</v>
      </c>
      <c r="L21" s="366">
        <f>ع11!N21</f>
        <v>0</v>
      </c>
      <c r="M21" s="367">
        <f>ع11!O21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ع11!AF21</f>
        <v>0</v>
      </c>
      <c r="T21" s="369">
        <f>ع11!AG21</f>
        <v>0</v>
      </c>
      <c r="U21" s="368">
        <f>ع11!AH21</f>
        <v>0</v>
      </c>
      <c r="V21" s="369">
        <f>ع11!AI21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ع11!A22</f>
        <v>0</v>
      </c>
      <c r="D22" s="367">
        <f>ع11!B22</f>
        <v>0</v>
      </c>
      <c r="E22" s="368">
        <f>ش12!F57</f>
        <v>0</v>
      </c>
      <c r="F22" s="370">
        <f>ش12!G57</f>
        <v>0</v>
      </c>
      <c r="G22" s="348"/>
      <c r="H22" s="335" t="s">
        <v>69</v>
      </c>
      <c r="I22" s="334"/>
      <c r="J22" s="368">
        <f>ش12!F57</f>
        <v>0</v>
      </c>
      <c r="K22" s="369">
        <f>ش12!G57</f>
        <v>0</v>
      </c>
      <c r="L22" s="366">
        <f>ع11!N22</f>
        <v>0</v>
      </c>
      <c r="M22" s="367">
        <f>ع11!O22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ع11!AF22</f>
        <v>0</v>
      </c>
      <c r="T22" s="369">
        <f>ع11!AG22</f>
        <v>0</v>
      </c>
      <c r="U22" s="368">
        <f>ع11!AH22</f>
        <v>0</v>
      </c>
      <c r="V22" s="369">
        <f>ع11!AI22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ع11!A23</f>
        <v>91</v>
      </c>
      <c r="D23" s="367">
        <f>ع11!B23</f>
        <v>135476200</v>
      </c>
      <c r="E23" s="368">
        <f>E8</f>
        <v>0</v>
      </c>
      <c r="F23" s="370">
        <f>F8</f>
        <v>0</v>
      </c>
      <c r="G23" s="348"/>
      <c r="H23" s="335" t="s">
        <v>70</v>
      </c>
      <c r="I23" s="334"/>
      <c r="J23" s="368">
        <f>(SUM(F6,E6%,-K22,-J22%,-$K$23))*100</f>
        <v>91</v>
      </c>
      <c r="K23" s="369">
        <f>INT(SUM(F6,E6%,-K22,-J22%))</f>
        <v>135476200</v>
      </c>
      <c r="L23" s="366">
        <f>ع11!N23</f>
        <v>0</v>
      </c>
      <c r="M23" s="367">
        <f>ع11!O23</f>
        <v>0</v>
      </c>
      <c r="N23" s="366">
        <f t="shared" si="6"/>
        <v>91</v>
      </c>
      <c r="O23" s="372">
        <f t="shared" si="7"/>
        <v>135476200</v>
      </c>
      <c r="P23" s="358"/>
      <c r="Q23" s="342"/>
      <c r="R23" s="335" t="str">
        <f t="shared" si="3"/>
        <v xml:space="preserve">حساب المدينين ( سلطة محلية ) </v>
      </c>
      <c r="S23" s="368">
        <f>ع11!AF23</f>
        <v>91</v>
      </c>
      <c r="T23" s="369">
        <f>ع11!AG23</f>
        <v>135476200</v>
      </c>
      <c r="U23" s="368">
        <f>ع11!AH23</f>
        <v>0</v>
      </c>
      <c r="V23" s="369">
        <f>ع11!AI23</f>
        <v>0</v>
      </c>
      <c r="W23" s="366">
        <f t="shared" si="8"/>
        <v>0</v>
      </c>
      <c r="X23" s="367">
        <f t="shared" si="9"/>
        <v>0</v>
      </c>
      <c r="Y23" s="366">
        <f t="shared" si="10"/>
        <v>91</v>
      </c>
      <c r="Z23" s="372">
        <f t="shared" si="11"/>
        <v>135476200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91</v>
      </c>
      <c r="AE23" s="367">
        <f t="shared" si="15"/>
        <v>135476200</v>
      </c>
      <c r="AF23" s="366">
        <f t="shared" si="16"/>
        <v>0</v>
      </c>
      <c r="AG23" s="367">
        <f t="shared" si="17"/>
        <v>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91</v>
      </c>
      <c r="D24" s="339">
        <f>INT(SUM(D13:D23)+(SUM(C13:C23))%)</f>
        <v>202340572</v>
      </c>
      <c r="E24" s="338">
        <f>(SUM(F13:F23)+SUM(E13:E23)%-F24)*100</f>
        <v>0</v>
      </c>
      <c r="F24" s="341">
        <f>INT(SUM(F13:F23)+(SUM(E13:E23))%)</f>
        <v>0</v>
      </c>
      <c r="G24" s="348"/>
      <c r="H24" s="389" t="s">
        <v>71</v>
      </c>
      <c r="I24" s="334"/>
      <c r="J24" s="338">
        <f>(SUM(K13:K23)+SUM(J13:J23)%-K24)*100</f>
        <v>91</v>
      </c>
      <c r="K24" s="339">
        <f>INT(SUM(K13:K23)+(SUM(J13:J23))%)</f>
        <v>135476200</v>
      </c>
      <c r="L24" s="338">
        <f>(SUM(M13:M23)+SUM(L13:L23)%-M24)*100</f>
        <v>0</v>
      </c>
      <c r="M24" s="339">
        <f>INT(SUM(M13:M23)+(SUM(L13:L23))%)</f>
        <v>66864372</v>
      </c>
      <c r="N24" s="338">
        <f>(SUM(O13:O23)+SUM(N13:N23)%-O24)*100</f>
        <v>91</v>
      </c>
      <c r="O24" s="341">
        <f>INT(SUM(O13:O23)+(SUM(N13:N23))%)</f>
        <v>202340572</v>
      </c>
      <c r="P24" s="358"/>
      <c r="Q24" s="342"/>
      <c r="R24" s="389" t="s">
        <v>71</v>
      </c>
      <c r="S24" s="338">
        <f>(SUM(T13:T23)+SUM(S13:S23)%-T24)*100</f>
        <v>91</v>
      </c>
      <c r="T24" s="339">
        <f>INT(SUM(T13:T23)+(SUM(S13:S23))%)</f>
        <v>135476200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0</v>
      </c>
      <c r="Y24" s="338">
        <f>(SUM(Z13:Z23)+SUM(Y13:Y23)%-Z24)*100</f>
        <v>91</v>
      </c>
      <c r="Z24" s="341">
        <f>INT(SUM(Z13:Z23)+(SUM(Y13:Y23))%)</f>
        <v>135476200</v>
      </c>
      <c r="AA24" s="342"/>
      <c r="AB24" s="338">
        <f>(SUM(AC13:AC23)+SUM(AB13:AB23)%-AC24)*100</f>
        <v>91</v>
      </c>
      <c r="AC24" s="339">
        <f>INT(SUM(AC13:AC23)+(SUM(AB13:AB23))%)</f>
        <v>135476200</v>
      </c>
      <c r="AD24" s="338">
        <f>(SUM(AE13:AE23)+SUM(AD13:AD23)%-AE24)*100</f>
        <v>91</v>
      </c>
      <c r="AE24" s="340">
        <f>INT(SUM(AE13:AE23)+(SUM(AD13:AD23))%)</f>
        <v>135476200</v>
      </c>
      <c r="AF24" s="338">
        <f>(SUM(AG13:AG23)+SUM(AF13:AF23)%-AG24)*100</f>
        <v>0</v>
      </c>
      <c r="AG24" s="340">
        <f>INT(SUM(AG13:AG23)+(SUM(AF13:AF23))%)</f>
        <v>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ع11!A26</f>
        <v>0</v>
      </c>
      <c r="D26" s="350">
        <f>ع11!B26</f>
        <v>0</v>
      </c>
      <c r="E26" s="362">
        <v>0</v>
      </c>
      <c r="F26" s="397">
        <v>0</v>
      </c>
      <c r="G26" s="348"/>
      <c r="H26" s="343" t="s">
        <v>73</v>
      </c>
      <c r="I26" s="334"/>
      <c r="J26" s="362">
        <v>0</v>
      </c>
      <c r="K26" s="400">
        <v>0</v>
      </c>
      <c r="L26" s="349">
        <f>ع11!N26</f>
        <v>0</v>
      </c>
      <c r="M26" s="357">
        <f>ع11!O26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ع11!AF26</f>
        <v>0</v>
      </c>
      <c r="T26" s="421">
        <f>ع11!AG26</f>
        <v>0</v>
      </c>
      <c r="U26" s="351">
        <f>ع11!AH26</f>
        <v>0</v>
      </c>
      <c r="V26" s="421">
        <f>ع11!AI26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ع11!A27</f>
        <v>0</v>
      </c>
      <c r="D27" s="367">
        <f>ع11!B27</f>
        <v>0</v>
      </c>
      <c r="E27" s="374">
        <v>0</v>
      </c>
      <c r="F27" s="375">
        <v>0</v>
      </c>
      <c r="G27" s="348"/>
      <c r="H27" s="335" t="s">
        <v>74</v>
      </c>
      <c r="I27" s="334"/>
      <c r="J27" s="374">
        <v>0</v>
      </c>
      <c r="K27" s="378">
        <v>0</v>
      </c>
      <c r="L27" s="366">
        <f>ع11!N27</f>
        <v>0</v>
      </c>
      <c r="M27" s="372">
        <f>ع11!O27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ع11!AF27</f>
        <v>0</v>
      </c>
      <c r="T27" s="412">
        <f>ع11!AG27</f>
        <v>0</v>
      </c>
      <c r="U27" s="368">
        <f>ع11!AH27</f>
        <v>0</v>
      </c>
      <c r="V27" s="412">
        <f>ع11!AI27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ع11!A28</f>
        <v>0</v>
      </c>
      <c r="D28" s="367">
        <f>ع11!B28</f>
        <v>0</v>
      </c>
      <c r="E28" s="374">
        <v>0</v>
      </c>
      <c r="F28" s="375">
        <v>0</v>
      </c>
      <c r="G28" s="348"/>
      <c r="H28" s="335" t="s">
        <v>75</v>
      </c>
      <c r="I28" s="334"/>
      <c r="J28" s="374">
        <v>0</v>
      </c>
      <c r="K28" s="378">
        <v>0</v>
      </c>
      <c r="L28" s="366">
        <f>ع11!N28</f>
        <v>0</v>
      </c>
      <c r="M28" s="372">
        <f>ع11!O28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ع11!AF28</f>
        <v>0</v>
      </c>
      <c r="T28" s="412">
        <f>ع11!AG28</f>
        <v>0</v>
      </c>
      <c r="U28" s="368">
        <f>ع11!AH28</f>
        <v>0</v>
      </c>
      <c r="V28" s="412">
        <f>ع11!AI28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ع11!A29</f>
        <v>0</v>
      </c>
      <c r="D29" s="367">
        <f>ع11!B29</f>
        <v>0</v>
      </c>
      <c r="E29" s="374">
        <v>0</v>
      </c>
      <c r="F29" s="375">
        <v>0</v>
      </c>
      <c r="G29" s="348"/>
      <c r="H29" s="335" t="s">
        <v>76</v>
      </c>
      <c r="I29" s="334"/>
      <c r="J29" s="374">
        <v>0</v>
      </c>
      <c r="K29" s="378">
        <v>0</v>
      </c>
      <c r="L29" s="366">
        <f>ع11!N29</f>
        <v>0</v>
      </c>
      <c r="M29" s="372">
        <f>ع11!O29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ع11!AF29</f>
        <v>0</v>
      </c>
      <c r="T29" s="412">
        <f>ع11!AG29</f>
        <v>0</v>
      </c>
      <c r="U29" s="368">
        <f>ع11!AH29</f>
        <v>0</v>
      </c>
      <c r="V29" s="412">
        <f>ع11!AI29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435400</v>
      </c>
      <c r="C30" s="366">
        <f>ع11!A30</f>
        <v>0</v>
      </c>
      <c r="D30" s="367">
        <f>ع11!B30</f>
        <v>0</v>
      </c>
      <c r="E30" s="368">
        <f>ش12!J319</f>
        <v>0</v>
      </c>
      <c r="F30" s="370">
        <f>ش12!K319</f>
        <v>435400</v>
      </c>
      <c r="G30" s="348"/>
      <c r="H30" s="335" t="s">
        <v>77</v>
      </c>
      <c r="I30" s="334"/>
      <c r="J30" s="368" t="e">
        <f ca="1">E9</f>
        <v>#NAME?</v>
      </c>
      <c r="K30" s="369" t="e">
        <f ca="1">F9</f>
        <v>#NAME?</v>
      </c>
      <c r="L30" s="366" t="e">
        <f ca="1">ع11!N30</f>
        <v>#NAME?</v>
      </c>
      <c r="M30" s="372" t="e">
        <f ca="1">ع11!O30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ع11!AF30</f>
        <v>#NAME?</v>
      </c>
      <c r="T30" s="412" t="e">
        <f ca="1">ع11!AG30</f>
        <v>#NAME?</v>
      </c>
      <c r="U30" s="368" t="e">
        <f ca="1">ع11!AH30</f>
        <v>#NAME?</v>
      </c>
      <c r="V30" s="412" t="e">
        <f ca="1">ع11!AI30</f>
        <v>#NAME?</v>
      </c>
      <c r="W30" s="366">
        <f t="shared" si="25"/>
        <v>0</v>
      </c>
      <c r="X30" s="377">
        <f t="shared" si="25"/>
        <v>435400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ع11!A31</f>
        <v>0</v>
      </c>
      <c r="D31" s="367">
        <f>ع11!B31</f>
        <v>0</v>
      </c>
      <c r="E31" s="368">
        <f>ش12!J320</f>
        <v>0</v>
      </c>
      <c r="F31" s="370">
        <f>ش12!K320</f>
        <v>0</v>
      </c>
      <c r="G31" s="348"/>
      <c r="H31" s="335" t="s">
        <v>78</v>
      </c>
      <c r="I31" s="334"/>
      <c r="J31" s="368" t="e">
        <f ca="1">E10</f>
        <v>#NAME?</v>
      </c>
      <c r="K31" s="369" t="e">
        <f ca="1">F10</f>
        <v>#NAME?</v>
      </c>
      <c r="L31" s="366" t="e">
        <f ca="1">ع11!N31</f>
        <v>#NAME?</v>
      </c>
      <c r="M31" s="372" t="e">
        <f ca="1">ع11!O31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ع11!AF31</f>
        <v>#NAME?</v>
      </c>
      <c r="T31" s="412" t="e">
        <f ca="1">ع11!AG31</f>
        <v>#NAME?</v>
      </c>
      <c r="U31" s="368" t="e">
        <f ca="1">ع11!AH31</f>
        <v>#NAME?</v>
      </c>
      <c r="V31" s="412" t="e">
        <f ca="1">ع11!AI31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435400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435400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435400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ع11!A34</f>
        <v>0</v>
      </c>
      <c r="D34" s="350">
        <f>ع11!B34</f>
        <v>0</v>
      </c>
      <c r="E34" s="362">
        <v>0</v>
      </c>
      <c r="F34" s="397">
        <v>0</v>
      </c>
      <c r="G34" s="348"/>
      <c r="H34" s="343" t="s">
        <v>81</v>
      </c>
      <c r="I34" s="334"/>
      <c r="J34" s="362">
        <v>0</v>
      </c>
      <c r="K34" s="400">
        <v>0</v>
      </c>
      <c r="L34" s="349">
        <f>ع11!N34</f>
        <v>0</v>
      </c>
      <c r="M34" s="350">
        <f>ع11!O34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ع11!AF34</f>
        <v>0</v>
      </c>
      <c r="T34" s="352">
        <f>ع11!AG34</f>
        <v>631171</v>
      </c>
      <c r="U34" s="351">
        <f>ع11!AH34</f>
        <v>0</v>
      </c>
      <c r="V34" s="421">
        <f>ع11!AI34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ع11!A35</f>
        <v>0</v>
      </c>
      <c r="D35" s="367">
        <f>ع11!B35</f>
        <v>0</v>
      </c>
      <c r="E35" s="374">
        <v>0</v>
      </c>
      <c r="F35" s="375">
        <v>0</v>
      </c>
      <c r="G35" s="348"/>
      <c r="H35" s="335" t="s">
        <v>82</v>
      </c>
      <c r="I35" s="334"/>
      <c r="J35" s="374">
        <v>0</v>
      </c>
      <c r="K35" s="378">
        <v>0</v>
      </c>
      <c r="L35" s="366">
        <f>ع11!N35</f>
        <v>0</v>
      </c>
      <c r="M35" s="367">
        <f>ع11!O35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ع11!AF35</f>
        <v>0</v>
      </c>
      <c r="T35" s="369">
        <f>ع11!AG35</f>
        <v>0</v>
      </c>
      <c r="U35" s="368">
        <f>ع11!AH35</f>
        <v>0</v>
      </c>
      <c r="V35" s="412">
        <f>ع11!AI35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ع11!A36</f>
        <v>0</v>
      </c>
      <c r="D36" s="367">
        <f>ع11!B36</f>
        <v>0</v>
      </c>
      <c r="E36" s="374">
        <v>0</v>
      </c>
      <c r="F36" s="375">
        <v>0</v>
      </c>
      <c r="G36" s="348"/>
      <c r="H36" s="335" t="s">
        <v>83</v>
      </c>
      <c r="I36" s="334"/>
      <c r="J36" s="374">
        <v>0</v>
      </c>
      <c r="K36" s="378">
        <v>0</v>
      </c>
      <c r="L36" s="366">
        <f>ع11!N36</f>
        <v>0</v>
      </c>
      <c r="M36" s="367">
        <f>ع11!O36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ع11!AF36</f>
        <v>0</v>
      </c>
      <c r="T36" s="369">
        <f>ع11!AG36</f>
        <v>0</v>
      </c>
      <c r="U36" s="368">
        <f>ع11!AH36</f>
        <v>0</v>
      </c>
      <c r="V36" s="412">
        <f>ع11!AI36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ع11!A37</f>
        <v>0</v>
      </c>
      <c r="D37" s="367">
        <f>ع11!B37</f>
        <v>0</v>
      </c>
      <c r="E37" s="374">
        <v>0</v>
      </c>
      <c r="F37" s="375">
        <v>0</v>
      </c>
      <c r="G37" s="348"/>
      <c r="H37" s="335" t="s">
        <v>84</v>
      </c>
      <c r="I37" s="334"/>
      <c r="J37" s="374">
        <v>0</v>
      </c>
      <c r="K37" s="378">
        <v>0</v>
      </c>
      <c r="L37" s="366">
        <f>ع11!N37</f>
        <v>0</v>
      </c>
      <c r="M37" s="367">
        <f>ع11!O37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ع11!AF37</f>
        <v>0</v>
      </c>
      <c r="T37" s="369">
        <f>ع11!AG37</f>
        <v>0</v>
      </c>
      <c r="U37" s="368">
        <f>ع11!AH37</f>
        <v>0</v>
      </c>
      <c r="V37" s="412">
        <f>ع11!AI37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ع11!A38</f>
        <v>0</v>
      </c>
      <c r="D38" s="367">
        <f>ع11!B38</f>
        <v>0</v>
      </c>
      <c r="E38" s="374">
        <v>0</v>
      </c>
      <c r="F38" s="375">
        <v>0</v>
      </c>
      <c r="G38" s="348"/>
      <c r="H38" s="335" t="s">
        <v>85</v>
      </c>
      <c r="I38" s="334"/>
      <c r="J38" s="374">
        <v>0</v>
      </c>
      <c r="K38" s="378">
        <v>0</v>
      </c>
      <c r="L38" s="366">
        <f>ع11!N38</f>
        <v>0</v>
      </c>
      <c r="M38" s="367">
        <f>ع11!O38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ع11!AF38</f>
        <v>0</v>
      </c>
      <c r="T38" s="369">
        <f>ع11!AG38</f>
        <v>0</v>
      </c>
      <c r="U38" s="368">
        <f>ع11!AH38</f>
        <v>0</v>
      </c>
      <c r="V38" s="412">
        <f>ع11!AI38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ع11!A39</f>
        <v>0</v>
      </c>
      <c r="D39" s="367">
        <f>ع11!B39</f>
        <v>0</v>
      </c>
      <c r="E39" s="374">
        <v>0</v>
      </c>
      <c r="F39" s="375">
        <v>0</v>
      </c>
      <c r="G39" s="348"/>
      <c r="H39" s="335" t="s">
        <v>86</v>
      </c>
      <c r="I39" s="334"/>
      <c r="J39" s="374">
        <v>0</v>
      </c>
      <c r="K39" s="378">
        <v>0</v>
      </c>
      <c r="L39" s="366">
        <f>ع11!N39</f>
        <v>0</v>
      </c>
      <c r="M39" s="367">
        <f>ع11!O39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ع11!AF39</f>
        <v>0</v>
      </c>
      <c r="T39" s="369">
        <f>ع11!AG39</f>
        <v>0</v>
      </c>
      <c r="U39" s="368">
        <f>ع11!AH39</f>
        <v>0</v>
      </c>
      <c r="V39" s="412">
        <f>ع11!AI39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ع11!A40</f>
        <v>0</v>
      </c>
      <c r="D40" s="367">
        <f>ع11!B40</f>
        <v>0</v>
      </c>
      <c r="E40" s="374">
        <v>0</v>
      </c>
      <c r="F40" s="375">
        <v>0</v>
      </c>
      <c r="G40" s="348"/>
      <c r="H40" s="335" t="s">
        <v>87</v>
      </c>
      <c r="I40" s="334"/>
      <c r="J40" s="374">
        <v>0</v>
      </c>
      <c r="K40" s="378">
        <v>0</v>
      </c>
      <c r="L40" s="366">
        <f>ع11!N40</f>
        <v>0</v>
      </c>
      <c r="M40" s="367">
        <f>ع11!O40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ع11!AF40</f>
        <v>0</v>
      </c>
      <c r="T40" s="369">
        <f>ع11!AG40</f>
        <v>0</v>
      </c>
      <c r="U40" s="368">
        <f>ع11!AH40</f>
        <v>0</v>
      </c>
      <c r="V40" s="412">
        <f>ع11!AI40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ع11!A43</f>
        <v>0</v>
      </c>
      <c r="D43" s="350">
        <f>ع11!B43</f>
        <v>0</v>
      </c>
      <c r="E43" s="398">
        <f>J34</f>
        <v>0</v>
      </c>
      <c r="F43" s="407">
        <f>K34</f>
        <v>0</v>
      </c>
      <c r="G43" s="348"/>
      <c r="H43" s="343" t="s">
        <v>89</v>
      </c>
      <c r="I43" s="334"/>
      <c r="J43" s="398">
        <f>E34</f>
        <v>0</v>
      </c>
      <c r="K43" s="399">
        <f>F34</f>
        <v>0</v>
      </c>
      <c r="L43" s="349">
        <f>ع11!N43</f>
        <v>0</v>
      </c>
      <c r="M43" s="350">
        <f>ع11!O43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ع11!AF43</f>
        <v>0</v>
      </c>
      <c r="T43" s="421">
        <f>ع11!AG43</f>
        <v>0</v>
      </c>
      <c r="U43" s="351">
        <f>ع11!AH43</f>
        <v>0</v>
      </c>
      <c r="V43" s="421">
        <f>ع11!AI43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ع11!A44</f>
        <v>0</v>
      </c>
      <c r="D44" s="367">
        <f>ع11!B44</f>
        <v>0</v>
      </c>
      <c r="E44" s="374"/>
      <c r="F44" s="375"/>
      <c r="G44" s="348"/>
      <c r="H44" s="335" t="s">
        <v>90</v>
      </c>
      <c r="I44" s="334"/>
      <c r="J44" s="374">
        <v>0</v>
      </c>
      <c r="K44" s="378">
        <v>0</v>
      </c>
      <c r="L44" s="366">
        <f>ع11!N44</f>
        <v>0</v>
      </c>
      <c r="M44" s="367">
        <f>ع11!O44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ع11!AF44</f>
        <v>0</v>
      </c>
      <c r="T44" s="412">
        <f>ع11!AG44</f>
        <v>0</v>
      </c>
      <c r="U44" s="368">
        <f>ع11!AH44</f>
        <v>0</v>
      </c>
      <c r="V44" s="412">
        <f>ع11!AI44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ع11!A45</f>
        <v>0</v>
      </c>
      <c r="D45" s="367">
        <f>ع11!B45</f>
        <v>37444048</v>
      </c>
      <c r="E45" s="374"/>
      <c r="F45" s="375"/>
      <c r="G45" s="348"/>
      <c r="H45" s="335" t="s">
        <v>91</v>
      </c>
      <c r="I45" s="334"/>
      <c r="J45" s="374">
        <v>0</v>
      </c>
      <c r="K45" s="378">
        <v>0</v>
      </c>
      <c r="L45" s="366">
        <f>ع11!N45</f>
        <v>0</v>
      </c>
      <c r="M45" s="367">
        <f>ع11!O45</f>
        <v>37444048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ع11!AF45</f>
        <v>0</v>
      </c>
      <c r="T45" s="412">
        <f>ع11!AG45</f>
        <v>0</v>
      </c>
      <c r="U45" s="368">
        <f>ع11!AH45</f>
        <v>0</v>
      </c>
      <c r="V45" s="412">
        <f>ع11!AI45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ع11!A46</f>
        <v>0</v>
      </c>
      <c r="D46" s="367">
        <f>ع11!B46</f>
        <v>0</v>
      </c>
      <c r="E46" s="374">
        <v>0</v>
      </c>
      <c r="F46" s="375">
        <v>0</v>
      </c>
      <c r="G46" s="348"/>
      <c r="H46" s="335" t="s">
        <v>92</v>
      </c>
      <c r="I46" s="334"/>
      <c r="J46" s="374">
        <v>0</v>
      </c>
      <c r="K46" s="378">
        <v>0</v>
      </c>
      <c r="L46" s="366">
        <f>ع11!N46</f>
        <v>0</v>
      </c>
      <c r="M46" s="367">
        <f>ع11!O46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ع11!AF46</f>
        <v>0</v>
      </c>
      <c r="T46" s="412">
        <f>ع11!AG46</f>
        <v>0</v>
      </c>
      <c r="U46" s="368">
        <f>ع11!AH46</f>
        <v>0</v>
      </c>
      <c r="V46" s="412">
        <f>ع11!AI46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ع11!A47</f>
        <v>0</v>
      </c>
      <c r="D47" s="367">
        <f>ع11!B47</f>
        <v>0</v>
      </c>
      <c r="E47" s="374">
        <v>0</v>
      </c>
      <c r="F47" s="375">
        <v>0</v>
      </c>
      <c r="G47" s="348"/>
      <c r="H47" s="335" t="s">
        <v>93</v>
      </c>
      <c r="I47" s="334"/>
      <c r="J47" s="374">
        <v>0</v>
      </c>
      <c r="K47" s="378">
        <v>0</v>
      </c>
      <c r="L47" s="366">
        <f>ع11!N47</f>
        <v>0</v>
      </c>
      <c r="M47" s="367">
        <f>ع11!O47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ع11!AF47</f>
        <v>0</v>
      </c>
      <c r="T47" s="412">
        <f>ع11!AG47</f>
        <v>0</v>
      </c>
      <c r="U47" s="368">
        <f>ع11!AH47</f>
        <v>0</v>
      </c>
      <c r="V47" s="412">
        <f>ع11!AI47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ع11!A48</f>
        <v>0</v>
      </c>
      <c r="D48" s="367">
        <f>ع11!B48</f>
        <v>0</v>
      </c>
      <c r="E48" s="374">
        <v>0</v>
      </c>
      <c r="F48" s="375">
        <v>0</v>
      </c>
      <c r="G48" s="348"/>
      <c r="H48" s="335" t="s">
        <v>94</v>
      </c>
      <c r="I48" s="334"/>
      <c r="J48" s="374">
        <v>0</v>
      </c>
      <c r="K48" s="378">
        <v>0</v>
      </c>
      <c r="L48" s="366">
        <f>ع11!N48</f>
        <v>0</v>
      </c>
      <c r="M48" s="367">
        <f>ع11!O48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ع11!AF48</f>
        <v>0</v>
      </c>
      <c r="T48" s="412">
        <f>ع11!AG48</f>
        <v>0</v>
      </c>
      <c r="U48" s="368">
        <f>ع11!AH48</f>
        <v>0</v>
      </c>
      <c r="V48" s="412">
        <f>ع11!AI48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37444048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37444048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ع11!A51</f>
        <v>0</v>
      </c>
      <c r="D51" s="350">
        <f>ع11!B51</f>
        <v>0</v>
      </c>
      <c r="E51" s="362">
        <v>0</v>
      </c>
      <c r="F51" s="397">
        <v>0</v>
      </c>
      <c r="G51" s="348"/>
      <c r="H51" s="343" t="s">
        <v>96</v>
      </c>
      <c r="I51" s="334"/>
      <c r="J51" s="349">
        <f>E52</f>
        <v>0</v>
      </c>
      <c r="K51" s="350">
        <f>F52</f>
        <v>0</v>
      </c>
      <c r="L51" s="349">
        <f>ع11!N51</f>
        <v>0</v>
      </c>
      <c r="M51" s="350">
        <f>ع11!O51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ع11!AF51</f>
        <v>0</v>
      </c>
      <c r="T51" s="421">
        <f>ع11!AG51</f>
        <v>0</v>
      </c>
      <c r="U51" s="351">
        <f>ع11!AH51</f>
        <v>0</v>
      </c>
      <c r="V51" s="421">
        <f>ع11!AI51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ع11!A52</f>
        <v>0</v>
      </c>
      <c r="D52" s="367">
        <f>ع11!B52</f>
        <v>0</v>
      </c>
      <c r="E52" s="374">
        <v>0</v>
      </c>
      <c r="F52" s="375">
        <v>0</v>
      </c>
      <c r="G52" s="348"/>
      <c r="H52" s="335" t="s">
        <v>97</v>
      </c>
      <c r="I52" s="334"/>
      <c r="J52" s="366">
        <f>E51</f>
        <v>0</v>
      </c>
      <c r="K52" s="367">
        <f>F51</f>
        <v>0</v>
      </c>
      <c r="L52" s="366">
        <f>ع11!N52</f>
        <v>0</v>
      </c>
      <c r="M52" s="367">
        <f>ع11!O52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ع11!AF52</f>
        <v>0</v>
      </c>
      <c r="T52" s="412">
        <f>ع11!AG52</f>
        <v>0</v>
      </c>
      <c r="U52" s="368">
        <f>ع11!AH52</f>
        <v>0</v>
      </c>
      <c r="V52" s="412">
        <f>ع11!AI52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ع11!A53</f>
        <v>0</v>
      </c>
      <c r="D53" s="367">
        <f>ع11!B53</f>
        <v>0</v>
      </c>
      <c r="E53" s="374">
        <v>0</v>
      </c>
      <c r="F53" s="375">
        <v>0</v>
      </c>
      <c r="G53" s="348"/>
      <c r="H53" s="335" t="s">
        <v>98</v>
      </c>
      <c r="I53" s="334"/>
      <c r="J53" s="366">
        <f>E54</f>
        <v>0</v>
      </c>
      <c r="K53" s="367">
        <f>F54</f>
        <v>0</v>
      </c>
      <c r="L53" s="366">
        <f>ع11!N53</f>
        <v>0</v>
      </c>
      <c r="M53" s="367">
        <f>ع11!O53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ع11!AF53</f>
        <v>0</v>
      </c>
      <c r="T53" s="412">
        <f>ع11!AG53</f>
        <v>0</v>
      </c>
      <c r="U53" s="368">
        <f>ع11!AH53</f>
        <v>0</v>
      </c>
      <c r="V53" s="412">
        <f>ع11!AI53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ع11!A54</f>
        <v>0</v>
      </c>
      <c r="D54" s="367">
        <f>ع11!B54</f>
        <v>0</v>
      </c>
      <c r="E54" s="374">
        <v>0</v>
      </c>
      <c r="F54" s="375">
        <v>0</v>
      </c>
      <c r="G54" s="348"/>
      <c r="H54" s="335" t="s">
        <v>99</v>
      </c>
      <c r="I54" s="334"/>
      <c r="J54" s="366">
        <f>E53</f>
        <v>0</v>
      </c>
      <c r="K54" s="367">
        <f>F53</f>
        <v>0</v>
      </c>
      <c r="L54" s="366">
        <f>ع11!N54</f>
        <v>0</v>
      </c>
      <c r="M54" s="367">
        <f>ع11!O54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ع11!AF54</f>
        <v>0</v>
      </c>
      <c r="T54" s="412">
        <f>ع11!AG54</f>
        <v>0</v>
      </c>
      <c r="U54" s="368">
        <f>ع11!AH54</f>
        <v>0</v>
      </c>
      <c r="V54" s="412">
        <f>ع11!AI54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ع11!A55</f>
        <v>0</v>
      </c>
      <c r="D55" s="367">
        <f>ع11!B55</f>
        <v>0</v>
      </c>
      <c r="E55" s="374">
        <v>0</v>
      </c>
      <c r="F55" s="375">
        <v>0</v>
      </c>
      <c r="G55" s="348"/>
      <c r="H55" s="335" t="s">
        <v>100</v>
      </c>
      <c r="I55" s="334"/>
      <c r="J55" s="366">
        <f>E56</f>
        <v>0</v>
      </c>
      <c r="K55" s="367">
        <f>F56</f>
        <v>0</v>
      </c>
      <c r="L55" s="366">
        <f>ع11!N55</f>
        <v>0</v>
      </c>
      <c r="M55" s="367">
        <f>ع11!O55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ع11!AF55</f>
        <v>0</v>
      </c>
      <c r="T55" s="412">
        <f>ع11!AG55</f>
        <v>0</v>
      </c>
      <c r="U55" s="368">
        <f>ع11!AH55</f>
        <v>0</v>
      </c>
      <c r="V55" s="412">
        <f>ع11!AI55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ع11!A56</f>
        <v>0</v>
      </c>
      <c r="D56" s="367">
        <f>ع11!B56</f>
        <v>0</v>
      </c>
      <c r="E56" s="374">
        <v>0</v>
      </c>
      <c r="F56" s="375">
        <v>0</v>
      </c>
      <c r="G56" s="348"/>
      <c r="H56" s="335" t="s">
        <v>101</v>
      </c>
      <c r="I56" s="334"/>
      <c r="J56" s="366">
        <f>E55</f>
        <v>0</v>
      </c>
      <c r="K56" s="367">
        <f>F55</f>
        <v>0</v>
      </c>
      <c r="L56" s="366">
        <f>ع11!N56</f>
        <v>0</v>
      </c>
      <c r="M56" s="367">
        <f>ع11!O56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ع11!AF56</f>
        <v>0</v>
      </c>
      <c r="T56" s="412">
        <f>ع11!AG56</f>
        <v>0</v>
      </c>
      <c r="U56" s="368">
        <f>ع11!AH56</f>
        <v>0</v>
      </c>
      <c r="V56" s="412">
        <f>ع11!AI56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ع11!A57</f>
        <v>0</v>
      </c>
      <c r="D57" s="367">
        <f>ع11!B57</f>
        <v>0</v>
      </c>
      <c r="E57" s="374">
        <v>0</v>
      </c>
      <c r="F57" s="375">
        <v>0</v>
      </c>
      <c r="G57" s="348"/>
      <c r="H57" s="335" t="s">
        <v>102</v>
      </c>
      <c r="I57" s="334"/>
      <c r="J57" s="366">
        <f>E58</f>
        <v>0</v>
      </c>
      <c r="K57" s="367">
        <f>F58</f>
        <v>0</v>
      </c>
      <c r="L57" s="366">
        <f>ع11!N57</f>
        <v>0</v>
      </c>
      <c r="M57" s="367">
        <f>ع11!O57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ع11!AF57</f>
        <v>0</v>
      </c>
      <c r="T57" s="412">
        <f>ع11!AG57</f>
        <v>0</v>
      </c>
      <c r="U57" s="368">
        <f>ع11!AH57</f>
        <v>0</v>
      </c>
      <c r="V57" s="412">
        <f>ع11!AI57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ع11!A58</f>
        <v>0</v>
      </c>
      <c r="D58" s="367">
        <f>ع11!B58</f>
        <v>0</v>
      </c>
      <c r="E58" s="374">
        <v>0</v>
      </c>
      <c r="F58" s="375">
        <v>0</v>
      </c>
      <c r="G58" s="348"/>
      <c r="H58" s="335" t="s">
        <v>103</v>
      </c>
      <c r="I58" s="334"/>
      <c r="J58" s="366">
        <f>E57</f>
        <v>0</v>
      </c>
      <c r="K58" s="367">
        <f>F57</f>
        <v>0</v>
      </c>
      <c r="L58" s="366">
        <f>ع11!N58</f>
        <v>0</v>
      </c>
      <c r="M58" s="367">
        <f>ع11!O58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ع11!AF58</f>
        <v>0</v>
      </c>
      <c r="T58" s="412">
        <f>ع11!AG58</f>
        <v>0</v>
      </c>
      <c r="U58" s="368">
        <f>ع11!AH58</f>
        <v>0</v>
      </c>
      <c r="V58" s="412">
        <f>ع11!AI58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ع11!A59</f>
        <v>0</v>
      </c>
      <c r="D59" s="367">
        <f>ع11!B59</f>
        <v>0</v>
      </c>
      <c r="E59" s="374">
        <v>0</v>
      </c>
      <c r="F59" s="375">
        <v>0</v>
      </c>
      <c r="G59" s="348"/>
      <c r="H59" s="335" t="s">
        <v>104</v>
      </c>
      <c r="I59" s="334"/>
      <c r="J59" s="366">
        <f>E60</f>
        <v>0</v>
      </c>
      <c r="K59" s="367">
        <f>F60</f>
        <v>0</v>
      </c>
      <c r="L59" s="366">
        <f>ع11!N59</f>
        <v>0</v>
      </c>
      <c r="M59" s="367">
        <f>ع11!O59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ع11!AF59</f>
        <v>0</v>
      </c>
      <c r="T59" s="412">
        <f>ع11!AG59</f>
        <v>0</v>
      </c>
      <c r="U59" s="368">
        <f>ع11!AH59</f>
        <v>0</v>
      </c>
      <c r="V59" s="412">
        <f>ع11!AI59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ع11!A60</f>
        <v>0</v>
      </c>
      <c r="D60" s="367">
        <f>ع11!B60</f>
        <v>0</v>
      </c>
      <c r="E60" s="374">
        <v>0</v>
      </c>
      <c r="F60" s="375">
        <v>0</v>
      </c>
      <c r="G60" s="348"/>
      <c r="H60" s="335" t="s">
        <v>105</v>
      </c>
      <c r="I60" s="334"/>
      <c r="J60" s="366">
        <f>E59</f>
        <v>0</v>
      </c>
      <c r="K60" s="367">
        <f>F59</f>
        <v>0</v>
      </c>
      <c r="L60" s="366">
        <f>ع11!N60</f>
        <v>0</v>
      </c>
      <c r="M60" s="367">
        <f>ع11!O60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ع11!AF60</f>
        <v>0</v>
      </c>
      <c r="T60" s="412">
        <f>ع11!AG60</f>
        <v>0</v>
      </c>
      <c r="U60" s="368">
        <f>ع11!AH60</f>
        <v>0</v>
      </c>
      <c r="V60" s="412">
        <f>ع11!AI60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ع11!A63</f>
        <v>0</v>
      </c>
      <c r="D63" s="350">
        <f>ع11!B63</f>
        <v>0</v>
      </c>
      <c r="E63" s="362">
        <v>0</v>
      </c>
      <c r="F63" s="397">
        <v>0</v>
      </c>
      <c r="G63" s="348"/>
      <c r="H63" s="343" t="s">
        <v>107</v>
      </c>
      <c r="I63" s="334"/>
      <c r="J63" s="349">
        <f>E64</f>
        <v>0</v>
      </c>
      <c r="K63" s="350">
        <f>F64</f>
        <v>0</v>
      </c>
      <c r="L63" s="349">
        <f>ع11!N63</f>
        <v>0</v>
      </c>
      <c r="M63" s="350">
        <f>ع11!O63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ع11!AF63</f>
        <v>0</v>
      </c>
      <c r="T63" s="421">
        <f>ع11!AG63</f>
        <v>0</v>
      </c>
      <c r="U63" s="351">
        <f>ع11!AH63</f>
        <v>0</v>
      </c>
      <c r="V63" s="421">
        <f>ع11!AI63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ع11!A64</f>
        <v>0</v>
      </c>
      <c r="D64" s="367">
        <f>ع11!B64</f>
        <v>0</v>
      </c>
      <c r="E64" s="374">
        <v>0</v>
      </c>
      <c r="F64" s="375">
        <v>0</v>
      </c>
      <c r="G64" s="348"/>
      <c r="H64" s="335" t="s">
        <v>108</v>
      </c>
      <c r="I64" s="334"/>
      <c r="J64" s="366">
        <f>E63</f>
        <v>0</v>
      </c>
      <c r="K64" s="367">
        <f>F63</f>
        <v>0</v>
      </c>
      <c r="L64" s="366">
        <f>ع11!N64</f>
        <v>0</v>
      </c>
      <c r="M64" s="367">
        <f>ع11!O64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ع11!AF64</f>
        <v>0</v>
      </c>
      <c r="T64" s="412">
        <f>ع11!AG64</f>
        <v>0</v>
      </c>
      <c r="U64" s="368">
        <f>ع11!AH64</f>
        <v>0</v>
      </c>
      <c r="V64" s="412">
        <f>ع11!AI64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ع11!A65</f>
        <v>0</v>
      </c>
      <c r="D65" s="367">
        <f>ع11!B65</f>
        <v>0</v>
      </c>
      <c r="E65" s="374">
        <v>0</v>
      </c>
      <c r="F65" s="375">
        <v>0</v>
      </c>
      <c r="G65" s="348"/>
      <c r="H65" s="335" t="s">
        <v>109</v>
      </c>
      <c r="I65" s="334"/>
      <c r="J65" s="366">
        <f>E66</f>
        <v>0</v>
      </c>
      <c r="K65" s="367">
        <f>F66</f>
        <v>0</v>
      </c>
      <c r="L65" s="366">
        <f>ع11!N65</f>
        <v>0</v>
      </c>
      <c r="M65" s="367">
        <f>ع11!O65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ع11!AF65</f>
        <v>0</v>
      </c>
      <c r="T65" s="412">
        <f>ع11!AG65</f>
        <v>0</v>
      </c>
      <c r="U65" s="368">
        <f>ع11!AH65</f>
        <v>0</v>
      </c>
      <c r="V65" s="412">
        <f>ع11!AI65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ع11!A66</f>
        <v>0</v>
      </c>
      <c r="D66" s="380">
        <f>ع11!B66</f>
        <v>0</v>
      </c>
      <c r="E66" s="385">
        <v>0</v>
      </c>
      <c r="F66" s="417">
        <v>0</v>
      </c>
      <c r="G66" s="348"/>
      <c r="H66" s="337" t="s">
        <v>110</v>
      </c>
      <c r="I66" s="334"/>
      <c r="J66" s="379">
        <f>E65</f>
        <v>0</v>
      </c>
      <c r="K66" s="380">
        <f>F65</f>
        <v>0</v>
      </c>
      <c r="L66" s="379">
        <f>ع11!N66</f>
        <v>0</v>
      </c>
      <c r="M66" s="380">
        <f>ع11!O66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ع11!AF66</f>
        <v>0</v>
      </c>
      <c r="T66" s="418">
        <f>ع11!AG66</f>
        <v>0</v>
      </c>
      <c r="U66" s="381">
        <f>ع11!AH66</f>
        <v>0</v>
      </c>
      <c r="V66" s="418">
        <f>ع11!AI66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dataValidations count="1">
    <dataValidation type="whole" allowBlank="1" showInputMessage="1" showErrorMessage="1" sqref="E6:E10 J6:J10 E13:E23 J13:J23 E26:E31 J26:J31 E34:E40 J34:J40 E43:E48 J43:J48 E51:E60 J51:J60 E63:E66 J63:J66">
      <formula1>0</formula1>
      <formula2>99</formula2>
    </dataValidation>
  </dataValidations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1">
    <tabColor rgb="FFFF0000"/>
  </sheetPr>
  <dimension ref="B1:K55"/>
  <sheetViews>
    <sheetView showGridLines="0" rightToLeft="1" topLeftCell="A7" zoomScale="50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113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114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409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2">
    <tabColor indexed="12"/>
  </sheetPr>
  <dimension ref="A1:L324"/>
  <sheetViews>
    <sheetView showGridLines="0" rightToLeft="1" view="pageBreakPreview" zoomScale="117" zoomScaleNormal="80" zoomScaleSheetLayoutView="8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'المدة الاولى'!$C$44</f>
        <v>#NAME?</v>
      </c>
      <c r="C1" s="111"/>
      <c r="D1" s="484">
        <v>1</v>
      </c>
      <c r="E1" s="485"/>
      <c r="F1" s="489" t="str">
        <f>MID('المدة الاولى'!$C$28,3,FIND("العام",'المدة الاولى'!$C$28)-4)&amp;RIGHT('المدة الاولى'!$C$28,6)</f>
        <v xml:space="preserve"> المدة الاولى2024م </v>
      </c>
      <c r="G1" s="488"/>
      <c r="H1" s="488" t="str">
        <f>'المدة الاولى'!$C$42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115</v>
      </c>
      <c r="G2" s="487"/>
      <c r="H2" s="486" t="s">
        <v>117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 t="e">
        <f ca="1">(SUM(G5,G16,G23,G26,G31)+SUM(F5,F16,F23,F26,F31)%-G4)*100</f>
        <v>#NAME?</v>
      </c>
      <c r="G4" s="266" t="e">
        <f ca="1">INT(SUM(G5,G16,G23,G26,G31)+(SUM(F5,F16,F23,F26,F31))%)</f>
        <v>#NAME?</v>
      </c>
      <c r="H4" s="265">
        <f>(SUM(I5,I16,I23,I26,I31)+SUM(H5,H16,H23,H26,H31)%-I4)*100</f>
        <v>0</v>
      </c>
      <c r="I4" s="267">
        <f>INT(SUM(I5,I16,I23,I26,I31)+(SUM(H5,H16,H23,H26,H31))%)</f>
        <v>0</v>
      </c>
      <c r="J4" s="268" t="e">
        <f t="shared" ref="J4:J46" ca="1" si="0">(SUM(G4,I4)+SUM(F4,H4)%-K4)*100</f>
        <v>#NAME?</v>
      </c>
      <c r="K4" s="269" t="e">
        <f t="shared" ref="K4:K46" ca="1" si="1">INT(SUM(G4,I4)+SUM(F4,H4)%)</f>
        <v>#NAME?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 t="e">
        <f ca="1">(SUM(G6)+SUM(F6)%-G5)*100</f>
        <v>#NAME?</v>
      </c>
      <c r="G5" s="272" t="e">
        <f ca="1">INT(SUM(G6)+(SUM(F6))%)</f>
        <v>#NAME?</v>
      </c>
      <c r="H5" s="271">
        <f>(SUM(I6)+SUM(H6)%-I5)*100</f>
        <v>0</v>
      </c>
      <c r="I5" s="273">
        <f>INT(SUM(I6)+(SUM(H6))%)</f>
        <v>0</v>
      </c>
      <c r="J5" s="274" t="e">
        <f t="shared" ca="1" si="0"/>
        <v>#NAME?</v>
      </c>
      <c r="K5" s="275" t="e">
        <f t="shared" ca="1" si="1"/>
        <v>#NAME?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 t="e">
        <f ca="1">(SUM(G7:G15)+SUM(F7:F15)%-G6)*100</f>
        <v>#NAME?</v>
      </c>
      <c r="G6" s="272" t="e">
        <f ca="1">INT(SUM(G7:G15)+(SUM(F7:F15))%)</f>
        <v>#NAME?</v>
      </c>
      <c r="H6" s="271">
        <f>(SUM(I7:I15)+SUM(H7:H15)%-I6)*100</f>
        <v>0</v>
      </c>
      <c r="I6" s="273">
        <f>INT(SUM(I7:I15)+(SUM(H7:H15))%)</f>
        <v>0</v>
      </c>
      <c r="J6" s="274" t="e">
        <f t="shared" ca="1" si="0"/>
        <v>#NAME?</v>
      </c>
      <c r="K6" s="275" t="e">
        <f t="shared" ca="1" si="1"/>
        <v>#NAME?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 t="e">
        <f ca="1">_mod2(SUM(ش1!G7,ش1!F7%,ش2!G7,ش2!F7%,ش3!G7,ش3!F7%),1)*100</f>
        <v>#NAME?</v>
      </c>
      <c r="G7" s="8">
        <f>INT(SUM(ش1!G7,ش1!F7%,ش2!G7,ش2!F7%,ش3!G7,ش3!F7%))</f>
        <v>0</v>
      </c>
      <c r="H7" s="125"/>
      <c r="I7" s="126"/>
      <c r="J7" s="124" t="e">
        <f t="shared" ca="1" si="0"/>
        <v>#NAME?</v>
      </c>
      <c r="K7" s="127" t="e">
        <f t="shared" ca="1" si="1"/>
        <v>#NAME?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 t="e">
        <f ca="1">_mod2(SUM(ش1!G8,ش1!F8%,ش2!G8,ش2!F8%,ش3!G8,ش3!F8%),1)*100</f>
        <v>#NAME?</v>
      </c>
      <c r="G8" s="9">
        <f>INT(SUM(ش1!G8,ش1!F8%,ش2!G8,ش2!F8%,ش3!G8,ش3!F8%))</f>
        <v>0</v>
      </c>
      <c r="H8" s="132"/>
      <c r="I8" s="133"/>
      <c r="J8" s="130" t="e">
        <f t="shared" ca="1" si="0"/>
        <v>#NAME?</v>
      </c>
      <c r="K8" s="134" t="e">
        <f t="shared" ca="1" si="1"/>
        <v>#NAME?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 t="e">
        <f ca="1">_mod2(SUM(ش1!G9,ش1!F9%,ش2!G9,ش2!F9%,ش3!G9,ش3!F9%),1)*100</f>
        <v>#NAME?</v>
      </c>
      <c r="G9" s="9">
        <f>INT(SUM(ش1!G9,ش1!F9%,ش2!G9,ش2!F9%,ش3!G9,ش3!F9%))</f>
        <v>0</v>
      </c>
      <c r="H9" s="132"/>
      <c r="I9" s="133"/>
      <c r="J9" s="130" t="e">
        <f t="shared" ca="1" si="0"/>
        <v>#NAME?</v>
      </c>
      <c r="K9" s="134" t="e">
        <f t="shared" ca="1" si="1"/>
        <v>#NAME?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 t="e">
        <f ca="1">_mod2(SUM(ش1!G10,ش1!F10%,ش2!G10,ش2!F10%,ش3!G10,ش3!F10%),1)*100</f>
        <v>#NAME?</v>
      </c>
      <c r="G10" s="9">
        <f>INT(SUM(ش1!G10,ش1!F10%,ش2!G10,ش2!F10%,ش3!G10,ش3!F10%))</f>
        <v>0</v>
      </c>
      <c r="H10" s="132"/>
      <c r="I10" s="133"/>
      <c r="J10" s="130" t="e">
        <f t="shared" ca="1" si="0"/>
        <v>#NAME?</v>
      </c>
      <c r="K10" s="134" t="e">
        <f t="shared" ca="1" si="1"/>
        <v>#NAME?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 t="e">
        <f ca="1">_mod2(SUM(ش1!G11,ش1!F11%,ش2!G11,ش2!F11%,ش3!G11,ش3!F11%),1)*100</f>
        <v>#NAME?</v>
      </c>
      <c r="G11" s="9">
        <f>INT(SUM(ش1!G11,ش1!F11%,ش2!G11,ش2!F11%,ش3!G11,ش3!F11%))</f>
        <v>0</v>
      </c>
      <c r="H11" s="132"/>
      <c r="I11" s="133"/>
      <c r="J11" s="130" t="e">
        <f t="shared" ca="1" si="0"/>
        <v>#NAME?</v>
      </c>
      <c r="K11" s="134" t="e">
        <f t="shared" ca="1" si="1"/>
        <v>#NAME?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 t="e">
        <f ca="1">_mod2(SUM(ش1!G12,ش1!F12%,ش2!G12,ش2!F12%,ش3!G12,ش3!F12%),1)*100</f>
        <v>#NAME?</v>
      </c>
      <c r="G12" s="9">
        <f>INT(SUM(ش1!G12,ش1!F12%,ش2!G12,ش2!F12%,ش3!G12,ش3!F12%))</f>
        <v>3578960</v>
      </c>
      <c r="H12" s="132"/>
      <c r="I12" s="133"/>
      <c r="J12" s="130" t="e">
        <f t="shared" ca="1" si="0"/>
        <v>#NAME?</v>
      </c>
      <c r="K12" s="134" t="e">
        <f t="shared" ca="1" si="1"/>
        <v>#NAME?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 t="e">
        <f ca="1">_mod2(SUM(ش1!G13,ش1!F13%,ش2!G13,ش2!F13%,ش3!G13,ش3!F13%),1)*100</f>
        <v>#NAME?</v>
      </c>
      <c r="G13" s="9">
        <f>INT(SUM(ش1!G13,ش1!F13%,ش2!G13,ش2!F13%,ش3!G13,ش3!F13%))</f>
        <v>9415868</v>
      </c>
      <c r="H13" s="132"/>
      <c r="I13" s="133"/>
      <c r="J13" s="130" t="e">
        <f t="shared" ca="1" si="0"/>
        <v>#NAME?</v>
      </c>
      <c r="K13" s="134" t="e">
        <f t="shared" ca="1" si="1"/>
        <v>#NAME?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 t="e">
        <f ca="1">_mod2(SUM(ش1!G14,ش1!F14%,ش2!G14,ش2!F14%,ش3!G14,ش3!F14%),1)*100</f>
        <v>#NAME?</v>
      </c>
      <c r="G14" s="9">
        <f>INT(SUM(ش1!G14,ش1!F14%,ش2!G14,ش2!F14%,ش3!G14,ش3!F14%))</f>
        <v>2197360</v>
      </c>
      <c r="H14" s="132"/>
      <c r="I14" s="133"/>
      <c r="J14" s="130" t="e">
        <f t="shared" ca="1" si="0"/>
        <v>#NAME?</v>
      </c>
      <c r="K14" s="134" t="e">
        <f t="shared" ca="1" si="1"/>
        <v>#NAME?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 t="e">
        <f ca="1">_mod2(SUM(ش1!G15,ش1!F15%,ش2!G15,ش2!F15%,ش3!G15,ش3!F15%),1)*100</f>
        <v>#NAME?</v>
      </c>
      <c r="G15" s="10">
        <f>INT(SUM(ش1!G15,ش1!F15%,ش2!G15,ش2!F15%,ش3!G15,ش3!F15%))</f>
        <v>18521556</v>
      </c>
      <c r="H15" s="139"/>
      <c r="I15" s="140"/>
      <c r="J15" s="138" t="e">
        <f t="shared" ca="1" si="0"/>
        <v>#NAME?</v>
      </c>
      <c r="K15" s="141" t="e">
        <f t="shared" ca="1" si="1"/>
        <v>#NAME?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 t="e">
        <f ca="1">(SUM(G17,G20)+SUM(F17,F20)%-G16)*100</f>
        <v>#NAME?</v>
      </c>
      <c r="G16" s="272" t="e">
        <f ca="1">INT(SUM(G17,G20)+(SUM(F17,F20))%)</f>
        <v>#NAME?</v>
      </c>
      <c r="H16" s="271">
        <f>(SUM(I17,I20)+SUM(H17,H20)%-I16)*100</f>
        <v>0</v>
      </c>
      <c r="I16" s="273">
        <f>INT(SUM(I17,I20)+(SUM(H17,H20))%)</f>
        <v>0</v>
      </c>
      <c r="J16" s="274" t="e">
        <f t="shared" ca="1" si="0"/>
        <v>#NAME?</v>
      </c>
      <c r="K16" s="275" t="e">
        <f t="shared" ca="1" si="1"/>
        <v>#NAME?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 t="e">
        <f ca="1">(SUM(G18:G19)+SUM(F18:F19)%-G17)*100</f>
        <v>#NAME?</v>
      </c>
      <c r="G17" s="272" t="e">
        <f ca="1">INT(SUM(G18:G19)+(SUM(F18:F19))%)</f>
        <v>#NAME?</v>
      </c>
      <c r="H17" s="271">
        <f>(SUM(I18:I19)+SUM(H18:H19)%-I17)*100</f>
        <v>0</v>
      </c>
      <c r="I17" s="273">
        <f>INT(SUM(I18:I19)+(SUM(H18:H19))%)</f>
        <v>0</v>
      </c>
      <c r="J17" s="274" t="e">
        <f t="shared" ca="1" si="0"/>
        <v>#NAME?</v>
      </c>
      <c r="K17" s="275" t="e">
        <f t="shared" ca="1" si="1"/>
        <v>#NAME?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 t="e">
        <f ca="1">_mod2(SUM(ش1!G18,ش1!F18%,ش2!G18,ش2!F18%,ش3!G18,ش3!F18%),1)*100</f>
        <v>#NAME?</v>
      </c>
      <c r="G18" s="8">
        <f>INT(SUM(ش1!G18,ش1!F18%,ش2!G18,ش2!F18%,ش3!G18,ش3!F18%))</f>
        <v>0</v>
      </c>
      <c r="H18" s="125"/>
      <c r="I18" s="126"/>
      <c r="J18" s="124" t="e">
        <f t="shared" ca="1" si="0"/>
        <v>#NAME?</v>
      </c>
      <c r="K18" s="127" t="e">
        <f t="shared" ca="1" si="1"/>
        <v>#NAME?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 t="e">
        <f ca="1">_mod2(SUM(ش1!G19,ش1!F19%,ش2!G19,ش2!F19%,ش3!G19,ش3!F19%),1)*100</f>
        <v>#NAME?</v>
      </c>
      <c r="G19" s="10">
        <f>INT(SUM(ش1!G19,ش1!F19%,ش2!G19,ش2!F19%,ش3!G19,ش3!F19%))</f>
        <v>0</v>
      </c>
      <c r="H19" s="139"/>
      <c r="I19" s="140"/>
      <c r="J19" s="138" t="e">
        <f t="shared" ca="1" si="0"/>
        <v>#NAME?</v>
      </c>
      <c r="K19" s="141" t="e">
        <f t="shared" ca="1" si="1"/>
        <v>#NAME?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 t="e">
        <f ca="1">(SUM(G21:G22)+SUM(F21:F22)%-G20)*100</f>
        <v>#NAME?</v>
      </c>
      <c r="G20" s="272" t="e">
        <f ca="1">INT(SUM(G21:G22)+(SUM(F21:F22))%)</f>
        <v>#NAME?</v>
      </c>
      <c r="H20" s="271">
        <f>(SUM(I21:I22)+SUM(H21:H22)%-I20)*100</f>
        <v>0</v>
      </c>
      <c r="I20" s="273">
        <f>INT(SUM(I21:I22)+(SUM(H21:H22))%)</f>
        <v>0</v>
      </c>
      <c r="J20" s="274" t="e">
        <f t="shared" ca="1" si="0"/>
        <v>#NAME?</v>
      </c>
      <c r="K20" s="275" t="e">
        <f t="shared" ca="1" si="1"/>
        <v>#NAME?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 t="e">
        <f ca="1">_mod2(SUM(ش1!G21,ش1!F21%,ش2!G21,ش2!F21%,ش3!G21,ش3!F21%),1)*100</f>
        <v>#NAME?</v>
      </c>
      <c r="G21" s="8">
        <f>INT(SUM(ش1!G21,ش1!F21%,ش2!G21,ش2!F21%,ش3!G21,ش3!F21%))</f>
        <v>0</v>
      </c>
      <c r="H21" s="125"/>
      <c r="I21" s="126"/>
      <c r="J21" s="124" t="e">
        <f t="shared" ca="1" si="0"/>
        <v>#NAME?</v>
      </c>
      <c r="K21" s="127" t="e">
        <f t="shared" ca="1" si="1"/>
        <v>#NAME?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 t="e">
        <f ca="1">_mod2(SUM(ش1!G22,ش1!F22%,ش2!G22,ش2!F22%,ش3!G22,ش3!F22%),1)*100</f>
        <v>#NAME?</v>
      </c>
      <c r="G22" s="10">
        <f>INT(SUM(ش1!G22,ش1!F22%,ش2!G22,ش2!F22%,ش3!G22,ش3!F22%))</f>
        <v>0</v>
      </c>
      <c r="H22" s="139"/>
      <c r="I22" s="140"/>
      <c r="J22" s="138" t="e">
        <f t="shared" ca="1" si="0"/>
        <v>#NAME?</v>
      </c>
      <c r="K22" s="141" t="e">
        <f t="shared" ca="1" si="1"/>
        <v>#NAME?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 t="e">
        <f ca="1">(SUM(G24)+SUM(F24)%-G23)*100</f>
        <v>#NAME?</v>
      </c>
      <c r="G23" s="272" t="e">
        <f ca="1">INT(SUM(G24)+(SUM(F24))%)</f>
        <v>#NAME?</v>
      </c>
      <c r="H23" s="271">
        <f>(SUM(I24)+SUM(H24)%-I23)*100</f>
        <v>0</v>
      </c>
      <c r="I23" s="273">
        <f>INT(SUM(I24)+(SUM(H24))%)</f>
        <v>0</v>
      </c>
      <c r="J23" s="274" t="e">
        <f t="shared" ca="1" si="0"/>
        <v>#NAME?</v>
      </c>
      <c r="K23" s="275" t="e">
        <f t="shared" ca="1" si="1"/>
        <v>#NAME?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 t="e">
        <f ca="1">(SUM(G25)+SUM(F25)%-G24)*100</f>
        <v>#NAME?</v>
      </c>
      <c r="G24" s="272" t="e">
        <f ca="1">INT(SUM(G25)+(SUM(F25))%)</f>
        <v>#NAME?</v>
      </c>
      <c r="H24" s="271">
        <f>(SUM(I25)+SUM(H25)%-I24)*100</f>
        <v>0</v>
      </c>
      <c r="I24" s="273">
        <f>INT(SUM(I25)+(SUM(H25))%)</f>
        <v>0</v>
      </c>
      <c r="J24" s="274" t="e">
        <f t="shared" ca="1" si="0"/>
        <v>#NAME?</v>
      </c>
      <c r="K24" s="275" t="e">
        <f t="shared" ca="1" si="1"/>
        <v>#NAME?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 t="e">
        <f ca="1">_mod2(SUM(ش1!G25,ش1!F25%,ش2!G25,ش2!F25%,ش3!G25,ش3!F25%),1)*100</f>
        <v>#NAME?</v>
      </c>
      <c r="G25" s="11">
        <f>INT(SUM(ش1!G25,ش1!F25%,ش2!G25,ش2!F25%,ش3!G25,ش3!F25%))</f>
        <v>0</v>
      </c>
      <c r="H25" s="118"/>
      <c r="I25" s="119"/>
      <c r="J25" s="116" t="e">
        <f t="shared" ca="1" si="0"/>
        <v>#NAME?</v>
      </c>
      <c r="K25" s="120" t="e">
        <f t="shared" ca="1" si="1"/>
        <v>#NAME?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 t="e">
        <f ca="1">(SUM(G27)+SUM(F27)%-G26)*100</f>
        <v>#NAME?</v>
      </c>
      <c r="G26" s="272" t="e">
        <f ca="1">INT(SUM(G27)+(SUM(F27))%)</f>
        <v>#NAME?</v>
      </c>
      <c r="H26" s="271">
        <f>(SUM(I27)+SUM(H27)%-I26)*100</f>
        <v>0</v>
      </c>
      <c r="I26" s="273">
        <f>INT(SUM(I27)+(SUM(H27))%)</f>
        <v>0</v>
      </c>
      <c r="J26" s="274" t="e">
        <f t="shared" ca="1" si="0"/>
        <v>#NAME?</v>
      </c>
      <c r="K26" s="275" t="e">
        <f t="shared" ca="1" si="1"/>
        <v>#NAME?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 t="e">
        <f ca="1">(SUM(G28:G30)+SUM(F28:F30)%-G27)*100</f>
        <v>#NAME?</v>
      </c>
      <c r="G27" s="272" t="e">
        <f ca="1">INT(SUM(G28:G30)+(SUM(F28:F30))%)</f>
        <v>#NAME?</v>
      </c>
      <c r="H27" s="271">
        <f>(SUM(I28:I30)+SUM(H28:H30)%-I27)*100</f>
        <v>0</v>
      </c>
      <c r="I27" s="273">
        <f>INT(SUM(I28:I30)+(SUM(H28:H30))%)</f>
        <v>0</v>
      </c>
      <c r="J27" s="274" t="e">
        <f t="shared" ca="1" si="0"/>
        <v>#NAME?</v>
      </c>
      <c r="K27" s="275" t="e">
        <f t="shared" ca="1" si="1"/>
        <v>#NAME?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 t="e">
        <f ca="1">_mod2(SUM(ش1!G28,ش1!F28%,ش2!G28,ش2!F28%,ش3!G28,ش3!F28%),1)*100</f>
        <v>#NAME?</v>
      </c>
      <c r="G28" s="8">
        <f>INT(SUM(ش1!G28,ش1!F28%,ش2!G28,ش2!F28%,ش3!G28,ش3!F28%))</f>
        <v>0</v>
      </c>
      <c r="H28" s="125"/>
      <c r="I28" s="126"/>
      <c r="J28" s="124" t="e">
        <f t="shared" ca="1" si="0"/>
        <v>#NAME?</v>
      </c>
      <c r="K28" s="127" t="e">
        <f t="shared" ca="1" si="1"/>
        <v>#NAME?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 t="e">
        <f ca="1">_mod2(SUM(ش1!G29,ش1!F29%,ش2!G29,ش2!F29%,ش3!G29,ش3!F29%),1)*100</f>
        <v>#NAME?</v>
      </c>
      <c r="G29" s="9">
        <f>INT(SUM(ش1!G29,ش1!F29%,ش2!G29,ش2!F29%,ش3!G29,ش3!F29%))</f>
        <v>0</v>
      </c>
      <c r="H29" s="132"/>
      <c r="I29" s="133"/>
      <c r="J29" s="130" t="e">
        <f t="shared" ca="1" si="0"/>
        <v>#NAME?</v>
      </c>
      <c r="K29" s="134" t="e">
        <f t="shared" ca="1" si="1"/>
        <v>#NAME?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 t="e">
        <f ca="1">_mod2(SUM(ش1!G30,ش1!F30%,ش2!G30,ش2!F30%,ش3!G30,ش3!F30%),1)*100</f>
        <v>#NAME?</v>
      </c>
      <c r="G30" s="10">
        <f>INT(SUM(ش1!G30,ش1!F30%,ش2!G30,ش2!F30%,ش3!G30,ش3!F30%))</f>
        <v>0</v>
      </c>
      <c r="H30" s="139"/>
      <c r="I30" s="140"/>
      <c r="J30" s="138" t="e">
        <f t="shared" ca="1" si="0"/>
        <v>#NAME?</v>
      </c>
      <c r="K30" s="141" t="e">
        <f t="shared" ca="1" si="1"/>
        <v>#NAME?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 t="e">
        <f ca="1">(SUM(G32,G34,G38)+SUM(F32,F34,F38)%-G31)*100</f>
        <v>#NAME?</v>
      </c>
      <c r="G31" s="272" t="e">
        <f ca="1">INT(SUM(G32,G34,G38)+(SUM(F32,F34,F38))%)</f>
        <v>#NAME?</v>
      </c>
      <c r="H31" s="271">
        <f>(SUM(I32,I34,I38)+SUM(H32,H34,H38)%-I31)*100</f>
        <v>0</v>
      </c>
      <c r="I31" s="273">
        <f>INT(SUM(I32,I34,I38)+(SUM(H32,H34,H38))%)</f>
        <v>0</v>
      </c>
      <c r="J31" s="274" t="e">
        <f t="shared" ca="1" si="0"/>
        <v>#NAME?</v>
      </c>
      <c r="K31" s="275" t="e">
        <f t="shared" ca="1" si="1"/>
        <v>#NAME?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 t="e">
        <f ca="1">(SUM(G33)+SUM(F33)%-G32)*100</f>
        <v>#NAME?</v>
      </c>
      <c r="G32" s="272" t="e">
        <f ca="1">INT(SUM(G33)+(SUM(F33))%)</f>
        <v>#NAME?</v>
      </c>
      <c r="H32" s="271">
        <f>(SUM(I33)+SUM(H33)%-I32)*100</f>
        <v>0</v>
      </c>
      <c r="I32" s="273">
        <f>INT(SUM(I33)+(SUM(H33))%)</f>
        <v>0</v>
      </c>
      <c r="J32" s="274" t="e">
        <f t="shared" ca="1" si="0"/>
        <v>#NAME?</v>
      </c>
      <c r="K32" s="275" t="e">
        <f t="shared" ca="1" si="1"/>
        <v>#NAME?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 t="e">
        <f ca="1">_mod2(SUM(ش1!G33,ش1!F33%,ش2!G33,ش2!F33%,ش3!G33,ش3!F33%),1)*100</f>
        <v>#NAME?</v>
      </c>
      <c r="G33" s="11">
        <f>INT(SUM(ش1!G33,ش1!F33%,ش2!G33,ش2!F33%,ش3!G33,ش3!F33%))</f>
        <v>0</v>
      </c>
      <c r="H33" s="118"/>
      <c r="I33" s="119"/>
      <c r="J33" s="116" t="e">
        <f t="shared" ca="1" si="0"/>
        <v>#NAME?</v>
      </c>
      <c r="K33" s="120" t="e">
        <f t="shared" ca="1" si="1"/>
        <v>#NAME?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 t="e">
        <f ca="1">(SUM(G35:G37)+SUM(F35:F37)%-G34)*100</f>
        <v>#NAME?</v>
      </c>
      <c r="G34" s="272" t="e">
        <f ca="1">INT(SUM(G35:G37)+(SUM(F35:F37))%)</f>
        <v>#NAME?</v>
      </c>
      <c r="H34" s="271">
        <f>(SUM(I35:I37)+SUM(H35:H37)%-I34)*100</f>
        <v>0</v>
      </c>
      <c r="I34" s="273">
        <f>INT(SUM(I35:I37)+(SUM(H35:H37))%)</f>
        <v>0</v>
      </c>
      <c r="J34" s="274" t="e">
        <f t="shared" ca="1" si="0"/>
        <v>#NAME?</v>
      </c>
      <c r="K34" s="275" t="e">
        <f t="shared" ca="1" si="1"/>
        <v>#NAME?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 t="e">
        <f ca="1">_mod2(SUM(ش1!G35,ش1!F35%,ش2!G35,ش2!F35%,ش3!G35,ش3!F35%),1)*100</f>
        <v>#NAME?</v>
      </c>
      <c r="G35" s="8">
        <f>INT(SUM(ش1!G35,ش1!F35%,ش2!G35,ش2!F35%,ش3!G35,ش3!F35%))</f>
        <v>0</v>
      </c>
      <c r="H35" s="125"/>
      <c r="I35" s="126"/>
      <c r="J35" s="124" t="e">
        <f t="shared" ca="1" si="0"/>
        <v>#NAME?</v>
      </c>
      <c r="K35" s="127" t="e">
        <f t="shared" ca="1" si="1"/>
        <v>#NAME?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 t="e">
        <f ca="1">_mod2(SUM(ش1!G36,ش1!F36%,ش2!G36,ش2!F36%,ش3!G36,ش3!F36%),1)*100</f>
        <v>#NAME?</v>
      </c>
      <c r="G36" s="9">
        <f>INT(SUM(ش1!G36,ش1!F36%,ش2!G36,ش2!F36%,ش3!G36,ش3!F36%))</f>
        <v>0</v>
      </c>
      <c r="H36" s="132"/>
      <c r="I36" s="133"/>
      <c r="J36" s="130" t="e">
        <f t="shared" ca="1" si="0"/>
        <v>#NAME?</v>
      </c>
      <c r="K36" s="134" t="e">
        <f t="shared" ca="1" si="1"/>
        <v>#NAME?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 t="e">
        <f ca="1">_mod2(SUM(ش1!G37,ش1!F37%,ش2!G37,ش2!F37%,ش3!G37,ش3!F37%),1)*100</f>
        <v>#NAME?</v>
      </c>
      <c r="G37" s="10">
        <f>INT(SUM(ش1!G37,ش1!F37%,ش2!G37,ش2!F37%,ش3!G37,ش3!F37%))</f>
        <v>0</v>
      </c>
      <c r="H37" s="139"/>
      <c r="I37" s="140"/>
      <c r="J37" s="138" t="e">
        <f t="shared" ca="1" si="0"/>
        <v>#NAME?</v>
      </c>
      <c r="K37" s="141" t="e">
        <f t="shared" ca="1" si="1"/>
        <v>#NAME?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 t="e">
        <f ca="1">(SUM(G39:G46)+SUM(F39:F46)%-G38)*100</f>
        <v>#NAME?</v>
      </c>
      <c r="G38" s="272" t="e">
        <f ca="1">INT(SUM(G39:G46)+(SUM(F39:F46))%)</f>
        <v>#NAME?</v>
      </c>
      <c r="H38" s="271">
        <f>(SUM(I39:I46)+SUM(H39:H46)%-I38)*100</f>
        <v>0</v>
      </c>
      <c r="I38" s="273">
        <f>INT(SUM(I39:I46)+(SUM(H39:H46))%)</f>
        <v>0</v>
      </c>
      <c r="J38" s="274" t="e">
        <f t="shared" ca="1" si="0"/>
        <v>#NAME?</v>
      </c>
      <c r="K38" s="275" t="e">
        <f t="shared" ca="1" si="1"/>
        <v>#NAME?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 t="e">
        <f ca="1">_mod2(SUM(ش1!G39,ش1!F39%,ش2!G39,ش2!F39%,ش3!G39,ش3!F39%),1)*100</f>
        <v>#NAME?</v>
      </c>
      <c r="G39" s="8">
        <f>INT(SUM(ش1!G39,ش1!F39%,ش2!G39,ش2!F39%,ش3!G39,ش3!F39%))</f>
        <v>0</v>
      </c>
      <c r="H39" s="125"/>
      <c r="I39" s="126"/>
      <c r="J39" s="124" t="e">
        <f t="shared" ca="1" si="0"/>
        <v>#NAME?</v>
      </c>
      <c r="K39" s="127" t="e">
        <f t="shared" ca="1" si="1"/>
        <v>#NAME?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 t="e">
        <f ca="1">_mod2(SUM(ش1!G40,ش1!F40%,ش2!G40,ش2!F40%,ش3!G40,ش3!F40%),1)*100</f>
        <v>#NAME?</v>
      </c>
      <c r="G40" s="9">
        <f>INT(SUM(ش1!G40,ش1!F40%,ش2!G40,ش2!F40%,ش3!G40,ش3!F40%))</f>
        <v>0</v>
      </c>
      <c r="H40" s="132"/>
      <c r="I40" s="133"/>
      <c r="J40" s="130" t="e">
        <f t="shared" ca="1" si="0"/>
        <v>#NAME?</v>
      </c>
      <c r="K40" s="134" t="e">
        <f t="shared" ca="1" si="1"/>
        <v>#NAME?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 t="e">
        <f ca="1">_mod2(SUM(ش1!G41,ش1!F41%,ش2!G41,ش2!F41%,ش3!G41,ش3!F41%),1)*100</f>
        <v>#NAME?</v>
      </c>
      <c r="G41" s="9">
        <f>INT(SUM(ش1!G41,ش1!F41%,ش2!G41,ش2!F41%,ش3!G41,ش3!F41%))</f>
        <v>0</v>
      </c>
      <c r="H41" s="132"/>
      <c r="I41" s="133"/>
      <c r="J41" s="130" t="e">
        <f t="shared" ca="1" si="0"/>
        <v>#NAME?</v>
      </c>
      <c r="K41" s="134" t="e">
        <f t="shared" ca="1" si="1"/>
        <v>#NAME?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 t="e">
        <f ca="1">_mod2(SUM(ش1!G42,ش1!F42%,ش2!G42,ش2!F42%,ش3!G42,ش3!F42%),1)*100</f>
        <v>#NAME?</v>
      </c>
      <c r="G42" s="9">
        <f>INT(SUM(ش1!G42,ش1!F42%,ش2!G42,ش2!F42%,ش3!G42,ش3!F42%))</f>
        <v>0</v>
      </c>
      <c r="H42" s="132"/>
      <c r="I42" s="133"/>
      <c r="J42" s="130" t="e">
        <f t="shared" ca="1" si="0"/>
        <v>#NAME?</v>
      </c>
      <c r="K42" s="134" t="e">
        <f t="shared" ca="1" si="1"/>
        <v>#NAME?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 t="e">
        <f ca="1">_mod2(SUM(ش1!G43,ش1!F43%,ش2!G43,ش2!F43%,ش3!G43,ش3!F43%),1)*100</f>
        <v>#NAME?</v>
      </c>
      <c r="G43" s="9">
        <f>INT(SUM(ش1!G43,ش1!F43%,ش2!G43,ش2!F43%,ش3!G43,ش3!F43%))</f>
        <v>0</v>
      </c>
      <c r="H43" s="132"/>
      <c r="I43" s="133"/>
      <c r="J43" s="130" t="e">
        <f t="shared" ca="1" si="0"/>
        <v>#NAME?</v>
      </c>
      <c r="K43" s="134" t="e">
        <f t="shared" ca="1" si="1"/>
        <v>#NAME?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 t="e">
        <f ca="1">_mod2(SUM(ش1!G44,ش1!F44%,ش2!G44,ش2!F44%,ش3!G44,ش3!F44%),1)*100</f>
        <v>#NAME?</v>
      </c>
      <c r="G44" s="9">
        <f>INT(SUM(ش1!G44,ش1!F44%,ش2!G44,ش2!F44%,ش3!G44,ش3!F44%))</f>
        <v>0</v>
      </c>
      <c r="H44" s="132"/>
      <c r="I44" s="133"/>
      <c r="J44" s="130" t="e">
        <f t="shared" ca="1" si="0"/>
        <v>#NAME?</v>
      </c>
      <c r="K44" s="134" t="e">
        <f t="shared" ca="1" si="1"/>
        <v>#NAME?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 t="e">
        <f ca="1">_mod2(SUM(ش1!G45,ش1!F45%,ش2!G45,ش2!F45%,ش3!G45,ش3!F45%),1)*100</f>
        <v>#NAME?</v>
      </c>
      <c r="G45" s="9">
        <f>INT(SUM(ش1!G45,ش1!F45%,ش2!G45,ش2!F45%,ش3!G45,ش3!F45%))</f>
        <v>0</v>
      </c>
      <c r="H45" s="132"/>
      <c r="I45" s="133"/>
      <c r="J45" s="130" t="e">
        <f t="shared" ca="1" si="0"/>
        <v>#NAME?</v>
      </c>
      <c r="K45" s="134" t="e">
        <f t="shared" ca="1" si="1"/>
        <v>#NAME?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 t="e">
        <f ca="1">_mod2(SUM(ش1!G46,ش1!F46%,ش2!G46,ش2!F46%,ش3!G46,ش3!F46%),1)*100</f>
        <v>#NAME?</v>
      </c>
      <c r="G46" s="12">
        <f>INT(SUM(ش1!G46,ش1!F46%,ش2!G46,ش2!F46%,ش3!G46,ش3!F46%))</f>
        <v>0</v>
      </c>
      <c r="H46" s="150"/>
      <c r="I46" s="151"/>
      <c r="J46" s="148" t="e">
        <f t="shared" ca="1" si="0"/>
        <v>#NAME?</v>
      </c>
      <c r="K46" s="152" t="e">
        <f t="shared" ca="1" si="1"/>
        <v>#NAME?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المدة الاولى2024م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المدة الجارية</v>
      </c>
      <c r="G49" s="487">
        <f>G$2</f>
        <v>0</v>
      </c>
      <c r="H49" s="486" t="str">
        <f>$H$2</f>
        <v>المدة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 t="e">
        <f ca="1">(SUM(G55)+SUM(F55)%-G51)*100</f>
        <v>#NAME?</v>
      </c>
      <c r="G51" s="266" t="e">
        <f ca="1">INT(SUM(G55)+(SUM(F55))%)</f>
        <v>#NAME?</v>
      </c>
      <c r="H51" s="265">
        <f>(SUM(I55)+SUM(H55)%-I51)*100</f>
        <v>0</v>
      </c>
      <c r="I51" s="267">
        <f>INT(SUM(I55)+(SUM(H55))%)</f>
        <v>0</v>
      </c>
      <c r="J51" s="268" t="e">
        <f t="shared" ref="J51:J65" ca="1" si="2">(SUM(G51,I51)+SUM(F51,H51)%-K51)*100</f>
        <v>#NAME?</v>
      </c>
      <c r="K51" s="269" t="e">
        <f t="shared" ref="K51:K65" ca="1" si="3">INT(SUM(G51,I51)+SUM(F51,H51)%)</f>
        <v>#NAME?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 t="e">
        <f ca="1">_mod2(SUM(ش1!G52,ش1!F52%,ش2!G52,ش2!F52%,ش3!G52,ش3!F52%),1)*100</f>
        <v>#NAME?</v>
      </c>
      <c r="G52" s="13">
        <f>INT(SUM(ش1!G52,ش1!F52%,ش2!G52,ش2!F52%,ش3!G52,ش3!F52%))</f>
        <v>0</v>
      </c>
      <c r="H52" s="161"/>
      <c r="I52" s="162"/>
      <c r="J52" s="159" t="e">
        <f t="shared" ca="1" si="2"/>
        <v>#NAME?</v>
      </c>
      <c r="K52" s="163" t="e">
        <f t="shared" ca="1" si="3"/>
        <v>#NAME?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 t="e">
        <f ca="1">_mod2(SUM(ش1!G53,ش1!F53%,ش2!G53,ش2!F53%,ش3!G53,ش3!F53%),1)*100</f>
        <v>#NAME?</v>
      </c>
      <c r="G53" s="9">
        <f>INT(SUM(ش1!G53,ش1!F53%,ش2!G53,ش2!F53%,ش3!G53,ش3!F53%))</f>
        <v>0</v>
      </c>
      <c r="H53" s="132"/>
      <c r="I53" s="133"/>
      <c r="J53" s="130" t="e">
        <f t="shared" ca="1" si="2"/>
        <v>#NAME?</v>
      </c>
      <c r="K53" s="134" t="e">
        <f t="shared" ca="1" si="3"/>
        <v>#NAME?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 t="e">
        <f ca="1">_mod2(SUM(ش1!G54,ش1!F54%,ش2!G54,ش2!F54%,ش3!G54,ش3!F54%),1)*100</f>
        <v>#NAME?</v>
      </c>
      <c r="G54" s="14">
        <f>INT(SUM(ش1!G54,ش1!F54%,ش2!G54,ش2!F54%,ش3!G54,ش3!F54%))</f>
        <v>0</v>
      </c>
      <c r="H54" s="167"/>
      <c r="I54" s="168"/>
      <c r="J54" s="165" t="e">
        <f t="shared" ca="1" si="2"/>
        <v>#NAME?</v>
      </c>
      <c r="K54" s="169" t="e">
        <f t="shared" ca="1" si="3"/>
        <v>#NAME?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 t="e">
        <f ca="1">(SUM(G56,G60)+SUM(F56,F60)%-G55)*100</f>
        <v>#NAME?</v>
      </c>
      <c r="G55" s="272" t="e">
        <f ca="1">INT(SUM(G56,G60)+(SUM(F56,F60))%)</f>
        <v>#NAME?</v>
      </c>
      <c r="H55" s="271">
        <f>(SUM(I56,I60)+SUM(H56,H60)%-I55)*100</f>
        <v>0</v>
      </c>
      <c r="I55" s="273">
        <f>INT(SUM(I56,I60)+(SUM(H56,H60))%)</f>
        <v>0</v>
      </c>
      <c r="J55" s="274" t="e">
        <f t="shared" ca="1" si="2"/>
        <v>#NAME?</v>
      </c>
      <c r="K55" s="275" t="e">
        <f t="shared" ca="1" si="3"/>
        <v>#NAME?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 t="e">
        <f ca="1">(SUM(G57:G59)+SUM(F57:F59)%-G56)*100</f>
        <v>#NAME?</v>
      </c>
      <c r="G56" s="272" t="e">
        <f ca="1">INT(SUM(G57:G59)+(SUM(F57:F59))%)</f>
        <v>#NAME?</v>
      </c>
      <c r="H56" s="271">
        <f>(SUM(I57:I59)+SUM(H57:H59)%-I56)*100</f>
        <v>0</v>
      </c>
      <c r="I56" s="273">
        <f>INT(SUM(I57:I59)+(SUM(H57:H59))%)</f>
        <v>0</v>
      </c>
      <c r="J56" s="274" t="e">
        <f t="shared" ca="1" si="2"/>
        <v>#NAME?</v>
      </c>
      <c r="K56" s="275" t="e">
        <f t="shared" ca="1" si="3"/>
        <v>#NAME?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 t="e">
        <f ca="1">_mod2(SUM(ش1!G57,ش1!F57%,ش2!G57,ش2!F57%,ش3!G57,ش3!F57%),1)*100</f>
        <v>#NAME?</v>
      </c>
      <c r="G57" s="13">
        <f>INT(SUM(ش1!G57,ش1!F57%,ش2!G57,ش2!F57%,ش3!G57,ش3!F57%))</f>
        <v>0</v>
      </c>
      <c r="H57" s="161"/>
      <c r="I57" s="162"/>
      <c r="J57" s="159" t="e">
        <f t="shared" ca="1" si="2"/>
        <v>#NAME?</v>
      </c>
      <c r="K57" s="163" t="e">
        <f t="shared" ca="1" si="3"/>
        <v>#NAME?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 t="e">
        <f ca="1">_mod2(SUM(ش1!G58,ش1!F58%,ش2!G58,ش2!F58%,ش3!G58,ش3!F58%),1)*100</f>
        <v>#NAME?</v>
      </c>
      <c r="G58" s="9">
        <f>INT(SUM(ش1!G58,ش1!F58%,ش2!G58,ش2!F58%,ش3!G58,ش3!F58%))</f>
        <v>0</v>
      </c>
      <c r="H58" s="132"/>
      <c r="I58" s="133"/>
      <c r="J58" s="130" t="e">
        <f t="shared" ca="1" si="2"/>
        <v>#NAME?</v>
      </c>
      <c r="K58" s="134" t="e">
        <f t="shared" ca="1" si="3"/>
        <v>#NAME?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 t="e">
        <f ca="1">_mod2(SUM(ش1!G59,ش1!F59%,ش2!G59,ش2!F59%,ش3!G59,ش3!F59%),1)*100</f>
        <v>#NAME?</v>
      </c>
      <c r="G59" s="14">
        <f>INT(SUM(ش1!G59,ش1!F59%,ش2!G59,ش2!F59%,ش3!G59,ش3!F59%))</f>
        <v>0</v>
      </c>
      <c r="H59" s="167"/>
      <c r="I59" s="168"/>
      <c r="J59" s="165" t="e">
        <f t="shared" ca="1" si="2"/>
        <v>#NAME?</v>
      </c>
      <c r="K59" s="169" t="e">
        <f t="shared" ca="1" si="3"/>
        <v>#NAME?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 t="e">
        <f ca="1">(SUM(G61:G65)+SUM(F61:F65)%-G60)*100</f>
        <v>#NAME?</v>
      </c>
      <c r="G60" s="272" t="e">
        <f ca="1">INT(SUM(G61:G65)+(SUM(F61:F65))%)</f>
        <v>#NAME?</v>
      </c>
      <c r="H60" s="271">
        <f>(SUM(I61:I65)+SUM(H61:H65)%-I60)*100</f>
        <v>0</v>
      </c>
      <c r="I60" s="273">
        <f>INT(SUM(I61:I65)+(SUM(H61:H65))%)</f>
        <v>0</v>
      </c>
      <c r="J60" s="274" t="e">
        <f t="shared" ca="1" si="2"/>
        <v>#NAME?</v>
      </c>
      <c r="K60" s="275" t="e">
        <f t="shared" ca="1" si="3"/>
        <v>#NAME?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 t="e">
        <f ca="1">_mod2(SUM(ش1!G61,ش1!F61%,ش2!G61,ش2!F61%,ش3!G61,ش3!F61%),1)*100</f>
        <v>#NAME?</v>
      </c>
      <c r="G61" s="13">
        <f>INT(SUM(ش1!G61,ش1!F61%,ش2!G61,ش2!F61%,ش3!G61,ش3!F61%))</f>
        <v>0</v>
      </c>
      <c r="H61" s="161"/>
      <c r="I61" s="162"/>
      <c r="J61" s="159" t="e">
        <f t="shared" ca="1" si="2"/>
        <v>#NAME?</v>
      </c>
      <c r="K61" s="163" t="e">
        <f t="shared" ca="1" si="3"/>
        <v>#NAME?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 t="e">
        <f ca="1">_mod2(SUM(ش1!G62,ش1!F62%,ش2!G62,ش2!F62%,ش3!G62,ش3!F62%),1)*100</f>
        <v>#NAME?</v>
      </c>
      <c r="G62" s="9">
        <f>INT(SUM(ش1!G62,ش1!F62%,ش2!G62,ش2!F62%,ش3!G62,ش3!F62%))</f>
        <v>0</v>
      </c>
      <c r="H62" s="132"/>
      <c r="I62" s="133"/>
      <c r="J62" s="130" t="e">
        <f t="shared" ca="1" si="2"/>
        <v>#NAME?</v>
      </c>
      <c r="K62" s="134" t="e">
        <f t="shared" ca="1" si="3"/>
        <v>#NAME?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 t="e">
        <f ca="1">_mod2(SUM(ش1!G63,ش1!F63%,ش2!G63,ش2!F63%,ش3!G63,ش3!F63%),1)*100</f>
        <v>#NAME?</v>
      </c>
      <c r="G63" s="9">
        <f>INT(SUM(ش1!G63,ش1!F63%,ش2!G63,ش2!F63%,ش3!G63,ش3!F63%))</f>
        <v>0</v>
      </c>
      <c r="H63" s="132"/>
      <c r="I63" s="133"/>
      <c r="J63" s="130" t="e">
        <f t="shared" ca="1" si="2"/>
        <v>#NAME?</v>
      </c>
      <c r="K63" s="134" t="e">
        <f t="shared" ca="1" si="3"/>
        <v>#NAME?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 t="e">
        <f ca="1">_mod2(SUM(ش1!G64,ش1!F64%,ش2!G64,ش2!F64%,ش3!G64,ش3!F64%),1)*100</f>
        <v>#NAME?</v>
      </c>
      <c r="G64" s="9">
        <f>INT(SUM(ش1!G64,ش1!F64%,ش2!G64,ش2!F64%,ش3!G64,ش3!F64%))</f>
        <v>0</v>
      </c>
      <c r="H64" s="132"/>
      <c r="I64" s="133"/>
      <c r="J64" s="130" t="e">
        <f t="shared" ca="1" si="2"/>
        <v>#NAME?</v>
      </c>
      <c r="K64" s="134" t="e">
        <f t="shared" ca="1" si="3"/>
        <v>#NAME?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 t="e">
        <f ca="1">_mod2(SUM(ش1!G65,ش1!F65%,ش2!G65,ش2!F65%,ش3!G65,ش3!F65%),1)*100</f>
        <v>#NAME?</v>
      </c>
      <c r="G65" s="12">
        <f>INT(SUM(ش1!G65,ش1!F65%,ش2!G65,ش2!F65%,ش3!G65,ش3!F65%))</f>
        <v>0</v>
      </c>
      <c r="H65" s="150"/>
      <c r="I65" s="151"/>
      <c r="J65" s="148" t="e">
        <f t="shared" ca="1" si="2"/>
        <v>#NAME?</v>
      </c>
      <c r="K65" s="152" t="e">
        <f t="shared" ca="1" si="3"/>
        <v>#NAME?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 t="e">
        <f ca="1">(SUM(G68,G74,G121,G127,G134)+SUM(F68,F74,F121,F127,F134)%-G67)*100</f>
        <v>#NAME?</v>
      </c>
      <c r="G67" s="266" t="e">
        <f ca="1">INT(SUM(G68,G74,G121,G127,G134)+(SUM(F68,F74,F121,F127,F134))%)</f>
        <v>#NAME?</v>
      </c>
      <c r="H67" s="265">
        <f>(SUM(I68,I74,I121,I127,I134)+SUM(H68,H74,H121,H127,H134)%-I67)*100</f>
        <v>0</v>
      </c>
      <c r="I67" s="267">
        <f>INT(SUM(I68,I74,I121,I127,I134)+(SUM(H68,H74,H121,H127,H134))%)</f>
        <v>0</v>
      </c>
      <c r="J67" s="268" t="e">
        <f t="shared" ref="J67:J89" ca="1" si="4">(SUM(G67,I67)+SUM(F67,H67)%-K67)*100</f>
        <v>#NAME?</v>
      </c>
      <c r="K67" s="269" t="e">
        <f t="shared" ref="K67:K89" ca="1" si="5">INT(SUM(G67,I67)+SUM(F67,H67)%)</f>
        <v>#NAME?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 t="e">
        <f ca="1">(SUM(G69)+SUM(F69)%-G68)*100</f>
        <v>#NAME?</v>
      </c>
      <c r="G68" s="272" t="e">
        <f ca="1">INT(SUM(G69)+(SUM(F69))%)</f>
        <v>#NAME?</v>
      </c>
      <c r="H68" s="271">
        <f>(SUM(I69)+SUM(H69)%-I68)*100</f>
        <v>0</v>
      </c>
      <c r="I68" s="273">
        <f>INT(SUM(I69)+(SUM(H69))%)</f>
        <v>0</v>
      </c>
      <c r="J68" s="274" t="e">
        <f t="shared" ca="1" si="4"/>
        <v>#NAME?</v>
      </c>
      <c r="K68" s="275" t="e">
        <f t="shared" ca="1" si="5"/>
        <v>#NAME?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 t="e">
        <f ca="1">(SUM(G70:G73)+SUM(F70:F73)%-G69)*100</f>
        <v>#NAME?</v>
      </c>
      <c r="G69" s="272" t="e">
        <f ca="1">INT(SUM(G70:G73)+(SUM(F70:F73))%)</f>
        <v>#NAME?</v>
      </c>
      <c r="H69" s="271">
        <f>(SUM(I70:I73)+SUM(H70:H73)%-I69)*100</f>
        <v>0</v>
      </c>
      <c r="I69" s="273">
        <f>INT(SUM(I70:I73)+(SUM(H70:H73))%)</f>
        <v>0</v>
      </c>
      <c r="J69" s="274" t="e">
        <f t="shared" ca="1" si="4"/>
        <v>#NAME?</v>
      </c>
      <c r="K69" s="275" t="e">
        <f t="shared" ca="1" si="5"/>
        <v>#NAME?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 t="e">
        <f ca="1">_mod2(SUM(ش1!G70,ش1!F70%,ش2!G70,ش2!F70%,ش3!G70,ش3!F70%),1)*100</f>
        <v>#NAME?</v>
      </c>
      <c r="G70" s="13">
        <f>INT(SUM(ش1!G70,ش1!F70%,ش2!G70,ش2!F70%,ش3!G70,ش3!F70%))</f>
        <v>0</v>
      </c>
      <c r="H70" s="161"/>
      <c r="I70" s="162"/>
      <c r="J70" s="159" t="e">
        <f t="shared" ca="1" si="4"/>
        <v>#NAME?</v>
      </c>
      <c r="K70" s="163" t="e">
        <f t="shared" ca="1" si="5"/>
        <v>#NAME?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 t="e">
        <f ca="1">_mod2(SUM(ش1!G71,ش1!F71%,ش2!G71,ش2!F71%,ش3!G71,ش3!F71%),1)*100</f>
        <v>#NAME?</v>
      </c>
      <c r="G71" s="9">
        <f>INT(SUM(ش1!G71,ش1!F71%,ش2!G71,ش2!F71%,ش3!G71,ش3!F71%))</f>
        <v>0</v>
      </c>
      <c r="H71" s="132"/>
      <c r="I71" s="133"/>
      <c r="J71" s="130" t="e">
        <f t="shared" ca="1" si="4"/>
        <v>#NAME?</v>
      </c>
      <c r="K71" s="134" t="e">
        <f t="shared" ca="1" si="5"/>
        <v>#NAME?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 t="e">
        <f ca="1">_mod2(SUM(ش1!G72,ش1!F72%,ش2!G72,ش2!F72%,ش3!G72,ش3!F72%),1)*100</f>
        <v>#NAME?</v>
      </c>
      <c r="G72" s="9">
        <f>INT(SUM(ش1!G72,ش1!F72%,ش2!G72,ش2!F72%,ش3!G72,ش3!F72%))</f>
        <v>0</v>
      </c>
      <c r="H72" s="132"/>
      <c r="I72" s="133"/>
      <c r="J72" s="130" t="e">
        <f t="shared" ca="1" si="4"/>
        <v>#NAME?</v>
      </c>
      <c r="K72" s="134" t="e">
        <f t="shared" ca="1" si="5"/>
        <v>#NAME?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 t="e">
        <f ca="1">_mod2(SUM(ش1!G73,ش1!F73%,ش2!G73,ش2!F73%,ش3!G73,ش3!F73%),1)*100</f>
        <v>#NAME?</v>
      </c>
      <c r="G73" s="14">
        <f>INT(SUM(ش1!G73,ش1!F73%,ش2!G73,ش2!F73%,ش3!G73,ش3!F73%))</f>
        <v>0</v>
      </c>
      <c r="H73" s="167"/>
      <c r="I73" s="168"/>
      <c r="J73" s="165" t="e">
        <f t="shared" ca="1" si="4"/>
        <v>#NAME?</v>
      </c>
      <c r="K73" s="169" t="e">
        <f t="shared" ca="1" si="5"/>
        <v>#NAME?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 t="e">
        <f ca="1">(SUM(G75,G79,G101)+SUM(F75,F79,F101)%-G74)*100</f>
        <v>#NAME?</v>
      </c>
      <c r="G74" s="272" t="e">
        <f ca="1">INT(SUM(G75,G79,G101)+(SUM(F75,F79,F101))%)</f>
        <v>#NAME?</v>
      </c>
      <c r="H74" s="271">
        <f>(SUM(I75,I79,I101)+SUM(H75,H79,H101)%-I74)*100</f>
        <v>0</v>
      </c>
      <c r="I74" s="273">
        <f>INT(SUM(I75,I79,I101)+(SUM(H75,H79,H101))%)</f>
        <v>0</v>
      </c>
      <c r="J74" s="274" t="e">
        <f t="shared" ca="1" si="4"/>
        <v>#NAME?</v>
      </c>
      <c r="K74" s="275" t="e">
        <f t="shared" ca="1" si="5"/>
        <v>#NAME?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 t="e">
        <f ca="1">(SUM(G76:G78)+SUM(F76:F78)%-G75)*100</f>
        <v>#NAME?</v>
      </c>
      <c r="G75" s="272" t="e">
        <f ca="1">INT(SUM(G76:G78)+(SUM(F76:F78))%)</f>
        <v>#NAME?</v>
      </c>
      <c r="H75" s="271">
        <f>(SUM(I76:I78)+SUM(H76:H78)%-I75)*100</f>
        <v>0</v>
      </c>
      <c r="I75" s="273">
        <f>INT(SUM(I76:I78)+(SUM(H76:H78))%)</f>
        <v>0</v>
      </c>
      <c r="J75" s="274" t="e">
        <f t="shared" ca="1" si="4"/>
        <v>#NAME?</v>
      </c>
      <c r="K75" s="275" t="e">
        <f t="shared" ca="1" si="5"/>
        <v>#NAME?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 t="e">
        <f ca="1">_mod2(SUM(ش1!G76,ش1!F76%,ش2!G76,ش2!F76%,ش3!G76,ش3!F76%),1)*100</f>
        <v>#NAME?</v>
      </c>
      <c r="G76" s="13">
        <f>INT(SUM(ش1!G76,ش1!F76%,ش2!G76,ش2!F76%,ش3!G76,ش3!F76%))</f>
        <v>0</v>
      </c>
      <c r="H76" s="161"/>
      <c r="I76" s="162"/>
      <c r="J76" s="159" t="e">
        <f t="shared" ca="1" si="4"/>
        <v>#NAME?</v>
      </c>
      <c r="K76" s="163" t="e">
        <f t="shared" ca="1" si="5"/>
        <v>#NAME?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 t="e">
        <f ca="1">_mod2(SUM(ش1!G77,ش1!F77%,ش2!G77,ش2!F77%,ش3!G77,ش3!F77%),1)*100</f>
        <v>#NAME?</v>
      </c>
      <c r="G77" s="9">
        <f>INT(SUM(ش1!G77,ش1!F77%,ش2!G77,ش2!F77%,ش3!G77,ش3!F77%))</f>
        <v>0</v>
      </c>
      <c r="H77" s="132"/>
      <c r="I77" s="133"/>
      <c r="J77" s="130" t="e">
        <f t="shared" ca="1" si="4"/>
        <v>#NAME?</v>
      </c>
      <c r="K77" s="134" t="e">
        <f t="shared" ca="1" si="5"/>
        <v>#NAME?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 t="e">
        <f ca="1">_mod2(SUM(ش1!G78,ش1!F78%,ش2!G78,ش2!F78%,ش3!G78,ش3!F78%),1)*100</f>
        <v>#NAME?</v>
      </c>
      <c r="G78" s="14">
        <f>INT(SUM(ش1!G78,ش1!F78%,ش2!G78,ش2!F78%,ش3!G78,ش3!F78%))</f>
        <v>0</v>
      </c>
      <c r="H78" s="167"/>
      <c r="I78" s="168"/>
      <c r="J78" s="165" t="e">
        <f t="shared" ca="1" si="4"/>
        <v>#NAME?</v>
      </c>
      <c r="K78" s="169" t="e">
        <f t="shared" ca="1" si="5"/>
        <v>#NAME?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 t="e">
        <f ca="1">(SUM(G80:G89,G94:G100)+SUM(F80:F89,F94:F100)%-G79)*100</f>
        <v>#NAME?</v>
      </c>
      <c r="G79" s="272" t="e">
        <f ca="1">INT(SUM(G80:G89,G94:G100)+(SUM(F80:F89,F94:F100))%)</f>
        <v>#NAME?</v>
      </c>
      <c r="H79" s="271">
        <f>(SUM(I80:I89,I94:I100)+SUM(H80:H89,H94:H100)%-I79)*100</f>
        <v>0</v>
      </c>
      <c r="I79" s="273">
        <f>INT(SUM(I80:I89,I94:I100)+(SUM(H80:H89,H94:H100))%)</f>
        <v>0</v>
      </c>
      <c r="J79" s="274" t="e">
        <f t="shared" ca="1" si="4"/>
        <v>#NAME?</v>
      </c>
      <c r="K79" s="275" t="e">
        <f t="shared" ca="1" si="5"/>
        <v>#NAME?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 t="e">
        <f ca="1">_mod2(SUM(ش1!G80,ش1!F80%,ش2!G80,ش2!F80%,ش3!G80,ش3!F80%),1)*100</f>
        <v>#NAME?</v>
      </c>
      <c r="G80" s="13">
        <f>INT(SUM(ش1!G80,ش1!F80%,ش2!G80,ش2!F80%,ش3!G80,ش3!F80%))</f>
        <v>0</v>
      </c>
      <c r="H80" s="161"/>
      <c r="I80" s="162"/>
      <c r="J80" s="159" t="e">
        <f t="shared" ca="1" si="4"/>
        <v>#NAME?</v>
      </c>
      <c r="K80" s="163" t="e">
        <f t="shared" ca="1" si="5"/>
        <v>#NAME?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 t="e">
        <f ca="1">_mod2(SUM(ش1!G81,ش1!F81%,ش2!G81,ش2!F81%,ش3!G81,ش3!F81%),1)*100</f>
        <v>#NAME?</v>
      </c>
      <c r="G81" s="9">
        <f>INT(SUM(ش1!G81,ش1!F81%,ش2!G81,ش2!F81%,ش3!G81,ش3!F81%))</f>
        <v>0</v>
      </c>
      <c r="H81" s="132"/>
      <c r="I81" s="133"/>
      <c r="J81" s="130" t="e">
        <f t="shared" ca="1" si="4"/>
        <v>#NAME?</v>
      </c>
      <c r="K81" s="134" t="e">
        <f t="shared" ca="1" si="5"/>
        <v>#NAME?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 t="e">
        <f ca="1">_mod2(SUM(ش1!G82,ش1!F82%,ش2!G82,ش2!F82%,ش3!G82,ش3!F82%),1)*100</f>
        <v>#NAME?</v>
      </c>
      <c r="G82" s="9">
        <f>INT(SUM(ش1!G82,ش1!F82%,ش2!G82,ش2!F82%,ش3!G82,ش3!F82%))</f>
        <v>0</v>
      </c>
      <c r="H82" s="132"/>
      <c r="I82" s="133"/>
      <c r="J82" s="130" t="e">
        <f t="shared" ca="1" si="4"/>
        <v>#NAME?</v>
      </c>
      <c r="K82" s="134" t="e">
        <f t="shared" ca="1" si="5"/>
        <v>#NAME?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 t="e">
        <f ca="1">_mod2(SUM(ش1!G83,ش1!F83%,ش2!G83,ش2!F83%,ش3!G83,ش3!F83%),1)*100</f>
        <v>#NAME?</v>
      </c>
      <c r="G83" s="9">
        <f>INT(SUM(ش1!G83,ش1!F83%,ش2!G83,ش2!F83%,ش3!G83,ش3!F83%))</f>
        <v>0</v>
      </c>
      <c r="H83" s="132"/>
      <c r="I83" s="133"/>
      <c r="J83" s="130" t="e">
        <f t="shared" ca="1" si="4"/>
        <v>#NAME?</v>
      </c>
      <c r="K83" s="134" t="e">
        <f t="shared" ca="1" si="5"/>
        <v>#NAME?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 t="e">
        <f ca="1">_mod2(SUM(ش1!G84,ش1!F84%,ش2!G84,ش2!F84%,ش3!G84,ش3!F84%),1)*100</f>
        <v>#NAME?</v>
      </c>
      <c r="G84" s="9">
        <f>INT(SUM(ش1!G84,ش1!F84%,ش2!G84,ش2!F84%,ش3!G84,ش3!F84%))</f>
        <v>0</v>
      </c>
      <c r="H84" s="132"/>
      <c r="I84" s="133"/>
      <c r="J84" s="130" t="e">
        <f t="shared" ca="1" si="4"/>
        <v>#NAME?</v>
      </c>
      <c r="K84" s="134" t="e">
        <f t="shared" ca="1" si="5"/>
        <v>#NAME?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 t="e">
        <f ca="1">_mod2(SUM(ش1!G85,ش1!F85%,ش2!G85,ش2!F85%,ش3!G85,ش3!F85%),1)*100</f>
        <v>#NAME?</v>
      </c>
      <c r="G85" s="9">
        <f>INT(SUM(ش1!G85,ش1!F85%,ش2!G85,ش2!F85%,ش3!G85,ش3!F85%))</f>
        <v>0</v>
      </c>
      <c r="H85" s="132"/>
      <c r="I85" s="133"/>
      <c r="J85" s="130" t="e">
        <f t="shared" ca="1" si="4"/>
        <v>#NAME?</v>
      </c>
      <c r="K85" s="134" t="e">
        <f t="shared" ca="1" si="5"/>
        <v>#NAME?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 t="e">
        <f ca="1">_mod2(SUM(ش1!G86,ش1!F86%,ش2!G86,ش2!F86%,ش3!G86,ش3!F86%),1)*100</f>
        <v>#NAME?</v>
      </c>
      <c r="G86" s="9">
        <f>INT(SUM(ش1!G86,ش1!F86%,ش2!G86,ش2!F86%,ش3!G86,ش3!F86%))</f>
        <v>0</v>
      </c>
      <c r="H86" s="132"/>
      <c r="I86" s="133"/>
      <c r="J86" s="130" t="e">
        <f t="shared" ca="1" si="4"/>
        <v>#NAME?</v>
      </c>
      <c r="K86" s="134" t="e">
        <f t="shared" ca="1" si="5"/>
        <v>#NAME?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 t="e">
        <f ca="1">_mod2(SUM(ش1!G87,ش1!F87%,ش2!G87,ش2!F87%,ش3!G87,ش3!F87%),1)*100</f>
        <v>#NAME?</v>
      </c>
      <c r="G87" s="9">
        <f>INT(SUM(ش1!G87,ش1!F87%,ش2!G87,ش2!F87%,ش3!G87,ش3!F87%))</f>
        <v>0</v>
      </c>
      <c r="H87" s="132"/>
      <c r="I87" s="133"/>
      <c r="J87" s="130" t="e">
        <f t="shared" ca="1" si="4"/>
        <v>#NAME?</v>
      </c>
      <c r="K87" s="134" t="e">
        <f t="shared" ca="1" si="5"/>
        <v>#NAME?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 t="e">
        <f ca="1">_mod2(SUM(ش1!G88,ش1!F88%,ش2!G88,ش2!F88%,ش3!G88,ش3!F88%),1)*100</f>
        <v>#NAME?</v>
      </c>
      <c r="G88" s="9">
        <f>INT(SUM(ش1!G88,ش1!F88%,ش2!G88,ش2!F88%,ش3!G88,ش3!F88%))</f>
        <v>0</v>
      </c>
      <c r="H88" s="132"/>
      <c r="I88" s="133"/>
      <c r="J88" s="130" t="e">
        <f t="shared" ca="1" si="4"/>
        <v>#NAME?</v>
      </c>
      <c r="K88" s="134" t="e">
        <f t="shared" ca="1" si="5"/>
        <v>#NAME?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 t="e">
        <f ca="1">_mod2(SUM(ش1!G89,ش1!F89%,ش2!G89,ش2!F89%,ش3!G89,ش3!F89%),1)*100</f>
        <v>#NAME?</v>
      </c>
      <c r="G89" s="12">
        <f>INT(SUM(ش1!G89,ش1!F89%,ش2!G89,ش2!F89%,ش3!G89,ش3!F89%))</f>
        <v>0</v>
      </c>
      <c r="H89" s="150"/>
      <c r="I89" s="151"/>
      <c r="J89" s="148" t="e">
        <f t="shared" ca="1" si="4"/>
        <v>#NAME?</v>
      </c>
      <c r="K89" s="152" t="e">
        <f t="shared" ca="1" si="5"/>
        <v>#NAME?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المدة الاولى2024م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المدة الجارية</v>
      </c>
      <c r="G92" s="487">
        <f>G$2</f>
        <v>0</v>
      </c>
      <c r="H92" s="486" t="str">
        <f>$H$2</f>
        <v>المدة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 t="e">
        <f ca="1">_mod2(SUM(ش1!G94,ش1!F94%,ش2!G94,ش2!F94%,ش3!G94,ش3!F94%),1)*100</f>
        <v>#NAME?</v>
      </c>
      <c r="G94" s="15">
        <f>INT(SUM(ش1!G94,ش1!F94%,ش2!G94,ش2!F94%,ش3!G94,ش3!F94%))</f>
        <v>0</v>
      </c>
      <c r="H94" s="180"/>
      <c r="I94" s="181"/>
      <c r="J94" s="179" t="e">
        <f t="shared" ref="J94:J139" ca="1" si="6">(SUM(G94,I94)+SUM(F94,H94)%-K94)*100</f>
        <v>#NAME?</v>
      </c>
      <c r="K94" s="182" t="e">
        <f t="shared" ref="K94:K139" ca="1" si="7">INT(SUM(G94,I94)+SUM(F94,H94)%)</f>
        <v>#NAME?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 t="e">
        <f ca="1">_mod2(SUM(ش1!G95,ش1!F95%,ش2!G95,ش2!F95%,ش3!G95,ش3!F95%),1)*100</f>
        <v>#NAME?</v>
      </c>
      <c r="G95" s="9">
        <f>INT(SUM(ش1!G95,ش1!F95%,ش2!G95,ش2!F95%,ش3!G95,ش3!F95%))</f>
        <v>0</v>
      </c>
      <c r="H95" s="132"/>
      <c r="I95" s="133"/>
      <c r="J95" s="130" t="e">
        <f t="shared" ca="1" si="6"/>
        <v>#NAME?</v>
      </c>
      <c r="K95" s="134" t="e">
        <f t="shared" ca="1" si="7"/>
        <v>#NAME?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 t="e">
        <f ca="1">_mod2(SUM(ش1!G96,ش1!F96%,ش2!G96,ش2!F96%,ش3!G96,ش3!F96%),1)*100</f>
        <v>#NAME?</v>
      </c>
      <c r="G96" s="9">
        <f>INT(SUM(ش1!G96,ش1!F96%,ش2!G96,ش2!F96%,ش3!G96,ش3!F96%))</f>
        <v>0</v>
      </c>
      <c r="H96" s="132"/>
      <c r="I96" s="133"/>
      <c r="J96" s="130" t="e">
        <f t="shared" ca="1" si="6"/>
        <v>#NAME?</v>
      </c>
      <c r="K96" s="134" t="e">
        <f t="shared" ca="1" si="7"/>
        <v>#NAME?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 t="e">
        <f ca="1">_mod2(SUM(ش1!G97,ش1!F97%,ش2!G97,ش2!F97%,ش3!G97,ش3!F97%),1)*100</f>
        <v>#NAME?</v>
      </c>
      <c r="G97" s="9">
        <f>INT(SUM(ش1!G97,ش1!F97%,ش2!G97,ش2!F97%,ش3!G97,ش3!F97%))</f>
        <v>0</v>
      </c>
      <c r="H97" s="132"/>
      <c r="I97" s="133"/>
      <c r="J97" s="130" t="e">
        <f t="shared" ca="1" si="6"/>
        <v>#NAME?</v>
      </c>
      <c r="K97" s="134" t="e">
        <f t="shared" ca="1" si="7"/>
        <v>#NAME?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 t="e">
        <f ca="1">_mod2(SUM(ش1!G98,ش1!F98%,ش2!G98,ش2!F98%,ش3!G98,ش3!F98%),1)*100</f>
        <v>#NAME?</v>
      </c>
      <c r="G98" s="9">
        <f>INT(SUM(ش1!G98,ش1!F98%,ش2!G98,ش2!F98%,ش3!G98,ش3!F98%))</f>
        <v>0</v>
      </c>
      <c r="H98" s="132"/>
      <c r="I98" s="133"/>
      <c r="J98" s="130" t="e">
        <f t="shared" ca="1" si="6"/>
        <v>#NAME?</v>
      </c>
      <c r="K98" s="134" t="e">
        <f t="shared" ca="1" si="7"/>
        <v>#NAME?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 t="e">
        <f ca="1">_mod2(SUM(ش1!G99,ش1!F99%,ش2!G99,ش2!F99%,ش3!G99,ش3!F99%),1)*100</f>
        <v>#NAME?</v>
      </c>
      <c r="G99" s="9">
        <f>INT(SUM(ش1!G99,ش1!F99%,ش2!G99,ش2!F99%,ش3!G99,ش3!F99%))</f>
        <v>158650</v>
      </c>
      <c r="H99" s="132"/>
      <c r="I99" s="133"/>
      <c r="J99" s="130" t="e">
        <f t="shared" ca="1" si="6"/>
        <v>#NAME?</v>
      </c>
      <c r="K99" s="134" t="e">
        <f t="shared" ca="1" si="7"/>
        <v>#NAME?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 t="e">
        <f ca="1">_mod2(SUM(ش1!G100,ش1!F100%,ش2!G100,ش2!F100%,ش3!G100,ش3!F100%),1)*100</f>
        <v>#NAME?</v>
      </c>
      <c r="G100" s="14">
        <f>INT(SUM(ش1!G100,ش1!F100%,ش2!G100,ش2!F100%,ش3!G100,ش3!F100%))</f>
        <v>0</v>
      </c>
      <c r="H100" s="167"/>
      <c r="I100" s="168"/>
      <c r="J100" s="165" t="e">
        <f t="shared" ca="1" si="6"/>
        <v>#NAME?</v>
      </c>
      <c r="K100" s="169" t="e">
        <f t="shared" ca="1" si="7"/>
        <v>#NAME?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 t="e">
        <f ca="1">(SUM(G102:G120)+SUM(F102:F120)%-G101)*100</f>
        <v>#NAME?</v>
      </c>
      <c r="G101" s="272" t="e">
        <f ca="1">INT(SUM(G102:G120)+(SUM(F102:F120))%)</f>
        <v>#NAME?</v>
      </c>
      <c r="H101" s="271">
        <f>(SUM(I102:I120)+SUM(H102:H120)%-I101)*100</f>
        <v>0</v>
      </c>
      <c r="I101" s="273">
        <f>INT(SUM(I102:I120)+(SUM(H102:H120))%)</f>
        <v>0</v>
      </c>
      <c r="J101" s="274" t="e">
        <f t="shared" ca="1" si="6"/>
        <v>#NAME?</v>
      </c>
      <c r="K101" s="275" t="e">
        <f t="shared" ca="1" si="7"/>
        <v>#NAME?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 t="e">
        <f ca="1">_mod2(SUM(ش1!G102,ش1!F102%,ش2!G102,ش2!F102%,ش3!G102,ش3!F102%),1)*100</f>
        <v>#NAME?</v>
      </c>
      <c r="G102" s="13">
        <f>INT(SUM(ش1!G102,ش1!F102%,ش2!G102,ش2!F102%,ش3!G102,ش3!F102%))</f>
        <v>0</v>
      </c>
      <c r="H102" s="161"/>
      <c r="I102" s="162"/>
      <c r="J102" s="159" t="e">
        <f t="shared" ca="1" si="6"/>
        <v>#NAME?</v>
      </c>
      <c r="K102" s="163" t="e">
        <f t="shared" ca="1" si="7"/>
        <v>#NAME?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 t="e">
        <f ca="1">_mod2(SUM(ش1!G103,ش1!F103%,ش2!G103,ش2!F103%,ش3!G103,ش3!F103%),1)*100</f>
        <v>#NAME?</v>
      </c>
      <c r="G103" s="9">
        <f>INT(SUM(ش1!G103,ش1!F103%,ش2!G103,ش2!F103%,ش3!G103,ش3!F103%))</f>
        <v>0</v>
      </c>
      <c r="H103" s="132"/>
      <c r="I103" s="133"/>
      <c r="J103" s="130" t="e">
        <f t="shared" ca="1" si="6"/>
        <v>#NAME?</v>
      </c>
      <c r="K103" s="134" t="e">
        <f t="shared" ca="1" si="7"/>
        <v>#NAME?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 t="e">
        <f ca="1">_mod2(SUM(ش1!G104,ش1!F104%,ش2!G104,ش2!F104%,ش3!G104,ش3!F104%),1)*100</f>
        <v>#NAME?</v>
      </c>
      <c r="G104" s="9">
        <f>INT(SUM(ش1!G104,ش1!F104%,ش2!G104,ش2!F104%,ش3!G104,ش3!F104%))</f>
        <v>0</v>
      </c>
      <c r="H104" s="132"/>
      <c r="I104" s="133"/>
      <c r="J104" s="130" t="e">
        <f t="shared" ca="1" si="6"/>
        <v>#NAME?</v>
      </c>
      <c r="K104" s="134" t="e">
        <f t="shared" ca="1" si="7"/>
        <v>#NAME?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 t="e">
        <f ca="1">_mod2(SUM(ش1!G105,ش1!F105%,ش2!G105,ش2!F105%,ش3!G105,ش3!F105%),1)*100</f>
        <v>#NAME?</v>
      </c>
      <c r="G105" s="9">
        <f>INT(SUM(ش1!G105,ش1!F105%,ش2!G105,ش2!F105%,ش3!G105,ش3!F105%))</f>
        <v>0</v>
      </c>
      <c r="H105" s="132"/>
      <c r="I105" s="133"/>
      <c r="J105" s="130" t="e">
        <f t="shared" ca="1" si="6"/>
        <v>#NAME?</v>
      </c>
      <c r="K105" s="134" t="e">
        <f t="shared" ca="1" si="7"/>
        <v>#NAME?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 t="e">
        <f ca="1">_mod2(SUM(ش1!G106,ش1!F106%,ش2!G106,ش2!F106%,ش3!G106,ش3!F106%),1)*100</f>
        <v>#NAME?</v>
      </c>
      <c r="G106" s="9">
        <f>INT(SUM(ش1!G106,ش1!F106%,ش2!G106,ش2!F106%,ش3!G106,ش3!F106%))</f>
        <v>0</v>
      </c>
      <c r="H106" s="132"/>
      <c r="I106" s="133"/>
      <c r="J106" s="130" t="e">
        <f t="shared" ca="1" si="6"/>
        <v>#NAME?</v>
      </c>
      <c r="K106" s="134" t="e">
        <f t="shared" ca="1" si="7"/>
        <v>#NAME?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 t="e">
        <f ca="1">_mod2(SUM(ش1!G107,ش1!F107%,ش2!G107,ش2!F107%,ش3!G107,ش3!F107%),1)*100</f>
        <v>#NAME?</v>
      </c>
      <c r="G107" s="9">
        <f>INT(SUM(ش1!G107,ش1!F107%,ش2!G107,ش2!F107%,ش3!G107,ش3!F107%))</f>
        <v>0</v>
      </c>
      <c r="H107" s="132"/>
      <c r="I107" s="133"/>
      <c r="J107" s="130" t="e">
        <f t="shared" ca="1" si="6"/>
        <v>#NAME?</v>
      </c>
      <c r="K107" s="134" t="e">
        <f t="shared" ca="1" si="7"/>
        <v>#NAME?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 t="e">
        <f ca="1">_mod2(SUM(ش1!G108,ش1!F108%,ش2!G108,ش2!F108%,ش3!G108,ش3!F108%),1)*100</f>
        <v>#NAME?</v>
      </c>
      <c r="G108" s="9">
        <f>INT(SUM(ش1!G108,ش1!F108%,ش2!G108,ش2!F108%,ش3!G108,ش3!F108%))</f>
        <v>0</v>
      </c>
      <c r="H108" s="132"/>
      <c r="I108" s="133"/>
      <c r="J108" s="130" t="e">
        <f t="shared" ca="1" si="6"/>
        <v>#NAME?</v>
      </c>
      <c r="K108" s="134" t="e">
        <f t="shared" ca="1" si="7"/>
        <v>#NAME?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 t="e">
        <f ca="1">_mod2(SUM(ش1!G109,ش1!F109%,ش2!G109,ش2!F109%,ش3!G109,ش3!F109%),1)*100</f>
        <v>#NAME?</v>
      </c>
      <c r="G109" s="9">
        <f>INT(SUM(ش1!G109,ش1!F109%,ش2!G109,ش2!F109%,ش3!G109,ش3!F109%))</f>
        <v>0</v>
      </c>
      <c r="H109" s="132"/>
      <c r="I109" s="133"/>
      <c r="J109" s="130" t="e">
        <f t="shared" ca="1" si="6"/>
        <v>#NAME?</v>
      </c>
      <c r="K109" s="134" t="e">
        <f t="shared" ca="1" si="7"/>
        <v>#NAME?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 t="e">
        <f ca="1">_mod2(SUM(ش1!G110,ش1!F110%,ش2!G110,ش2!F110%,ش3!G110,ش3!F110%),1)*100</f>
        <v>#NAME?</v>
      </c>
      <c r="G110" s="9">
        <f>INT(SUM(ش1!G110,ش1!F110%,ش2!G110,ش2!F110%,ش3!G110,ش3!F110%))</f>
        <v>0</v>
      </c>
      <c r="H110" s="132"/>
      <c r="I110" s="133"/>
      <c r="J110" s="130" t="e">
        <f t="shared" ca="1" si="6"/>
        <v>#NAME?</v>
      </c>
      <c r="K110" s="134" t="e">
        <f t="shared" ca="1" si="7"/>
        <v>#NAME?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 t="e">
        <f ca="1">_mod2(SUM(ش1!G111,ش1!F111%,ش2!G111,ش2!F111%,ش3!G111,ش3!F111%),1)*100</f>
        <v>#NAME?</v>
      </c>
      <c r="G111" s="9">
        <f>INT(SUM(ش1!G111,ش1!F111%,ش2!G111,ش2!F111%,ش3!G111,ش3!F111%))</f>
        <v>0</v>
      </c>
      <c r="H111" s="132"/>
      <c r="I111" s="133"/>
      <c r="J111" s="130" t="e">
        <f t="shared" ca="1" si="6"/>
        <v>#NAME?</v>
      </c>
      <c r="K111" s="134" t="e">
        <f t="shared" ca="1" si="7"/>
        <v>#NAME?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 t="e">
        <f ca="1">_mod2(SUM(ش1!G112,ش1!F112%,ش2!G112,ش2!F112%,ش3!G112,ش3!F112%),1)*100</f>
        <v>#NAME?</v>
      </c>
      <c r="G112" s="9">
        <f>INT(SUM(ش1!G112,ش1!F112%,ش2!G112,ش2!F112%,ش3!G112,ش3!F112%))</f>
        <v>0</v>
      </c>
      <c r="H112" s="132"/>
      <c r="I112" s="133"/>
      <c r="J112" s="130" t="e">
        <f t="shared" ca="1" si="6"/>
        <v>#NAME?</v>
      </c>
      <c r="K112" s="134" t="e">
        <f t="shared" ca="1" si="7"/>
        <v>#NAME?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 t="e">
        <f ca="1">_mod2(SUM(ش1!G113,ش1!F113%,ش2!G113,ش2!F113%,ش3!G113,ش3!F113%),1)*100</f>
        <v>#NAME?</v>
      </c>
      <c r="G113" s="9">
        <f>INT(SUM(ش1!G113,ش1!F113%,ش2!G113,ش2!F113%,ش3!G113,ش3!F113%))</f>
        <v>0</v>
      </c>
      <c r="H113" s="132"/>
      <c r="I113" s="133"/>
      <c r="J113" s="130" t="e">
        <f t="shared" ca="1" si="6"/>
        <v>#NAME?</v>
      </c>
      <c r="K113" s="134" t="e">
        <f t="shared" ca="1" si="7"/>
        <v>#NAME?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 t="e">
        <f ca="1">_mod2(SUM(ش1!G114,ش1!F114%,ش2!G114,ش2!F114%,ش3!G114,ش3!F114%),1)*100</f>
        <v>#NAME?</v>
      </c>
      <c r="G114" s="9">
        <f>INT(SUM(ش1!G114,ش1!F114%,ش2!G114,ش2!F114%,ش3!G114,ش3!F114%))</f>
        <v>0</v>
      </c>
      <c r="H114" s="132"/>
      <c r="I114" s="133"/>
      <c r="J114" s="130" t="e">
        <f t="shared" ca="1" si="6"/>
        <v>#NAME?</v>
      </c>
      <c r="K114" s="134" t="e">
        <f t="shared" ca="1" si="7"/>
        <v>#NAME?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 t="e">
        <f ca="1">_mod2(SUM(ش1!G115,ش1!F115%,ش2!G115,ش2!F115%,ش3!G115,ش3!F115%),1)*100</f>
        <v>#NAME?</v>
      </c>
      <c r="G115" s="9">
        <f>INT(SUM(ش1!G115,ش1!F115%,ش2!G115,ش2!F115%,ش3!G115,ش3!F115%))</f>
        <v>0</v>
      </c>
      <c r="H115" s="132"/>
      <c r="I115" s="133"/>
      <c r="J115" s="130" t="e">
        <f t="shared" ca="1" si="6"/>
        <v>#NAME?</v>
      </c>
      <c r="K115" s="134" t="e">
        <f t="shared" ca="1" si="7"/>
        <v>#NAME?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 t="e">
        <f ca="1">_mod2(SUM(ش1!G116,ش1!F116%,ش2!G116,ش2!F116%,ش3!G116,ش3!F116%),1)*100</f>
        <v>#NAME?</v>
      </c>
      <c r="G116" s="9">
        <f>INT(SUM(ش1!G116,ش1!F116%,ش2!G116,ش2!F116%,ش3!G116,ش3!F116%))</f>
        <v>0</v>
      </c>
      <c r="H116" s="132"/>
      <c r="I116" s="133"/>
      <c r="J116" s="130" t="e">
        <f t="shared" ca="1" si="6"/>
        <v>#NAME?</v>
      </c>
      <c r="K116" s="134" t="e">
        <f t="shared" ca="1" si="7"/>
        <v>#NAME?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 t="e">
        <f ca="1">_mod2(SUM(ش1!G117,ش1!F117%,ش2!G117,ش2!F117%,ش3!G117,ش3!F117%),1)*100</f>
        <v>#NAME?</v>
      </c>
      <c r="G117" s="9">
        <f>INT(SUM(ش1!G117,ش1!F117%,ش2!G117,ش2!F117%,ش3!G117,ش3!F117%))</f>
        <v>0</v>
      </c>
      <c r="H117" s="132"/>
      <c r="I117" s="133"/>
      <c r="J117" s="130" t="e">
        <f t="shared" ca="1" si="6"/>
        <v>#NAME?</v>
      </c>
      <c r="K117" s="134" t="e">
        <f t="shared" ca="1" si="7"/>
        <v>#NAME?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 t="e">
        <f ca="1">_mod2(SUM(ش1!G118,ش1!F118%,ش2!G118,ش2!F118%,ش3!G118,ش3!F118%),1)*100</f>
        <v>#NAME?</v>
      </c>
      <c r="G118" s="9">
        <f>INT(SUM(ش1!G118,ش1!F118%,ش2!G118,ش2!F118%,ش3!G118,ش3!F118%))</f>
        <v>0</v>
      </c>
      <c r="H118" s="132"/>
      <c r="I118" s="133"/>
      <c r="J118" s="130" t="e">
        <f t="shared" ca="1" si="6"/>
        <v>#NAME?</v>
      </c>
      <c r="K118" s="134" t="e">
        <f t="shared" ca="1" si="7"/>
        <v>#NAME?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 t="e">
        <f ca="1">_mod2(SUM(ش1!G119,ش1!F119%,ش2!G119,ش2!F119%,ش3!G119,ش3!F119%),1)*100</f>
        <v>#NAME?</v>
      </c>
      <c r="G119" s="9">
        <f>INT(SUM(ش1!G119,ش1!F119%,ش2!G119,ش2!F119%,ش3!G119,ش3!F119%))</f>
        <v>0</v>
      </c>
      <c r="H119" s="132"/>
      <c r="I119" s="133"/>
      <c r="J119" s="130" t="e">
        <f t="shared" ca="1" si="6"/>
        <v>#NAME?</v>
      </c>
      <c r="K119" s="134" t="e">
        <f t="shared" ca="1" si="7"/>
        <v>#NAME?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 t="e">
        <f ca="1">_mod2(SUM(ش1!G120,ش1!F120%,ش2!G120,ش2!F120%,ش3!G120,ش3!F120%),1)*100</f>
        <v>#NAME?</v>
      </c>
      <c r="G120" s="10">
        <f>INT(SUM(ش1!G120,ش1!F120%,ش2!G120,ش2!F120%,ش3!G120,ش3!F120%))</f>
        <v>0</v>
      </c>
      <c r="H120" s="139"/>
      <c r="I120" s="140"/>
      <c r="J120" s="138" t="e">
        <f t="shared" ca="1" si="6"/>
        <v>#NAME?</v>
      </c>
      <c r="K120" s="141" t="e">
        <f t="shared" ca="1" si="7"/>
        <v>#NAME?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 t="e">
        <f ca="1">(SUM(G122,G124)+SUM(F122,F124)%-G121)*100</f>
        <v>#NAME?</v>
      </c>
      <c r="G121" s="272" t="e">
        <f ca="1">INT(SUM(G122,G124)+(SUM(F122,F124))%)</f>
        <v>#NAME?</v>
      </c>
      <c r="H121" s="271">
        <f>(SUM(I122,I124)+SUM(H122,H124)%-I121)*100</f>
        <v>0</v>
      </c>
      <c r="I121" s="273">
        <f>INT(SUM(I122,I124)+(SUM(H122,H124))%)</f>
        <v>0</v>
      </c>
      <c r="J121" s="274" t="e">
        <f t="shared" ca="1" si="6"/>
        <v>#NAME?</v>
      </c>
      <c r="K121" s="275" t="e">
        <f t="shared" ca="1" si="7"/>
        <v>#NAME?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 t="e">
        <f ca="1">(SUM(G123)+SUM(F123)%-G122)*100</f>
        <v>#NAME?</v>
      </c>
      <c r="G122" s="283" t="e">
        <f ca="1">INT(SUM(G123)+(SUM(F123))%)</f>
        <v>#NAME?</v>
      </c>
      <c r="H122" s="284">
        <f>(SUM(I123)+SUM(H123)%-I122)*100</f>
        <v>0</v>
      </c>
      <c r="I122" s="285">
        <f>INT(SUM(I123)+(SUM(H123))%)</f>
        <v>0</v>
      </c>
      <c r="J122" s="282" t="e">
        <f t="shared" ca="1" si="6"/>
        <v>#NAME?</v>
      </c>
      <c r="K122" s="286" t="e">
        <f t="shared" ca="1" si="7"/>
        <v>#NAME?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 t="e">
        <f ca="1">_mod2(SUM(ش1!G123,ش1!F123%,ش2!G123,ش2!F123%,ش3!G123,ش3!F123%),1)*100</f>
        <v>#NAME?</v>
      </c>
      <c r="G123" s="16">
        <f>INT(SUM(ش1!G123,ش1!F123%,ش2!G123,ش2!F123%,ش3!G123,ش3!F123%))</f>
        <v>258711</v>
      </c>
      <c r="H123" s="189"/>
      <c r="I123" s="190"/>
      <c r="J123" s="188" t="e">
        <f t="shared" ca="1" si="6"/>
        <v>#NAME?</v>
      </c>
      <c r="K123" s="191" t="e">
        <f t="shared" ca="1" si="7"/>
        <v>#NAME?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 t="e">
        <f ca="1">(SUM(G125:G126)+SUM(F125:F126)%-G124)*100</f>
        <v>#NAME?</v>
      </c>
      <c r="G124" s="272" t="e">
        <f ca="1">INT(SUM(G125:G126)+(SUM(F125:F126))%)</f>
        <v>#NAME?</v>
      </c>
      <c r="H124" s="271">
        <f>(SUM(I125:I126)+SUM(H125:H126)%-I124)*100</f>
        <v>0</v>
      </c>
      <c r="I124" s="273">
        <f>INT(SUM(I125:I126)+(SUM(H125:H126))%)</f>
        <v>0</v>
      </c>
      <c r="J124" s="274" t="e">
        <f t="shared" ca="1" si="6"/>
        <v>#NAME?</v>
      </c>
      <c r="K124" s="275" t="e">
        <f t="shared" ca="1" si="7"/>
        <v>#NAME?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 t="e">
        <f ca="1">_mod2(SUM(ش1!G125,ش1!F125%,ش2!G125,ش2!F125%,ش3!G125,ش3!F125%),1)*100</f>
        <v>#NAME?</v>
      </c>
      <c r="G125" s="13">
        <f>INT(SUM(ش1!G125,ش1!F125%,ش2!G125,ش2!F125%,ش3!G125,ش3!F125%))</f>
        <v>0</v>
      </c>
      <c r="H125" s="161"/>
      <c r="I125" s="162"/>
      <c r="J125" s="159" t="e">
        <f t="shared" ca="1" si="6"/>
        <v>#NAME?</v>
      </c>
      <c r="K125" s="163" t="e">
        <f t="shared" ca="1" si="7"/>
        <v>#NAME?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 t="e">
        <f ca="1">_mod2(SUM(ش1!G126,ش1!F126%,ش2!G126,ش2!F126%,ش3!G126,ش3!F126%),1)*100</f>
        <v>#NAME?</v>
      </c>
      <c r="G126" s="10">
        <f>INT(SUM(ش1!G126,ش1!F126%,ش2!G126,ش2!F126%,ش3!G126,ش3!F126%))</f>
        <v>0</v>
      </c>
      <c r="H126" s="139"/>
      <c r="I126" s="140"/>
      <c r="J126" s="138" t="e">
        <f t="shared" ca="1" si="6"/>
        <v>#NAME?</v>
      </c>
      <c r="K126" s="141" t="e">
        <f t="shared" ca="1" si="7"/>
        <v>#NAME?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 t="e">
        <f ca="1">(SUM(G128,G131)+SUM(F128,F131)%-G127)*100</f>
        <v>#NAME?</v>
      </c>
      <c r="G127" s="272" t="e">
        <f ca="1">INT(SUM(G128,G131)+(SUM(F128,F131))%)</f>
        <v>#NAME?</v>
      </c>
      <c r="H127" s="271">
        <f>(SUM(I128,I131)+SUM(H128,H131)%-I127)*100</f>
        <v>0</v>
      </c>
      <c r="I127" s="273">
        <f>INT(SUM(I128,I131)+(SUM(H128,H131))%)</f>
        <v>0</v>
      </c>
      <c r="J127" s="274" t="e">
        <f t="shared" ca="1" si="6"/>
        <v>#NAME?</v>
      </c>
      <c r="K127" s="275" t="e">
        <f t="shared" ca="1" si="7"/>
        <v>#NAME?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 t="e">
        <f ca="1">(SUM(G129:G130)+SUM(F129:F130)%-G128)*100</f>
        <v>#NAME?</v>
      </c>
      <c r="G128" s="272" t="e">
        <f ca="1">INT(SUM(G129:G130)+(SUM(F129:F130))%)</f>
        <v>#NAME?</v>
      </c>
      <c r="H128" s="271">
        <f>(SUM(I129:I130)+SUM(H129:H130)%-I128)*100</f>
        <v>0</v>
      </c>
      <c r="I128" s="273">
        <f>INT(SUM(I129:I130)+(SUM(H129:H130))%)</f>
        <v>0</v>
      </c>
      <c r="J128" s="274" t="e">
        <f t="shared" ca="1" si="6"/>
        <v>#NAME?</v>
      </c>
      <c r="K128" s="275" t="e">
        <f t="shared" ca="1" si="7"/>
        <v>#NAME?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 t="e">
        <f ca="1">_mod2(SUM(ش1!G129,ش1!F129%,ش2!G129,ش2!F129%,ش3!G129,ش3!F129%),1)*100</f>
        <v>#NAME?</v>
      </c>
      <c r="G129" s="8">
        <f>INT(SUM(ش1!G129,ش1!F129%,ش2!G129,ش2!F129%,ش3!G129,ش3!F129%))</f>
        <v>0</v>
      </c>
      <c r="H129" s="125"/>
      <c r="I129" s="126"/>
      <c r="J129" s="124" t="e">
        <f t="shared" ca="1" si="6"/>
        <v>#NAME?</v>
      </c>
      <c r="K129" s="127" t="e">
        <f t="shared" ca="1" si="7"/>
        <v>#NAME?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 t="e">
        <f ca="1">_mod2(SUM(ش1!G130,ش1!F130%,ش2!G130,ش2!F130%,ش3!G130,ش3!F130%),1)*100</f>
        <v>#NAME?</v>
      </c>
      <c r="G130" s="10">
        <f>INT(SUM(ش1!G130,ش1!F130%,ش2!G130,ش2!F130%,ش3!G130,ش3!F130%))</f>
        <v>0</v>
      </c>
      <c r="H130" s="139"/>
      <c r="I130" s="140"/>
      <c r="J130" s="138" t="e">
        <f t="shared" ca="1" si="6"/>
        <v>#NAME?</v>
      </c>
      <c r="K130" s="141" t="e">
        <f t="shared" ca="1" si="7"/>
        <v>#NAME?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 t="e">
        <f ca="1">(SUM(G132:G133)+SUM(F132:F133)%-G131)*100</f>
        <v>#NAME?</v>
      </c>
      <c r="G131" s="272" t="e">
        <f ca="1">INT(SUM(G132:G133)+(SUM(F132:F133))%)</f>
        <v>#NAME?</v>
      </c>
      <c r="H131" s="271">
        <f>(SUM(I132:I133)+SUM(H132:H133)%-I131)*100</f>
        <v>0</v>
      </c>
      <c r="I131" s="273">
        <f>INT(SUM(I132:I133)+(SUM(H132:H133))%)</f>
        <v>0</v>
      </c>
      <c r="J131" s="274" t="e">
        <f t="shared" ca="1" si="6"/>
        <v>#NAME?</v>
      </c>
      <c r="K131" s="275" t="e">
        <f t="shared" ca="1" si="7"/>
        <v>#NAME?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 t="e">
        <f ca="1">_mod2(SUM(ش1!G132,ش1!F132%,ش2!G132,ش2!F132%,ش3!G132,ش3!F132%),1)*100</f>
        <v>#NAME?</v>
      </c>
      <c r="G132" s="8">
        <f>INT(SUM(ش1!G132,ش1!F132%,ش2!G132,ش2!F132%,ش3!G132,ش3!F132%))</f>
        <v>0</v>
      </c>
      <c r="H132" s="125"/>
      <c r="I132" s="126"/>
      <c r="J132" s="124" t="e">
        <f t="shared" ca="1" si="6"/>
        <v>#NAME?</v>
      </c>
      <c r="K132" s="127" t="e">
        <f t="shared" ca="1" si="7"/>
        <v>#NAME?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 t="e">
        <f ca="1">_mod2(SUM(ش1!G133,ش1!F133%,ش2!G133,ش2!F133%,ش3!G133,ش3!F133%),1)*100</f>
        <v>#NAME?</v>
      </c>
      <c r="G133" s="10">
        <f>INT(SUM(ش1!G133,ش1!F133%,ش2!G133,ش2!F133%,ش3!G133,ش3!F133%))</f>
        <v>0</v>
      </c>
      <c r="H133" s="139"/>
      <c r="I133" s="140"/>
      <c r="J133" s="138" t="e">
        <f t="shared" ca="1" si="6"/>
        <v>#NAME?</v>
      </c>
      <c r="K133" s="141" t="e">
        <f t="shared" ca="1" si="7"/>
        <v>#NAME?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 t="e">
        <f ca="1">(SUM(G135)+SUM(F135)%-G134)*100</f>
        <v>#NAME?</v>
      </c>
      <c r="G134" s="272" t="e">
        <f ca="1">INT(SUM(G135)+(SUM(F135))%)</f>
        <v>#NAME?</v>
      </c>
      <c r="H134" s="271">
        <f>(SUM(I135)+SUM(H135)%-I134)*100</f>
        <v>0</v>
      </c>
      <c r="I134" s="273">
        <f>INT(SUM(I135)+(SUM(H135))%)</f>
        <v>0</v>
      </c>
      <c r="J134" s="274" t="e">
        <f t="shared" ca="1" si="6"/>
        <v>#NAME?</v>
      </c>
      <c r="K134" s="275" t="e">
        <f t="shared" ca="1" si="7"/>
        <v>#NAME?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 t="e">
        <f ca="1">(SUM(G136:G139)+SUM(F136:F139)%-G135)*100</f>
        <v>#NAME?</v>
      </c>
      <c r="G135" s="272" t="e">
        <f ca="1">INT(SUM(G136:G139)+(SUM(F136:F139))%)</f>
        <v>#NAME?</v>
      </c>
      <c r="H135" s="271">
        <f>(SUM(I136:I139)+SUM(H136:H139)%-I135)*100</f>
        <v>0</v>
      </c>
      <c r="I135" s="273">
        <f>INT(SUM(I136:I139)+(SUM(H136:H139))%)</f>
        <v>0</v>
      </c>
      <c r="J135" s="274" t="e">
        <f t="shared" ca="1" si="6"/>
        <v>#NAME?</v>
      </c>
      <c r="K135" s="275" t="e">
        <f t="shared" ca="1" si="7"/>
        <v>#NAME?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 t="e">
        <f ca="1">_mod2(SUM(ش1!G136,ش1!F136%,ش2!G136,ش2!F136%,ش3!G136,ش3!F136%),1)*100</f>
        <v>#NAME?</v>
      </c>
      <c r="G136" s="8">
        <f>INT(SUM(ش1!G136,ش1!F136%,ش2!G136,ش2!F136%,ش3!G136,ش3!F136%))</f>
        <v>0</v>
      </c>
      <c r="H136" s="125"/>
      <c r="I136" s="126"/>
      <c r="J136" s="124" t="e">
        <f t="shared" ca="1" si="6"/>
        <v>#NAME?</v>
      </c>
      <c r="K136" s="127" t="e">
        <f t="shared" ca="1" si="7"/>
        <v>#NAME?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 t="e">
        <f ca="1">_mod2(SUM(ش1!G137,ش1!F137%,ش2!G137,ش2!F137%,ش3!G137,ش3!F137%),1)*100</f>
        <v>#NAME?</v>
      </c>
      <c r="G137" s="9">
        <f>INT(SUM(ش1!G137,ش1!F137%,ش2!G137,ش2!F137%,ش3!G137,ش3!F137%))</f>
        <v>0</v>
      </c>
      <c r="H137" s="132"/>
      <c r="I137" s="133"/>
      <c r="J137" s="130" t="e">
        <f t="shared" ca="1" si="6"/>
        <v>#NAME?</v>
      </c>
      <c r="K137" s="134" t="e">
        <f t="shared" ca="1" si="7"/>
        <v>#NAME?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 t="e">
        <f ca="1">_mod2(SUM(ش1!G138,ش1!F138%,ش2!G138,ش2!F138%,ش3!G138,ش3!F138%),1)*100</f>
        <v>#NAME?</v>
      </c>
      <c r="G138" s="9">
        <f>INT(SUM(ش1!G138,ش1!F138%,ش2!G138,ش2!F138%,ش3!G138,ش3!F138%))</f>
        <v>0</v>
      </c>
      <c r="H138" s="132"/>
      <c r="I138" s="133"/>
      <c r="J138" s="130" t="e">
        <f t="shared" ca="1" si="6"/>
        <v>#NAME?</v>
      </c>
      <c r="K138" s="134" t="e">
        <f t="shared" ca="1" si="7"/>
        <v>#NAME?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 t="e">
        <f ca="1">_mod2(SUM(ش1!G139,ش1!F139%,ش2!G139,ش2!F139%,ش3!G139,ش3!F139%),1)*100</f>
        <v>#NAME?</v>
      </c>
      <c r="G139" s="12">
        <f>INT(SUM(ش1!G139,ش1!F139%,ش2!G139,ش2!F139%,ش3!G139,ش3!F139%))</f>
        <v>0</v>
      </c>
      <c r="H139" s="150"/>
      <c r="I139" s="151"/>
      <c r="J139" s="148" t="e">
        <f t="shared" ca="1" si="6"/>
        <v>#NAME?</v>
      </c>
      <c r="K139" s="152" t="e">
        <f t="shared" ca="1" si="7"/>
        <v>#NAME?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المدة الاولى2024م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المدة الجارية</v>
      </c>
      <c r="G142" s="487">
        <f>G$2</f>
        <v>0</v>
      </c>
      <c r="H142" s="486" t="str">
        <f>$H$2</f>
        <v>المدة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 t="e">
        <f ca="1">(SUM(G145,G158)+SUM(F145,F158)%-G144)*100</f>
        <v>#NAME?</v>
      </c>
      <c r="G144" s="266" t="e">
        <f ca="1">INT(SUM(G145,G158)+(SUM(F145,F158))%)</f>
        <v>#NAME?</v>
      </c>
      <c r="H144" s="265">
        <f>(SUM(I145,I158)+SUM(H145,H158)%-I144)*100</f>
        <v>0</v>
      </c>
      <c r="I144" s="266">
        <f>INT(SUM(I145,I158)+(SUM(H145,H158))%)</f>
        <v>0</v>
      </c>
      <c r="J144" s="265" t="e">
        <f t="shared" ref="J144:J164" ca="1" si="8">(SUM(G144,I144)+SUM(F144,H144)%-K144)*100</f>
        <v>#NAME?</v>
      </c>
      <c r="K144" s="269" t="e">
        <f t="shared" ref="K144:K164" ca="1" si="9">INT(SUM(G144,I144)+SUM(F144,H144)%)</f>
        <v>#NAME?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 t="e">
        <f ca="1">(SUM(G146,G150,G154)+SUM(F146,F150,F154)%-G145)*100</f>
        <v>#NAME?</v>
      </c>
      <c r="G145" s="272" t="e">
        <f ca="1">INT(SUM(G146,G150,G154)+(SUM(F146,F150,F154))%)</f>
        <v>#NAME?</v>
      </c>
      <c r="H145" s="271">
        <f>(SUM(I146,I150,I154)+SUM(H146,H150,H154)%-I145)*100</f>
        <v>0</v>
      </c>
      <c r="I145" s="272">
        <f>INT(SUM(I146,I150,I154)+(SUM(H146,H150,H154))%)</f>
        <v>0</v>
      </c>
      <c r="J145" s="271" t="e">
        <f t="shared" ca="1" si="8"/>
        <v>#NAME?</v>
      </c>
      <c r="K145" s="275" t="e">
        <f t="shared" ca="1" si="9"/>
        <v>#NAME?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 t="e">
        <f ca="1">(SUM(G147:G149)+SUM(F147:F149)%-G146)*100</f>
        <v>#NAME?</v>
      </c>
      <c r="G146" s="272" t="e">
        <f ca="1">INT(SUM(G147:G149)+(SUM(F147:F149))%)</f>
        <v>#NAME?</v>
      </c>
      <c r="H146" s="271">
        <f>(SUM(I147:I149)+SUM(H147:H149)%-I146)*100</f>
        <v>0</v>
      </c>
      <c r="I146" s="272">
        <f>INT(SUM(I147:I149)+(SUM(H147:H149))%)</f>
        <v>0</v>
      </c>
      <c r="J146" s="271" t="e">
        <f t="shared" ca="1" si="8"/>
        <v>#NAME?</v>
      </c>
      <c r="K146" s="275" t="e">
        <f t="shared" ca="1" si="9"/>
        <v>#NAME?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 t="e">
        <f ca="1">_mod2(SUM(ش1!G147,ش1!F147%,ش2!G147,ش2!F147%,ش3!G147,ش3!F147%),1)*100</f>
        <v>#NAME?</v>
      </c>
      <c r="G147" s="13">
        <f>INT(SUM(ش1!G147,ش1!F147%,ش2!G147,ش2!F147%,ش3!G147,ش3!F147%))</f>
        <v>0</v>
      </c>
      <c r="H147" s="161"/>
      <c r="I147" s="160"/>
      <c r="J147" s="161" t="e">
        <f t="shared" ca="1" si="8"/>
        <v>#NAME?</v>
      </c>
      <c r="K147" s="163" t="e">
        <f t="shared" ca="1" si="9"/>
        <v>#NAME?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 t="e">
        <f ca="1">_mod2(SUM(ش1!G148,ش1!F148%,ش2!G148,ش2!F148%,ش3!G148,ش3!F148%),1)*100</f>
        <v>#NAME?</v>
      </c>
      <c r="G148" s="9">
        <f>INT(SUM(ش1!G148,ش1!F148%,ش2!G148,ش2!F148%,ش3!G148,ش3!F148%))</f>
        <v>0</v>
      </c>
      <c r="H148" s="132"/>
      <c r="I148" s="131"/>
      <c r="J148" s="132" t="e">
        <f t="shared" ca="1" si="8"/>
        <v>#NAME?</v>
      </c>
      <c r="K148" s="134" t="e">
        <f t="shared" ca="1" si="9"/>
        <v>#NAME?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 t="e">
        <f ca="1">_mod2(SUM(ش1!G149,ش1!F149%,ش2!G149,ش2!F149%,ش3!G149,ش3!F149%),1)*100</f>
        <v>#NAME?</v>
      </c>
      <c r="G149" s="14">
        <f>INT(SUM(ش1!G149,ش1!F149%,ش2!G149,ش2!F149%,ش3!G149,ش3!F149%))</f>
        <v>0</v>
      </c>
      <c r="H149" s="167"/>
      <c r="I149" s="166"/>
      <c r="J149" s="167" t="e">
        <f t="shared" ca="1" si="8"/>
        <v>#NAME?</v>
      </c>
      <c r="K149" s="169" t="e">
        <f t="shared" ca="1" si="9"/>
        <v>#NAME?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 t="e">
        <f ca="1">(SUM(G151:G153)+SUM(F151:F153)%-G150)*100</f>
        <v>#NAME?</v>
      </c>
      <c r="G150" s="272" t="e">
        <f ca="1">INT(SUM(G151:G153)+(SUM(F151:F153))%)</f>
        <v>#NAME?</v>
      </c>
      <c r="H150" s="271">
        <f>(SUM(I151:I153)+SUM(H151:H153)%-I150)*100</f>
        <v>0</v>
      </c>
      <c r="I150" s="272">
        <f>INT(SUM(I151:I153)+(SUM(H151:H153))%)</f>
        <v>0</v>
      </c>
      <c r="J150" s="271" t="e">
        <f t="shared" ca="1" si="8"/>
        <v>#NAME?</v>
      </c>
      <c r="K150" s="275" t="e">
        <f t="shared" ca="1" si="9"/>
        <v>#NAME?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 t="e">
        <f ca="1">_mod2(SUM(ش1!G151,ش1!F151%,ش2!G151,ش2!F151%,ش3!G151,ش3!F151%),1)*100</f>
        <v>#NAME?</v>
      </c>
      <c r="G151" s="13">
        <f>INT(SUM(ش1!G151,ش1!F151%,ش2!G151,ش2!F151%,ش3!G151,ش3!F151%))</f>
        <v>0</v>
      </c>
      <c r="H151" s="161"/>
      <c r="I151" s="160"/>
      <c r="J151" s="161" t="e">
        <f t="shared" ca="1" si="8"/>
        <v>#NAME?</v>
      </c>
      <c r="K151" s="163" t="e">
        <f t="shared" ca="1" si="9"/>
        <v>#NAME?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 t="e">
        <f ca="1">_mod2(SUM(ش1!G152,ش1!F152%,ش2!G152,ش2!F152%,ش3!G152,ش3!F152%),1)*100</f>
        <v>#NAME?</v>
      </c>
      <c r="G152" s="9">
        <f>INT(SUM(ش1!G152,ش1!F152%,ش2!G152,ش2!F152%,ش3!G152,ش3!F152%))</f>
        <v>0</v>
      </c>
      <c r="H152" s="132"/>
      <c r="I152" s="131"/>
      <c r="J152" s="132" t="e">
        <f t="shared" ca="1" si="8"/>
        <v>#NAME?</v>
      </c>
      <c r="K152" s="134" t="e">
        <f t="shared" ca="1" si="9"/>
        <v>#NAME?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 t="e">
        <f ca="1">_mod2(SUM(ش1!G153,ش1!F153%,ش2!G153,ش2!F153%,ش3!G153,ش3!F153%),1)*100</f>
        <v>#NAME?</v>
      </c>
      <c r="G153" s="14">
        <f>INT(SUM(ش1!G153,ش1!F153%,ش2!G153,ش2!F153%,ش3!G153,ش3!F153%))</f>
        <v>0</v>
      </c>
      <c r="H153" s="167"/>
      <c r="I153" s="166"/>
      <c r="J153" s="167" t="e">
        <f t="shared" ca="1" si="8"/>
        <v>#NAME?</v>
      </c>
      <c r="K153" s="169" t="e">
        <f t="shared" ca="1" si="9"/>
        <v>#NAME?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 t="e">
        <f ca="1">(SUM(G155:G157)+SUM(F155:F157)%-G154)*100</f>
        <v>#NAME?</v>
      </c>
      <c r="G154" s="272" t="e">
        <f ca="1">INT(SUM(G155:G157)+(SUM(F155:F157))%)</f>
        <v>#NAME?</v>
      </c>
      <c r="H154" s="271">
        <f>(SUM(I155:I157)+SUM(H155:H157)%-I154)*100</f>
        <v>0</v>
      </c>
      <c r="I154" s="272">
        <f>INT(SUM(I155:I157)+(SUM(H155:H157))%)</f>
        <v>0</v>
      </c>
      <c r="J154" s="271" t="e">
        <f t="shared" ca="1" si="8"/>
        <v>#NAME?</v>
      </c>
      <c r="K154" s="275" t="e">
        <f t="shared" ca="1" si="9"/>
        <v>#NAME?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 t="e">
        <f ca="1">_mod2(SUM(ش1!G155,ش1!F155%,ش2!G155,ش2!F155%,ش3!G155,ش3!F155%),1)*100</f>
        <v>#NAME?</v>
      </c>
      <c r="G155" s="13">
        <f>INT(SUM(ش1!G155,ش1!F155%,ش2!G155,ش2!F155%,ش3!G155,ش3!F155%))</f>
        <v>0</v>
      </c>
      <c r="H155" s="161"/>
      <c r="I155" s="160"/>
      <c r="J155" s="161" t="e">
        <f t="shared" ca="1" si="8"/>
        <v>#NAME?</v>
      </c>
      <c r="K155" s="163" t="e">
        <f t="shared" ca="1" si="9"/>
        <v>#NAME?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 t="e">
        <f ca="1">_mod2(SUM(ش1!G156,ش1!F156%,ش2!G156,ش2!F156%,ش3!G156,ش3!F156%),1)*100</f>
        <v>#NAME?</v>
      </c>
      <c r="G156" s="9">
        <f>INT(SUM(ش1!G156,ش1!F156%,ش2!G156,ش2!F156%,ش3!G156,ش3!F156%))</f>
        <v>0</v>
      </c>
      <c r="H156" s="132"/>
      <c r="I156" s="131"/>
      <c r="J156" s="132" t="e">
        <f t="shared" ca="1" si="8"/>
        <v>#NAME?</v>
      </c>
      <c r="K156" s="134" t="e">
        <f t="shared" ca="1" si="9"/>
        <v>#NAME?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 t="e">
        <f ca="1">_mod2(SUM(ش1!G157,ش1!F157%,ش2!G157,ش2!F157%,ش3!G157,ش3!F157%),1)*100</f>
        <v>#NAME?</v>
      </c>
      <c r="G157" s="14">
        <f>INT(SUM(ش1!G157,ش1!F157%,ش2!G157,ش2!F157%,ش3!G157,ش3!F157%))</f>
        <v>0</v>
      </c>
      <c r="H157" s="167"/>
      <c r="I157" s="166"/>
      <c r="J157" s="167" t="e">
        <f t="shared" ca="1" si="8"/>
        <v>#NAME?</v>
      </c>
      <c r="K157" s="169" t="e">
        <f t="shared" ca="1" si="9"/>
        <v>#NAME?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 t="e">
        <f ca="1">(SUM(G159)+SUM(F159)%-G158)*100</f>
        <v>#NAME?</v>
      </c>
      <c r="G158" s="272" t="e">
        <f ca="1">INT(SUM(G159)+(SUM(F159))%)</f>
        <v>#NAME?</v>
      </c>
      <c r="H158" s="271">
        <f>(SUM(I159)+SUM(H159)%-I158)*100</f>
        <v>0</v>
      </c>
      <c r="I158" s="272">
        <f>INT(SUM(I159)+(SUM(H159))%)</f>
        <v>0</v>
      </c>
      <c r="J158" s="271" t="e">
        <f t="shared" ca="1" si="8"/>
        <v>#NAME?</v>
      </c>
      <c r="K158" s="275" t="e">
        <f t="shared" ca="1" si="9"/>
        <v>#NAME?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 t="e">
        <f ca="1">(SUM(G160:G164)+SUM(F160:F164)%-G159)*100</f>
        <v>#NAME?</v>
      </c>
      <c r="G159" s="272" t="e">
        <f ca="1">INT(SUM(G160:G164)+(SUM(F160:F164))%)</f>
        <v>#NAME?</v>
      </c>
      <c r="H159" s="271">
        <f>(SUM(I160:I164)+SUM(H160:H164)%-I159)*100</f>
        <v>0</v>
      </c>
      <c r="I159" s="272">
        <f>INT(SUM(I160:I164)+(SUM(H160:H164))%)</f>
        <v>0</v>
      </c>
      <c r="J159" s="271" t="e">
        <f t="shared" ca="1" si="8"/>
        <v>#NAME?</v>
      </c>
      <c r="K159" s="275" t="e">
        <f t="shared" ca="1" si="9"/>
        <v>#NAME?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 t="e">
        <f ca="1">_mod2(SUM(ش1!G160,ش1!F160%,ش2!G160,ش2!F160%,ش3!G160,ش3!F160%),1)*100</f>
        <v>#NAME?</v>
      </c>
      <c r="G160" s="13">
        <f>INT(SUM(ش1!G160,ش1!F160%,ش2!G160,ش2!F160%,ش3!G160,ش3!F160%))</f>
        <v>0</v>
      </c>
      <c r="H160" s="161"/>
      <c r="I160" s="160"/>
      <c r="J160" s="161" t="e">
        <f t="shared" ca="1" si="8"/>
        <v>#NAME?</v>
      </c>
      <c r="K160" s="163" t="e">
        <f t="shared" ca="1" si="9"/>
        <v>#NAME?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 t="e">
        <f ca="1">_mod2(SUM(ش1!G161,ش1!F161%,ش2!G161,ش2!F161%,ش3!G161,ش3!F161%),1)*100</f>
        <v>#NAME?</v>
      </c>
      <c r="G161" s="9">
        <f>INT(SUM(ش1!G161,ش1!F161%,ش2!G161,ش2!F161%,ش3!G161,ش3!F161%))</f>
        <v>0</v>
      </c>
      <c r="H161" s="132"/>
      <c r="I161" s="131"/>
      <c r="J161" s="132" t="e">
        <f t="shared" ca="1" si="8"/>
        <v>#NAME?</v>
      </c>
      <c r="K161" s="134" t="e">
        <f t="shared" ca="1" si="9"/>
        <v>#NAME?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 t="e">
        <f ca="1">_mod2(SUM(ش1!G162,ش1!F162%,ش2!G162,ش2!F162%,ش3!G162,ش3!F162%),1)*100</f>
        <v>#NAME?</v>
      </c>
      <c r="G162" s="9">
        <f>INT(SUM(ش1!G162,ش1!F162%,ش2!G162,ش2!F162%,ش3!G162,ش3!F162%))</f>
        <v>0</v>
      </c>
      <c r="H162" s="132"/>
      <c r="I162" s="131"/>
      <c r="J162" s="132" t="e">
        <f t="shared" ca="1" si="8"/>
        <v>#NAME?</v>
      </c>
      <c r="K162" s="134" t="e">
        <f t="shared" ca="1" si="9"/>
        <v>#NAME?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 t="e">
        <f ca="1">_mod2(SUM(ش1!G163,ش1!F163%,ش2!G163,ش2!F163%,ش3!G163,ش3!F163%),1)*100</f>
        <v>#NAME?</v>
      </c>
      <c r="G163" s="9">
        <f>INT(SUM(ش1!G163,ش1!F163%,ش2!G163,ش2!F163%,ش3!G163,ش3!F163%))</f>
        <v>0</v>
      </c>
      <c r="H163" s="132"/>
      <c r="I163" s="131"/>
      <c r="J163" s="132" t="e">
        <f t="shared" ca="1" si="8"/>
        <v>#NAME?</v>
      </c>
      <c r="K163" s="134" t="e">
        <f t="shared" ca="1" si="9"/>
        <v>#NAME?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 t="e">
        <f ca="1">_mod2(SUM(ش1!G164,ش1!F164%,ش2!G164,ش2!F164%,ش3!G164,ش3!F164%),1)*100</f>
        <v>#NAME?</v>
      </c>
      <c r="G164" s="12">
        <f>INT(SUM(ش1!G164,ش1!F164%,ش2!G164,ش2!F164%,ش3!G164,ش3!F164%))</f>
        <v>0</v>
      </c>
      <c r="H164" s="150"/>
      <c r="I164" s="149"/>
      <c r="J164" s="150" t="e">
        <f t="shared" ca="1" si="8"/>
        <v>#NAME?</v>
      </c>
      <c r="K164" s="152" t="e">
        <f t="shared" ca="1" si="9"/>
        <v>#NAME?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 t="e">
        <f ca="1">F4</f>
        <v>#NAME?</v>
      </c>
      <c r="G166" s="200" t="e">
        <f ca="1">G4</f>
        <v>#NAME?</v>
      </c>
      <c r="H166" s="199">
        <f>H4</f>
        <v>0</v>
      </c>
      <c r="I166" s="200">
        <f>I4</f>
        <v>0</v>
      </c>
      <c r="J166" s="265" t="e">
        <f ca="1">(SUM(G166,I166)+SUM(F166,H166)%-K166)*100</f>
        <v>#NAME?</v>
      </c>
      <c r="K166" s="269" t="e">
        <f ca="1">INT(SUM(G166,I166)+SUM(F166,H166)%)</f>
        <v>#NAME?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 t="e">
        <f ca="1">F51</f>
        <v>#NAME?</v>
      </c>
      <c r="G167" s="117" t="e">
        <f ca="1">G51</f>
        <v>#NAME?</v>
      </c>
      <c r="H167" s="118">
        <f>H51</f>
        <v>0</v>
      </c>
      <c r="I167" s="117">
        <f>I51</f>
        <v>0</v>
      </c>
      <c r="J167" s="271" t="e">
        <f ca="1">(SUM(G167,I167)+SUM(F167,H167)%-K167)*100</f>
        <v>#NAME?</v>
      </c>
      <c r="K167" s="275" t="e">
        <f ca="1">INT(SUM(G167,I167)+SUM(F167,H167)%)</f>
        <v>#NAME?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 t="e">
        <f ca="1">F67</f>
        <v>#NAME?</v>
      </c>
      <c r="G168" s="117" t="e">
        <f ca="1">G67</f>
        <v>#NAME?</v>
      </c>
      <c r="H168" s="118">
        <f>H67</f>
        <v>0</v>
      </c>
      <c r="I168" s="117">
        <f>I67</f>
        <v>0</v>
      </c>
      <c r="J168" s="271" t="e">
        <f ca="1">(SUM(G168,I168)+SUM(F168,H168)%-K168)*100</f>
        <v>#NAME?</v>
      </c>
      <c r="K168" s="275" t="e">
        <f ca="1">INT(SUM(G168,I168)+SUM(F168,H168)%)</f>
        <v>#NAME?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 t="e">
        <f ca="1">F144</f>
        <v>#NAME?</v>
      </c>
      <c r="G169" s="117" t="e">
        <f ca="1">G144</f>
        <v>#NAME?</v>
      </c>
      <c r="H169" s="118">
        <f>H144</f>
        <v>0</v>
      </c>
      <c r="I169" s="117">
        <f>I144</f>
        <v>0</v>
      </c>
      <c r="J169" s="271" t="e">
        <f ca="1">(SUM(G169,I169)+SUM(F169,H169)%-K169)*100</f>
        <v>#NAME?</v>
      </c>
      <c r="K169" s="275" t="e">
        <f ca="1">INT(SUM(G169,I169)+SUM(F169,H169)%)</f>
        <v>#NAME?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 t="e">
        <f ca="1">(SUM(G166:G169)+SUM(F166:F169)%-G170)*100</f>
        <v>#NAME?</v>
      </c>
      <c r="G170" s="272" t="e">
        <f ca="1">INT(SUM(G166:G169)+(SUM(F166:F169))%)</f>
        <v>#NAME?</v>
      </c>
      <c r="H170" s="271">
        <f>(SUM(I166:I169)+SUM(H166:H169)%-I170)*100</f>
        <v>0</v>
      </c>
      <c r="I170" s="272">
        <f>INT(SUM(I166:I169)+(SUM(H166:H169))%)</f>
        <v>0</v>
      </c>
      <c r="J170" s="271" t="e">
        <f ca="1">(SUM(G170,I170)+SUM(F170,H170)%-K170)*100</f>
        <v>#NAME?</v>
      </c>
      <c r="K170" s="275" t="e">
        <f ca="1">INT(SUM(G170,I170)+SUM(F170,H170)%)</f>
        <v>#NAME?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المدة الاولى2024م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المدة الجارية</v>
      </c>
      <c r="G175" s="487">
        <f>G$2</f>
        <v>0</v>
      </c>
      <c r="H175" s="486" t="str">
        <f>$H$2</f>
        <v>المدة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 t="e">
        <f ca="1">(SUM(G178,G193)+SUM(F178,F193)%-G177)*100</f>
        <v>#NAME?</v>
      </c>
      <c r="G177" s="272" t="e">
        <f ca="1">INT(SUM(G178,G193)+(SUM(F178,F193))%)</f>
        <v>#NAME?</v>
      </c>
      <c r="H177" s="271">
        <f>(SUM(I178,I193)+SUM(H178,H193)%-I177)*100</f>
        <v>0</v>
      </c>
      <c r="I177" s="273">
        <f>INT(SUM(I178,I193)+(SUM(H178,H193))%)</f>
        <v>0</v>
      </c>
      <c r="J177" s="274" t="e">
        <f t="shared" ref="J177:J202" ca="1" si="10">(SUM(G177,I177)+SUM(F177,H177)%-K177)*100</f>
        <v>#NAME?</v>
      </c>
      <c r="K177" s="275" t="e">
        <f t="shared" ref="K177:K202" ca="1" si="11">INT(SUM(G177,I177)+SUM(F177,H177)%)</f>
        <v>#NAME?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 t="e">
        <f ca="1">(SUM(G179,G181,G183,G186,G192)+SUM(F179,F181,F183,F186,F192)%-G178)*100</f>
        <v>#NAME?</v>
      </c>
      <c r="G178" s="272" t="e">
        <f ca="1">INT(SUM(G179,G181,G183,G186,G192)+(SUM(F179,F181,F183,F186,F192))%)</f>
        <v>#NAME?</v>
      </c>
      <c r="H178" s="271">
        <f>(SUM(I179,I181,I183,I186,I192)+SUM(H179,H181,H183,H186,H192)%-I178)*100</f>
        <v>0</v>
      </c>
      <c r="I178" s="273">
        <f>INT(SUM(I179,I181,I183,I186,I192)+(SUM(H179,H181,H183,H186,H192))%)</f>
        <v>0</v>
      </c>
      <c r="J178" s="274" t="e">
        <f t="shared" ca="1" si="10"/>
        <v>#NAME?</v>
      </c>
      <c r="K178" s="275" t="e">
        <f t="shared" ca="1" si="11"/>
        <v>#NAME?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 t="e">
        <f ca="1">(SUM(G180)+SUM(F180)%-G179)*100</f>
        <v>#NAME?</v>
      </c>
      <c r="G179" s="272" t="e">
        <f ca="1">INT(SUM(G180)+(SUM(F180))%)</f>
        <v>#NAME?</v>
      </c>
      <c r="H179" s="271">
        <f>(SUM(I180)+SUM(H180)%-I179)*100</f>
        <v>0</v>
      </c>
      <c r="I179" s="273">
        <f>INT(SUM(I180)+(SUM(H180))%)</f>
        <v>0</v>
      </c>
      <c r="J179" s="274" t="e">
        <f t="shared" ca="1" si="10"/>
        <v>#NAME?</v>
      </c>
      <c r="K179" s="275" t="e">
        <f t="shared" ca="1" si="11"/>
        <v>#NAME?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 t="e">
        <f ca="1">_mod2(SUM(ش1!G180,ش1!F180%,ش2!G180,ش2!F180%,ش3!G180,ش3!F180%),1)*100</f>
        <v>#NAME?</v>
      </c>
      <c r="G180" s="16">
        <f>INT(SUM(ش1!G180,ش1!F180%,ش2!G180,ش2!F180%,ش3!G180,ش3!F180%))</f>
        <v>0</v>
      </c>
      <c r="H180" s="189"/>
      <c r="I180" s="190"/>
      <c r="J180" s="188" t="e">
        <f t="shared" ca="1" si="10"/>
        <v>#NAME?</v>
      </c>
      <c r="K180" s="191" t="e">
        <f t="shared" ca="1" si="11"/>
        <v>#NAME?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 t="e">
        <f ca="1">(SUM(G182)+SUM(F182)%-G181)*100</f>
        <v>#NAME?</v>
      </c>
      <c r="G181" s="272" t="e">
        <f ca="1">INT(SUM(G182)+(SUM(F182))%)</f>
        <v>#NAME?</v>
      </c>
      <c r="H181" s="271">
        <f>(SUM(I182)+SUM(H182)%-I181)*100</f>
        <v>0</v>
      </c>
      <c r="I181" s="273">
        <f>INT(SUM(I182)+(SUM(H182))%)</f>
        <v>0</v>
      </c>
      <c r="J181" s="274" t="e">
        <f t="shared" ca="1" si="10"/>
        <v>#NAME?</v>
      </c>
      <c r="K181" s="275" t="e">
        <f t="shared" ca="1" si="11"/>
        <v>#NAME?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 t="e">
        <f ca="1">_mod2(SUM(ش1!G182,ش1!F182%,ش2!G182,ش2!F182%,ش3!G182,ش3!F182%),1)*100</f>
        <v>#NAME?</v>
      </c>
      <c r="G182" s="16">
        <f>INT(SUM(ش1!G182,ش1!F182%,ش2!G182,ش2!F182%,ش3!G182,ش3!F182%))</f>
        <v>0</v>
      </c>
      <c r="H182" s="189"/>
      <c r="I182" s="190"/>
      <c r="J182" s="188" t="e">
        <f t="shared" ca="1" si="10"/>
        <v>#NAME?</v>
      </c>
      <c r="K182" s="191" t="e">
        <f t="shared" ca="1" si="11"/>
        <v>#NAME?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 t="e">
        <f ca="1">(SUM(G184:G185)+SUM(F184:F185)%-G183)*100</f>
        <v>#NAME?</v>
      </c>
      <c r="G183" s="272" t="e">
        <f ca="1">INT(SUM(G184:G185)+(SUM(F184:F185))%)</f>
        <v>#NAME?</v>
      </c>
      <c r="H183" s="271">
        <f>(SUM(I184:I185)+SUM(H184:H185)%-I183)*100</f>
        <v>0</v>
      </c>
      <c r="I183" s="273">
        <f>INT(SUM(I184:I185)+(SUM(H184:H185))%)</f>
        <v>0</v>
      </c>
      <c r="J183" s="274" t="e">
        <f t="shared" ca="1" si="10"/>
        <v>#NAME?</v>
      </c>
      <c r="K183" s="275" t="e">
        <f t="shared" ca="1" si="11"/>
        <v>#NAME?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 t="e">
        <f ca="1">_mod2(SUM(ش1!G184,ش1!F184%,ش2!G184,ش2!F184%,ش3!G184,ش3!F184%),1)*100</f>
        <v>#NAME?</v>
      </c>
      <c r="G184" s="13">
        <f>INT(SUM(ش1!G184,ش1!F184%,ش2!G184,ش2!F184%,ش3!G184,ش3!F184%))</f>
        <v>0</v>
      </c>
      <c r="H184" s="161"/>
      <c r="I184" s="162"/>
      <c r="J184" s="159" t="e">
        <f t="shared" ca="1" si="10"/>
        <v>#NAME?</v>
      </c>
      <c r="K184" s="163" t="e">
        <f t="shared" ca="1" si="11"/>
        <v>#NAME?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 t="e">
        <f ca="1">_mod2(SUM(ش1!G185,ش1!F185%,ش2!G185,ش2!F185%,ش3!G185,ش3!F185%),1)*100</f>
        <v>#NAME?</v>
      </c>
      <c r="G185" s="14">
        <f>INT(SUM(ش1!G185,ش1!F185%,ش2!G185,ش2!F185%,ش3!G185,ش3!F185%))</f>
        <v>0</v>
      </c>
      <c r="H185" s="167"/>
      <c r="I185" s="168"/>
      <c r="J185" s="165" t="e">
        <f t="shared" ca="1" si="10"/>
        <v>#NAME?</v>
      </c>
      <c r="K185" s="169" t="e">
        <f t="shared" ca="1" si="11"/>
        <v>#NAME?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 t="e">
        <f ca="1">(SUM(G187:G191)+SUM(F187:F191)%-G186)*100</f>
        <v>#NAME?</v>
      </c>
      <c r="G186" s="272" t="e">
        <f ca="1">INT(SUM(G187:G191)+(SUM(F187:F191))%)</f>
        <v>#NAME?</v>
      </c>
      <c r="H186" s="271">
        <f>(SUM(I187:I191)+SUM(H187:H191)%-I186)*100</f>
        <v>0</v>
      </c>
      <c r="I186" s="273">
        <f>INT(SUM(I187:I191)+(SUM(H187:H191))%)</f>
        <v>0</v>
      </c>
      <c r="J186" s="274" t="e">
        <f t="shared" ca="1" si="10"/>
        <v>#NAME?</v>
      </c>
      <c r="K186" s="275" t="e">
        <f t="shared" ca="1" si="11"/>
        <v>#NAME?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 t="e">
        <f ca="1">_mod2(SUM(ش1!G187,ش1!F187%,ش2!G187,ش2!F187%,ش3!G187,ش3!F187%),1)*100</f>
        <v>#NAME?</v>
      </c>
      <c r="G187" s="13">
        <f>INT(SUM(ش1!G187,ش1!F187%,ش2!G187,ش2!F187%,ش3!G187,ش3!F187%))</f>
        <v>0</v>
      </c>
      <c r="H187" s="161"/>
      <c r="I187" s="162"/>
      <c r="J187" s="159" t="e">
        <f t="shared" ca="1" si="10"/>
        <v>#NAME?</v>
      </c>
      <c r="K187" s="163" t="e">
        <f t="shared" ca="1" si="11"/>
        <v>#NAME?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 t="e">
        <f ca="1">_mod2(SUM(ش1!G188,ش1!F188%,ش2!G188,ش2!F188%,ش3!G188,ش3!F188%),1)*100</f>
        <v>#NAME?</v>
      </c>
      <c r="G188" s="9">
        <f>INT(SUM(ش1!G188,ش1!F188%,ش2!G188,ش2!F188%,ش3!G188,ش3!F188%))</f>
        <v>0</v>
      </c>
      <c r="H188" s="132"/>
      <c r="I188" s="133"/>
      <c r="J188" s="130" t="e">
        <f t="shared" ca="1" si="10"/>
        <v>#NAME?</v>
      </c>
      <c r="K188" s="134" t="e">
        <f t="shared" ca="1" si="11"/>
        <v>#NAME?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 t="e">
        <f ca="1">_mod2(SUM(ش1!G189,ش1!F189%,ش2!G189,ش2!F189%,ش3!G189,ش3!F189%),1)*100</f>
        <v>#NAME?</v>
      </c>
      <c r="G189" s="9">
        <f>INT(SUM(ش1!G189,ش1!F189%,ش2!G189,ش2!F189%,ش3!G189,ش3!F189%))</f>
        <v>0</v>
      </c>
      <c r="H189" s="132"/>
      <c r="I189" s="133"/>
      <c r="J189" s="130" t="e">
        <f t="shared" ca="1" si="10"/>
        <v>#NAME?</v>
      </c>
      <c r="K189" s="134" t="e">
        <f t="shared" ca="1" si="11"/>
        <v>#NAME?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 t="e">
        <f ca="1">_mod2(SUM(ش1!G190,ش1!F190%,ش2!G190,ش2!F190%,ش3!G190,ش3!F190%),1)*100</f>
        <v>#NAME?</v>
      </c>
      <c r="G190" s="9">
        <f>INT(SUM(ش1!G190,ش1!F190%,ش2!G190,ش2!F190%,ش3!G190,ش3!F190%))</f>
        <v>0</v>
      </c>
      <c r="H190" s="132"/>
      <c r="I190" s="133"/>
      <c r="J190" s="130" t="e">
        <f t="shared" ca="1" si="10"/>
        <v>#NAME?</v>
      </c>
      <c r="K190" s="134" t="e">
        <f t="shared" ca="1" si="11"/>
        <v>#NAME?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 t="e">
        <f ca="1">_mod2(SUM(ش1!G191,ش1!F191%,ش2!G191,ش2!F191%,ش3!G191,ش3!F191%),1)*100</f>
        <v>#NAME?</v>
      </c>
      <c r="G191" s="14">
        <f>INT(SUM(ش1!G191,ش1!F191%,ش2!G191,ش2!F191%,ش3!G191,ش3!F191%))</f>
        <v>0</v>
      </c>
      <c r="H191" s="167"/>
      <c r="I191" s="168"/>
      <c r="J191" s="165" t="e">
        <f t="shared" ca="1" si="10"/>
        <v>#NAME?</v>
      </c>
      <c r="K191" s="169" t="e">
        <f t="shared" ca="1" si="11"/>
        <v>#NAME?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 t="e">
        <f ca="1">_mod2(SUM(ش1!G192,ش1!F192%,ش2!G192,ش2!F192%,ش3!G192,ش3!F192%),1)*100</f>
        <v>#NAME?</v>
      </c>
      <c r="G192" s="297">
        <f>INT(SUM(ش1!G192,ش1!F192%,ش2!G192,ش2!F192%,ش3!G192,ش3!F192%))</f>
        <v>0</v>
      </c>
      <c r="H192" s="298"/>
      <c r="I192" s="299"/>
      <c r="J192" s="296" t="e">
        <f t="shared" ca="1" si="10"/>
        <v>#NAME?</v>
      </c>
      <c r="K192" s="300" t="e">
        <f t="shared" ca="1" si="11"/>
        <v>#NAME?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 t="e">
        <f ca="1">(SUM(G194,G197,G200)+SUM(F194,F197,F200)%-G193)*100</f>
        <v>#NAME?</v>
      </c>
      <c r="G193" s="272" t="e">
        <f ca="1">INT(SUM(G194,G197,G200)+(SUM(F194,F197,F200))%)</f>
        <v>#NAME?</v>
      </c>
      <c r="H193" s="271">
        <f>(SUM(I194,I197,I200)+SUM(H194,H197,H200)%-I193)*100</f>
        <v>0</v>
      </c>
      <c r="I193" s="273">
        <f>INT(SUM(I194,I197,I200)+(SUM(H194,H197,H200))%)</f>
        <v>0</v>
      </c>
      <c r="J193" s="274" t="e">
        <f t="shared" ca="1" si="10"/>
        <v>#NAME?</v>
      </c>
      <c r="K193" s="275" t="e">
        <f t="shared" ca="1" si="11"/>
        <v>#NAME?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 t="e">
        <f ca="1">(SUM(G195:G196)+SUM(F195:F196)%-G194)*100</f>
        <v>#NAME?</v>
      </c>
      <c r="G194" s="283" t="e">
        <f ca="1">INT(SUM(G195:G196)+(SUM(F195:F196))%)</f>
        <v>#NAME?</v>
      </c>
      <c r="H194" s="284">
        <f>(SUM(I195:I196)+SUM(H195:H196)%-I194)*100</f>
        <v>0</v>
      </c>
      <c r="I194" s="285">
        <f>INT(SUM(I195:I196)+(SUM(H195:H196))%)</f>
        <v>0</v>
      </c>
      <c r="J194" s="282" t="e">
        <f t="shared" ca="1" si="10"/>
        <v>#NAME?</v>
      </c>
      <c r="K194" s="286" t="e">
        <f t="shared" ca="1" si="11"/>
        <v>#NAME?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 t="e">
        <f ca="1">_mod2(SUM(ش1!G195,ش1!F195%,ش2!G195,ش2!F195%,ش3!G195,ش3!F195%),1)*100</f>
        <v>#NAME?</v>
      </c>
      <c r="G195" s="13">
        <f>INT(SUM(ش1!G195,ش1!F195%,ش2!G195,ش2!F195%,ش3!G195,ش3!F195%))</f>
        <v>0</v>
      </c>
      <c r="H195" s="161"/>
      <c r="I195" s="162"/>
      <c r="J195" s="159" t="e">
        <f t="shared" ca="1" si="10"/>
        <v>#NAME?</v>
      </c>
      <c r="K195" s="163" t="e">
        <f t="shared" ca="1" si="11"/>
        <v>#NAME?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 t="e">
        <f ca="1">_mod2(SUM(ش1!G196,ش1!F196%,ش2!G196,ش2!F196%,ش3!G196,ش3!F196%),1)*100</f>
        <v>#NAME?</v>
      </c>
      <c r="G196" s="14">
        <f>INT(SUM(ش1!G196,ش1!F196%,ش2!G196,ش2!F196%,ش3!G196,ش3!F196%))</f>
        <v>0</v>
      </c>
      <c r="H196" s="167"/>
      <c r="I196" s="168"/>
      <c r="J196" s="165" t="e">
        <f t="shared" ca="1" si="10"/>
        <v>#NAME?</v>
      </c>
      <c r="K196" s="169" t="e">
        <f t="shared" ca="1" si="11"/>
        <v>#NAME?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 t="e">
        <f ca="1">(SUM(G198:G199)+SUM(F198:F199)%-G197)*100</f>
        <v>#NAME?</v>
      </c>
      <c r="G197" s="272" t="e">
        <f ca="1">INT(SUM(G198:G199)+(SUM(F198:F199))%)</f>
        <v>#NAME?</v>
      </c>
      <c r="H197" s="271">
        <f>(SUM(I198:I199)+SUM(H198:H199)%-I197)*100</f>
        <v>0</v>
      </c>
      <c r="I197" s="273">
        <f>INT(SUM(I198:I199)+(SUM(H198:H199))%)</f>
        <v>0</v>
      </c>
      <c r="J197" s="274" t="e">
        <f t="shared" ca="1" si="10"/>
        <v>#NAME?</v>
      </c>
      <c r="K197" s="275" t="e">
        <f t="shared" ca="1" si="11"/>
        <v>#NAME?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 t="e">
        <f ca="1">_mod2(SUM(ش1!G198,ش1!F198%,ش2!G198,ش2!F198%,ش3!G198,ش3!F198%),1)*100</f>
        <v>#NAME?</v>
      </c>
      <c r="G198" s="13">
        <f>INT(SUM(ش1!G198,ش1!F198%,ش2!G198,ش2!F198%,ش3!G198,ش3!F198%))</f>
        <v>0</v>
      </c>
      <c r="H198" s="161"/>
      <c r="I198" s="162"/>
      <c r="J198" s="159" t="e">
        <f t="shared" ca="1" si="10"/>
        <v>#NAME?</v>
      </c>
      <c r="K198" s="163" t="e">
        <f t="shared" ca="1" si="11"/>
        <v>#NAME?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 t="e">
        <f ca="1">_mod2(SUM(ش1!G199,ش1!F199%,ش2!G199,ش2!F199%,ش3!G199,ش3!F199%),1)*100</f>
        <v>#NAME?</v>
      </c>
      <c r="G199" s="14">
        <f>INT(SUM(ش1!G199,ش1!F199%,ش2!G199,ش2!F199%,ش3!G199,ش3!F199%))</f>
        <v>0</v>
      </c>
      <c r="H199" s="167"/>
      <c r="I199" s="168"/>
      <c r="J199" s="165" t="e">
        <f t="shared" ca="1" si="10"/>
        <v>#NAME?</v>
      </c>
      <c r="K199" s="169" t="e">
        <f t="shared" ca="1" si="11"/>
        <v>#NAME?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 t="e">
        <f ca="1">(SUM(G201:G202)+SUM(F201:F202)%-G200)*100</f>
        <v>#NAME?</v>
      </c>
      <c r="G200" s="272" t="e">
        <f ca="1">INT(SUM(G201:G202)+(SUM(F201:F202))%)</f>
        <v>#NAME?</v>
      </c>
      <c r="H200" s="271">
        <f>(SUM(I201:I202)+SUM(H201:H202)%-I200)*100</f>
        <v>0</v>
      </c>
      <c r="I200" s="273">
        <f>INT(SUM(I201:I202)+(SUM(H201:H202))%)</f>
        <v>0</v>
      </c>
      <c r="J200" s="274" t="e">
        <f t="shared" ca="1" si="10"/>
        <v>#NAME?</v>
      </c>
      <c r="K200" s="275" t="e">
        <f t="shared" ca="1" si="11"/>
        <v>#NAME?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 t="e">
        <f ca="1">_mod2(SUM(ش1!G201,ش1!F201%,ش2!G201,ش2!F201%,ش3!G201,ش3!F201%),1)*100</f>
        <v>#NAME?</v>
      </c>
      <c r="G201" s="13">
        <f>INT(SUM(ش1!G201,ش1!F201%,ش2!G201,ش2!F201%,ش3!G201,ش3!F201%))</f>
        <v>0</v>
      </c>
      <c r="H201" s="161"/>
      <c r="I201" s="162"/>
      <c r="J201" s="159" t="e">
        <f t="shared" ca="1" si="10"/>
        <v>#NAME?</v>
      </c>
      <c r="K201" s="163" t="e">
        <f t="shared" ca="1" si="11"/>
        <v>#NAME?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 t="e">
        <f ca="1">_mod2(SUM(ش1!G202,ش1!F202%,ش2!G202,ش2!F202%,ش3!G202,ش3!F202%),1)*100</f>
        <v>#NAME?</v>
      </c>
      <c r="G202" s="12">
        <f>INT(SUM(ش1!G202,ش1!F202%,ش2!G202,ش2!F202%,ش3!G202,ش3!F202%))</f>
        <v>0</v>
      </c>
      <c r="H202" s="150"/>
      <c r="I202" s="151"/>
      <c r="J202" s="148" t="e">
        <f t="shared" ca="1" si="10"/>
        <v>#NAME?</v>
      </c>
      <c r="K202" s="152" t="e">
        <f t="shared" ca="1" si="11"/>
        <v>#NAME?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 t="e">
        <f ca="1">(SUM(G205,G239,G250,G262)+SUM(F205,F239,F250,F262)%-G204)*100</f>
        <v>#NAME?</v>
      </c>
      <c r="G204" s="267" t="e">
        <f ca="1">INT(SUM(G205,G239,G250,G262)+(SUM(F205,F239,F250,F262))%)</f>
        <v>#NAME?</v>
      </c>
      <c r="H204" s="268">
        <f>(SUM(I205,I239,I250,I262)+SUM(H205,H239,H250,H262)%-I204)*100</f>
        <v>0</v>
      </c>
      <c r="I204" s="267">
        <f>INT(SUM(I205,I239,I250,I262)+(SUM(H205,H239,H250,H262))%)</f>
        <v>0</v>
      </c>
      <c r="J204" s="268" t="e">
        <f t="shared" ref="J204:J219" ca="1" si="12">(SUM(G204,I204)+SUM(F204,H204)%-K204)*100</f>
        <v>#NAME?</v>
      </c>
      <c r="K204" s="269" t="e">
        <f t="shared" ref="K204:K219" ca="1" si="13">INT(SUM(G204,I204)+SUM(F204,H204)%)</f>
        <v>#NAME?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 t="e">
        <f ca="1">(SUM(G206,G209,G211,G214,G219,G227,G231,G235)+SUM(F206,F209,F211,F214,F219,F227,F231,F235)%-G205)*100</f>
        <v>#NAME?</v>
      </c>
      <c r="G205" s="273" t="e">
        <f ca="1">INT(SUM(G206,G209,G211,G214,G219,G227,G231,G235)+(SUM(F206,F209,F211,F214,F219,F227,F231,F235))%)</f>
        <v>#NAME?</v>
      </c>
      <c r="H205" s="274">
        <f>(SUM(I206,I209,I211,I214,I219,I227,I231,I235)+SUM(H206,H209,H211,H214,H219,H227,H231,H235)%-I205)*100</f>
        <v>0</v>
      </c>
      <c r="I205" s="273">
        <f>INT(SUM(I206,I209,I211,I214,I219,I227,I231,I235)+(SUM(H206,H209,H211,H214,H219,H227,H231,H235))%)</f>
        <v>0</v>
      </c>
      <c r="J205" s="274" t="e">
        <f t="shared" ca="1" si="12"/>
        <v>#NAME?</v>
      </c>
      <c r="K205" s="275" t="e">
        <f t="shared" ca="1" si="13"/>
        <v>#NAME?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 t="e">
        <f ca="1">(SUM(G207:G208)+SUM(F207:F208)%-G206)*100</f>
        <v>#NAME?</v>
      </c>
      <c r="G206" s="273" t="e">
        <f ca="1">INT(SUM(G207:G208)+(SUM(F207:F208))%)</f>
        <v>#NAME?</v>
      </c>
      <c r="H206" s="274">
        <f>(SUM(I207:I208)+SUM(H207:H208)%-I206)*100</f>
        <v>0</v>
      </c>
      <c r="I206" s="273">
        <f>INT(SUM(I207:I208)+(SUM(H207:H208))%)</f>
        <v>0</v>
      </c>
      <c r="J206" s="274" t="e">
        <f t="shared" ca="1" si="12"/>
        <v>#NAME?</v>
      </c>
      <c r="K206" s="275" t="e">
        <f t="shared" ca="1" si="13"/>
        <v>#NAME?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 t="e">
        <f ca="1">_mod2(SUM(ش1!G207,ش1!F207%,ش2!G207,ش2!F207%,ش3!G207,ش3!F207%),1)*100</f>
        <v>#NAME?</v>
      </c>
      <c r="G207" s="17">
        <f>INT(SUM(ش1!G207,ش1!F207%,ش2!G207,ش2!F207%,ش3!G207,ش3!F207%))</f>
        <v>0</v>
      </c>
      <c r="H207" s="159"/>
      <c r="I207" s="162"/>
      <c r="J207" s="159" t="e">
        <f t="shared" ca="1" si="12"/>
        <v>#NAME?</v>
      </c>
      <c r="K207" s="163" t="e">
        <f t="shared" ca="1" si="13"/>
        <v>#NAME?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 t="e">
        <f ca="1">_mod2(SUM(ش1!G208,ش1!F208%,ش2!G208,ش2!F208%,ش3!G208,ش3!F208%),1)*100</f>
        <v>#NAME?</v>
      </c>
      <c r="G208" s="18">
        <f>INT(SUM(ش1!G208,ش1!F208%,ش2!G208,ش2!F208%,ش3!G208,ش3!F208%))</f>
        <v>0</v>
      </c>
      <c r="H208" s="165"/>
      <c r="I208" s="168"/>
      <c r="J208" s="165" t="e">
        <f t="shared" ca="1" si="12"/>
        <v>#NAME?</v>
      </c>
      <c r="K208" s="169" t="e">
        <f t="shared" ca="1" si="13"/>
        <v>#NAME?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 t="e">
        <f ca="1">(SUM(G210)+SUM(F210)%-G209)*100</f>
        <v>#NAME?</v>
      </c>
      <c r="G209" s="273" t="e">
        <f ca="1">INT(SUM(G210)+(SUM(F210))%)</f>
        <v>#NAME?</v>
      </c>
      <c r="H209" s="274">
        <f>(SUM(I210)+SUM(H210)%-I209)*100</f>
        <v>0</v>
      </c>
      <c r="I209" s="273">
        <f>INT(SUM(I210)+(SUM(H210))%)</f>
        <v>0</v>
      </c>
      <c r="J209" s="274" t="e">
        <f t="shared" ca="1" si="12"/>
        <v>#NAME?</v>
      </c>
      <c r="K209" s="275" t="e">
        <f t="shared" ca="1" si="13"/>
        <v>#NAME?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 t="e">
        <f ca="1">_mod2(SUM(ش1!G210,ش1!F210%,ش2!G210,ش2!F210%,ش3!G210,ش3!F210%),1)*100</f>
        <v>#NAME?</v>
      </c>
      <c r="G210" s="19">
        <f>INT(SUM(ش1!G210,ش1!F210%,ش2!G210,ش2!F210%,ش3!G210,ش3!F210%))</f>
        <v>0</v>
      </c>
      <c r="H210" s="188"/>
      <c r="I210" s="190"/>
      <c r="J210" s="188" t="e">
        <f t="shared" ca="1" si="12"/>
        <v>#NAME?</v>
      </c>
      <c r="K210" s="191" t="e">
        <f t="shared" ca="1" si="13"/>
        <v>#NAME?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 t="e">
        <f ca="1">(SUM(G212:G213)+SUM(F212:F213)%-G211)*100</f>
        <v>#NAME?</v>
      </c>
      <c r="G211" s="273" t="e">
        <f ca="1">INT(SUM(G212:G213)+(SUM(F212:F213))%)</f>
        <v>#NAME?</v>
      </c>
      <c r="H211" s="274">
        <f>(SUM(I212:I213)+SUM(H212:H213)%-I211)*100</f>
        <v>0</v>
      </c>
      <c r="I211" s="273">
        <f>INT(SUM(I212:I213)+(SUM(H212:H213))%)</f>
        <v>0</v>
      </c>
      <c r="J211" s="274" t="e">
        <f t="shared" ca="1" si="12"/>
        <v>#NAME?</v>
      </c>
      <c r="K211" s="275" t="e">
        <f t="shared" ca="1" si="13"/>
        <v>#NAME?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 t="e">
        <f ca="1">_mod2(SUM(ش1!G212,ش1!F212%,ش2!G212,ش2!F212%,ش3!G212,ش3!F212%),1)*100</f>
        <v>#NAME?</v>
      </c>
      <c r="G212" s="17">
        <f>INT(SUM(ش1!G212,ش1!F212%,ش2!G212,ش2!F212%,ش3!G212,ش3!F212%))</f>
        <v>0</v>
      </c>
      <c r="H212" s="159"/>
      <c r="I212" s="162"/>
      <c r="J212" s="159" t="e">
        <f t="shared" ca="1" si="12"/>
        <v>#NAME?</v>
      </c>
      <c r="K212" s="163" t="e">
        <f t="shared" ca="1" si="13"/>
        <v>#NAME?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 t="e">
        <f ca="1">_mod2(SUM(ش1!G213,ش1!F213%,ش2!G213,ش2!F213%,ش3!G213,ش3!F213%),1)*100</f>
        <v>#NAME?</v>
      </c>
      <c r="G213" s="18">
        <f>INT(SUM(ش1!G213,ش1!F213%,ش2!G213,ش2!F213%,ش3!G213,ش3!F213%))</f>
        <v>0</v>
      </c>
      <c r="H213" s="165"/>
      <c r="I213" s="168"/>
      <c r="J213" s="165" t="e">
        <f t="shared" ca="1" si="12"/>
        <v>#NAME?</v>
      </c>
      <c r="K213" s="169" t="e">
        <f t="shared" ca="1" si="13"/>
        <v>#NAME?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 t="e">
        <f ca="1">(SUM(G215:G218)+SUM(F215:F218)%-G214)*100</f>
        <v>#NAME?</v>
      </c>
      <c r="G214" s="273" t="e">
        <f ca="1">INT(SUM(G215:G218)+(SUM(F215:F218))%)</f>
        <v>#NAME?</v>
      </c>
      <c r="H214" s="274">
        <f>(SUM(I215:I218)+SUM(H215:H218)%-I214)*100</f>
        <v>0</v>
      </c>
      <c r="I214" s="273">
        <f>INT(SUM(I215:I218)+(SUM(H215:H218))%)</f>
        <v>0</v>
      </c>
      <c r="J214" s="274" t="e">
        <f t="shared" ca="1" si="12"/>
        <v>#NAME?</v>
      </c>
      <c r="K214" s="275" t="e">
        <f t="shared" ca="1" si="13"/>
        <v>#NAME?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 t="e">
        <f ca="1">_mod2(SUM(ش1!G215,ش1!F215%,ش2!G215,ش2!F215%,ش3!G215,ش3!F215%),1)*100</f>
        <v>#NAME?</v>
      </c>
      <c r="G215" s="17">
        <f>INT(SUM(ش1!G215,ش1!F215%,ش2!G215,ش2!F215%,ش3!G215,ش3!F215%))</f>
        <v>0</v>
      </c>
      <c r="H215" s="159"/>
      <c r="I215" s="162"/>
      <c r="J215" s="159" t="e">
        <f t="shared" ca="1" si="12"/>
        <v>#NAME?</v>
      </c>
      <c r="K215" s="163" t="e">
        <f t="shared" ca="1" si="13"/>
        <v>#NAME?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 t="e">
        <f ca="1">_mod2(SUM(ش1!G216,ش1!F216%,ش2!G216,ش2!F216%,ش3!G216,ش3!F216%),1)*100</f>
        <v>#NAME?</v>
      </c>
      <c r="G216" s="20">
        <f>INT(SUM(ش1!G216,ش1!F216%,ش2!G216,ش2!F216%,ش3!G216,ش3!F216%))</f>
        <v>0</v>
      </c>
      <c r="H216" s="130"/>
      <c r="I216" s="133"/>
      <c r="J216" s="130" t="e">
        <f t="shared" ca="1" si="12"/>
        <v>#NAME?</v>
      </c>
      <c r="K216" s="134" t="e">
        <f t="shared" ca="1" si="13"/>
        <v>#NAME?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 t="e">
        <f ca="1">_mod2(SUM(ش1!G217,ش1!F217%,ش2!G217,ش2!F217%,ش3!G217,ش3!F217%),1)*100</f>
        <v>#NAME?</v>
      </c>
      <c r="G217" s="20">
        <f>INT(SUM(ش1!G217,ش1!F217%,ش2!G217,ش2!F217%,ش3!G217,ش3!F217%))</f>
        <v>0</v>
      </c>
      <c r="H217" s="130"/>
      <c r="I217" s="133"/>
      <c r="J217" s="130" t="e">
        <f t="shared" ca="1" si="12"/>
        <v>#NAME?</v>
      </c>
      <c r="K217" s="134" t="e">
        <f t="shared" ca="1" si="13"/>
        <v>#NAME?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 t="e">
        <f ca="1">_mod2(SUM(ش1!G218,ش1!F218%,ش2!G218,ش2!F218%,ش3!G218,ش3!F218%),1)*100</f>
        <v>#NAME?</v>
      </c>
      <c r="G218" s="22">
        <f>INT(SUM(ش1!G218,ش1!F218%,ش2!G218,ش2!F218%,ش3!G218,ش3!F218%))</f>
        <v>0</v>
      </c>
      <c r="H218" s="183"/>
      <c r="I218" s="186"/>
      <c r="J218" s="183" t="e">
        <f t="shared" ca="1" si="12"/>
        <v>#NAME?</v>
      </c>
      <c r="K218" s="187" t="e">
        <f t="shared" ca="1" si="13"/>
        <v>#NAME?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 t="e">
        <f ca="1">(SUM(G224:G226)+SUM(F224:F226)%-G219)*100</f>
        <v>#NAME?</v>
      </c>
      <c r="G219" s="305" t="e">
        <f ca="1">INT(SUM(G224:G226)+(SUM(F224:F226))%)</f>
        <v>#NAME?</v>
      </c>
      <c r="H219" s="306">
        <f>(SUM(I224:I226)+SUM(H224:H226)%-I219)*100</f>
        <v>0</v>
      </c>
      <c r="I219" s="305">
        <f>INT(SUM(I224:I226)+(SUM(H224:H226))%)</f>
        <v>0</v>
      </c>
      <c r="J219" s="306" t="e">
        <f t="shared" ca="1" si="12"/>
        <v>#NAME?</v>
      </c>
      <c r="K219" s="307" t="e">
        <f t="shared" ca="1" si="13"/>
        <v>#NAME?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المدة الاولى2024م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المدة الجارية</v>
      </c>
      <c r="G222" s="487">
        <f>G$2</f>
        <v>0</v>
      </c>
      <c r="H222" s="486" t="str">
        <f>$H$2</f>
        <v>المدة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 t="e">
        <f ca="1">_mod2(SUM(ش1!G224,ش1!F224%,ش2!G224,ش2!F224%,ش3!G224,ش3!F224%),1)*100</f>
        <v>#NAME?</v>
      </c>
      <c r="G224" s="15">
        <f>INT(SUM(ش1!G224,ش1!F224%,ش2!G224,ش2!F224%,ش3!G224,ش3!F224%))</f>
        <v>0</v>
      </c>
      <c r="H224" s="180"/>
      <c r="I224" s="181"/>
      <c r="J224" s="179" t="e">
        <f t="shared" ref="J224:J265" ca="1" si="14">(SUM(G224,I224)+SUM(F224,H224)%-K224)*100</f>
        <v>#NAME?</v>
      </c>
      <c r="K224" s="182" t="e">
        <f t="shared" ref="K224:K265" ca="1" si="15">INT(SUM(G224,I224)+SUM(F224,H224)%)</f>
        <v>#NAME?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 t="e">
        <f ca="1">_mod2(SUM(ش1!G225,ش1!F225%,ش2!G225,ش2!F225%,ش3!G225,ش3!F225%),1)*100</f>
        <v>#NAME?</v>
      </c>
      <c r="G225" s="9">
        <f>INT(SUM(ش1!G225,ش1!F225%,ش2!G225,ش2!F225%,ش3!G225,ش3!F225%))</f>
        <v>0</v>
      </c>
      <c r="H225" s="132"/>
      <c r="I225" s="133"/>
      <c r="J225" s="130" t="e">
        <f t="shared" ca="1" si="14"/>
        <v>#NAME?</v>
      </c>
      <c r="K225" s="134" t="e">
        <f t="shared" ca="1" si="15"/>
        <v>#NAME?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 t="e">
        <f ca="1">_mod2(SUM(ش1!G226,ش1!F226%,ش2!G226,ش2!F226%,ش3!G226,ش3!F226%),1)*100</f>
        <v>#NAME?</v>
      </c>
      <c r="G226" s="14">
        <f>INT(SUM(ش1!G226,ش1!F226%,ش2!G226,ش2!F226%,ش3!G226,ش3!F226%))</f>
        <v>0</v>
      </c>
      <c r="H226" s="167"/>
      <c r="I226" s="168"/>
      <c r="J226" s="165" t="e">
        <f t="shared" ca="1" si="14"/>
        <v>#NAME?</v>
      </c>
      <c r="K226" s="169" t="e">
        <f t="shared" ca="1" si="15"/>
        <v>#NAME?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 t="e">
        <f ca="1">(SUM(G228:G230)+SUM(F228:F230)%-G227)*100</f>
        <v>#NAME?</v>
      </c>
      <c r="G227" s="272" t="e">
        <f ca="1">INT(SUM(G228:G230)+(SUM(F228:F230))%)</f>
        <v>#NAME?</v>
      </c>
      <c r="H227" s="271">
        <f>(SUM(I228:I230)+SUM(H228:H230)%-I227)*100</f>
        <v>0</v>
      </c>
      <c r="I227" s="273">
        <f>INT(SUM(I228:I230)+(SUM(H228:H230))%)</f>
        <v>0</v>
      </c>
      <c r="J227" s="274" t="e">
        <f t="shared" ca="1" si="14"/>
        <v>#NAME?</v>
      </c>
      <c r="K227" s="275" t="e">
        <f t="shared" ca="1" si="15"/>
        <v>#NAME?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 t="e">
        <f ca="1">_mod2(SUM(ش1!G228,ش1!F228%,ش2!G228,ش2!F228%,ش3!G228,ش3!F228%),1)*100</f>
        <v>#NAME?</v>
      </c>
      <c r="G228" s="13">
        <f>INT(SUM(ش1!G228,ش1!F228%,ش2!G228,ش2!F228%,ش3!G228,ش3!F228%))</f>
        <v>0</v>
      </c>
      <c r="H228" s="161"/>
      <c r="I228" s="162"/>
      <c r="J228" s="159" t="e">
        <f t="shared" ca="1" si="14"/>
        <v>#NAME?</v>
      </c>
      <c r="K228" s="163" t="e">
        <f t="shared" ca="1" si="15"/>
        <v>#NAME?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 t="e">
        <f ca="1">_mod2(SUM(ش1!G229,ش1!F229%,ش2!G229,ش2!F229%,ش3!G229,ش3!F229%),1)*100</f>
        <v>#NAME?</v>
      </c>
      <c r="G229" s="9">
        <f>INT(SUM(ش1!G229,ش1!F229%,ش2!G229,ش2!F229%,ش3!G229,ش3!F229%))</f>
        <v>0</v>
      </c>
      <c r="H229" s="132"/>
      <c r="I229" s="133"/>
      <c r="J229" s="130" t="e">
        <f t="shared" ca="1" si="14"/>
        <v>#NAME?</v>
      </c>
      <c r="K229" s="134" t="e">
        <f t="shared" ca="1" si="15"/>
        <v>#NAME?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 t="e">
        <f ca="1">_mod2(SUM(ش1!G230,ش1!F230%,ش2!G230,ش2!F230%,ش3!G230,ش3!F230%),1)*100</f>
        <v>#NAME?</v>
      </c>
      <c r="G230" s="14">
        <f>INT(SUM(ش1!G230,ش1!F230%,ش2!G230,ش2!F230%,ش3!G230,ش3!F230%))</f>
        <v>0</v>
      </c>
      <c r="H230" s="167"/>
      <c r="I230" s="168"/>
      <c r="J230" s="165" t="e">
        <f t="shared" ca="1" si="14"/>
        <v>#NAME?</v>
      </c>
      <c r="K230" s="169" t="e">
        <f t="shared" ca="1" si="15"/>
        <v>#NAME?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 t="e">
        <f ca="1">(SUM(G232:G234)+SUM(F232:F234)%-G231)*100</f>
        <v>#NAME?</v>
      </c>
      <c r="G231" s="272" t="e">
        <f ca="1">INT(SUM(G232:G234)+(SUM(F232:F234))%)</f>
        <v>#NAME?</v>
      </c>
      <c r="H231" s="271">
        <f>(SUM(I232:I234)+SUM(H232:H234)%-I231)*100</f>
        <v>0</v>
      </c>
      <c r="I231" s="273">
        <f>INT(SUM(I232:I234)+(SUM(H232:H234))%)</f>
        <v>0</v>
      </c>
      <c r="J231" s="274" t="e">
        <f t="shared" ca="1" si="14"/>
        <v>#NAME?</v>
      </c>
      <c r="K231" s="275" t="e">
        <f t="shared" ca="1" si="15"/>
        <v>#NAME?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 t="e">
        <f ca="1">_mod2(SUM(ش1!G232,ش1!F232%,ش2!G232,ش2!F232%,ش3!G232,ش3!F232%),1)*100</f>
        <v>#NAME?</v>
      </c>
      <c r="G232" s="13">
        <f>INT(SUM(ش1!G232,ش1!F232%,ش2!G232,ش2!F232%,ش3!G232,ش3!F232%))</f>
        <v>0</v>
      </c>
      <c r="H232" s="161"/>
      <c r="I232" s="162"/>
      <c r="J232" s="159" t="e">
        <f t="shared" ca="1" si="14"/>
        <v>#NAME?</v>
      </c>
      <c r="K232" s="163" t="e">
        <f t="shared" ca="1" si="15"/>
        <v>#NAME?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 t="e">
        <f ca="1">_mod2(SUM(ش1!G233,ش1!F233%,ش2!G233,ش2!F233%,ش3!G233,ش3!F233%),1)*100</f>
        <v>#NAME?</v>
      </c>
      <c r="G233" s="9">
        <f>INT(SUM(ش1!G233,ش1!F233%,ش2!G233,ش2!F233%,ش3!G233,ش3!F233%))</f>
        <v>0</v>
      </c>
      <c r="H233" s="132"/>
      <c r="I233" s="133"/>
      <c r="J233" s="130" t="e">
        <f t="shared" ca="1" si="14"/>
        <v>#NAME?</v>
      </c>
      <c r="K233" s="134" t="e">
        <f t="shared" ca="1" si="15"/>
        <v>#NAME?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 t="e">
        <f ca="1">_mod2(SUM(ش1!G234,ش1!F234%,ش2!G234,ش2!F234%,ش3!G234,ش3!F234%),1)*100</f>
        <v>#NAME?</v>
      </c>
      <c r="G234" s="14">
        <f>INT(SUM(ش1!G234,ش1!F234%,ش2!G234,ش2!F234%,ش3!G234,ش3!F234%))</f>
        <v>0</v>
      </c>
      <c r="H234" s="167"/>
      <c r="I234" s="168"/>
      <c r="J234" s="165" t="e">
        <f t="shared" ca="1" si="14"/>
        <v>#NAME?</v>
      </c>
      <c r="K234" s="169" t="e">
        <f t="shared" ca="1" si="15"/>
        <v>#NAME?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 t="e">
        <f ca="1">(SUM(G236:G238)+SUM(F236:F238)%-G235)*100</f>
        <v>#NAME?</v>
      </c>
      <c r="G235" s="272" t="e">
        <f ca="1">INT(SUM(G236:G238)+(SUM(F236:F238))%)</f>
        <v>#NAME?</v>
      </c>
      <c r="H235" s="271">
        <f>(SUM(I236:I238)+SUM(H236:H238)%-I235)*100</f>
        <v>0</v>
      </c>
      <c r="I235" s="273">
        <f>INT(SUM(I236:I238)+(SUM(H236:H238))%)</f>
        <v>0</v>
      </c>
      <c r="J235" s="274" t="e">
        <f t="shared" ca="1" si="14"/>
        <v>#NAME?</v>
      </c>
      <c r="K235" s="275" t="e">
        <f t="shared" ca="1" si="15"/>
        <v>#NAME?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 t="e">
        <f ca="1">_mod2(SUM(ش1!G236,ش1!F236%,ش2!G236,ش2!F236%,ش3!G236,ش3!F236%),1)*100</f>
        <v>#NAME?</v>
      </c>
      <c r="G236" s="13">
        <f>INT(SUM(ش1!G236,ش1!F236%,ش2!G236,ش2!F236%,ش3!G236,ش3!F236%))</f>
        <v>0</v>
      </c>
      <c r="H236" s="161"/>
      <c r="I236" s="162"/>
      <c r="J236" s="159" t="e">
        <f t="shared" ca="1" si="14"/>
        <v>#NAME?</v>
      </c>
      <c r="K236" s="163" t="e">
        <f t="shared" ca="1" si="15"/>
        <v>#NAME?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 t="e">
        <f ca="1">_mod2(SUM(ش1!G237,ش1!F237%,ش2!G237,ش2!F237%,ش3!G237,ش3!F237%),1)*100</f>
        <v>#NAME?</v>
      </c>
      <c r="G237" s="9">
        <f>INT(SUM(ش1!G237,ش1!F237%,ش2!G237,ش2!F237%,ش3!G237,ش3!F237%))</f>
        <v>0</v>
      </c>
      <c r="H237" s="132"/>
      <c r="I237" s="133"/>
      <c r="J237" s="130" t="e">
        <f t="shared" ca="1" si="14"/>
        <v>#NAME?</v>
      </c>
      <c r="K237" s="134" t="e">
        <f t="shared" ca="1" si="15"/>
        <v>#NAME?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 t="e">
        <f ca="1">_mod2(SUM(ش1!G238,ش1!F238%,ش2!G238,ش2!F238%,ش3!G238,ش3!F238%),1)*100</f>
        <v>#NAME?</v>
      </c>
      <c r="G238" s="14">
        <f>INT(SUM(ش1!G238,ش1!F238%,ش2!G238,ش2!F238%,ش3!G238,ش3!F238%))</f>
        <v>0</v>
      </c>
      <c r="H238" s="167"/>
      <c r="I238" s="168"/>
      <c r="J238" s="165" t="e">
        <f t="shared" ca="1" si="14"/>
        <v>#NAME?</v>
      </c>
      <c r="K238" s="169" t="e">
        <f t="shared" ca="1" si="15"/>
        <v>#NAME?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 t="e">
        <f ca="1">(SUM(G240,G244,G248)+SUM(F240,F244,F248)%-G239)*100</f>
        <v>#NAME?</v>
      </c>
      <c r="G239" s="272" t="e">
        <f ca="1">INT(SUM(G240,G244,G248)+(SUM(F240,F244,F248))%)</f>
        <v>#NAME?</v>
      </c>
      <c r="H239" s="271">
        <f>(SUM(I240,I244,I248)+SUM(H240,H244,H248)%-I239)*100</f>
        <v>0</v>
      </c>
      <c r="I239" s="273">
        <f>INT(SUM(I240,I244,I248)+(SUM(H240,H244,H248))%)</f>
        <v>0</v>
      </c>
      <c r="J239" s="274" t="e">
        <f t="shared" ca="1" si="14"/>
        <v>#NAME?</v>
      </c>
      <c r="K239" s="275" t="e">
        <f t="shared" ca="1" si="15"/>
        <v>#NAME?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 t="e">
        <f ca="1">(SUM(G241:G243)+SUM(F241:F243)%-G240)*100</f>
        <v>#NAME?</v>
      </c>
      <c r="G240" s="272" t="e">
        <f ca="1">INT(SUM(G241:G243)+(SUM(F241:F243))%)</f>
        <v>#NAME?</v>
      </c>
      <c r="H240" s="271">
        <f>(SUM(I241:I243)+SUM(H241:H243)%-I240)*100</f>
        <v>0</v>
      </c>
      <c r="I240" s="273">
        <f>INT(SUM(I241:I243)+(SUM(H241:H243))%)</f>
        <v>0</v>
      </c>
      <c r="J240" s="274" t="e">
        <f t="shared" ca="1" si="14"/>
        <v>#NAME?</v>
      </c>
      <c r="K240" s="275" t="e">
        <f t="shared" ca="1" si="15"/>
        <v>#NAME?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 t="e">
        <f ca="1">_mod2(SUM(ش1!G241,ش1!F241%,ش2!G241,ش2!F241%,ش3!G241,ش3!F241%),1)*100</f>
        <v>#NAME?</v>
      </c>
      <c r="G241" s="13">
        <f>INT(SUM(ش1!G241,ش1!F241%,ش2!G241,ش2!F241%,ش3!G241,ش3!F241%))</f>
        <v>0</v>
      </c>
      <c r="H241" s="161"/>
      <c r="I241" s="162"/>
      <c r="J241" s="159" t="e">
        <f t="shared" ca="1" si="14"/>
        <v>#NAME?</v>
      </c>
      <c r="K241" s="163" t="e">
        <f t="shared" ca="1" si="15"/>
        <v>#NAME?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 t="e">
        <f ca="1">_mod2(SUM(ش1!G242,ش1!F242%,ش2!G242,ش2!F242%,ش3!G242,ش3!F242%),1)*100</f>
        <v>#NAME?</v>
      </c>
      <c r="G242" s="9">
        <f>INT(SUM(ش1!G242,ش1!F242%,ش2!G242,ش2!F242%,ش3!G242,ش3!F242%))</f>
        <v>0</v>
      </c>
      <c r="H242" s="132"/>
      <c r="I242" s="133"/>
      <c r="J242" s="130" t="e">
        <f t="shared" ca="1" si="14"/>
        <v>#NAME?</v>
      </c>
      <c r="K242" s="134" t="e">
        <f t="shared" ca="1" si="15"/>
        <v>#NAME?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 t="e">
        <f ca="1">_mod2(SUM(ش1!G243,ش1!F243%,ش2!G243,ش2!F243%,ش3!G243,ش3!F243%),1)*100</f>
        <v>#NAME?</v>
      </c>
      <c r="G243" s="14">
        <f>INT(SUM(ش1!G243,ش1!F243%,ش2!G243,ش2!F243%,ش3!G243,ش3!F243%))</f>
        <v>0</v>
      </c>
      <c r="H243" s="167"/>
      <c r="I243" s="168"/>
      <c r="J243" s="165" t="e">
        <f t="shared" ca="1" si="14"/>
        <v>#NAME?</v>
      </c>
      <c r="K243" s="169" t="e">
        <f t="shared" ca="1" si="15"/>
        <v>#NAME?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 t="e">
        <f ca="1">(SUM(G245:G247)+SUM(F245:F247)%-G244)*100</f>
        <v>#NAME?</v>
      </c>
      <c r="G244" s="272" t="e">
        <f ca="1">INT(SUM(G245:G247)+(SUM(F245:F247))%)</f>
        <v>#NAME?</v>
      </c>
      <c r="H244" s="271">
        <f>(SUM(I245:I247)+SUM(H245:H247)%-I244)*100</f>
        <v>0</v>
      </c>
      <c r="I244" s="273">
        <f>INT(SUM(I245:I247)+(SUM(H245:H247))%)</f>
        <v>0</v>
      </c>
      <c r="J244" s="274" t="e">
        <f t="shared" ca="1" si="14"/>
        <v>#NAME?</v>
      </c>
      <c r="K244" s="275" t="e">
        <f t="shared" ca="1" si="15"/>
        <v>#NAME?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 t="e">
        <f ca="1">_mod2(SUM(ش1!G245,ش1!F245%,ش2!G245,ش2!F245%,ش3!G245,ش3!F245%),1)*100</f>
        <v>#NAME?</v>
      </c>
      <c r="G245" s="13">
        <f>INT(SUM(ش1!G245,ش1!F245%,ش2!G245,ش2!F245%,ش3!G245,ش3!F245%))</f>
        <v>0</v>
      </c>
      <c r="H245" s="161"/>
      <c r="I245" s="162"/>
      <c r="J245" s="159" t="e">
        <f t="shared" ca="1" si="14"/>
        <v>#NAME?</v>
      </c>
      <c r="K245" s="163" t="e">
        <f t="shared" ca="1" si="15"/>
        <v>#NAME?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 t="e">
        <f ca="1">_mod2(SUM(ش1!G246,ش1!F246%,ش2!G246,ش2!F246%,ش3!G246,ش3!F246%),1)*100</f>
        <v>#NAME?</v>
      </c>
      <c r="G246" s="9">
        <f>INT(SUM(ش1!G246,ش1!F246%,ش2!G246,ش2!F246%,ش3!G246,ش3!F246%))</f>
        <v>0</v>
      </c>
      <c r="H246" s="132"/>
      <c r="I246" s="133"/>
      <c r="J246" s="130" t="e">
        <f t="shared" ca="1" si="14"/>
        <v>#NAME?</v>
      </c>
      <c r="K246" s="134" t="e">
        <f t="shared" ca="1" si="15"/>
        <v>#NAME?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 t="e">
        <f ca="1">_mod2(SUM(ش1!G247,ش1!F247%,ش2!G247,ش2!F247%,ش3!G247,ش3!F247%),1)*100</f>
        <v>#NAME?</v>
      </c>
      <c r="G247" s="14">
        <f>INT(SUM(ش1!G247,ش1!F247%,ش2!G247,ش2!F247%,ش3!G247,ش3!F247%))</f>
        <v>0</v>
      </c>
      <c r="H247" s="167"/>
      <c r="I247" s="168"/>
      <c r="J247" s="165" t="e">
        <f t="shared" ca="1" si="14"/>
        <v>#NAME?</v>
      </c>
      <c r="K247" s="169" t="e">
        <f t="shared" ca="1" si="15"/>
        <v>#NAME?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 t="e">
        <f ca="1">(SUM(G249)+SUM(F249)%-G248)*100</f>
        <v>#NAME?</v>
      </c>
      <c r="G248" s="272" t="e">
        <f ca="1">INT(SUM(G249)+(SUM(F249))%)</f>
        <v>#NAME?</v>
      </c>
      <c r="H248" s="271">
        <f>(SUM(I249)+SUM(H249)%-I248)*100</f>
        <v>0</v>
      </c>
      <c r="I248" s="273">
        <f>INT(SUM(I249)+(SUM(H249))%)</f>
        <v>0</v>
      </c>
      <c r="J248" s="274" t="e">
        <f t="shared" ca="1" si="14"/>
        <v>#NAME?</v>
      </c>
      <c r="K248" s="275" t="e">
        <f t="shared" ca="1" si="15"/>
        <v>#NAME?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 t="e">
        <f ca="1">_mod2(SUM(ش1!G249,ش1!F249%,ش2!G249,ش2!F249%,ش3!G249,ش3!F249%),1)*100</f>
        <v>#NAME?</v>
      </c>
      <c r="G249" s="16">
        <f>INT(SUM(ش1!G249,ش1!F249%,ش2!G249,ش2!F249%,ش3!G249,ش3!F249%))</f>
        <v>0</v>
      </c>
      <c r="H249" s="189"/>
      <c r="I249" s="190"/>
      <c r="J249" s="188" t="e">
        <f t="shared" ca="1" si="14"/>
        <v>#NAME?</v>
      </c>
      <c r="K249" s="191" t="e">
        <f t="shared" ca="1" si="15"/>
        <v>#NAME?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 t="e">
        <f ca="1">(SUM(G251,G255,G258)+SUM(F251,F255,F258)%-G250)*100</f>
        <v>#NAME?</v>
      </c>
      <c r="G250" s="272" t="e">
        <f ca="1">INT(SUM(G251,G255,G258)+(SUM(F251,F255,F258))%)</f>
        <v>#NAME?</v>
      </c>
      <c r="H250" s="271">
        <f>(SUM(I251,I255,I258)+SUM(H251,H255,H258)%-I250)*100</f>
        <v>0</v>
      </c>
      <c r="I250" s="273">
        <f>INT(SUM(I251,I255,I258)+(SUM(H251,H255,H258))%)</f>
        <v>0</v>
      </c>
      <c r="J250" s="274" t="e">
        <f t="shared" ca="1" si="14"/>
        <v>#NAME?</v>
      </c>
      <c r="K250" s="275" t="e">
        <f t="shared" ca="1" si="15"/>
        <v>#NAME?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 t="e">
        <f ca="1">(SUM(G252:G254)+SUM(F252:F254)%-G251)*100</f>
        <v>#NAME?</v>
      </c>
      <c r="G251" s="272" t="e">
        <f ca="1">INT(SUM(G252:G254)+(SUM(F252:F254))%)</f>
        <v>#NAME?</v>
      </c>
      <c r="H251" s="271">
        <f>(SUM(I252:I254)+SUM(H252:H254)%-I251)*100</f>
        <v>0</v>
      </c>
      <c r="I251" s="273">
        <f>INT(SUM(I252:I254)+(SUM(H252:H254))%)</f>
        <v>0</v>
      </c>
      <c r="J251" s="274" t="e">
        <f t="shared" ca="1" si="14"/>
        <v>#NAME?</v>
      </c>
      <c r="K251" s="275" t="e">
        <f t="shared" ca="1" si="15"/>
        <v>#NAME?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 t="e">
        <f ca="1">_mod2(SUM(ش1!G252,ش1!F252%,ش2!G252,ش2!F252%,ش3!G252,ش3!F252%),1)*100</f>
        <v>#NAME?</v>
      </c>
      <c r="G252" s="13">
        <f>INT(SUM(ش1!G252,ش1!F252%,ش2!G252,ش2!F252%,ش3!G252,ش3!F252%))</f>
        <v>0</v>
      </c>
      <c r="H252" s="161"/>
      <c r="I252" s="162"/>
      <c r="J252" s="159" t="e">
        <f t="shared" ca="1" si="14"/>
        <v>#NAME?</v>
      </c>
      <c r="K252" s="163" t="e">
        <f t="shared" ca="1" si="15"/>
        <v>#NAME?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 t="e">
        <f ca="1">_mod2(SUM(ش1!G253,ش1!F253%,ش2!G253,ش2!F253%,ش3!G253,ش3!F253%),1)*100</f>
        <v>#NAME?</v>
      </c>
      <c r="G253" s="9">
        <f>INT(SUM(ش1!G253,ش1!F253%,ش2!G253,ش2!F253%,ش3!G253,ش3!F253%))</f>
        <v>0</v>
      </c>
      <c r="H253" s="132"/>
      <c r="I253" s="133"/>
      <c r="J253" s="130" t="e">
        <f t="shared" ca="1" si="14"/>
        <v>#NAME?</v>
      </c>
      <c r="K253" s="134" t="e">
        <f t="shared" ca="1" si="15"/>
        <v>#NAME?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 t="e">
        <f ca="1">_mod2(SUM(ش1!G254,ش1!F254%,ش2!G254,ش2!F254%,ش3!G254,ش3!F254%),1)*100</f>
        <v>#NAME?</v>
      </c>
      <c r="G254" s="14">
        <f>INT(SUM(ش1!G254,ش1!F254%,ش2!G254,ش2!F254%,ش3!G254,ش3!F254%))</f>
        <v>0</v>
      </c>
      <c r="H254" s="167"/>
      <c r="I254" s="168"/>
      <c r="J254" s="165" t="e">
        <f t="shared" ca="1" si="14"/>
        <v>#NAME?</v>
      </c>
      <c r="K254" s="169" t="e">
        <f t="shared" ca="1" si="15"/>
        <v>#NAME?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 t="e">
        <f ca="1">(SUM(G256:G257)+SUM(F256:F257)%-G255)*100</f>
        <v>#NAME?</v>
      </c>
      <c r="G255" s="272" t="e">
        <f ca="1">INT(SUM(G256:G257)+(SUM(F256:F257))%)</f>
        <v>#NAME?</v>
      </c>
      <c r="H255" s="271">
        <f>(SUM(I256:I257)+SUM(H256:H257)%-I255)*100</f>
        <v>0</v>
      </c>
      <c r="I255" s="273">
        <f>INT(SUM(I256:I257)+(SUM(H256:H257))%)</f>
        <v>0</v>
      </c>
      <c r="J255" s="274" t="e">
        <f t="shared" ca="1" si="14"/>
        <v>#NAME?</v>
      </c>
      <c r="K255" s="275" t="e">
        <f t="shared" ca="1" si="15"/>
        <v>#NAME?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 t="e">
        <f ca="1">_mod2(SUM(ش1!G256,ش1!F256%,ش2!G256,ش2!F256%,ش3!G256,ش3!F256%),1)*100</f>
        <v>#NAME?</v>
      </c>
      <c r="G256" s="13">
        <f>INT(SUM(ش1!G256,ش1!F256%,ش2!G256,ش2!F256%,ش3!G256,ش3!F256%))</f>
        <v>0</v>
      </c>
      <c r="H256" s="161"/>
      <c r="I256" s="162"/>
      <c r="J256" s="159" t="e">
        <f t="shared" ca="1" si="14"/>
        <v>#NAME?</v>
      </c>
      <c r="K256" s="163" t="e">
        <f t="shared" ca="1" si="15"/>
        <v>#NAME?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 t="e">
        <f ca="1">_mod2(SUM(ش1!G257,ش1!F257%,ش2!G257,ش2!F257%,ش3!G257,ش3!F257%),1)*100</f>
        <v>#NAME?</v>
      </c>
      <c r="G257" s="14">
        <f>INT(SUM(ش1!G257,ش1!F257%,ش2!G257,ش2!F257%,ش3!G257,ش3!F257%))</f>
        <v>0</v>
      </c>
      <c r="H257" s="167"/>
      <c r="I257" s="168"/>
      <c r="J257" s="165" t="e">
        <f t="shared" ca="1" si="14"/>
        <v>#NAME?</v>
      </c>
      <c r="K257" s="169" t="e">
        <f t="shared" ca="1" si="15"/>
        <v>#NAME?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 t="e">
        <f ca="1">(SUM(G259:G261)+SUM(F259:F261)%-G258)*100</f>
        <v>#NAME?</v>
      </c>
      <c r="G258" s="272" t="e">
        <f ca="1">INT(SUM(G259:G261)+(SUM(F259:F261))%)</f>
        <v>#NAME?</v>
      </c>
      <c r="H258" s="271">
        <f>(SUM(I259:I261)+SUM(H259:H261)%-I258)*100</f>
        <v>0</v>
      </c>
      <c r="I258" s="273">
        <f>INT(SUM(I259:I261)+(SUM(H259:H261))%)</f>
        <v>0</v>
      </c>
      <c r="J258" s="274" t="e">
        <f t="shared" ca="1" si="14"/>
        <v>#NAME?</v>
      </c>
      <c r="K258" s="275" t="e">
        <f t="shared" ca="1" si="15"/>
        <v>#NAME?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 t="e">
        <f ca="1">_mod2(SUM(ش1!G259,ش1!F259%,ش2!G259,ش2!F259%,ش3!G259,ش3!F259%),1)*100</f>
        <v>#NAME?</v>
      </c>
      <c r="G259" s="13">
        <f>INT(SUM(ش1!G259,ش1!F259%,ش2!G259,ش2!F259%,ش3!G259,ش3!F259%))</f>
        <v>0</v>
      </c>
      <c r="H259" s="161"/>
      <c r="I259" s="162"/>
      <c r="J259" s="159" t="e">
        <f t="shared" ca="1" si="14"/>
        <v>#NAME?</v>
      </c>
      <c r="K259" s="163" t="e">
        <f t="shared" ca="1" si="15"/>
        <v>#NAME?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 t="e">
        <f ca="1">_mod2(SUM(ش1!G260,ش1!F260%,ش2!G260,ش2!F260%,ش3!G260,ش3!F260%),1)*100</f>
        <v>#NAME?</v>
      </c>
      <c r="G260" s="9">
        <f>INT(SUM(ش1!G260,ش1!F260%,ش2!G260,ش2!F260%,ش3!G260,ش3!F260%))</f>
        <v>0</v>
      </c>
      <c r="H260" s="132"/>
      <c r="I260" s="133"/>
      <c r="J260" s="130" t="e">
        <f t="shared" ca="1" si="14"/>
        <v>#NAME?</v>
      </c>
      <c r="K260" s="134" t="e">
        <f t="shared" ca="1" si="15"/>
        <v>#NAME?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 t="e">
        <f ca="1">_mod2(SUM(ش1!G261,ش1!F261%,ش2!G261,ش2!F261%,ش3!G261,ش3!F261%),1)*100</f>
        <v>#NAME?</v>
      </c>
      <c r="G261" s="14">
        <f>INT(SUM(ش1!G261,ش1!F261%,ش2!G261,ش2!F261%,ش3!G261,ش3!F261%))</f>
        <v>0</v>
      </c>
      <c r="H261" s="167"/>
      <c r="I261" s="168"/>
      <c r="J261" s="165" t="e">
        <f t="shared" ca="1" si="14"/>
        <v>#NAME?</v>
      </c>
      <c r="K261" s="169" t="e">
        <f t="shared" ca="1" si="15"/>
        <v>#NAME?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 t="e">
        <f ca="1">(SUM(G263)+SUM(F263)%-G262)*100</f>
        <v>#NAME?</v>
      </c>
      <c r="G262" s="272" t="e">
        <f ca="1">INT(SUM(G263)+(SUM(F263))%)</f>
        <v>#NAME?</v>
      </c>
      <c r="H262" s="271">
        <f>(SUM(I263)+SUM(H263)%-I262)*100</f>
        <v>0</v>
      </c>
      <c r="I262" s="273">
        <f>INT(SUM(I263)+(SUM(H263))%)</f>
        <v>0</v>
      </c>
      <c r="J262" s="274" t="e">
        <f t="shared" ca="1" si="14"/>
        <v>#NAME?</v>
      </c>
      <c r="K262" s="275" t="e">
        <f t="shared" ca="1" si="15"/>
        <v>#NAME?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 t="e">
        <f ca="1">(SUM(G264:G265)+SUM(F264:F265)%-G263)*100</f>
        <v>#NAME?</v>
      </c>
      <c r="G263" s="272" t="e">
        <f ca="1">INT(SUM(G264:G265)+(SUM(F264:F265))%)</f>
        <v>#NAME?</v>
      </c>
      <c r="H263" s="271">
        <f>(SUM(I264:I265)+SUM(H264:H265)%-I263)*100</f>
        <v>0</v>
      </c>
      <c r="I263" s="273">
        <f>INT(SUM(I264:I265)+(SUM(H264:H265))%)</f>
        <v>0</v>
      </c>
      <c r="J263" s="274" t="e">
        <f t="shared" ca="1" si="14"/>
        <v>#NAME?</v>
      </c>
      <c r="K263" s="275" t="e">
        <f t="shared" ca="1" si="15"/>
        <v>#NAME?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 t="e">
        <f ca="1">_mod2(SUM(ش1!G264,ش1!F264%,ش2!G264,ش2!F264%,ش3!G264,ش3!F264%),1)*100</f>
        <v>#NAME?</v>
      </c>
      <c r="G264" s="13">
        <f>INT(SUM(ش1!G264,ش1!F264%,ش2!G264,ش2!F264%,ش3!G264,ش3!F264%))</f>
        <v>0</v>
      </c>
      <c r="H264" s="161"/>
      <c r="I264" s="162"/>
      <c r="J264" s="159" t="e">
        <f t="shared" ca="1" si="14"/>
        <v>#NAME?</v>
      </c>
      <c r="K264" s="163" t="e">
        <f t="shared" ca="1" si="15"/>
        <v>#NAME?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 t="e">
        <f ca="1">_mod2(SUM(ش1!G265,ش1!F265%,ش2!G265,ش2!F265%,ش3!G265,ش3!F265%),1)*100</f>
        <v>#NAME?</v>
      </c>
      <c r="G265" s="12">
        <f>INT(SUM(ش1!G265,ش1!F265%,ش2!G265,ش2!F265%,ش3!G265,ش3!F265%))</f>
        <v>0</v>
      </c>
      <c r="H265" s="150"/>
      <c r="I265" s="151"/>
      <c r="J265" s="148" t="e">
        <f t="shared" ca="1" si="14"/>
        <v>#NAME?</v>
      </c>
      <c r="K265" s="152" t="e">
        <f t="shared" ca="1" si="15"/>
        <v>#NAME?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المدة الاولى2024م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المدة الجارية</v>
      </c>
      <c r="G268" s="487">
        <f>G$2</f>
        <v>0</v>
      </c>
      <c r="H268" s="486" t="str">
        <f>$H$2</f>
        <v>المدة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 t="e">
        <f ca="1">(SUM(G271,G282)+SUM(F271,F282)%-G270)*100</f>
        <v>#NAME?</v>
      </c>
      <c r="G270" s="273" t="e">
        <f ca="1">INT(SUM(G271,G282)+(SUM(F271,F282))%)</f>
        <v>#NAME?</v>
      </c>
      <c r="H270" s="271">
        <f>(SUM(I271,I282)+SUM(H271,H282)%-I270)*100</f>
        <v>0</v>
      </c>
      <c r="I270" s="273">
        <f>INT(SUM(I271,I282)+(SUM(H271,H282))%)</f>
        <v>0</v>
      </c>
      <c r="J270" s="274" t="e">
        <f t="shared" ref="J270:J290" ca="1" si="16">(SUM(G270,I270)+SUM(F270,H270)%-K270)*100</f>
        <v>#NAME?</v>
      </c>
      <c r="K270" s="275" t="e">
        <f t="shared" ref="K270:K290" ca="1" si="17">INT(SUM(G270,I270)+SUM(F270,H270)%)</f>
        <v>#NAME?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 t="e">
        <f ca="1">(SUM(G272,G277)+SUM(F272,F277)%-G271)*100</f>
        <v>#NAME?</v>
      </c>
      <c r="G271" s="273" t="e">
        <f ca="1">INT(SUM(G272,G277)+(SUM(F272,F277))%)</f>
        <v>#NAME?</v>
      </c>
      <c r="H271" s="271">
        <f>(SUM(I272,I277)+SUM(H272,H277)%-I271)*100</f>
        <v>0</v>
      </c>
      <c r="I271" s="273">
        <f>INT(SUM(I272,I277)+(SUM(H272,H277))%)</f>
        <v>0</v>
      </c>
      <c r="J271" s="274" t="e">
        <f t="shared" ca="1" si="16"/>
        <v>#NAME?</v>
      </c>
      <c r="K271" s="275" t="e">
        <f t="shared" ca="1" si="17"/>
        <v>#NAME?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 t="e">
        <f ca="1">(SUM(G273:G276)+SUM(F273:F276)%-G272)*100</f>
        <v>#NAME?</v>
      </c>
      <c r="G272" s="273" t="e">
        <f ca="1">INT(SUM(G273:G276)+(SUM(F273:F276))%)</f>
        <v>#NAME?</v>
      </c>
      <c r="H272" s="271">
        <f>(SUM(I273:I276)+SUM(H273:H276)%-I272)*100</f>
        <v>0</v>
      </c>
      <c r="I272" s="273">
        <f>INT(SUM(I273:I276)+(SUM(H273:H276))%)</f>
        <v>0</v>
      </c>
      <c r="J272" s="274" t="e">
        <f t="shared" ca="1" si="16"/>
        <v>#NAME?</v>
      </c>
      <c r="K272" s="275" t="e">
        <f t="shared" ca="1" si="17"/>
        <v>#NAME?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 t="e">
        <f ca="1">_mod2(SUM(ش1!G273,ش1!F273%,ش2!G273,ش2!F273%,ش3!G273,ش3!F273%),1)*100</f>
        <v>#NAME?</v>
      </c>
      <c r="G273" s="17">
        <f>INT(SUM(ش1!G273,ش1!F273%,ش2!G273,ش2!F273%,ش3!G273,ش3!F273%))</f>
        <v>0</v>
      </c>
      <c r="H273" s="161"/>
      <c r="I273" s="162"/>
      <c r="J273" s="159" t="e">
        <f t="shared" ca="1" si="16"/>
        <v>#NAME?</v>
      </c>
      <c r="K273" s="163" t="e">
        <f t="shared" ca="1" si="17"/>
        <v>#NAME?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 t="e">
        <f ca="1">_mod2(SUM(ش1!G274,ش1!F274%,ش2!G274,ش2!F274%,ش3!G274,ش3!F274%),1)*100</f>
        <v>#NAME?</v>
      </c>
      <c r="G274" s="20">
        <f>INT(SUM(ش1!G274,ش1!F274%,ش2!G274,ش2!F274%,ش3!G274,ش3!F274%))</f>
        <v>0</v>
      </c>
      <c r="H274" s="132"/>
      <c r="I274" s="133"/>
      <c r="J274" s="130" t="e">
        <f t="shared" ca="1" si="16"/>
        <v>#NAME?</v>
      </c>
      <c r="K274" s="134" t="e">
        <f t="shared" ca="1" si="17"/>
        <v>#NAME?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 t="e">
        <f ca="1">_mod2(SUM(ش1!G275,ش1!F275%,ش2!G275,ش2!F275%,ش3!G275,ش3!F275%),1)*100</f>
        <v>#NAME?</v>
      </c>
      <c r="G275" s="20">
        <f>INT(SUM(ش1!G275,ش1!F275%,ش2!G275,ش2!F275%,ش3!G275,ش3!F275%))</f>
        <v>0</v>
      </c>
      <c r="H275" s="132"/>
      <c r="I275" s="133"/>
      <c r="J275" s="130" t="e">
        <f t="shared" ca="1" si="16"/>
        <v>#NAME?</v>
      </c>
      <c r="K275" s="134" t="e">
        <f t="shared" ca="1" si="17"/>
        <v>#NAME?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 t="e">
        <f ca="1">_mod2(SUM(ش1!G276,ش1!F276%,ش2!G276,ش2!F276%,ش3!G276,ش3!F276%),1)*100</f>
        <v>#NAME?</v>
      </c>
      <c r="G276" s="18">
        <f>INT(SUM(ش1!G276,ش1!F276%,ش2!G276,ش2!F276%,ش3!G276,ش3!F276%))</f>
        <v>0</v>
      </c>
      <c r="H276" s="167"/>
      <c r="I276" s="168"/>
      <c r="J276" s="165" t="e">
        <f t="shared" ca="1" si="16"/>
        <v>#NAME?</v>
      </c>
      <c r="K276" s="169" t="e">
        <f t="shared" ca="1" si="17"/>
        <v>#NAME?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 t="e">
        <f ca="1">(SUM(G278:G281)+SUM(F278:F281)%-G277)*100</f>
        <v>#NAME?</v>
      </c>
      <c r="G277" s="273" t="e">
        <f ca="1">INT(SUM(G278:G281)+(SUM(F278:F281))%)</f>
        <v>#NAME?</v>
      </c>
      <c r="H277" s="271">
        <f>(SUM(I278:I281)+SUM(H278:H281)%-I277)*100</f>
        <v>0</v>
      </c>
      <c r="I277" s="273">
        <f>INT(SUM(I278:I281)+(SUM(H278:H281))%)</f>
        <v>0</v>
      </c>
      <c r="J277" s="274" t="e">
        <f t="shared" ca="1" si="16"/>
        <v>#NAME?</v>
      </c>
      <c r="K277" s="275" t="e">
        <f t="shared" ca="1" si="17"/>
        <v>#NAME?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 t="e">
        <f ca="1">_mod2(SUM(ش1!G278,ش1!F278%,ش2!G278,ش2!F278%,ش3!G278,ش3!F278%),1)*100</f>
        <v>#NAME?</v>
      </c>
      <c r="G278" s="17">
        <f>INT(SUM(ش1!G278,ش1!F278%,ش2!G278,ش2!F278%,ش3!G278,ش3!F278%))</f>
        <v>0</v>
      </c>
      <c r="H278" s="161"/>
      <c r="I278" s="162"/>
      <c r="J278" s="159" t="e">
        <f t="shared" ca="1" si="16"/>
        <v>#NAME?</v>
      </c>
      <c r="K278" s="163" t="e">
        <f t="shared" ca="1" si="17"/>
        <v>#NAME?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 t="e">
        <f ca="1">_mod2(SUM(ش1!G279,ش1!F279%,ش2!G279,ش2!F279%,ش3!G279,ش3!F279%),1)*100</f>
        <v>#NAME?</v>
      </c>
      <c r="G279" s="20">
        <f>INT(SUM(ش1!G279,ش1!F279%,ش2!G279,ش2!F279%,ش3!G279,ش3!F279%))</f>
        <v>0</v>
      </c>
      <c r="H279" s="132"/>
      <c r="I279" s="133"/>
      <c r="J279" s="130" t="e">
        <f t="shared" ca="1" si="16"/>
        <v>#NAME?</v>
      </c>
      <c r="K279" s="134" t="e">
        <f t="shared" ca="1" si="17"/>
        <v>#NAME?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 t="e">
        <f ca="1">_mod2(SUM(ش1!G280,ش1!F280%,ش2!G280,ش2!F280%,ش3!G280,ش3!F280%),1)*100</f>
        <v>#NAME?</v>
      </c>
      <c r="G280" s="20">
        <f>INT(SUM(ش1!G280,ش1!F280%,ش2!G280,ش2!F280%,ش3!G280,ش3!F280%))</f>
        <v>0</v>
      </c>
      <c r="H280" s="132"/>
      <c r="I280" s="133"/>
      <c r="J280" s="130" t="e">
        <f t="shared" ca="1" si="16"/>
        <v>#NAME?</v>
      </c>
      <c r="K280" s="134" t="e">
        <f t="shared" ca="1" si="17"/>
        <v>#NAME?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 t="e">
        <f ca="1">_mod2(SUM(ش1!G281,ش1!F281%,ش2!G281,ش2!F281%,ش3!G281,ش3!F281%),1)*100</f>
        <v>#NAME?</v>
      </c>
      <c r="G281" s="18">
        <f>INT(SUM(ش1!G281,ش1!F281%,ش2!G281,ش2!F281%,ش3!G281,ش3!F281%))</f>
        <v>0</v>
      </c>
      <c r="H281" s="167"/>
      <c r="I281" s="168"/>
      <c r="J281" s="165" t="e">
        <f t="shared" ca="1" si="16"/>
        <v>#NAME?</v>
      </c>
      <c r="K281" s="169" t="e">
        <f t="shared" ca="1" si="17"/>
        <v>#NAME?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 t="e">
        <f ca="1">(SUM(G283,G286,G288)+SUM(F283,F286,F288)%-G282)*100</f>
        <v>#NAME?</v>
      </c>
      <c r="G282" s="273" t="e">
        <f ca="1">INT(SUM(G283,G286,G288)+(SUM(F283,F286,F288))%)</f>
        <v>#NAME?</v>
      </c>
      <c r="H282" s="271">
        <f>(SUM(I283,I286,I288)+SUM(H283,H286,H288)%-I282)*100</f>
        <v>0</v>
      </c>
      <c r="I282" s="273">
        <f>INT(SUM(I283,I286,I288)+(SUM(H283,H286,H288))%)</f>
        <v>0</v>
      </c>
      <c r="J282" s="274" t="e">
        <f t="shared" ca="1" si="16"/>
        <v>#NAME?</v>
      </c>
      <c r="K282" s="275" t="e">
        <f t="shared" ca="1" si="17"/>
        <v>#NAME?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 t="e">
        <f ca="1">(SUM(G284:G285)+SUM(F284:F285)%-G283)*100</f>
        <v>#NAME?</v>
      </c>
      <c r="G283" s="273" t="e">
        <f ca="1">INT(SUM(G284:G285)+(SUM(F284:F285))%)</f>
        <v>#NAME?</v>
      </c>
      <c r="H283" s="271">
        <f>(SUM(I284:I285)+SUM(H284:H285)%-I283)*100</f>
        <v>0</v>
      </c>
      <c r="I283" s="273">
        <f>INT(SUM(I284:I285)+(SUM(H284:H285))%)</f>
        <v>0</v>
      </c>
      <c r="J283" s="274" t="e">
        <f t="shared" ca="1" si="16"/>
        <v>#NAME?</v>
      </c>
      <c r="K283" s="275" t="e">
        <f t="shared" ca="1" si="17"/>
        <v>#NAME?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 t="e">
        <f ca="1">_mod2(SUM(ش1!G284,ش1!F284%,ش2!G284,ش2!F284%,ش3!G284,ش3!F284%),1)*100</f>
        <v>#NAME?</v>
      </c>
      <c r="G284" s="17">
        <f>INT(SUM(ش1!G284,ش1!F284%,ش2!G284,ش2!F284%,ش3!G284,ش3!F284%))</f>
        <v>0</v>
      </c>
      <c r="H284" s="161"/>
      <c r="I284" s="162"/>
      <c r="J284" s="159" t="e">
        <f t="shared" ca="1" si="16"/>
        <v>#NAME?</v>
      </c>
      <c r="K284" s="163" t="e">
        <f t="shared" ca="1" si="17"/>
        <v>#NAME?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 t="e">
        <f ca="1">_mod2(SUM(ش1!G285,ش1!F285%,ش2!G285,ش2!F285%,ش3!G285,ش3!F285%),1)*100</f>
        <v>#NAME?</v>
      </c>
      <c r="G285" s="18">
        <f>INT(SUM(ش1!G285,ش1!F285%,ش2!G285,ش2!F285%,ش3!G285,ش3!F285%))</f>
        <v>0</v>
      </c>
      <c r="H285" s="167"/>
      <c r="I285" s="168"/>
      <c r="J285" s="165" t="e">
        <f t="shared" ca="1" si="16"/>
        <v>#NAME?</v>
      </c>
      <c r="K285" s="169" t="e">
        <f t="shared" ca="1" si="17"/>
        <v>#NAME?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 t="e">
        <f ca="1">(SUM(G287)+SUM(F287)%-G286)*100</f>
        <v>#NAME?</v>
      </c>
      <c r="G286" s="273" t="e">
        <f ca="1">INT(SUM(G287)+(SUM(F287))%)</f>
        <v>#NAME?</v>
      </c>
      <c r="H286" s="271">
        <f>(SUM(I287)+SUM(H287)%-I286)*100</f>
        <v>0</v>
      </c>
      <c r="I286" s="273">
        <f>INT(SUM(I287)+(SUM(H287))%)</f>
        <v>0</v>
      </c>
      <c r="J286" s="274" t="e">
        <f t="shared" ca="1" si="16"/>
        <v>#NAME?</v>
      </c>
      <c r="K286" s="275" t="e">
        <f t="shared" ca="1" si="17"/>
        <v>#NAME?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 t="e">
        <f ca="1">_mod2(SUM(ش1!G287,ش1!F287%,ش2!G287,ش2!F287%,ش3!G287,ش3!F287%),1)*100</f>
        <v>#NAME?</v>
      </c>
      <c r="G287" s="19">
        <f>INT(SUM(ش1!G287,ش1!F287%,ش2!G287,ش2!F287%,ش3!G287,ش3!F287%))</f>
        <v>0</v>
      </c>
      <c r="H287" s="189"/>
      <c r="I287" s="190"/>
      <c r="J287" s="188" t="e">
        <f t="shared" ca="1" si="16"/>
        <v>#NAME?</v>
      </c>
      <c r="K287" s="191" t="e">
        <f t="shared" ca="1" si="17"/>
        <v>#NAME?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 t="e">
        <f ca="1">(SUM(G289)+SUM(F289)%-G288)*100</f>
        <v>#NAME?</v>
      </c>
      <c r="G288" s="273" t="e">
        <f ca="1">INT(SUM(G289)+(SUM(F289))%)</f>
        <v>#NAME?</v>
      </c>
      <c r="H288" s="271">
        <f>(SUM(I289)+SUM(H289)%-I288)*100</f>
        <v>0</v>
      </c>
      <c r="I288" s="273">
        <f>INT(SUM(I289)+(SUM(H289))%)</f>
        <v>0</v>
      </c>
      <c r="J288" s="274" t="e">
        <f t="shared" ca="1" si="16"/>
        <v>#NAME?</v>
      </c>
      <c r="K288" s="275" t="e">
        <f t="shared" ca="1" si="17"/>
        <v>#NAME?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 t="e">
        <f ca="1">_mod2(SUM(ش1!G289,ش1!F289%,ش2!G289,ش2!F289%,ش3!G289,ش3!F289%),1)*100</f>
        <v>#NAME?</v>
      </c>
      <c r="G289" s="21">
        <f>INT(SUM(ش1!G289,ش1!F289%,ش2!G289,ش2!F289%,ش3!G289,ش3!F289%))</f>
        <v>0</v>
      </c>
      <c r="H289" s="194"/>
      <c r="I289" s="195"/>
      <c r="J289" s="192" t="e">
        <f t="shared" ca="1" si="16"/>
        <v>#NAME?</v>
      </c>
      <c r="K289" s="196" t="e">
        <f t="shared" ca="1" si="17"/>
        <v>#NAME?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 t="e">
        <f ca="1">(SUM(G177,G204,G270)+SUM(F177,F204,F270)%-G290)*100</f>
        <v>#NAME?</v>
      </c>
      <c r="G290" s="312" t="e">
        <f ca="1">INT(SUM(G177,G204,G270)+(SUM(F177,F204,F270))%)</f>
        <v>#NAME?</v>
      </c>
      <c r="H290" s="311">
        <f>(SUM(I177,I204,I270)+SUM(H177,H204,H270)%-I290)*100</f>
        <v>0</v>
      </c>
      <c r="I290" s="312">
        <f>INT(SUM(I177,I204,I270)+(SUM(H177,H204,H270))%)</f>
        <v>0</v>
      </c>
      <c r="J290" s="313" t="e">
        <f t="shared" ca="1" si="16"/>
        <v>#NAME?</v>
      </c>
      <c r="K290" s="314" t="e">
        <f t="shared" ca="1" si="17"/>
        <v>#NAME?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المدة الاولى2024م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المدة الجارية</v>
      </c>
      <c r="G293" s="487">
        <f>G$2</f>
        <v>0</v>
      </c>
      <c r="H293" s="486" t="str">
        <f>$H$2</f>
        <v>المدة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 t="e">
        <f ca="1">(SUM(G296,G309)+SUM(F296,F309)%-G295)*100</f>
        <v>#NAME?</v>
      </c>
      <c r="G295" s="285" t="e">
        <f ca="1">INT(SUM(G296,G309)+(SUM(F296,F309))%)</f>
        <v>#NAME?</v>
      </c>
      <c r="H295" s="284">
        <f>(SUM(I296,I309)+SUM(H296,H309)%-I295)*100</f>
        <v>0</v>
      </c>
      <c r="I295" s="285">
        <f>INT(SUM(I296,I309)+(SUM(H296,H309))%)</f>
        <v>0</v>
      </c>
      <c r="J295" s="284" t="e">
        <f t="shared" ref="J295:J317" ca="1" si="18">(SUM(G295,I295)+SUM(F295,H295)%-K295)*100</f>
        <v>#NAME?</v>
      </c>
      <c r="K295" s="286" t="e">
        <f t="shared" ref="K295:K317" ca="1" si="19">INT(SUM(G295,I295)+SUM(F295,H295)%)</f>
        <v>#NAME?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 t="e">
        <f ca="1">(SUM(G297,G301,G305)+SUM(F297,F301,F305)%-G296)*100</f>
        <v>#NAME?</v>
      </c>
      <c r="G296" s="273" t="e">
        <f ca="1">INT(SUM(G297,G301,G305)+(SUM(F297,F301,F305))%)</f>
        <v>#NAME?</v>
      </c>
      <c r="H296" s="271">
        <f>(SUM(I297,I301,I305)+SUM(H297,H301,H305)%-I296)*100</f>
        <v>0</v>
      </c>
      <c r="I296" s="273">
        <f>INT(SUM(I297,I301,I305)+(SUM(H297,H301,H305))%)</f>
        <v>0</v>
      </c>
      <c r="J296" s="271" t="e">
        <f t="shared" ca="1" si="18"/>
        <v>#NAME?</v>
      </c>
      <c r="K296" s="275" t="e">
        <f t="shared" ca="1" si="19"/>
        <v>#NAME?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 t="e">
        <f ca="1">(SUM(G298:G300)+SUM(F298:F300)%-G297)*100</f>
        <v>#NAME?</v>
      </c>
      <c r="G297" s="273" t="e">
        <f ca="1">INT(SUM(G298:G300)+(SUM(F298:F300))%)</f>
        <v>#NAME?</v>
      </c>
      <c r="H297" s="271">
        <f>(SUM(I298:I300)+SUM(H298:H300)%-I297)*100</f>
        <v>0</v>
      </c>
      <c r="I297" s="273">
        <f>INT(SUM(I298:I300)+(SUM(H298:H300))%)</f>
        <v>0</v>
      </c>
      <c r="J297" s="271" t="e">
        <f t="shared" ca="1" si="18"/>
        <v>#NAME?</v>
      </c>
      <c r="K297" s="275" t="e">
        <f t="shared" ca="1" si="19"/>
        <v>#NAME?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 t="e">
        <f ca="1">_mod2(SUM(ش1!G298,ش1!F298%,ش2!G298,ش2!F298%,ش3!G298,ش3!F298%),1)*100</f>
        <v>#NAME?</v>
      </c>
      <c r="G298" s="17">
        <f>INT(SUM(ش1!G298,ش1!F298%,ش2!G298,ش2!F298%,ش3!G298,ش3!F298%))</f>
        <v>0</v>
      </c>
      <c r="H298" s="161"/>
      <c r="I298" s="162"/>
      <c r="J298" s="161" t="e">
        <f t="shared" ca="1" si="18"/>
        <v>#NAME?</v>
      </c>
      <c r="K298" s="163" t="e">
        <f t="shared" ca="1" si="19"/>
        <v>#NAME?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 t="e">
        <f ca="1">_mod2(SUM(ش1!G299,ش1!F299%,ش2!G299,ش2!F299%,ش3!G299,ش3!F299%),1)*100</f>
        <v>#NAME?</v>
      </c>
      <c r="G299" s="20">
        <f>INT(SUM(ش1!G299,ش1!F299%,ش2!G299,ش2!F299%,ش3!G299,ش3!F299%))</f>
        <v>0</v>
      </c>
      <c r="H299" s="132"/>
      <c r="I299" s="133"/>
      <c r="J299" s="132" t="e">
        <f t="shared" ca="1" si="18"/>
        <v>#NAME?</v>
      </c>
      <c r="K299" s="134" t="e">
        <f t="shared" ca="1" si="19"/>
        <v>#NAME?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 t="e">
        <f ca="1">_mod2(SUM(ش1!G300,ش1!F300%,ش2!G300,ش2!F300%,ش3!G300,ش3!F300%),1)*100</f>
        <v>#NAME?</v>
      </c>
      <c r="G300" s="18">
        <f>INT(SUM(ش1!G300,ش1!F300%,ش2!G300,ش2!F300%,ش3!G300,ش3!F300%))</f>
        <v>0</v>
      </c>
      <c r="H300" s="167"/>
      <c r="I300" s="168"/>
      <c r="J300" s="167" t="e">
        <f t="shared" ca="1" si="18"/>
        <v>#NAME?</v>
      </c>
      <c r="K300" s="169" t="e">
        <f t="shared" ca="1" si="19"/>
        <v>#NAME?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 t="e">
        <f ca="1">(SUM(G302:G304)+SUM(F302:F304)%-G301)*100</f>
        <v>#NAME?</v>
      </c>
      <c r="G301" s="273" t="e">
        <f ca="1">INT(SUM(G302:G304)+(SUM(F302:F304))%)</f>
        <v>#NAME?</v>
      </c>
      <c r="H301" s="271">
        <f>(SUM(I302:I304)+SUM(H302:H304)%-I301)*100</f>
        <v>0</v>
      </c>
      <c r="I301" s="273">
        <f>INT(SUM(I302:I304)+(SUM(H302:H304))%)</f>
        <v>0</v>
      </c>
      <c r="J301" s="271" t="e">
        <f t="shared" ca="1" si="18"/>
        <v>#NAME?</v>
      </c>
      <c r="K301" s="275" t="e">
        <f t="shared" ca="1" si="19"/>
        <v>#NAME?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 t="e">
        <f ca="1">_mod2(SUM(ش1!G302,ش1!F302%,ش2!G302,ش2!F302%,ش3!G302,ش3!F302%),1)*100</f>
        <v>#NAME?</v>
      </c>
      <c r="G302" s="17">
        <f>INT(SUM(ش1!G302,ش1!F302%,ش2!G302,ش2!F302%,ش3!G302,ش3!F302%))</f>
        <v>0</v>
      </c>
      <c r="H302" s="161"/>
      <c r="I302" s="162"/>
      <c r="J302" s="161" t="e">
        <f t="shared" ca="1" si="18"/>
        <v>#NAME?</v>
      </c>
      <c r="K302" s="163" t="e">
        <f t="shared" ca="1" si="19"/>
        <v>#NAME?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 t="e">
        <f ca="1">_mod2(SUM(ش1!G303,ش1!F303%,ش2!G303,ش2!F303%,ش3!G303,ش3!F303%),1)*100</f>
        <v>#NAME?</v>
      </c>
      <c r="G303" s="20">
        <f>INT(SUM(ش1!G303,ش1!F303%,ش2!G303,ش2!F303%,ش3!G303,ش3!F303%))</f>
        <v>0</v>
      </c>
      <c r="H303" s="132"/>
      <c r="I303" s="133"/>
      <c r="J303" s="132" t="e">
        <f t="shared" ca="1" si="18"/>
        <v>#NAME?</v>
      </c>
      <c r="K303" s="134" t="e">
        <f t="shared" ca="1" si="19"/>
        <v>#NAME?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 t="e">
        <f ca="1">_mod2(SUM(ش1!G304,ش1!F304%,ش2!G304,ش2!F304%,ش3!G304,ش3!F304%),1)*100</f>
        <v>#NAME?</v>
      </c>
      <c r="G304" s="18">
        <f>INT(SUM(ش1!G304,ش1!F304%,ش2!G304,ش2!F304%,ش3!G304,ش3!F304%))</f>
        <v>0</v>
      </c>
      <c r="H304" s="167"/>
      <c r="I304" s="168"/>
      <c r="J304" s="167" t="e">
        <f t="shared" ca="1" si="18"/>
        <v>#NAME?</v>
      </c>
      <c r="K304" s="169" t="e">
        <f t="shared" ca="1" si="19"/>
        <v>#NAME?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 t="e">
        <f ca="1">(SUM(G306:G308)+SUM(F306:F308)%-G305)*100</f>
        <v>#NAME?</v>
      </c>
      <c r="G305" s="273" t="e">
        <f ca="1">INT(SUM(G306:G308)+(SUM(F306:F308))%)</f>
        <v>#NAME?</v>
      </c>
      <c r="H305" s="271">
        <f>(SUM(I306:I308)+SUM(H306:H308)%-I305)*100</f>
        <v>0</v>
      </c>
      <c r="I305" s="273">
        <f>INT(SUM(I306:I308)+(SUM(H306:H308))%)</f>
        <v>0</v>
      </c>
      <c r="J305" s="271" t="e">
        <f t="shared" ca="1" si="18"/>
        <v>#NAME?</v>
      </c>
      <c r="K305" s="275" t="e">
        <f t="shared" ca="1" si="19"/>
        <v>#NAME?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 t="e">
        <f ca="1">_mod2(SUM(ش1!G306,ش1!F306%,ش2!G306,ش2!F306%,ش3!G306,ش3!F306%),1)*100</f>
        <v>#NAME?</v>
      </c>
      <c r="G306" s="17">
        <f>INT(SUM(ش1!G306,ش1!F306%,ش2!G306,ش2!F306%,ش3!G306,ش3!F306%))</f>
        <v>0</v>
      </c>
      <c r="H306" s="161"/>
      <c r="I306" s="162"/>
      <c r="J306" s="161" t="e">
        <f t="shared" ca="1" si="18"/>
        <v>#NAME?</v>
      </c>
      <c r="K306" s="163" t="e">
        <f t="shared" ca="1" si="19"/>
        <v>#NAME?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 t="e">
        <f ca="1">_mod2(SUM(ش1!G307,ش1!F307%,ش2!G307,ش2!F307%,ش3!G307,ش3!F307%),1)*100</f>
        <v>#NAME?</v>
      </c>
      <c r="G307" s="20">
        <f>INT(SUM(ش1!G307,ش1!F307%,ش2!G307,ش2!F307%,ش3!G307,ش3!F307%))</f>
        <v>0</v>
      </c>
      <c r="H307" s="132"/>
      <c r="I307" s="133"/>
      <c r="J307" s="132" t="e">
        <f t="shared" ca="1" si="18"/>
        <v>#NAME?</v>
      </c>
      <c r="K307" s="134" t="e">
        <f t="shared" ca="1" si="19"/>
        <v>#NAME?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 t="e">
        <f ca="1">_mod2(SUM(ش1!G308,ش1!F308%,ش2!G308,ش2!F308%,ش3!G308,ش3!F308%),1)*100</f>
        <v>#NAME?</v>
      </c>
      <c r="G308" s="18">
        <f>INT(SUM(ش1!G308,ش1!F308%,ش2!G308,ش2!F308%,ش3!G308,ش3!F308%))</f>
        <v>0</v>
      </c>
      <c r="H308" s="167"/>
      <c r="I308" s="168"/>
      <c r="J308" s="167" t="e">
        <f t="shared" ca="1" si="18"/>
        <v>#NAME?</v>
      </c>
      <c r="K308" s="169" t="e">
        <f t="shared" ca="1" si="19"/>
        <v>#NAME?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 t="e">
        <f ca="1">(SUM(G310,G316)+SUM(F310,F316)%-G309)*100</f>
        <v>#NAME?</v>
      </c>
      <c r="G309" s="273" t="e">
        <f ca="1">INT(SUM(G310,G316)+(SUM(F310,F316))%)</f>
        <v>#NAME?</v>
      </c>
      <c r="H309" s="271">
        <f>(SUM(I310,I316)+SUM(H310,H316)%-I309)*100</f>
        <v>0</v>
      </c>
      <c r="I309" s="273">
        <f>INT(SUM(I310,I316)+(SUM(H310,H316))%)</f>
        <v>0</v>
      </c>
      <c r="J309" s="271" t="e">
        <f t="shared" ca="1" si="18"/>
        <v>#NAME?</v>
      </c>
      <c r="K309" s="275" t="e">
        <f t="shared" ca="1" si="19"/>
        <v>#NAME?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 t="e">
        <f ca="1">(SUM(G311:G315)+SUM(F311:F315)%-G310)*100</f>
        <v>#NAME?</v>
      </c>
      <c r="G310" s="273" t="e">
        <f ca="1">INT(SUM(G311:G315)+(SUM(F311:F315))%)</f>
        <v>#NAME?</v>
      </c>
      <c r="H310" s="271">
        <f>(SUM(I311:I315)+SUM(H311:H315)%-I310)*100</f>
        <v>0</v>
      </c>
      <c r="I310" s="273">
        <f>INT(SUM(I311:I315)+(SUM(H311:H315))%)</f>
        <v>0</v>
      </c>
      <c r="J310" s="271" t="e">
        <f t="shared" ca="1" si="18"/>
        <v>#NAME?</v>
      </c>
      <c r="K310" s="275" t="e">
        <f t="shared" ca="1" si="19"/>
        <v>#NAME?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 t="e">
        <f ca="1">_mod2(SUM(ش1!G311,ش1!F311%,ش2!G311,ش2!F311%,ش3!G311,ش3!F311%),1)*100</f>
        <v>#NAME?</v>
      </c>
      <c r="G311" s="17">
        <f>INT(SUM(ش1!G311,ش1!F311%,ش2!G311,ش2!F311%,ش3!G311,ش3!F311%))</f>
        <v>0</v>
      </c>
      <c r="H311" s="161"/>
      <c r="I311" s="162"/>
      <c r="J311" s="161" t="e">
        <f t="shared" ca="1" si="18"/>
        <v>#NAME?</v>
      </c>
      <c r="K311" s="163" t="e">
        <f t="shared" ca="1" si="19"/>
        <v>#NAME?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 t="e">
        <f ca="1">_mod2(SUM(ش1!G312,ش1!F312%,ش2!G312,ش2!F312%,ش3!G312,ش3!F312%),1)*100</f>
        <v>#NAME?</v>
      </c>
      <c r="G312" s="20">
        <f>INT(SUM(ش1!G312,ش1!F312%,ش2!G312,ش2!F312%,ش3!G312,ش3!F312%))</f>
        <v>0</v>
      </c>
      <c r="H312" s="132"/>
      <c r="I312" s="133"/>
      <c r="J312" s="132" t="e">
        <f t="shared" ca="1" si="18"/>
        <v>#NAME?</v>
      </c>
      <c r="K312" s="134" t="e">
        <f t="shared" ca="1" si="19"/>
        <v>#NAME?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 t="e">
        <f ca="1">_mod2(SUM(ش1!G313,ش1!F313%,ش2!G313,ش2!F313%,ش3!G313,ش3!F313%),1)*100</f>
        <v>#NAME?</v>
      </c>
      <c r="G313" s="20">
        <f>INT(SUM(ش1!G313,ش1!F313%,ش2!G313,ش2!F313%,ش3!G313,ش3!F313%))</f>
        <v>0</v>
      </c>
      <c r="H313" s="132"/>
      <c r="I313" s="133"/>
      <c r="J313" s="132" t="e">
        <f t="shared" ca="1" si="18"/>
        <v>#NAME?</v>
      </c>
      <c r="K313" s="134" t="e">
        <f t="shared" ca="1" si="19"/>
        <v>#NAME?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 t="e">
        <f ca="1">_mod2(SUM(ش1!G314,ش1!F314%,ش2!G314,ش2!F314%,ش3!G314,ش3!F314%),1)*100</f>
        <v>#NAME?</v>
      </c>
      <c r="G314" s="20">
        <f>INT(SUM(ش1!G314,ش1!F314%,ش2!G314,ش2!F314%,ش3!G314,ش3!F314%))</f>
        <v>0</v>
      </c>
      <c r="H314" s="132"/>
      <c r="I314" s="133"/>
      <c r="J314" s="132" t="e">
        <f t="shared" ca="1" si="18"/>
        <v>#NAME?</v>
      </c>
      <c r="K314" s="134" t="e">
        <f t="shared" ca="1" si="19"/>
        <v>#NAME?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 t="e">
        <f ca="1">_mod2(SUM(ش1!G315,ش1!F315%,ش2!G315,ش2!F315%,ش3!G315,ش3!F315%),1)*100</f>
        <v>#NAME?</v>
      </c>
      <c r="G315" s="18">
        <f>INT(SUM(ش1!G315,ش1!F315%,ش2!G315,ش2!F315%,ش3!G315,ش3!F315%))</f>
        <v>0</v>
      </c>
      <c r="H315" s="167"/>
      <c r="I315" s="168"/>
      <c r="J315" s="167" t="e">
        <f t="shared" ca="1" si="18"/>
        <v>#NAME?</v>
      </c>
      <c r="K315" s="169" t="e">
        <f t="shared" ca="1" si="19"/>
        <v>#NAME?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 t="e">
        <f ca="1">(SUM(G317)+SUM(F317)%-G316)*100</f>
        <v>#NAME?</v>
      </c>
      <c r="G316" s="273" t="e">
        <f ca="1">INT(SUM(G317)+(SUM(F317))%)</f>
        <v>#NAME?</v>
      </c>
      <c r="H316" s="271">
        <f>(SUM(I317)+SUM(H317)%-I316)*100</f>
        <v>0</v>
      </c>
      <c r="I316" s="273">
        <f>INT(SUM(I317)+(SUM(H317))%)</f>
        <v>0</v>
      </c>
      <c r="J316" s="271" t="e">
        <f t="shared" ca="1" si="18"/>
        <v>#NAME?</v>
      </c>
      <c r="K316" s="275" t="e">
        <f t="shared" ca="1" si="19"/>
        <v>#NAME?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 t="e">
        <f ca="1">_mod2(SUM(ش1!G317,ش1!F317%,ش2!G317,ش2!F317%,ش3!G317,ش3!F317%),1)*100</f>
        <v>#NAME?</v>
      </c>
      <c r="G317" s="21">
        <f>INT(SUM(ش1!G317,ش1!F317%,ش2!G317,ش2!F317%,ش3!G317,ش3!F317%))</f>
        <v>0</v>
      </c>
      <c r="H317" s="194"/>
      <c r="I317" s="195"/>
      <c r="J317" s="194" t="e">
        <f t="shared" ca="1" si="18"/>
        <v>#NAME?</v>
      </c>
      <c r="K317" s="196" t="e">
        <f t="shared" ca="1" si="19"/>
        <v>#NAME?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 t="e">
        <f ca="1">F290</f>
        <v>#NAME?</v>
      </c>
      <c r="G319" s="229" t="e">
        <f ca="1">G290</f>
        <v>#NAME?</v>
      </c>
      <c r="H319" s="223">
        <f>H290</f>
        <v>0</v>
      </c>
      <c r="I319" s="229">
        <f>I290</f>
        <v>0</v>
      </c>
      <c r="J319" s="326" t="e">
        <f ca="1">(SUM(G319,I319)+SUM(F319,H319)%-K319)*100</f>
        <v>#NAME?</v>
      </c>
      <c r="K319" s="327" t="e">
        <f ca="1">INT(SUM(G319,I319)+SUM(F319,H319)%)</f>
        <v>#NAME?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 t="e">
        <f ca="1">F295</f>
        <v>#NAME?</v>
      </c>
      <c r="G320" s="230" t="e">
        <f ca="1">G295</f>
        <v>#NAME?</v>
      </c>
      <c r="H320" s="224">
        <f>H295</f>
        <v>0</v>
      </c>
      <c r="I320" s="230">
        <f>I295</f>
        <v>0</v>
      </c>
      <c r="J320" s="328" t="e">
        <f ca="1">(SUM(G320,I320)+SUM(F320,H320)%-K320)*100</f>
        <v>#NAME?</v>
      </c>
      <c r="K320" s="329" t="e">
        <f ca="1">INT(SUM(G320,I320)+SUM(F320,H320)%)</f>
        <v>#NAME?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 t="e">
        <f ca="1">(SUM(G319:G320)+SUM(F319:F320)%-G321)*100</f>
        <v>#NAME?</v>
      </c>
      <c r="G321" s="317" t="e">
        <f ca="1">INT(SUM(G319:G320)+(SUM(F319:F320))%)</f>
        <v>#NAME?</v>
      </c>
      <c r="H321" s="311">
        <f>(SUM(I319:I320)+SUM(H319:H320)%-I321)*100</f>
        <v>0</v>
      </c>
      <c r="I321" s="317">
        <f>INT(SUM(I319:I320)+(SUM(H319:H320))%)</f>
        <v>0</v>
      </c>
      <c r="J321" s="311" t="e">
        <f ca="1">(SUM(G321,I321)+SUM(F321,H321)%-K321)*100</f>
        <v>#NAME?</v>
      </c>
      <c r="K321" s="314" t="e">
        <f ca="1">INT(SUM(G321,I321)+SUM(F321,H321)%)</f>
        <v>#NAME?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3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م1!$A$1</f>
        <v>#NAME?</v>
      </c>
      <c r="B1" s="547"/>
      <c r="C1" s="547"/>
      <c r="D1" s="547"/>
      <c r="E1" s="547"/>
      <c r="F1" s="76"/>
      <c r="H1" s="78" t="str">
        <f>م1!$F$1</f>
        <v xml:space="preserve"> المدة الاولى2024م </v>
      </c>
      <c r="I1" s="543"/>
      <c r="J1" s="543"/>
      <c r="K1" s="76"/>
      <c r="L1" s="546" t="str">
        <f>'المدة الاولى'!$C$42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المدة الاولى2024م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366</v>
      </c>
      <c r="T2" s="541"/>
      <c r="U2" s="541"/>
      <c r="V2" s="542"/>
      <c r="W2" s="541" t="s">
        <v>116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367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365</v>
      </c>
      <c r="D3" s="552"/>
      <c r="E3" s="553" t="s">
        <v>115</v>
      </c>
      <c r="F3" s="552"/>
      <c r="G3" s="92"/>
      <c r="H3" s="555"/>
      <c r="I3" s="93"/>
      <c r="J3" s="550" t="s">
        <v>115</v>
      </c>
      <c r="K3" s="553"/>
      <c r="L3" s="557" t="s">
        <v>365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/>
      <c r="D6" s="352"/>
      <c r="E6" s="351">
        <f>(SUM(ع1!F6,ع1!E6%,ع2!F6,ع2!E6%,ع3!F6,ع3!E6%)-F6)*100</f>
        <v>0</v>
      </c>
      <c r="F6" s="353">
        <f>INT(SUM(ع1!F6,ع1!E6%,ع2!F6,ع2!E6%,ع3!F6,ع3!E6%))</f>
        <v>0</v>
      </c>
      <c r="G6" s="354"/>
      <c r="H6" s="355" t="s">
        <v>53</v>
      </c>
      <c r="I6" s="356"/>
      <c r="J6" s="351">
        <f>(SUM(ع1!K6,ع1!J6%,ع2!K6,ع2!J6%,ع3!K6,ع3!J6%)-K6)*100</f>
        <v>19</v>
      </c>
      <c r="K6" s="352">
        <f>INT(SUM(ع1!K6,ع1!J6%,ع2!K6,ع2!J6%,ع3!K6,ع3!J6%))</f>
        <v>34131106</v>
      </c>
      <c r="L6" s="351"/>
      <c r="M6" s="353"/>
      <c r="N6" s="349">
        <f>(SUM(K6,M6)+SUM(J6,L6)%-O6)*100</f>
        <v>19</v>
      </c>
      <c r="O6" s="357">
        <f>INT(SUM(K6,M6)+SUM(J6,L6)%)</f>
        <v>34131106</v>
      </c>
      <c r="P6" s="358"/>
      <c r="Q6" s="342"/>
      <c r="R6" s="359" t="str">
        <f t="shared" si="0"/>
        <v xml:space="preserve">المـــــــــــــــــــوارد </v>
      </c>
      <c r="S6" s="419">
        <f>ع1!S6</f>
        <v>0</v>
      </c>
      <c r="T6" s="420">
        <f>ع1!T6</f>
        <v>0</v>
      </c>
      <c r="U6" s="351">
        <f>ع1!U6</f>
        <v>0</v>
      </c>
      <c r="V6" s="421">
        <f>ع1!V6</f>
        <v>0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19</v>
      </c>
      <c r="Z6" s="357">
        <f t="shared" si="2"/>
        <v>34131106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19</v>
      </c>
      <c r="AE6" s="364">
        <f>INT(SUM(V6,Z6)+SUM(U6,Y6)%)</f>
        <v>34131106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19</v>
      </c>
      <c r="AI6" s="357">
        <f>IF(AC6+AB6/100&lt;AE6+AD6/100,INT(((AE6+AD6/100)-(AC6+AB6/100))),0)</f>
        <v>34131106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0</v>
      </c>
      <c r="C7" s="368"/>
      <c r="D7" s="369"/>
      <c r="E7" s="368">
        <f>(SUM(ع1!F7,ع1!E7%,ع2!F7,ع2!E7%,ع3!F7,ع3!E7%)-F7)*100</f>
        <v>0</v>
      </c>
      <c r="F7" s="370">
        <f>INT(SUM(ع1!F7,ع1!E7%,ع2!F7,ع2!E7%,ع3!F7,ع3!E7%))</f>
        <v>0</v>
      </c>
      <c r="G7" s="348"/>
      <c r="H7" s="371" t="s">
        <v>54</v>
      </c>
      <c r="I7" s="356"/>
      <c r="J7" s="368">
        <f>(SUM(ع1!K7,ع1!J7%,ع2!K7,ع2!J7%,ع3!K7,ع3!J7%)-K7)*100</f>
        <v>0</v>
      </c>
      <c r="K7" s="369">
        <f>INT(SUM(ع1!K7,ع1!J7%,ع2!K7,ع2!J7%,ع3!K7,ع3!J7%))</f>
        <v>0</v>
      </c>
      <c r="L7" s="368"/>
      <c r="M7" s="370"/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ع1!S7</f>
        <v>0</v>
      </c>
      <c r="T7" s="370">
        <f>ع1!T7</f>
        <v>0</v>
      </c>
      <c r="U7" s="368">
        <f>ع1!U7</f>
        <v>0</v>
      </c>
      <c r="V7" s="412">
        <f>ع1!V7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19</v>
      </c>
      <c r="B8" s="372">
        <f>INT(SUM(F8,D8)+SUM(E8,C8)%)</f>
        <v>34131106</v>
      </c>
      <c r="C8" s="368"/>
      <c r="D8" s="369"/>
      <c r="E8" s="368">
        <f>(SUM(ع1!F8,ع1!E8%,ع2!F8,ع2!E8%,ع3!F8,ع3!E8%)-F8)*100</f>
        <v>19</v>
      </c>
      <c r="F8" s="370">
        <f>INT(SUM(ع1!F8,ع1!E8%,ع2!F8,ع2!E8%,ع3!F8,ع3!E8%))</f>
        <v>34131106</v>
      </c>
      <c r="G8" s="348"/>
      <c r="H8" s="333" t="s">
        <v>55</v>
      </c>
      <c r="I8" s="334"/>
      <c r="J8" s="368">
        <f>(SUM(ع1!K8,ع1!J8%,ع2!K8,ع2!J8%,ع3!K8,ع3!J8%)-K8)*100</f>
        <v>19</v>
      </c>
      <c r="K8" s="369">
        <f>INT(SUM(ع1!K8,ع1!J8%,ع2!K8,ع2!J8%,ع3!K8,ع3!J8%))</f>
        <v>34131106</v>
      </c>
      <c r="L8" s="368"/>
      <c r="M8" s="370"/>
      <c r="N8" s="366">
        <f>(SUM(K8,M8)+SUM(J8,L8)%-O8)*100</f>
        <v>19</v>
      </c>
      <c r="O8" s="372">
        <f>INT(SUM(K8,M8)+SUM(J8,L8)%)</f>
        <v>34131106</v>
      </c>
      <c r="P8" s="358"/>
      <c r="Q8" s="342"/>
      <c r="R8" s="335" t="str">
        <f t="shared" si="0"/>
        <v xml:space="preserve">حساب البنك موارد محلية </v>
      </c>
      <c r="S8" s="368">
        <f>ع1!S8</f>
        <v>0</v>
      </c>
      <c r="T8" s="369">
        <f>ع1!T8</f>
        <v>0</v>
      </c>
      <c r="U8" s="368">
        <f>ع1!U8</f>
        <v>0</v>
      </c>
      <c r="V8" s="412">
        <f>ع1!V8</f>
        <v>0</v>
      </c>
      <c r="W8" s="366">
        <f t="shared" si="1"/>
        <v>19</v>
      </c>
      <c r="X8" s="377">
        <f t="shared" si="1"/>
        <v>34131106</v>
      </c>
      <c r="Y8" s="366">
        <f t="shared" si="2"/>
        <v>19</v>
      </c>
      <c r="Z8" s="372">
        <f t="shared" si="2"/>
        <v>34131106</v>
      </c>
      <c r="AA8" s="342"/>
      <c r="AB8" s="366">
        <f>(SUM(T8,X8)+SUM(S8,W8)%-AC8)*100</f>
        <v>19</v>
      </c>
      <c r="AC8" s="367">
        <f>INT(SUM(T8,X8)+SUM(S8,W8)%)</f>
        <v>34131106</v>
      </c>
      <c r="AD8" s="366">
        <f>(SUM(V8,Z8)+SUM(U8,Y8)%-AE8)*100</f>
        <v>19</v>
      </c>
      <c r="AE8" s="377">
        <f>INT(SUM(V8,Z8)+SUM(U8,Y8)%)</f>
        <v>34131106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/>
      <c r="D9" s="369"/>
      <c r="E9" s="368" t="e">
        <f ca="1">(SUM(ع1!F9,ع1!E9%,ع2!F9,ع2!E9%,ع3!F9,ع3!E9%)-F9)*100</f>
        <v>#NAME?</v>
      </c>
      <c r="F9" s="370" t="e">
        <f ca="1">INT(SUM(ع1!F9,ع1!E9%,ع2!F9,ع2!E9%,ع3!F9,ع3!E9%))</f>
        <v>#NAME?</v>
      </c>
      <c r="G9" s="348"/>
      <c r="H9" s="333" t="s">
        <v>56</v>
      </c>
      <c r="I9" s="334"/>
      <c r="J9" s="368">
        <f>(SUM(ع1!K9,ع1!J9%,ع2!K9,ع2!J9%,ع3!K9,ع3!J9%)-K9)*100</f>
        <v>0</v>
      </c>
      <c r="K9" s="369">
        <f>INT(SUM(ع1!K9,ع1!J9%,ع2!K9,ع2!J9%,ع3!K9,ع3!J9%))</f>
        <v>0</v>
      </c>
      <c r="L9" s="368"/>
      <c r="M9" s="370"/>
      <c r="N9" s="366">
        <f>(SUM(K9,M9)+SUM(J9,L9)%-O9)*100</f>
        <v>0</v>
      </c>
      <c r="O9" s="372">
        <f>INT(SUM(K9,M9)+SUM(J9,L9)%)</f>
        <v>0</v>
      </c>
      <c r="P9" s="358"/>
      <c r="Q9" s="342"/>
      <c r="R9" s="335" t="str">
        <f t="shared" si="0"/>
        <v>حساب البنك نفقات تشغيلية محلية</v>
      </c>
      <c r="S9" s="368">
        <f>ع1!S9</f>
        <v>0</v>
      </c>
      <c r="T9" s="369">
        <f>ع1!T9</f>
        <v>0</v>
      </c>
      <c r="U9" s="368">
        <f>ع1!U9</f>
        <v>0</v>
      </c>
      <c r="V9" s="412">
        <f>ع1!V9</f>
        <v>0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>
        <f>(SUM(V9,Z9)+SUM(U9,Y9)%-AE9)*100</f>
        <v>0</v>
      </c>
      <c r="AE9" s="377">
        <f>INT(SUM(V9,Z9)+SUM(U9,Y9)%)</f>
        <v>0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/>
      <c r="D10" s="382"/>
      <c r="E10" s="381" t="e">
        <f ca="1">(SUM(ع1!F10,ع1!E10%,ع2!F10,ع2!E10%,ع3!F10,ع3!E10%)-F10)*100</f>
        <v>#NAME?</v>
      </c>
      <c r="F10" s="383" t="e">
        <f ca="1">INT(SUM(ع1!F10,ع1!E10%,ع2!F10,ع2!E10%,ع3!F10,ع3!E10%))</f>
        <v>#NAME?</v>
      </c>
      <c r="G10" s="348"/>
      <c r="H10" s="336" t="s">
        <v>57</v>
      </c>
      <c r="I10" s="334"/>
      <c r="J10" s="381">
        <f>(SUM(ع1!K10,ع1!J10%,ع2!K10,ع2!J10%,ع3!K10,ع3!J10%)-K10)*100</f>
        <v>0</v>
      </c>
      <c r="K10" s="382">
        <f>INT(SUM(ع1!K10,ع1!J10%,ع2!K10,ع2!J10%,ع3!K10,ع3!J10%))</f>
        <v>0</v>
      </c>
      <c r="L10" s="381"/>
      <c r="M10" s="383"/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>
        <f>ع1!S10</f>
        <v>0</v>
      </c>
      <c r="T10" s="382">
        <f>ع1!T10</f>
        <v>0</v>
      </c>
      <c r="U10" s="381">
        <f>ع1!U10</f>
        <v>0</v>
      </c>
      <c r="V10" s="418">
        <f>ع1!V10</f>
        <v>0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>
        <f>(SUM(V10,Z10)+SUM(U10,Y10)%-AE10)*100</f>
        <v>0</v>
      </c>
      <c r="AE10" s="388">
        <f>INT(SUM(V10,Z10)+SUM(U10,Y10)%)</f>
        <v>0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>
        <f>(SUM(D6:D10)+SUM(C6:C10)%-D11)*100</f>
        <v>0</v>
      </c>
      <c r="D11" s="339">
        <f>INT(SUM(D6:D10)+(SUM(C6:C10))%)</f>
        <v>0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38</v>
      </c>
      <c r="K11" s="339">
        <f>INT(SUM(K6:K10)+(SUM(J6:J10))%)</f>
        <v>68262212</v>
      </c>
      <c r="L11" s="338">
        <f>(SUM(M6:M10)+SUM(L6:L10)%-M11)*100</f>
        <v>0</v>
      </c>
      <c r="M11" s="339">
        <f>INT(SUM(M6:M10)+(SUM(L6:L10))%)</f>
        <v>0</v>
      </c>
      <c r="N11" s="338">
        <f>(SUM(O6:O10)+SUM(N6:N10)%-O11)*100</f>
        <v>38</v>
      </c>
      <c r="O11" s="341">
        <f>INT(SUM(O6:O10)+(SUM(N6:N10))%)</f>
        <v>68262212</v>
      </c>
      <c r="P11" s="358"/>
      <c r="Q11" s="342"/>
      <c r="R11" s="389" t="s">
        <v>58</v>
      </c>
      <c r="S11" s="338">
        <f>(SUM(T6:T10)+SUM(S6:S10)%-T11)*100</f>
        <v>0</v>
      </c>
      <c r="T11" s="339">
        <f>INT(SUM(T6:T10)+(SUM(S6:S10))%)</f>
        <v>0</v>
      </c>
      <c r="U11" s="338">
        <f>(SUM(V6:V10)+SUM(U6:U10)%-V11)*100</f>
        <v>0</v>
      </c>
      <c r="V11" s="340">
        <f>INT(SUM(V6:V10)+(SUM(U6:U10))%)</f>
        <v>0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38</v>
      </c>
      <c r="Z11" s="341">
        <f>INT(SUM(Z6:Z10)+(SUM(Y6:Y10))%)</f>
        <v>68262212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>
        <f>(SUM(AE6:AE10)+SUM(AD6:AD10)%-AE11)*100</f>
        <v>38</v>
      </c>
      <c r="AE11" s="340">
        <f>INT(SUM(AE6:AE10)+(SUM(AD6:AD10))%)</f>
        <v>68262212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25995372</v>
      </c>
      <c r="C13" s="349"/>
      <c r="D13" s="350"/>
      <c r="E13" s="351">
        <f>(SUM(ع1!F13,ع1!E13%,ع2!F13,ع2!E13%,ع3!F13,ع3!E13%)-F13)*100</f>
        <v>0</v>
      </c>
      <c r="F13" s="353">
        <f>INT(SUM(ع1!F13,ع1!E13%,ع2!F13,ع2!E13%,ع3!F13,ع3!E13%))</f>
        <v>25995372</v>
      </c>
      <c r="G13" s="348"/>
      <c r="H13" s="343" t="s">
        <v>60</v>
      </c>
      <c r="I13" s="334"/>
      <c r="J13" s="349">
        <f>(SUM(ع1!K13,ع1!J13%,ع2!K13,ع2!J13%,ع3!K13,ع3!J13%)-K13)*100</f>
        <v>0</v>
      </c>
      <c r="K13" s="350">
        <f>INT(SUM(ع1!K13,ع1!J13%,ع2!K13,ع2!J13%,ع3!K13,ع3!J13%))</f>
        <v>25995372</v>
      </c>
      <c r="L13" s="349"/>
      <c r="M13" s="350"/>
      <c r="N13" s="349">
        <f t="shared" ref="N13:N23" si="6">(SUM(K13,M13)+SUM(J13,L13)%-O13)*100</f>
        <v>0</v>
      </c>
      <c r="O13" s="357">
        <f t="shared" ref="O13:O23" si="7">INT(SUM(K13,M13)+SUM(J13,L13)%)</f>
        <v>25995372</v>
      </c>
      <c r="P13" s="358"/>
      <c r="Q13" s="342"/>
      <c r="R13" s="343" t="str">
        <f t="shared" si="3"/>
        <v xml:space="preserve">حساب النقدية </v>
      </c>
      <c r="S13" s="351">
        <f>ع1!S13</f>
        <v>0</v>
      </c>
      <c r="T13" s="352">
        <f>ع1!T13</f>
        <v>0</v>
      </c>
      <c r="U13" s="351">
        <f>ع1!U13</f>
        <v>0</v>
      </c>
      <c r="V13" s="352">
        <f>ع1!V13</f>
        <v>0</v>
      </c>
      <c r="W13" s="349">
        <f t="shared" ref="W13:W23" si="8">E13</f>
        <v>0</v>
      </c>
      <c r="X13" s="350">
        <f t="shared" ref="X13:X23" si="9">F13</f>
        <v>25995372</v>
      </c>
      <c r="Y13" s="349">
        <f t="shared" ref="Y13:Y23" si="10">J13</f>
        <v>0</v>
      </c>
      <c r="Z13" s="357">
        <f t="shared" ref="Z13:Z23" si="11">K13</f>
        <v>25995372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25995372</v>
      </c>
      <c r="AD13" s="349">
        <f t="shared" ref="AD13:AD23" si="14">(SUM(V13,Z13)+SUM(U13,Y13)%-AE13)*100</f>
        <v>0</v>
      </c>
      <c r="AE13" s="350">
        <f t="shared" ref="AE13:AE23" si="15">INT(SUM(V13,Z13)+SUM(U13,Y13)%)</f>
        <v>25995372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/>
      <c r="D14" s="402"/>
      <c r="E14" s="422">
        <f>(SUM(ع1!F14,ع1!E14%,ع2!F14,ع2!E14%,ع3!F14,ع3!E14%)-F14)*100</f>
        <v>0</v>
      </c>
      <c r="F14" s="424">
        <f>INT(SUM(ع1!F14,ع1!E14%,ع2!F14,ع2!E14%,ع3!F14,ع3!E14%))</f>
        <v>0</v>
      </c>
      <c r="G14" s="348"/>
      <c r="H14" s="344" t="s">
        <v>61</v>
      </c>
      <c r="I14" s="334"/>
      <c r="J14" s="422">
        <f>(SUM(ع1!K14,ع1!J14%,ع2!K14,ع2!J14%,ع3!K14,ع3!J14%)-K14)*100</f>
        <v>0</v>
      </c>
      <c r="K14" s="423">
        <f>INT(SUM(ع1!K14,ع1!J14%,ع2!K14,ع2!J14%,ع3!K14,ع3!J14%))</f>
        <v>0</v>
      </c>
      <c r="L14" s="401"/>
      <c r="M14" s="402"/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ع1!S14</f>
        <v>0</v>
      </c>
      <c r="T14" s="423">
        <f>ع1!T14</f>
        <v>0</v>
      </c>
      <c r="U14" s="422">
        <f>ع1!U14</f>
        <v>0</v>
      </c>
      <c r="V14" s="423">
        <f>ع1!V14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/>
      <c r="D15" s="369"/>
      <c r="E15" s="368">
        <f>(SUM(ع1!F15,ع1!E15%,ع2!F15,ع2!E15%,ع3!F15,ع3!E15%)-F15)*100</f>
        <v>0</v>
      </c>
      <c r="F15" s="370">
        <f>INT(SUM(ع1!F15,ع1!E15%,ع2!F15,ع2!E15%,ع3!F15,ع3!E15%))</f>
        <v>0</v>
      </c>
      <c r="G15" s="348"/>
      <c r="H15" s="344" t="s">
        <v>62</v>
      </c>
      <c r="I15" s="334"/>
      <c r="J15" s="368">
        <f>(SUM(ع1!K15,ع1!J15%,ع2!K15,ع2!J15%,ع3!K15,ع3!J15%)-K15)*100</f>
        <v>0</v>
      </c>
      <c r="K15" s="369">
        <f>INT(SUM(ع1!K15,ع1!J15%,ع2!K15,ع2!J15%,ع3!K15,ع3!J15%))</f>
        <v>0</v>
      </c>
      <c r="L15" s="368"/>
      <c r="M15" s="369"/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ع1!S15</f>
        <v>0</v>
      </c>
      <c r="T15" s="423">
        <f>ع1!T15</f>
        <v>0</v>
      </c>
      <c r="U15" s="422">
        <f>ع1!U15</f>
        <v>0</v>
      </c>
      <c r="V15" s="423">
        <f>ع1!V15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/>
      <c r="D16" s="367"/>
      <c r="E16" s="368">
        <f>(SUM(ع1!F16,ع1!E16%,ع2!F16,ع2!E16%,ع3!F16,ع3!E16%)-F16)*100</f>
        <v>0</v>
      </c>
      <c r="F16" s="370">
        <f>INT(SUM(ع1!F16,ع1!E16%,ع2!F16,ع2!E16%,ع3!F16,ع3!E16%))</f>
        <v>0</v>
      </c>
      <c r="G16" s="348"/>
      <c r="H16" s="335" t="s">
        <v>63</v>
      </c>
      <c r="I16" s="334"/>
      <c r="J16" s="368">
        <f>(SUM(ع1!K16,ع1!J16%,ع2!K16,ع2!J16%,ع3!K16,ع3!J16%)-K16)*100</f>
        <v>0</v>
      </c>
      <c r="K16" s="369">
        <f>INT(SUM(ع1!K16,ع1!J16%,ع2!K16,ع2!J16%,ع3!K16,ع3!J16%))</f>
        <v>0</v>
      </c>
      <c r="L16" s="366"/>
      <c r="M16" s="367"/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ع1!S16</f>
        <v>0</v>
      </c>
      <c r="T16" s="369">
        <f>ع1!T16</f>
        <v>0</v>
      </c>
      <c r="U16" s="368">
        <f>ع1!U16</f>
        <v>0</v>
      </c>
      <c r="V16" s="369">
        <f>ع1!V16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/>
      <c r="D17" s="367"/>
      <c r="E17" s="368">
        <f>(SUM(ع1!F17,ع1!E17%,ع2!F17,ع2!E17%,ع3!F17,ع3!E17%)-F17)*100</f>
        <v>0</v>
      </c>
      <c r="F17" s="370">
        <f>INT(SUM(ع1!F17,ع1!E17%,ع2!F17,ع2!E17%,ع3!F17,ع3!E17%))</f>
        <v>0</v>
      </c>
      <c r="G17" s="348"/>
      <c r="H17" s="335" t="s">
        <v>64</v>
      </c>
      <c r="I17" s="334"/>
      <c r="J17" s="368">
        <f>(SUM(ع1!K17,ع1!J17%,ع2!K17,ع2!J17%,ع3!K17,ع3!J17%)-K17)*100</f>
        <v>0</v>
      </c>
      <c r="K17" s="369">
        <f>INT(SUM(ع1!K17,ع1!J17%,ع2!K17,ع2!J17%,ع3!K17,ع3!J17%))</f>
        <v>0</v>
      </c>
      <c r="L17" s="366"/>
      <c r="M17" s="367"/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ع1!S17</f>
        <v>0</v>
      </c>
      <c r="T17" s="369">
        <f>ع1!T17</f>
        <v>0</v>
      </c>
      <c r="U17" s="368">
        <f>ع1!U17</f>
        <v>0</v>
      </c>
      <c r="V17" s="369">
        <f>ع1!V17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/>
      <c r="D18" s="367"/>
      <c r="E18" s="368">
        <f>(SUM(ع1!F18,ع1!E18%,ع2!F18,ع2!E18%,ع3!F18,ع3!E18%)-F18)*100</f>
        <v>0</v>
      </c>
      <c r="F18" s="370">
        <f>INT(SUM(ع1!F18,ع1!E18%,ع2!F18,ع2!E18%,ع3!F18,ع3!E18%))</f>
        <v>0</v>
      </c>
      <c r="G18" s="348"/>
      <c r="H18" s="335" t="s">
        <v>65</v>
      </c>
      <c r="I18" s="334"/>
      <c r="J18" s="368">
        <f>(SUM(ع1!K18,ع1!J18%,ع2!K18,ع2!J18%,ع3!K18,ع3!J18%)-K18)*100</f>
        <v>0</v>
      </c>
      <c r="K18" s="369">
        <f>INT(SUM(ع1!K18,ع1!J18%,ع2!K18,ع2!J18%,ع3!K18,ع3!J18%))</f>
        <v>0</v>
      </c>
      <c r="L18" s="366"/>
      <c r="M18" s="367"/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ع1!S18</f>
        <v>0</v>
      </c>
      <c r="T18" s="369">
        <f>ع1!T18</f>
        <v>0</v>
      </c>
      <c r="U18" s="368">
        <f>ع1!U18</f>
        <v>0</v>
      </c>
      <c r="V18" s="369">
        <f>ع1!V18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/>
      <c r="D19" s="367"/>
      <c r="E19" s="368">
        <f>(SUM(ع1!F19,ع1!E19%,ع2!F19,ع2!E19%,ع3!F19,ع3!E19%)-F19)*100</f>
        <v>0</v>
      </c>
      <c r="F19" s="370">
        <f>INT(SUM(ع1!F19,ع1!E19%,ع2!F19,ع2!E19%,ع3!F19,ع3!E19%))</f>
        <v>0</v>
      </c>
      <c r="G19" s="348"/>
      <c r="H19" s="335" t="s">
        <v>66</v>
      </c>
      <c r="I19" s="334"/>
      <c r="J19" s="368">
        <f>(SUM(ع1!K19,ع1!J19%,ع2!K19,ع2!J19%,ع3!K19,ع3!J19%)-K19)*100</f>
        <v>0</v>
      </c>
      <c r="K19" s="369">
        <f>INT(SUM(ع1!K19,ع1!J19%,ع2!K19,ع2!J19%,ع3!K19,ع3!J19%))</f>
        <v>0</v>
      </c>
      <c r="L19" s="366"/>
      <c r="M19" s="367"/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ع1!S19</f>
        <v>0</v>
      </c>
      <c r="T19" s="369">
        <f>ع1!T19</f>
        <v>0</v>
      </c>
      <c r="U19" s="368">
        <f>ع1!U19</f>
        <v>0</v>
      </c>
      <c r="V19" s="369">
        <f>ع1!V19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/>
      <c r="D20" s="367"/>
      <c r="E20" s="368">
        <f>(SUM(ع1!F20,ع1!E20%,ع2!F20,ع2!E20%,ع3!F20,ع3!E20%)-F20)*100</f>
        <v>0</v>
      </c>
      <c r="F20" s="370">
        <f>INT(SUM(ع1!F20,ع1!E20%,ع2!F20,ع2!E20%,ع3!F20,ع3!E20%))</f>
        <v>0</v>
      </c>
      <c r="G20" s="348"/>
      <c r="H20" s="335" t="s">
        <v>67</v>
      </c>
      <c r="I20" s="334"/>
      <c r="J20" s="368">
        <f>(SUM(ع1!K20,ع1!J20%,ع2!K20,ع2!J20%,ع3!K20,ع3!J20%)-K20)*100</f>
        <v>0</v>
      </c>
      <c r="K20" s="369">
        <f>INT(SUM(ع1!K20,ع1!J20%,ع2!K20,ع2!J20%,ع3!K20,ع3!J20%))</f>
        <v>0</v>
      </c>
      <c r="L20" s="366"/>
      <c r="M20" s="367"/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ع1!S20</f>
        <v>0</v>
      </c>
      <c r="T20" s="369">
        <f>ع1!T20</f>
        <v>0</v>
      </c>
      <c r="U20" s="368">
        <f>ع1!U20</f>
        <v>0</v>
      </c>
      <c r="V20" s="369">
        <f>ع1!V20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/>
      <c r="D21" s="367"/>
      <c r="E21" s="368">
        <f>(SUM(ع1!F21,ع1!E21%,ع2!F21,ع2!E21%,ع3!F21,ع3!E21%)-F21)*100</f>
        <v>0</v>
      </c>
      <c r="F21" s="370">
        <f>INT(SUM(ع1!F21,ع1!E21%,ع2!F21,ع2!E21%,ع3!F21,ع3!E21%))</f>
        <v>0</v>
      </c>
      <c r="G21" s="348"/>
      <c r="H21" s="335" t="s">
        <v>68</v>
      </c>
      <c r="I21" s="334"/>
      <c r="J21" s="368">
        <f>(SUM(ع1!K21,ع1!J21%,ع2!K21,ع2!J21%,ع3!K21,ع3!J21%)-K21)*100</f>
        <v>0</v>
      </c>
      <c r="K21" s="369">
        <f>INT(SUM(ع1!K21,ع1!J21%,ع2!K21,ع2!J21%,ع3!K21,ع3!J21%))</f>
        <v>0</v>
      </c>
      <c r="L21" s="366"/>
      <c r="M21" s="367"/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ع1!S21</f>
        <v>0</v>
      </c>
      <c r="T21" s="369">
        <f>ع1!T21</f>
        <v>0</v>
      </c>
      <c r="U21" s="368">
        <f>ع1!U21</f>
        <v>0</v>
      </c>
      <c r="V21" s="369">
        <f>ع1!V21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/>
      <c r="D22" s="367"/>
      <c r="E22" s="368">
        <f>(SUM(ع1!F22,ع1!E22%,ع2!F22,ع2!E22%,ع3!F22,ع3!E22%)-F22)*100</f>
        <v>0</v>
      </c>
      <c r="F22" s="370">
        <f>INT(SUM(ع1!F22,ع1!E22%,ع2!F22,ع2!E22%,ع3!F22,ع3!E22%))</f>
        <v>0</v>
      </c>
      <c r="G22" s="348"/>
      <c r="H22" s="335" t="s">
        <v>69</v>
      </c>
      <c r="I22" s="334"/>
      <c r="J22" s="368">
        <f>(SUM(ع1!K22,ع1!J22%,ع2!K22,ع2!J22%,ع3!K22,ع3!J22%)-K22)*100</f>
        <v>0</v>
      </c>
      <c r="K22" s="369">
        <f>INT(SUM(ع1!K22,ع1!J22%,ع2!K22,ع2!J22%,ع3!K22,ع3!J22%))</f>
        <v>0</v>
      </c>
      <c r="L22" s="366"/>
      <c r="M22" s="367"/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ع1!S22</f>
        <v>0</v>
      </c>
      <c r="T22" s="369">
        <f>ع1!T22</f>
        <v>0</v>
      </c>
      <c r="U22" s="368">
        <f>ع1!U22</f>
        <v>0</v>
      </c>
      <c r="V22" s="369">
        <f>ع1!V22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19</v>
      </c>
      <c r="B23" s="367">
        <f t="shared" si="5"/>
        <v>34131106</v>
      </c>
      <c r="C23" s="366"/>
      <c r="D23" s="367"/>
      <c r="E23" s="366">
        <f>(SUM(ع1!F23,ع1!E23%,ع2!F23,ع2!E23%,ع3!F23,ع3!E23%)-F23)*100</f>
        <v>19</v>
      </c>
      <c r="F23" s="372">
        <f>INT(SUM(ع1!F23,ع1!E23%,ع2!F23,ع2!E23%,ع3!F23,ع3!E23%))</f>
        <v>34131106</v>
      </c>
      <c r="G23" s="348"/>
      <c r="H23" s="335" t="s">
        <v>70</v>
      </c>
      <c r="I23" s="334"/>
      <c r="J23" s="368">
        <f>(SUM(ع1!K23,ع1!J23%,ع2!K23,ع2!J23%,ع3!K23,ع3!J23%)-K23)*100</f>
        <v>0</v>
      </c>
      <c r="K23" s="369">
        <f>INT(SUM(ع1!K23,ع1!J23%,ع2!K23,ع2!J23%,ع3!K23,ع3!J23%))</f>
        <v>0</v>
      </c>
      <c r="L23" s="366"/>
      <c r="M23" s="367"/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ع1!S23</f>
        <v>0</v>
      </c>
      <c r="T23" s="369">
        <f>ع1!T23</f>
        <v>0</v>
      </c>
      <c r="U23" s="368">
        <f>ع1!U23</f>
        <v>0</v>
      </c>
      <c r="V23" s="369">
        <f>ع1!V23</f>
        <v>0</v>
      </c>
      <c r="W23" s="366">
        <f t="shared" si="8"/>
        <v>19</v>
      </c>
      <c r="X23" s="367">
        <f t="shared" si="9"/>
        <v>34131106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19</v>
      </c>
      <c r="AC23" s="367">
        <f t="shared" si="13"/>
        <v>34131106</v>
      </c>
      <c r="AD23" s="366">
        <f t="shared" si="14"/>
        <v>0</v>
      </c>
      <c r="AE23" s="367">
        <f t="shared" si="15"/>
        <v>0</v>
      </c>
      <c r="AF23" s="366">
        <f t="shared" si="16"/>
        <v>19</v>
      </c>
      <c r="AG23" s="367">
        <f t="shared" si="17"/>
        <v>34131106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19</v>
      </c>
      <c r="B24" s="339">
        <f>INT(SUM(B13:B23)+(SUM(A13:A23))%)</f>
        <v>60126478</v>
      </c>
      <c r="C24" s="338">
        <f>(SUM(D13:D23)+SUM(C13:C23)%-D24)*100</f>
        <v>0</v>
      </c>
      <c r="D24" s="339">
        <f>INT(SUM(D13:D23)+(SUM(C13:C23))%)</f>
        <v>0</v>
      </c>
      <c r="E24" s="338">
        <f>(SUM(F13:F23)+SUM(E13:E23)%-F24)*100</f>
        <v>19</v>
      </c>
      <c r="F24" s="341">
        <f>INT(SUM(F13:F23)+(SUM(E13:E23))%)</f>
        <v>60126478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25995372</v>
      </c>
      <c r="L24" s="338">
        <f>(SUM(M13:M23)+SUM(L13:L23)%-M24)*100</f>
        <v>0</v>
      </c>
      <c r="M24" s="339">
        <f>INT(SUM(M13:M23)+(SUM(L13:L23))%)</f>
        <v>0</v>
      </c>
      <c r="N24" s="338">
        <f>(SUM(O13:O23)+SUM(N13:N23)%-O24)*100</f>
        <v>0</v>
      </c>
      <c r="O24" s="341">
        <f>INT(SUM(O13:O23)+(SUM(N13:N23))%)</f>
        <v>25995372</v>
      </c>
      <c r="P24" s="358"/>
      <c r="Q24" s="342"/>
      <c r="R24" s="389" t="s">
        <v>71</v>
      </c>
      <c r="S24" s="338">
        <f>(SUM(T13:T23)+SUM(S13:S23)%-T24)*100</f>
        <v>0</v>
      </c>
      <c r="T24" s="339">
        <f>INT(SUM(T13:T23)+(SUM(S13:S23))%)</f>
        <v>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19</v>
      </c>
      <c r="X24" s="340">
        <f>INT(SUM(X13:X23)+(SUM(W13:W23))%)</f>
        <v>60126478</v>
      </c>
      <c r="Y24" s="338">
        <f>(SUM(Z13:Z23)+SUM(Y13:Y23)%-Z24)*100</f>
        <v>0</v>
      </c>
      <c r="Z24" s="341">
        <f>INT(SUM(Z13:Z23)+(SUM(Y13:Y23))%)</f>
        <v>25995372</v>
      </c>
      <c r="AA24" s="342"/>
      <c r="AB24" s="338">
        <f>(SUM(AC13:AC23)+SUM(AB13:AB23)%-AC24)*100</f>
        <v>19</v>
      </c>
      <c r="AC24" s="339">
        <f>INT(SUM(AC13:AC23)+(SUM(AB13:AB23))%)</f>
        <v>60126478</v>
      </c>
      <c r="AD24" s="338">
        <f>(SUM(AE13:AE23)+SUM(AD13:AD23)%-AE24)*100</f>
        <v>0</v>
      </c>
      <c r="AE24" s="340">
        <f>INT(SUM(AE13:AE23)+(SUM(AD13:AD23))%)</f>
        <v>25995372</v>
      </c>
      <c r="AF24" s="338">
        <f>(SUM(AG13:AG23)+SUM(AF13:AF23)%-AG24)*100</f>
        <v>19</v>
      </c>
      <c r="AG24" s="340">
        <f>INT(SUM(AG13:AG23)+(SUM(AF13:AF23))%)</f>
        <v>34131106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/>
      <c r="D26" s="350"/>
      <c r="E26" s="351">
        <f>(SUM(ع1!F26,ع1!E26%,ع2!F26,ع2!E26%,ع3!F26,ع3!E26%)-F26)*100</f>
        <v>0</v>
      </c>
      <c r="F26" s="353">
        <f>INT(SUM(ع1!F26,ع1!E26%,ع2!F26,ع2!E26%,ع3!F26,ع3!E26%))</f>
        <v>0</v>
      </c>
      <c r="G26" s="348"/>
      <c r="H26" s="343" t="s">
        <v>73</v>
      </c>
      <c r="I26" s="334"/>
      <c r="J26" s="351">
        <f>(SUM(ع1!K26,ع1!J26%,ع2!K26,ع2!J26%,ع3!K26,ع3!J26%)-K26)*100</f>
        <v>0</v>
      </c>
      <c r="K26" s="352">
        <f>INT(SUM(ع1!K26,ع1!J26%,ع2!K26,ع2!J26%,ع3!K26,ع3!J26%))</f>
        <v>0</v>
      </c>
      <c r="L26" s="349"/>
      <c r="M26" s="357"/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ع1!S26</f>
        <v>0</v>
      </c>
      <c r="T26" s="421">
        <f>ع1!T26</f>
        <v>0</v>
      </c>
      <c r="U26" s="351">
        <f>ع1!U26</f>
        <v>0</v>
      </c>
      <c r="V26" s="421">
        <f>ع1!V26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/>
      <c r="D27" s="367"/>
      <c r="E27" s="368">
        <f>(SUM(ع1!F27,ع1!E27%,ع2!F27,ع2!E27%,ع3!F27,ع3!E27%)-F27)*100</f>
        <v>0</v>
      </c>
      <c r="F27" s="370">
        <f>INT(SUM(ع1!F27,ع1!E27%,ع2!F27,ع2!E27%,ع3!F27,ع3!E27%))</f>
        <v>0</v>
      </c>
      <c r="G27" s="348"/>
      <c r="H27" s="335" t="s">
        <v>74</v>
      </c>
      <c r="I27" s="334"/>
      <c r="J27" s="368">
        <f>(SUM(ع1!K27,ع1!J27%,ع2!K27,ع2!J27%,ع3!K27,ع3!J27%)-K27)*100</f>
        <v>0</v>
      </c>
      <c r="K27" s="369">
        <f>INT(SUM(ع1!K27,ع1!J27%,ع2!K27,ع2!J27%,ع3!K27,ع3!J27%))</f>
        <v>0</v>
      </c>
      <c r="L27" s="366"/>
      <c r="M27" s="372"/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ع1!S27</f>
        <v>0</v>
      </c>
      <c r="T27" s="412">
        <f>ع1!T27</f>
        <v>0</v>
      </c>
      <c r="U27" s="368">
        <f>ع1!U27</f>
        <v>0</v>
      </c>
      <c r="V27" s="412">
        <f>ع1!V27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/>
      <c r="D28" s="367"/>
      <c r="E28" s="368">
        <f>(SUM(ع1!F28,ع1!E28%,ع2!F28,ع2!E28%,ع3!F28,ع3!E28%)-F28)*100</f>
        <v>0</v>
      </c>
      <c r="F28" s="370">
        <f>INT(SUM(ع1!F28,ع1!E28%,ع2!F28,ع2!E28%,ع3!F28,ع3!E28%))</f>
        <v>0</v>
      </c>
      <c r="G28" s="348"/>
      <c r="H28" s="335" t="s">
        <v>75</v>
      </c>
      <c r="I28" s="334"/>
      <c r="J28" s="368">
        <f>(SUM(ع1!K28,ع1!J28%,ع2!K28,ع2!J28%,ع3!K28,ع3!J28%)-K28)*100</f>
        <v>0</v>
      </c>
      <c r="K28" s="369">
        <f>INT(SUM(ع1!K28,ع1!J28%,ع2!K28,ع2!J28%,ع3!K28,ع3!J28%))</f>
        <v>0</v>
      </c>
      <c r="L28" s="366"/>
      <c r="M28" s="372"/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ع1!S28</f>
        <v>0</v>
      </c>
      <c r="T28" s="412">
        <f>ع1!T28</f>
        <v>0</v>
      </c>
      <c r="U28" s="368">
        <f>ع1!U28</f>
        <v>0</v>
      </c>
      <c r="V28" s="412">
        <f>ع1!V28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/>
      <c r="D29" s="367"/>
      <c r="E29" s="368">
        <f>(SUM(ع1!F29,ع1!E29%,ع2!F29,ع2!E29%,ع3!F29,ع3!E29%)-F29)*100</f>
        <v>0</v>
      </c>
      <c r="F29" s="370">
        <f>INT(SUM(ع1!F29,ع1!E29%,ع2!F29,ع2!E29%,ع3!F29,ع3!E29%))</f>
        <v>0</v>
      </c>
      <c r="G29" s="348"/>
      <c r="H29" s="335" t="s">
        <v>76</v>
      </c>
      <c r="I29" s="334"/>
      <c r="J29" s="368">
        <f>(SUM(ع1!K29,ع1!J29%,ع2!K29,ع2!J29%,ع3!K29,ع3!J29%)-K29)*100</f>
        <v>0</v>
      </c>
      <c r="K29" s="369">
        <f>INT(SUM(ع1!K29,ع1!J29%,ع2!K29,ع2!J29%,ع3!K29,ع3!J29%))</f>
        <v>0</v>
      </c>
      <c r="L29" s="366"/>
      <c r="M29" s="372"/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ع1!S29</f>
        <v>0</v>
      </c>
      <c r="T29" s="412">
        <f>ع1!T29</f>
        <v>0</v>
      </c>
      <c r="U29" s="368">
        <f>ع1!U29</f>
        <v>0</v>
      </c>
      <c r="V29" s="412">
        <f>ع1!V29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/>
      <c r="D30" s="367"/>
      <c r="E30" s="368">
        <f>(SUM(ع1!F30,ع1!E30%,ع2!F30,ع2!E30%,ع3!F30,ع3!E30%)-F30)*100</f>
        <v>0</v>
      </c>
      <c r="F30" s="370">
        <f>INT(SUM(ع1!F30,ع1!E30%,ع2!F30,ع2!E30%,ع3!F30,ع3!E30%))</f>
        <v>0</v>
      </c>
      <c r="G30" s="348"/>
      <c r="H30" s="335" t="s">
        <v>77</v>
      </c>
      <c r="I30" s="334"/>
      <c r="J30" s="366" t="e">
        <f ca="1">(SUM(ع1!K30,ع1!J30%,ع2!K30,ع2!J30%,ع3!K30,ع3!J30%)-K30)*100</f>
        <v>#NAME?</v>
      </c>
      <c r="K30" s="367" t="e">
        <f ca="1">INT(SUM(ع1!K30,ع1!J30%,ع2!K30,ع2!J30%,ع3!K30,ع3!J30%))</f>
        <v>#NAME?</v>
      </c>
      <c r="L30" s="366"/>
      <c r="M30" s="372"/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>
        <f>ع1!S30</f>
        <v>0</v>
      </c>
      <c r="T30" s="412">
        <f>ع1!T30</f>
        <v>0</v>
      </c>
      <c r="U30" s="368">
        <f>ع1!U30</f>
        <v>0</v>
      </c>
      <c r="V30" s="412">
        <f>ع1!V30</f>
        <v>0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>
        <f t="shared" si="27"/>
        <v>0</v>
      </c>
      <c r="AC30" s="377">
        <f t="shared" si="28"/>
        <v>0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/>
      <c r="D31" s="367"/>
      <c r="E31" s="368">
        <f>(SUM(ع1!F31,ع1!E31%,ع2!F31,ع2!E31%,ع3!F31,ع3!E31%)-F31)*100</f>
        <v>0</v>
      </c>
      <c r="F31" s="370">
        <f>INT(SUM(ع1!F31,ع1!E31%,ع2!F31,ع2!E31%,ع3!F31,ع3!E31%))</f>
        <v>0</v>
      </c>
      <c r="G31" s="348"/>
      <c r="H31" s="335" t="s">
        <v>78</v>
      </c>
      <c r="I31" s="334"/>
      <c r="J31" s="366" t="e">
        <f ca="1">(SUM(ع1!K31,ع1!J31%,ع2!K31,ع2!J31%,ع3!K31,ع3!J31%)-K31)*100</f>
        <v>#NAME?</v>
      </c>
      <c r="K31" s="367" t="e">
        <f ca="1">INT(SUM(ع1!K31,ع1!J31%,ع2!K31,ع2!J31%,ع3!K31,ع3!J31%))</f>
        <v>#NAME?</v>
      </c>
      <c r="L31" s="366"/>
      <c r="M31" s="372"/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>
        <f>ع1!S31</f>
        <v>0</v>
      </c>
      <c r="T31" s="412">
        <f>ع1!T31</f>
        <v>0</v>
      </c>
      <c r="U31" s="368">
        <f>ع1!U31</f>
        <v>0</v>
      </c>
      <c r="V31" s="412">
        <f>ع1!V31</f>
        <v>0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>
        <f t="shared" si="27"/>
        <v>0</v>
      </c>
      <c r="AC31" s="377">
        <f t="shared" si="28"/>
        <v>0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>
        <f>(SUM(M26:M31)+SUM(L26:L31)%-M32)*100</f>
        <v>0</v>
      </c>
      <c r="M32" s="339">
        <f>INT(SUM(M26:M31)+(SUM(L26:L31))%)</f>
        <v>0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>
        <f>(SUM(T26:T31)+SUM(S26:S31)%-T32)*100</f>
        <v>0</v>
      </c>
      <c r="T32" s="339">
        <f>INT(SUM(T26:T31)+(SUM(S26:S31))%)</f>
        <v>0</v>
      </c>
      <c r="U32" s="338">
        <f>(SUM(V26:V31)+SUM(U26:U31)%-V32)*100</f>
        <v>0</v>
      </c>
      <c r="V32" s="340">
        <f>INT(SUM(V26:V31)+(SUM(U26:U31))%)</f>
        <v>0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>
        <f>(SUM(AC26:AC31)+SUM(AB26:AB31)%-AC32)*100</f>
        <v>0</v>
      </c>
      <c r="AC32" s="339">
        <f>INT(SUM(AC26:AC31)+(SUM(AB26:AB31))%)</f>
        <v>0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/>
      <c r="D34" s="350"/>
      <c r="E34" s="351">
        <f>(SUM(ع1!F34,ع1!E34%,ع2!F34,ع2!E34%,ع3!F34,ع3!E34%)-F34)*100</f>
        <v>0</v>
      </c>
      <c r="F34" s="353">
        <f>INT(SUM(ع1!F34,ع1!E34%,ع2!F34,ع2!E34%,ع3!F34,ع3!E34%))</f>
        <v>0</v>
      </c>
      <c r="G34" s="348"/>
      <c r="H34" s="343" t="s">
        <v>81</v>
      </c>
      <c r="I34" s="334"/>
      <c r="J34" s="351">
        <f>(SUM(ع1!K34,ع1!J34%,ع2!K34,ع2!J34%,ع3!K34,ع3!J34%)-K34)*100</f>
        <v>0</v>
      </c>
      <c r="K34" s="352">
        <f>INT(SUM(ع1!K34,ع1!J34%,ع2!K34,ع2!J34%,ع3!K34,ع3!J34%))</f>
        <v>0</v>
      </c>
      <c r="L34" s="349"/>
      <c r="M34" s="350"/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ع1!S34</f>
        <v>0</v>
      </c>
      <c r="T34" s="352">
        <f>ع1!T34</f>
        <v>631171</v>
      </c>
      <c r="U34" s="351">
        <f>ع1!U34</f>
        <v>0</v>
      </c>
      <c r="V34" s="421">
        <f>ع1!V34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/>
      <c r="D35" s="367"/>
      <c r="E35" s="368">
        <f>(SUM(ع1!F35,ع1!E35%,ع2!F35,ع2!E35%,ع3!F35,ع3!E35%)-F35)*100</f>
        <v>0</v>
      </c>
      <c r="F35" s="370">
        <f>INT(SUM(ع1!F35,ع1!E35%,ع2!F35,ع2!E35%,ع3!F35,ع3!E35%))</f>
        <v>0</v>
      </c>
      <c r="G35" s="348"/>
      <c r="H35" s="335" t="s">
        <v>82</v>
      </c>
      <c r="I35" s="334"/>
      <c r="J35" s="368">
        <f>(SUM(ع1!K35,ع1!J35%,ع2!K35,ع2!J35%,ع3!K35,ع3!J35%)-K35)*100</f>
        <v>0</v>
      </c>
      <c r="K35" s="369">
        <f>INT(SUM(ع1!K35,ع1!J35%,ع2!K35,ع2!J35%,ع3!K35,ع3!J35%))</f>
        <v>0</v>
      </c>
      <c r="L35" s="366"/>
      <c r="M35" s="367"/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ع1!S35</f>
        <v>0</v>
      </c>
      <c r="T35" s="369">
        <f>ع1!T35</f>
        <v>0</v>
      </c>
      <c r="U35" s="368">
        <f>ع1!U35</f>
        <v>0</v>
      </c>
      <c r="V35" s="412">
        <f>ع1!V35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/>
      <c r="D36" s="367"/>
      <c r="E36" s="368">
        <f>(SUM(ع1!F36,ع1!E36%,ع2!F36,ع2!E36%,ع3!F36,ع3!E36%)-F36)*100</f>
        <v>0</v>
      </c>
      <c r="F36" s="370">
        <f>INT(SUM(ع1!F36,ع1!E36%,ع2!F36,ع2!E36%,ع3!F36,ع3!E36%))</f>
        <v>0</v>
      </c>
      <c r="G36" s="348"/>
      <c r="H36" s="335" t="s">
        <v>83</v>
      </c>
      <c r="I36" s="334"/>
      <c r="J36" s="368">
        <f>(SUM(ع1!K36,ع1!J36%,ع2!K36,ع2!J36%,ع3!K36,ع3!J36%)-K36)*100</f>
        <v>0</v>
      </c>
      <c r="K36" s="369">
        <f>INT(SUM(ع1!K36,ع1!J36%,ع2!K36,ع2!J36%,ع3!K36,ع3!J36%))</f>
        <v>0</v>
      </c>
      <c r="L36" s="366"/>
      <c r="M36" s="367"/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ع1!S36</f>
        <v>0</v>
      </c>
      <c r="T36" s="369">
        <f>ع1!T36</f>
        <v>0</v>
      </c>
      <c r="U36" s="368">
        <f>ع1!U36</f>
        <v>0</v>
      </c>
      <c r="V36" s="412">
        <f>ع1!V36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/>
      <c r="D37" s="367"/>
      <c r="E37" s="368">
        <f>(SUM(ع1!F37,ع1!E37%,ع2!F37,ع2!E37%,ع3!F37,ع3!E37%)-F37)*100</f>
        <v>0</v>
      </c>
      <c r="F37" s="370">
        <f>INT(SUM(ع1!F37,ع1!E37%,ع2!F37,ع2!E37%,ع3!F37,ع3!E37%))</f>
        <v>0</v>
      </c>
      <c r="G37" s="348"/>
      <c r="H37" s="335" t="s">
        <v>84</v>
      </c>
      <c r="I37" s="334"/>
      <c r="J37" s="368">
        <f>(SUM(ع1!K37,ع1!J37%,ع2!K37,ع2!J37%,ع3!K37,ع3!J37%)-K37)*100</f>
        <v>0</v>
      </c>
      <c r="K37" s="369">
        <f>INT(SUM(ع1!K37,ع1!J37%,ع2!K37,ع2!J37%,ع3!K37,ع3!J37%))</f>
        <v>0</v>
      </c>
      <c r="L37" s="366"/>
      <c r="M37" s="367"/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ع1!S37</f>
        <v>0</v>
      </c>
      <c r="T37" s="369">
        <f>ع1!T37</f>
        <v>0</v>
      </c>
      <c r="U37" s="368">
        <f>ع1!U37</f>
        <v>0</v>
      </c>
      <c r="V37" s="412">
        <f>ع1!V37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/>
      <c r="D38" s="367"/>
      <c r="E38" s="368">
        <f>(SUM(ع1!F38,ع1!E38%,ع2!F38,ع2!E38%,ع3!F38,ع3!E38%)-F38)*100</f>
        <v>0</v>
      </c>
      <c r="F38" s="370">
        <f>INT(SUM(ع1!F38,ع1!E38%,ع2!F38,ع2!E38%,ع3!F38,ع3!E38%))</f>
        <v>0</v>
      </c>
      <c r="G38" s="348"/>
      <c r="H38" s="335" t="s">
        <v>85</v>
      </c>
      <c r="I38" s="334"/>
      <c r="J38" s="368">
        <f>(SUM(ع1!K38,ع1!J38%,ع2!K38,ع2!J38%,ع3!K38,ع3!J38%)-K38)*100</f>
        <v>0</v>
      </c>
      <c r="K38" s="369">
        <f>INT(SUM(ع1!K38,ع1!J38%,ع2!K38,ع2!J38%,ع3!K38,ع3!J38%))</f>
        <v>0</v>
      </c>
      <c r="L38" s="366"/>
      <c r="M38" s="367"/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ع1!S38</f>
        <v>0</v>
      </c>
      <c r="T38" s="369">
        <f>ع1!T38</f>
        <v>0</v>
      </c>
      <c r="U38" s="368">
        <f>ع1!U38</f>
        <v>0</v>
      </c>
      <c r="V38" s="412">
        <f>ع1!V38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/>
      <c r="D39" s="367"/>
      <c r="E39" s="368">
        <f>(SUM(ع1!F39,ع1!E39%,ع2!F39,ع2!E39%,ع3!F39,ع3!E39%)-F39)*100</f>
        <v>0</v>
      </c>
      <c r="F39" s="370">
        <f>INT(SUM(ع1!F39,ع1!E39%,ع2!F39,ع2!E39%,ع3!F39,ع3!E39%))</f>
        <v>0</v>
      </c>
      <c r="G39" s="348"/>
      <c r="H39" s="335" t="s">
        <v>86</v>
      </c>
      <c r="I39" s="334"/>
      <c r="J39" s="368">
        <f>(SUM(ع1!K39,ع1!J39%,ع2!K39,ع2!J39%,ع3!K39,ع3!J39%)-K39)*100</f>
        <v>0</v>
      </c>
      <c r="K39" s="369">
        <f>INT(SUM(ع1!K39,ع1!J39%,ع2!K39,ع2!J39%,ع3!K39,ع3!J39%))</f>
        <v>0</v>
      </c>
      <c r="L39" s="366"/>
      <c r="M39" s="367"/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ع1!S39</f>
        <v>0</v>
      </c>
      <c r="T39" s="369">
        <f>ع1!T39</f>
        <v>0</v>
      </c>
      <c r="U39" s="368">
        <f>ع1!U39</f>
        <v>0</v>
      </c>
      <c r="V39" s="412">
        <f>ع1!V39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/>
      <c r="D40" s="367"/>
      <c r="E40" s="368">
        <f>(SUM(ع1!F40,ع1!E40%,ع2!F40,ع2!E40%,ع3!F40,ع3!E40%)-F40)*100</f>
        <v>0</v>
      </c>
      <c r="F40" s="370">
        <f>INT(SUM(ع1!F40,ع1!E40%,ع2!F40,ع2!E40%,ع3!F40,ع3!E40%))</f>
        <v>0</v>
      </c>
      <c r="G40" s="348"/>
      <c r="H40" s="335" t="s">
        <v>87</v>
      </c>
      <c r="I40" s="334"/>
      <c r="J40" s="368">
        <f>(SUM(ع1!K40,ع1!J40%,ع2!K40,ع2!J40%,ع3!K40,ع3!J40%)-K40)*100</f>
        <v>0</v>
      </c>
      <c r="K40" s="369">
        <f>INT(SUM(ع1!K40,ع1!J40%,ع2!K40,ع2!J40%,ع3!K40,ع3!J40%))</f>
        <v>0</v>
      </c>
      <c r="L40" s="366"/>
      <c r="M40" s="367"/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ع1!S40</f>
        <v>0</v>
      </c>
      <c r="T40" s="369">
        <f>ع1!T40</f>
        <v>0</v>
      </c>
      <c r="U40" s="368">
        <f>ع1!U40</f>
        <v>0</v>
      </c>
      <c r="V40" s="412">
        <f>ع1!V40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/>
      <c r="D43" s="350"/>
      <c r="E43" s="349">
        <f>(SUM(ع1!F43,ع1!E43%,ع2!F43,ع2!E43%,ع3!F43,ع3!E43%)-F43)*100</f>
        <v>0</v>
      </c>
      <c r="F43" s="357">
        <f>INT(SUM(ع1!F43,ع1!E43%,ع2!F43,ع2!E43%,ع3!F43,ع3!E43%))</f>
        <v>0</v>
      </c>
      <c r="G43" s="348"/>
      <c r="H43" s="343" t="s">
        <v>89</v>
      </c>
      <c r="I43" s="334"/>
      <c r="J43" s="349">
        <f>(SUM(ع1!K43,ع1!J43%,ع2!K43,ع2!J43%,ع3!K43,ع3!J43%)-K43)*100</f>
        <v>0</v>
      </c>
      <c r="K43" s="350">
        <f>INT(SUM(ع1!K43,ع1!J43%,ع2!K43,ع2!J43%,ع3!K43,ع3!J43%))</f>
        <v>0</v>
      </c>
      <c r="L43" s="349"/>
      <c r="M43" s="350"/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ع1!S43</f>
        <v>0</v>
      </c>
      <c r="T43" s="421">
        <f>ع1!T43</f>
        <v>0</v>
      </c>
      <c r="U43" s="351">
        <f>ع1!U43</f>
        <v>0</v>
      </c>
      <c r="V43" s="421">
        <f>ع1!V43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/>
      <c r="D44" s="367"/>
      <c r="E44" s="368">
        <f>(SUM(ع1!F44,ع1!E44%,ع2!F44,ع2!E44%,ع3!F44,ع3!E44%)-F44)*100</f>
        <v>0</v>
      </c>
      <c r="F44" s="370">
        <f>INT(SUM(ع1!F44,ع1!E44%,ع2!F44,ع2!E44%,ع3!F44,ع3!E44%))</f>
        <v>0</v>
      </c>
      <c r="G44" s="348"/>
      <c r="H44" s="335" t="s">
        <v>90</v>
      </c>
      <c r="I44" s="334"/>
      <c r="J44" s="368">
        <f>(SUM(ع1!K44,ع1!J44%,ع2!K44,ع2!J44%,ع3!K44,ع3!J44%)-K44)*100</f>
        <v>0</v>
      </c>
      <c r="K44" s="369">
        <f>INT(SUM(ع1!K44,ع1!J44%,ع2!K44,ع2!J44%,ع3!K44,ع3!J44%))</f>
        <v>0</v>
      </c>
      <c r="L44" s="366"/>
      <c r="M44" s="367"/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ع1!S44</f>
        <v>0</v>
      </c>
      <c r="T44" s="412">
        <f>ع1!T44</f>
        <v>0</v>
      </c>
      <c r="U44" s="368">
        <f>ع1!U44</f>
        <v>0</v>
      </c>
      <c r="V44" s="412">
        <f>ع1!V44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14557408</v>
      </c>
      <c r="C45" s="366"/>
      <c r="D45" s="367"/>
      <c r="E45" s="368">
        <f>(SUM(ع1!F45,ع1!E45%,ع2!F45,ع2!E45%,ع3!F45,ع3!E45%)-F45)*100</f>
        <v>0</v>
      </c>
      <c r="F45" s="370">
        <f>INT(SUM(ع1!F45,ع1!E45%,ع2!F45,ع2!E45%,ع3!F45,ع3!E45%))</f>
        <v>14557408</v>
      </c>
      <c r="G45" s="348"/>
      <c r="H45" s="335" t="s">
        <v>91</v>
      </c>
      <c r="I45" s="334"/>
      <c r="J45" s="368">
        <f>(SUM(ع1!K45,ع1!J45%,ع2!K45,ع2!J45%,ع3!K45,ع3!J45%)-K45)*100</f>
        <v>0</v>
      </c>
      <c r="K45" s="369">
        <f>INT(SUM(ع1!K45,ع1!J45%,ع2!K45,ع2!J45%,ع3!K45,ع3!J45%))</f>
        <v>14557408</v>
      </c>
      <c r="L45" s="366"/>
      <c r="M45" s="367"/>
      <c r="N45" s="366">
        <f t="shared" si="53"/>
        <v>0</v>
      </c>
      <c r="O45" s="372">
        <f t="shared" si="54"/>
        <v>14557408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ع1!S45</f>
        <v>0</v>
      </c>
      <c r="T45" s="412">
        <f>ع1!T45</f>
        <v>0</v>
      </c>
      <c r="U45" s="368">
        <f>ع1!U45</f>
        <v>0</v>
      </c>
      <c r="V45" s="412">
        <f>ع1!V45</f>
        <v>0</v>
      </c>
      <c r="W45" s="366">
        <f t="shared" si="55"/>
        <v>0</v>
      </c>
      <c r="X45" s="377">
        <f t="shared" si="55"/>
        <v>14557408</v>
      </c>
      <c r="Y45" s="366">
        <f t="shared" si="56"/>
        <v>0</v>
      </c>
      <c r="Z45" s="372">
        <f t="shared" si="56"/>
        <v>14557408</v>
      </c>
      <c r="AA45" s="342"/>
      <c r="AB45" s="366">
        <f t="shared" si="57"/>
        <v>0</v>
      </c>
      <c r="AC45" s="377">
        <f t="shared" si="58"/>
        <v>14557408</v>
      </c>
      <c r="AD45" s="366">
        <f t="shared" si="59"/>
        <v>0</v>
      </c>
      <c r="AE45" s="377">
        <f t="shared" si="60"/>
        <v>14557408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/>
      <c r="D46" s="367"/>
      <c r="E46" s="368">
        <f>(SUM(ع1!F46,ع1!E46%,ع2!F46,ع2!E46%,ع3!F46,ع3!E46%)-F46)*100</f>
        <v>0</v>
      </c>
      <c r="F46" s="370">
        <f>INT(SUM(ع1!F46,ع1!E46%,ع2!F46,ع2!E46%,ع3!F46,ع3!E46%))</f>
        <v>0</v>
      </c>
      <c r="G46" s="348"/>
      <c r="H46" s="335" t="s">
        <v>92</v>
      </c>
      <c r="I46" s="334"/>
      <c r="J46" s="368">
        <f>(SUM(ع1!K46,ع1!J46%,ع2!K46,ع2!J46%,ع3!K46,ع3!J46%)-K46)*100</f>
        <v>0</v>
      </c>
      <c r="K46" s="369">
        <f>INT(SUM(ع1!K46,ع1!J46%,ع2!K46,ع2!J46%,ع3!K46,ع3!J46%))</f>
        <v>0</v>
      </c>
      <c r="L46" s="366"/>
      <c r="M46" s="367"/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ع1!S46</f>
        <v>0</v>
      </c>
      <c r="T46" s="412">
        <f>ع1!T46</f>
        <v>0</v>
      </c>
      <c r="U46" s="368">
        <f>ع1!U46</f>
        <v>0</v>
      </c>
      <c r="V46" s="412">
        <f>ع1!V46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/>
      <c r="D47" s="367"/>
      <c r="E47" s="368">
        <f>(SUM(ع1!F47,ع1!E47%,ع2!F47,ع2!E47%,ع3!F47,ع3!E47%)-F47)*100</f>
        <v>0</v>
      </c>
      <c r="F47" s="370">
        <f>INT(SUM(ع1!F47,ع1!E47%,ع2!F47,ع2!E47%,ع3!F47,ع3!E47%))</f>
        <v>0</v>
      </c>
      <c r="G47" s="348"/>
      <c r="H47" s="335" t="s">
        <v>93</v>
      </c>
      <c r="I47" s="334"/>
      <c r="J47" s="368">
        <f>(SUM(ع1!K47,ع1!J47%,ع2!K47,ع2!J47%,ع3!K47,ع3!J47%)-K47)*100</f>
        <v>0</v>
      </c>
      <c r="K47" s="369">
        <f>INT(SUM(ع1!K47,ع1!J47%,ع2!K47,ع2!J47%,ع3!K47,ع3!J47%))</f>
        <v>0</v>
      </c>
      <c r="L47" s="366"/>
      <c r="M47" s="367"/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ع1!S47</f>
        <v>0</v>
      </c>
      <c r="T47" s="412">
        <f>ع1!T47</f>
        <v>0</v>
      </c>
      <c r="U47" s="368">
        <f>ع1!U47</f>
        <v>0</v>
      </c>
      <c r="V47" s="412">
        <f>ع1!V47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/>
      <c r="D48" s="367"/>
      <c r="E48" s="368">
        <f>(SUM(ع1!F48,ع1!E48%,ع2!F48,ع2!E48%,ع3!F48,ع3!E48%)-F48)*100</f>
        <v>0</v>
      </c>
      <c r="F48" s="370">
        <f>INT(SUM(ع1!F48,ع1!E48%,ع2!F48,ع2!E48%,ع3!F48,ع3!E48%))</f>
        <v>0</v>
      </c>
      <c r="G48" s="348"/>
      <c r="H48" s="335" t="s">
        <v>94</v>
      </c>
      <c r="I48" s="334"/>
      <c r="J48" s="368">
        <f>(SUM(ع1!K48,ع1!J48%,ع2!K48,ع2!J48%,ع3!K48,ع3!J48%)-K48)*100</f>
        <v>0</v>
      </c>
      <c r="K48" s="369">
        <f>INT(SUM(ع1!K48,ع1!J48%,ع2!K48,ع2!J48%,ع3!K48,ع3!J48%))</f>
        <v>0</v>
      </c>
      <c r="L48" s="366"/>
      <c r="M48" s="367"/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ع1!S48</f>
        <v>0</v>
      </c>
      <c r="T48" s="412">
        <f>ع1!T48</f>
        <v>0</v>
      </c>
      <c r="U48" s="368">
        <f>ع1!U48</f>
        <v>0</v>
      </c>
      <c r="V48" s="412">
        <f>ع1!V48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14557408</v>
      </c>
      <c r="C49" s="338">
        <f>(SUM(D43:D48)+SUM(C43:C48)%-D49)*100</f>
        <v>0</v>
      </c>
      <c r="D49" s="339">
        <f>INT(SUM(D43:D48)+(SUM(C43:C48))%)</f>
        <v>0</v>
      </c>
      <c r="E49" s="338">
        <f>(SUM(F43:F48)+SUM(E43:E48)%-F49)*100</f>
        <v>0</v>
      </c>
      <c r="F49" s="341">
        <f>INT(SUM(F43:F48)+(SUM(E43:E48))%)</f>
        <v>14557408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14557408</v>
      </c>
      <c r="L49" s="338">
        <f>(SUM(M43:M48)+SUM(L43:L48)%-M49)*100</f>
        <v>0</v>
      </c>
      <c r="M49" s="339">
        <f>INT(SUM(M43:M48)+(SUM(L43:L48))%)</f>
        <v>0</v>
      </c>
      <c r="N49" s="338">
        <f>(SUM(O43:O48)+SUM(N43:N48)%-O49)*100</f>
        <v>0</v>
      </c>
      <c r="O49" s="341">
        <f>INT(SUM(O43:O48)+(SUM(N43:N48))%)</f>
        <v>14557408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14557408</v>
      </c>
      <c r="Y49" s="338">
        <f>(SUM(Z43:Z48)+SUM(Y43:Y48)%-Z49)*100</f>
        <v>0</v>
      </c>
      <c r="Z49" s="341">
        <f>INT(SUM(Z43:Z48)+(SUM(Y43:Y48))%)</f>
        <v>14557408</v>
      </c>
      <c r="AA49" s="342"/>
      <c r="AB49" s="338">
        <f>(SUM(AC43:AC48)+SUM(AB43:AB48)%-AC49)*100</f>
        <v>0</v>
      </c>
      <c r="AC49" s="339">
        <f>INT(SUM(AC43:AC48)+(SUM(AB43:AB48))%)</f>
        <v>14557408</v>
      </c>
      <c r="AD49" s="338">
        <f>(SUM(AE43:AE48)+SUM(AD43:AD48)%-AE49)*100</f>
        <v>0</v>
      </c>
      <c r="AE49" s="340">
        <f>INT(SUM(AE43:AE48)+(SUM(AD43:AD48))%)</f>
        <v>15188579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/>
      <c r="D51" s="350"/>
      <c r="E51" s="351">
        <f>(SUM(ع1!F51,ع1!E51%,ع2!F51,ع2!E51%,ع3!F51,ع3!E51%)-F51)*100</f>
        <v>0</v>
      </c>
      <c r="F51" s="353">
        <f>INT(SUM(ع1!F51,ع1!E51%,ع2!F51,ع2!E51%,ع3!F51,ع3!E51%))</f>
        <v>0</v>
      </c>
      <c r="G51" s="348"/>
      <c r="H51" s="343" t="s">
        <v>96</v>
      </c>
      <c r="I51" s="334"/>
      <c r="J51" s="349">
        <f>(SUM(ع1!K51,ع1!J51%,ع2!K51,ع2!J51%,ع3!K51,ع3!J51%)-K51)*100</f>
        <v>0</v>
      </c>
      <c r="K51" s="350">
        <f>INT(SUM(ع1!K51,ع1!J51%,ع2!K51,ع2!J51%,ع3!K51,ع3!J51%))</f>
        <v>0</v>
      </c>
      <c r="L51" s="349"/>
      <c r="M51" s="350"/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ع1!S51</f>
        <v>0</v>
      </c>
      <c r="T51" s="421">
        <f>ع1!T51</f>
        <v>0</v>
      </c>
      <c r="U51" s="351">
        <f>ع1!U51</f>
        <v>0</v>
      </c>
      <c r="V51" s="421">
        <f>ع1!V51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/>
      <c r="D52" s="367"/>
      <c r="E52" s="368">
        <f>(SUM(ع1!F52,ع1!E52%,ع2!F52,ع2!E52%,ع3!F52,ع3!E52%)-F52)*100</f>
        <v>0</v>
      </c>
      <c r="F52" s="370">
        <f>INT(SUM(ع1!F52,ع1!E52%,ع2!F52,ع2!E52%,ع3!F52,ع3!E52%))</f>
        <v>0</v>
      </c>
      <c r="G52" s="348"/>
      <c r="H52" s="335" t="s">
        <v>97</v>
      </c>
      <c r="I52" s="334"/>
      <c r="J52" s="366">
        <f>(SUM(ع1!K52,ع1!J52%,ع2!K52,ع2!J52%,ع3!K52,ع3!J52%)-K52)*100</f>
        <v>0</v>
      </c>
      <c r="K52" s="367">
        <f>INT(SUM(ع1!K52,ع1!J52%,ع2!K52,ع2!J52%,ع3!K52,ع3!J52%))</f>
        <v>0</v>
      </c>
      <c r="L52" s="366"/>
      <c r="M52" s="367"/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ع1!S52</f>
        <v>0</v>
      </c>
      <c r="T52" s="412">
        <f>ع1!T52</f>
        <v>0</v>
      </c>
      <c r="U52" s="368">
        <f>ع1!U52</f>
        <v>0</v>
      </c>
      <c r="V52" s="412">
        <f>ع1!V52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/>
      <c r="D53" s="367"/>
      <c r="E53" s="368">
        <f>(SUM(ع1!F53,ع1!E53%,ع2!F53,ع2!E53%,ع3!F53,ع3!E53%)-F53)*100</f>
        <v>0</v>
      </c>
      <c r="F53" s="370">
        <f>INT(SUM(ع1!F53,ع1!E53%,ع2!F53,ع2!E53%,ع3!F53,ع3!E53%))</f>
        <v>0</v>
      </c>
      <c r="G53" s="348"/>
      <c r="H53" s="335" t="s">
        <v>98</v>
      </c>
      <c r="I53" s="334"/>
      <c r="J53" s="366">
        <f>(SUM(ع1!K53,ع1!J53%,ع2!K53,ع2!J53%,ع3!K53,ع3!J53%)-K53)*100</f>
        <v>0</v>
      </c>
      <c r="K53" s="367">
        <f>INT(SUM(ع1!K53,ع1!J53%,ع2!K53,ع2!J53%,ع3!K53,ع3!J53%))</f>
        <v>0</v>
      </c>
      <c r="L53" s="366"/>
      <c r="M53" s="367"/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ع1!S53</f>
        <v>0</v>
      </c>
      <c r="T53" s="412">
        <f>ع1!T53</f>
        <v>0</v>
      </c>
      <c r="U53" s="368">
        <f>ع1!U53</f>
        <v>0</v>
      </c>
      <c r="V53" s="412">
        <f>ع1!V53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/>
      <c r="D54" s="367"/>
      <c r="E54" s="368">
        <f>(SUM(ع1!F54,ع1!E54%,ع2!F54,ع2!E54%,ع3!F54,ع3!E54%)-F54)*100</f>
        <v>0</v>
      </c>
      <c r="F54" s="370">
        <f>INT(SUM(ع1!F54,ع1!E54%,ع2!F54,ع2!E54%,ع3!F54,ع3!E54%))</f>
        <v>0</v>
      </c>
      <c r="G54" s="348"/>
      <c r="H54" s="335" t="s">
        <v>99</v>
      </c>
      <c r="I54" s="334"/>
      <c r="J54" s="366">
        <f>(SUM(ع1!K54,ع1!J54%,ع2!K54,ع2!J54%,ع3!K54,ع3!J54%)-K54)*100</f>
        <v>0</v>
      </c>
      <c r="K54" s="367">
        <f>INT(SUM(ع1!K54,ع1!J54%,ع2!K54,ع2!J54%,ع3!K54,ع3!J54%))</f>
        <v>0</v>
      </c>
      <c r="L54" s="366"/>
      <c r="M54" s="367"/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ع1!S54</f>
        <v>0</v>
      </c>
      <c r="T54" s="412">
        <f>ع1!T54</f>
        <v>0</v>
      </c>
      <c r="U54" s="368">
        <f>ع1!U54</f>
        <v>0</v>
      </c>
      <c r="V54" s="412">
        <f>ع1!V54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/>
      <c r="D55" s="367"/>
      <c r="E55" s="368">
        <f>(SUM(ع1!F55,ع1!E55%,ع2!F55,ع2!E55%,ع3!F55,ع3!E55%)-F55)*100</f>
        <v>0</v>
      </c>
      <c r="F55" s="370">
        <f>INT(SUM(ع1!F55,ع1!E55%,ع2!F55,ع2!E55%,ع3!F55,ع3!E55%))</f>
        <v>0</v>
      </c>
      <c r="G55" s="348"/>
      <c r="H55" s="335" t="s">
        <v>100</v>
      </c>
      <c r="I55" s="334"/>
      <c r="J55" s="366">
        <f>(SUM(ع1!K55,ع1!J55%,ع2!K55,ع2!J55%,ع3!K55,ع3!J55%)-K55)*100</f>
        <v>0</v>
      </c>
      <c r="K55" s="367">
        <f>INT(SUM(ع1!K55,ع1!J55%,ع2!K55,ع2!J55%,ع3!K55,ع3!J55%))</f>
        <v>0</v>
      </c>
      <c r="L55" s="366"/>
      <c r="M55" s="367"/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ع1!S55</f>
        <v>0</v>
      </c>
      <c r="T55" s="412">
        <f>ع1!T55</f>
        <v>0</v>
      </c>
      <c r="U55" s="368">
        <f>ع1!U55</f>
        <v>0</v>
      </c>
      <c r="V55" s="412">
        <f>ع1!V55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/>
      <c r="D56" s="367"/>
      <c r="E56" s="368">
        <f>(SUM(ع1!F56,ع1!E56%,ع2!F56,ع2!E56%,ع3!F56,ع3!E56%)-F56)*100</f>
        <v>0</v>
      </c>
      <c r="F56" s="370">
        <f>INT(SUM(ع1!F56,ع1!E56%,ع2!F56,ع2!E56%,ع3!F56,ع3!E56%))</f>
        <v>0</v>
      </c>
      <c r="G56" s="348"/>
      <c r="H56" s="335" t="s">
        <v>101</v>
      </c>
      <c r="I56" s="334"/>
      <c r="J56" s="366">
        <f>(SUM(ع1!K56,ع1!J56%,ع2!K56,ع2!J56%,ع3!K56,ع3!J56%)-K56)*100</f>
        <v>0</v>
      </c>
      <c r="K56" s="367">
        <f>INT(SUM(ع1!K56,ع1!J56%,ع2!K56,ع2!J56%,ع3!K56,ع3!J56%))</f>
        <v>0</v>
      </c>
      <c r="L56" s="366"/>
      <c r="M56" s="367"/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ع1!S56</f>
        <v>0</v>
      </c>
      <c r="T56" s="412">
        <f>ع1!T56</f>
        <v>0</v>
      </c>
      <c r="U56" s="368">
        <f>ع1!U56</f>
        <v>0</v>
      </c>
      <c r="V56" s="412">
        <f>ع1!V56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/>
      <c r="D57" s="367"/>
      <c r="E57" s="368">
        <f>(SUM(ع1!F57,ع1!E57%,ع2!F57,ع2!E57%,ع3!F57,ع3!E57%)-F57)*100</f>
        <v>0</v>
      </c>
      <c r="F57" s="370">
        <f>INT(SUM(ع1!F57,ع1!E57%,ع2!F57,ع2!E57%,ع3!F57,ع3!E57%))</f>
        <v>0</v>
      </c>
      <c r="G57" s="348"/>
      <c r="H57" s="335" t="s">
        <v>102</v>
      </c>
      <c r="I57" s="334"/>
      <c r="J57" s="366">
        <f>(SUM(ع1!K57,ع1!J57%,ع2!K57,ع2!J57%,ع3!K57,ع3!J57%)-K57)*100</f>
        <v>0</v>
      </c>
      <c r="K57" s="367">
        <f>INT(SUM(ع1!K57,ع1!J57%,ع2!K57,ع2!J57%,ع3!K57,ع3!J57%))</f>
        <v>0</v>
      </c>
      <c r="L57" s="366"/>
      <c r="M57" s="367"/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ع1!S57</f>
        <v>0</v>
      </c>
      <c r="T57" s="412">
        <f>ع1!T57</f>
        <v>0</v>
      </c>
      <c r="U57" s="368">
        <f>ع1!U57</f>
        <v>0</v>
      </c>
      <c r="V57" s="412">
        <f>ع1!V57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/>
      <c r="D58" s="367"/>
      <c r="E58" s="368">
        <f>(SUM(ع1!F58,ع1!E58%,ع2!F58,ع2!E58%,ع3!F58,ع3!E58%)-F58)*100</f>
        <v>0</v>
      </c>
      <c r="F58" s="370">
        <f>INT(SUM(ع1!F58,ع1!E58%,ع2!F58,ع2!E58%,ع3!F58,ع3!E58%))</f>
        <v>0</v>
      </c>
      <c r="G58" s="348"/>
      <c r="H58" s="335" t="s">
        <v>103</v>
      </c>
      <c r="I58" s="334"/>
      <c r="J58" s="366">
        <f>(SUM(ع1!K58,ع1!J58%,ع2!K58,ع2!J58%,ع3!K58,ع3!J58%)-K58)*100</f>
        <v>0</v>
      </c>
      <c r="K58" s="367">
        <f>INT(SUM(ع1!K58,ع1!J58%,ع2!K58,ع2!J58%,ع3!K58,ع3!J58%))</f>
        <v>0</v>
      </c>
      <c r="L58" s="366"/>
      <c r="M58" s="367"/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ع1!S58</f>
        <v>0</v>
      </c>
      <c r="T58" s="412">
        <f>ع1!T58</f>
        <v>0</v>
      </c>
      <c r="U58" s="368">
        <f>ع1!U58</f>
        <v>0</v>
      </c>
      <c r="V58" s="412">
        <f>ع1!V58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/>
      <c r="D59" s="367"/>
      <c r="E59" s="368">
        <f>(SUM(ع1!F59,ع1!E59%,ع2!F59,ع2!E59%,ع3!F59,ع3!E59%)-F59)*100</f>
        <v>0</v>
      </c>
      <c r="F59" s="370">
        <f>INT(SUM(ع1!F59,ع1!E59%,ع2!F59,ع2!E59%,ع3!F59,ع3!E59%))</f>
        <v>0</v>
      </c>
      <c r="G59" s="348"/>
      <c r="H59" s="335" t="s">
        <v>104</v>
      </c>
      <c r="I59" s="334"/>
      <c r="J59" s="366">
        <f>(SUM(ع1!K59,ع1!J59%,ع2!K59,ع2!J59%,ع3!K59,ع3!J59%)-K59)*100</f>
        <v>0</v>
      </c>
      <c r="K59" s="367">
        <f>INT(SUM(ع1!K59,ع1!J59%,ع2!K59,ع2!J59%,ع3!K59,ع3!J59%))</f>
        <v>0</v>
      </c>
      <c r="L59" s="366"/>
      <c r="M59" s="367"/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ع1!S59</f>
        <v>0</v>
      </c>
      <c r="T59" s="412">
        <f>ع1!T59</f>
        <v>0</v>
      </c>
      <c r="U59" s="368">
        <f>ع1!U59</f>
        <v>0</v>
      </c>
      <c r="V59" s="412">
        <f>ع1!V59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/>
      <c r="D60" s="367"/>
      <c r="E60" s="368">
        <f>(SUM(ع1!F60,ع1!E60%,ع2!F60,ع2!E60%,ع3!F60,ع3!E60%)-F60)*100</f>
        <v>0</v>
      </c>
      <c r="F60" s="370">
        <f>INT(SUM(ع1!F60,ع1!E60%,ع2!F60,ع2!E60%,ع3!F60,ع3!E60%))</f>
        <v>0</v>
      </c>
      <c r="G60" s="348"/>
      <c r="H60" s="335" t="s">
        <v>105</v>
      </c>
      <c r="I60" s="334"/>
      <c r="J60" s="366">
        <f>(SUM(ع1!K60,ع1!J60%,ع2!K60,ع2!J60%,ع3!K60,ع3!J60%)-K60)*100</f>
        <v>0</v>
      </c>
      <c r="K60" s="367">
        <f>INT(SUM(ع1!K60,ع1!J60%,ع2!K60,ع2!J60%,ع3!K60,ع3!J60%))</f>
        <v>0</v>
      </c>
      <c r="L60" s="366"/>
      <c r="M60" s="367"/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ع1!S60</f>
        <v>0</v>
      </c>
      <c r="T60" s="412">
        <f>ع1!T60</f>
        <v>0</v>
      </c>
      <c r="U60" s="368">
        <f>ع1!U60</f>
        <v>0</v>
      </c>
      <c r="V60" s="412">
        <f>ع1!V60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/>
      <c r="D63" s="350"/>
      <c r="E63" s="351">
        <f>(SUM(ع1!F63,ع1!E63%,ع2!F63,ع2!E63%,ع3!F63,ع3!E63%)-F63)*100</f>
        <v>0</v>
      </c>
      <c r="F63" s="353">
        <f>INT(SUM(ع1!F63,ع1!E63%,ع2!F63,ع2!E63%,ع3!F63,ع3!E63%))</f>
        <v>0</v>
      </c>
      <c r="G63" s="348"/>
      <c r="H63" s="343" t="s">
        <v>107</v>
      </c>
      <c r="I63" s="334"/>
      <c r="J63" s="349">
        <f>(SUM(ع1!K63,ع1!J63%,ع2!K63,ع2!J63%,ع3!K63,ع3!J63%)-K63)*100</f>
        <v>0</v>
      </c>
      <c r="K63" s="350">
        <f>INT(SUM(ع1!K63,ع1!J63%,ع2!K63,ع2!J63%,ع3!K63,ع3!J63%))</f>
        <v>0</v>
      </c>
      <c r="L63" s="349"/>
      <c r="M63" s="350"/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ع1!S63</f>
        <v>0</v>
      </c>
      <c r="T63" s="421">
        <f>ع1!T63</f>
        <v>0</v>
      </c>
      <c r="U63" s="351">
        <f>ع1!U63</f>
        <v>0</v>
      </c>
      <c r="V63" s="421">
        <f>ع1!V63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/>
      <c r="D64" s="367"/>
      <c r="E64" s="368">
        <f>(SUM(ع1!F64,ع1!E64%,ع2!F64,ع2!E64%,ع3!F64,ع3!E64%)-F64)*100</f>
        <v>0</v>
      </c>
      <c r="F64" s="370">
        <f>INT(SUM(ع1!F64,ع1!E64%,ع2!F64,ع2!E64%,ع3!F64,ع3!E64%))</f>
        <v>0</v>
      </c>
      <c r="G64" s="348"/>
      <c r="H64" s="335" t="s">
        <v>108</v>
      </c>
      <c r="I64" s="334"/>
      <c r="J64" s="366">
        <f>(SUM(ع1!K64,ع1!J64%,ع2!K64,ع2!J64%,ع3!K64,ع3!J64%)-K64)*100</f>
        <v>0</v>
      </c>
      <c r="K64" s="367">
        <f>INT(SUM(ع1!K64,ع1!J64%,ع2!K64,ع2!J64%,ع3!K64,ع3!J64%))</f>
        <v>0</v>
      </c>
      <c r="L64" s="366"/>
      <c r="M64" s="367"/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ع1!S64</f>
        <v>0</v>
      </c>
      <c r="T64" s="412">
        <f>ع1!T64</f>
        <v>0</v>
      </c>
      <c r="U64" s="368">
        <f>ع1!U64</f>
        <v>0</v>
      </c>
      <c r="V64" s="412">
        <f>ع1!V64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/>
      <c r="D65" s="367"/>
      <c r="E65" s="368">
        <f>(SUM(ع1!F65,ع1!E65%,ع2!F65,ع2!E65%,ع3!F65,ع3!E65%)-F65)*100</f>
        <v>0</v>
      </c>
      <c r="F65" s="370">
        <f>INT(SUM(ع1!F65,ع1!E65%,ع2!F65,ع2!E65%,ع3!F65,ع3!E65%))</f>
        <v>0</v>
      </c>
      <c r="G65" s="348"/>
      <c r="H65" s="335" t="s">
        <v>109</v>
      </c>
      <c r="I65" s="334"/>
      <c r="J65" s="366">
        <f>(SUM(ع1!K65,ع1!J65%,ع2!K65,ع2!J65%,ع3!K65,ع3!J65%)-K65)*100</f>
        <v>0</v>
      </c>
      <c r="K65" s="367">
        <f>INT(SUM(ع1!K65,ع1!J65%,ع2!K65,ع2!J65%,ع3!K65,ع3!J65%))</f>
        <v>0</v>
      </c>
      <c r="L65" s="366"/>
      <c r="M65" s="367"/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ع1!S65</f>
        <v>0</v>
      </c>
      <c r="T65" s="412">
        <f>ع1!T65</f>
        <v>0</v>
      </c>
      <c r="U65" s="368">
        <f>ع1!U65</f>
        <v>0</v>
      </c>
      <c r="V65" s="412">
        <f>ع1!V65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/>
      <c r="D66" s="380"/>
      <c r="E66" s="381">
        <f>(SUM(ع1!F66,ع1!E66%,ع2!F66,ع2!E66%,ع3!F66,ع3!E66%)-F66)*100</f>
        <v>0</v>
      </c>
      <c r="F66" s="383">
        <f>INT(SUM(ع1!F66,ع1!E66%,ع2!F66,ع2!E66%,ع3!F66,ع3!E66%))</f>
        <v>0</v>
      </c>
      <c r="G66" s="348"/>
      <c r="H66" s="337" t="s">
        <v>110</v>
      </c>
      <c r="I66" s="334"/>
      <c r="J66" s="379">
        <f>(SUM(ع1!K66,ع1!J66%,ع2!K66,ع2!J66%,ع3!K66,ع3!J66%)-K66)*100</f>
        <v>0</v>
      </c>
      <c r="K66" s="380">
        <f>INT(SUM(ع1!K66,ع1!J66%,ع2!K66,ع2!J66%,ع3!K66,ع3!J66%))</f>
        <v>0</v>
      </c>
      <c r="L66" s="379"/>
      <c r="M66" s="380"/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ع1!S66</f>
        <v>0</v>
      </c>
      <c r="T66" s="418">
        <f>ع1!T66</f>
        <v>0</v>
      </c>
      <c r="U66" s="381">
        <f>ع1!U66</f>
        <v>0</v>
      </c>
      <c r="V66" s="418">
        <f>ع1!V66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>
        <f>(SUM(D11,D24,D32,D41,D49,D61,D67)+SUM(C11,C24,C32,C41,C49,C61,C67)%-D68)*100</f>
        <v>0</v>
      </c>
      <c r="D68" s="339">
        <f>INT(SUM(D11,D24,D32,D41,D49,D61,D67)+(SUM(C11,C24,C32,C41,C49,C61,C67))%)</f>
        <v>0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>
        <f>(SUM(M11,M24,M32,M41,M49,M61,M67)+SUM(L11,L24,L32,L41,L49,L61,L67)%-M68)*100</f>
        <v>0</v>
      </c>
      <c r="M68" s="339">
        <f>INT(SUM(M11,M24,M32,M41,M49,M61,M67)+(SUM(L11,L24,L32,L41,L49,L61,L67))%)</f>
        <v>0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>
        <f>(SUM(T11,T24,T32,T41,T49,T61,T67)+SUM(S11,S24,S32,S41,S49,S61,S67)%-T68)*100</f>
        <v>0</v>
      </c>
      <c r="T68" s="339">
        <f>INT(SUM(T11,T24,T32,T41,T49,T61,T67)+(SUM(S11,S24,S32,S41,S49,S61,S67))%)</f>
        <v>631171</v>
      </c>
      <c r="U68" s="338">
        <f>(SUM(V11,V24,V32,V41,V49,V61,V67)+SUM(U11,U24,U32,U41,U49,U61,U67)%-V68)*100</f>
        <v>0</v>
      </c>
      <c r="V68" s="340">
        <f>INT(SUM(V11,V24,V32,V41,V49,V61,V67)+(SUM(U11,U24,U32,U41,U49,U61,U67))%)</f>
        <v>631171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4">
    <tabColor rgb="FFFF0000"/>
  </sheetPr>
  <dimension ref="B1:K55"/>
  <sheetViews>
    <sheetView showGridLines="0" rightToLeft="1" zoomScale="50" zoomScaleSheetLayoutView="120" workbookViewId="0">
      <selection activeCell="H47" sqref="H47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113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114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410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5">
    <tabColor indexed="12"/>
  </sheetPr>
  <dimension ref="A1:L324"/>
  <sheetViews>
    <sheetView showGridLines="0" rightToLeft="1" view="pageBreakPreview" zoomScale="117" zoomScaleNormal="80" zoomScaleSheetLayoutView="80" workbookViewId="0">
      <selection activeCell="F22" sqref="F22:I23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'المدة الثانية'!$C$44</f>
        <v>#NAME?</v>
      </c>
      <c r="C1" s="111"/>
      <c r="D1" s="484">
        <v>1</v>
      </c>
      <c r="E1" s="485"/>
      <c r="F1" s="489" t="str">
        <f>MID('المدة الثانية'!$C$28,3,FIND("العام",'المدة الثانية'!$C$28)-4)&amp;RIGHT('المدة الثانية'!$C$28,6)</f>
        <v xml:space="preserve"> المدة الثانية2024م </v>
      </c>
      <c r="G1" s="488"/>
      <c r="H1" s="488" t="str">
        <f>'المدة الثانية'!$C$42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115</v>
      </c>
      <c r="G2" s="487"/>
      <c r="H2" s="486" t="s">
        <v>117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 t="e">
        <f ca="1">(SUM(G5,G16,G23,G26,G31)+SUM(F5,F16,F23,F26,F31)%-G4)*100</f>
        <v>#NAME?</v>
      </c>
      <c r="G4" s="266" t="e">
        <f ca="1">INT(SUM(G5,G16,G23,G26,G31)+(SUM(F5,F16,F23,F26,F31))%)</f>
        <v>#NAME?</v>
      </c>
      <c r="H4" s="265" t="e">
        <f ca="1">(SUM(I5,I16,I23,I26,I31)+SUM(H5,H16,H23,H26,H31)%-I4)*100</f>
        <v>#NAME?</v>
      </c>
      <c r="I4" s="267" t="e">
        <f ca="1">INT(SUM(I5,I16,I23,I26,I31)+(SUM(H5,H16,H23,H26,H31))%)</f>
        <v>#NAME?</v>
      </c>
      <c r="J4" s="268" t="e">
        <f t="shared" ref="J4:J46" ca="1" si="0">(SUM(G4,I4)+SUM(F4,H4)%-K4)*100</f>
        <v>#NAME?</v>
      </c>
      <c r="K4" s="269" t="e">
        <f t="shared" ref="K4:K46" ca="1" si="1">INT(SUM(G4,I4)+SUM(F4,H4)%)</f>
        <v>#NAME?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 t="e">
        <f ca="1">(SUM(G6)+SUM(F6)%-G5)*100</f>
        <v>#NAME?</v>
      </c>
      <c r="G5" s="272" t="e">
        <f ca="1">INT(SUM(G6)+(SUM(F6))%)</f>
        <v>#NAME?</v>
      </c>
      <c r="H5" s="271" t="e">
        <f ca="1">(SUM(I6)+SUM(H6)%-I5)*100</f>
        <v>#NAME?</v>
      </c>
      <c r="I5" s="273" t="e">
        <f ca="1">INT(SUM(I6)+(SUM(H6))%)</f>
        <v>#NAME?</v>
      </c>
      <c r="J5" s="274" t="e">
        <f t="shared" ca="1" si="0"/>
        <v>#NAME?</v>
      </c>
      <c r="K5" s="275" t="e">
        <f t="shared" ca="1" si="1"/>
        <v>#NAME?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 t="e">
        <f ca="1">(SUM(G7:G15)+SUM(F7:F15)%-G6)*100</f>
        <v>#NAME?</v>
      </c>
      <c r="G6" s="272" t="e">
        <f ca="1">INT(SUM(G7:G15)+(SUM(F7:F15))%)</f>
        <v>#NAME?</v>
      </c>
      <c r="H6" s="271" t="e">
        <f ca="1">(SUM(I7:I15)+SUM(H7:H15)%-I6)*100</f>
        <v>#NAME?</v>
      </c>
      <c r="I6" s="273" t="e">
        <f ca="1">INT(SUM(I7:I15)+(SUM(H7:H15))%)</f>
        <v>#NAME?</v>
      </c>
      <c r="J6" s="274" t="e">
        <f t="shared" ca="1" si="0"/>
        <v>#NAME?</v>
      </c>
      <c r="K6" s="275" t="e">
        <f t="shared" ca="1" si="1"/>
        <v>#NAME?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 t="e">
        <f ca="1">_mod2(SUM(ش4!G7,ش4!F7%,ش5!G7,ش5!F7%,ش6!G7,ش6!F7%),1)*100</f>
        <v>#NAME?</v>
      </c>
      <c r="G7" s="8">
        <f>INT(SUM(ش4!G7,ش4!F7%,ش5!G7,ش5!F7%,ش6!G7,ش6!F7%))</f>
        <v>0</v>
      </c>
      <c r="H7" s="125" t="e">
        <f ca="1">م1!J7</f>
        <v>#NAME?</v>
      </c>
      <c r="I7" s="126" t="e">
        <f ca="1">م1!K7</f>
        <v>#NAME?</v>
      </c>
      <c r="J7" s="124" t="e">
        <f t="shared" ca="1" si="0"/>
        <v>#NAME?</v>
      </c>
      <c r="K7" s="127" t="e">
        <f t="shared" ca="1" si="1"/>
        <v>#NAME?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 t="e">
        <f ca="1">_mod2(SUM(ش4!G8,ش4!F8%,ش5!G8,ش5!F8%,ش6!G8,ش6!F8%),1)*100</f>
        <v>#NAME?</v>
      </c>
      <c r="G8" s="9">
        <f>INT(SUM(ش4!G8,ش4!F8%,ش5!G8,ش5!F8%,ش6!G8,ش6!F8%))</f>
        <v>0</v>
      </c>
      <c r="H8" s="132" t="e">
        <f ca="1">م1!J8</f>
        <v>#NAME?</v>
      </c>
      <c r="I8" s="133" t="e">
        <f ca="1">م1!K8</f>
        <v>#NAME?</v>
      </c>
      <c r="J8" s="130" t="e">
        <f t="shared" ca="1" si="0"/>
        <v>#NAME?</v>
      </c>
      <c r="K8" s="134" t="e">
        <f t="shared" ca="1" si="1"/>
        <v>#NAME?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 t="e">
        <f ca="1">_mod2(SUM(ش4!G9,ش4!F9%,ش5!G9,ش5!F9%,ش6!G9,ش6!F9%),1)*100</f>
        <v>#NAME?</v>
      </c>
      <c r="G9" s="9">
        <f>INT(SUM(ش4!G9,ش4!F9%,ش5!G9,ش5!F9%,ش6!G9,ش6!F9%))</f>
        <v>0</v>
      </c>
      <c r="H9" s="132" t="e">
        <f ca="1">م1!J9</f>
        <v>#NAME?</v>
      </c>
      <c r="I9" s="133" t="e">
        <f ca="1">م1!K9</f>
        <v>#NAME?</v>
      </c>
      <c r="J9" s="130" t="e">
        <f t="shared" ca="1" si="0"/>
        <v>#NAME?</v>
      </c>
      <c r="K9" s="134" t="e">
        <f t="shared" ca="1" si="1"/>
        <v>#NAME?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 t="e">
        <f ca="1">_mod2(SUM(ش4!G10,ش4!F10%,ش5!G10,ش5!F10%,ش6!G10,ش6!F10%),1)*100</f>
        <v>#NAME?</v>
      </c>
      <c r="G10" s="9">
        <f>INT(SUM(ش4!G10,ش4!F10%,ش5!G10,ش5!F10%,ش6!G10,ش6!F10%))</f>
        <v>0</v>
      </c>
      <c r="H10" s="132" t="e">
        <f ca="1">م1!J10</f>
        <v>#NAME?</v>
      </c>
      <c r="I10" s="133" t="e">
        <f ca="1">م1!K10</f>
        <v>#NAME?</v>
      </c>
      <c r="J10" s="130" t="e">
        <f t="shared" ca="1" si="0"/>
        <v>#NAME?</v>
      </c>
      <c r="K10" s="134" t="e">
        <f t="shared" ca="1" si="1"/>
        <v>#NAME?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 t="e">
        <f ca="1">_mod2(SUM(ش4!G11,ش4!F11%,ش5!G11,ش5!F11%,ش6!G11,ش6!F11%),1)*100</f>
        <v>#NAME?</v>
      </c>
      <c r="G11" s="9">
        <f>INT(SUM(ش4!G11,ش4!F11%,ش5!G11,ش5!F11%,ش6!G11,ش6!F11%))</f>
        <v>0</v>
      </c>
      <c r="H11" s="132" t="e">
        <f ca="1">م1!J11</f>
        <v>#NAME?</v>
      </c>
      <c r="I11" s="133" t="e">
        <f ca="1">م1!K11</f>
        <v>#NAME?</v>
      </c>
      <c r="J11" s="130" t="e">
        <f t="shared" ca="1" si="0"/>
        <v>#NAME?</v>
      </c>
      <c r="K11" s="134" t="e">
        <f t="shared" ca="1" si="1"/>
        <v>#NAME?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 t="e">
        <f ca="1">_mod2(SUM(ش4!G12,ش4!F12%,ش5!G12,ش5!F12%,ش6!G12,ش6!F12%),1)*100</f>
        <v>#NAME?</v>
      </c>
      <c r="G12" s="9">
        <f>INT(SUM(ش4!G12,ش4!F12%,ش5!G12,ش5!F12%,ش6!G12,ش6!F12%))</f>
        <v>19624000</v>
      </c>
      <c r="H12" s="132" t="e">
        <f ca="1">م1!J12</f>
        <v>#NAME?</v>
      </c>
      <c r="I12" s="133" t="e">
        <f ca="1">م1!K12</f>
        <v>#NAME?</v>
      </c>
      <c r="J12" s="130" t="e">
        <f t="shared" ca="1" si="0"/>
        <v>#NAME?</v>
      </c>
      <c r="K12" s="134" t="e">
        <f t="shared" ca="1" si="1"/>
        <v>#NAME?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 t="e">
        <f ca="1">_mod2(SUM(ش4!G13,ش4!F13%,ش5!G13,ش5!F13%,ش6!G13,ش6!F13%),1)*100</f>
        <v>#NAME?</v>
      </c>
      <c r="G13" s="9">
        <f>INT(SUM(ش4!G13,ش4!F13%,ش5!G13,ش5!F13%,ش6!G13,ش6!F13%))</f>
        <v>6389460</v>
      </c>
      <c r="H13" s="132" t="e">
        <f ca="1">م1!J13</f>
        <v>#NAME?</v>
      </c>
      <c r="I13" s="133" t="e">
        <f ca="1">م1!K13</f>
        <v>#NAME?</v>
      </c>
      <c r="J13" s="130" t="e">
        <f t="shared" ca="1" si="0"/>
        <v>#NAME?</v>
      </c>
      <c r="K13" s="134" t="e">
        <f t="shared" ca="1" si="1"/>
        <v>#NAME?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 t="e">
        <f ca="1">_mod2(SUM(ش4!G14,ش4!F14%,ش5!G14,ش5!F14%,ش6!G14,ش6!F14%),1)*100</f>
        <v>#NAME?</v>
      </c>
      <c r="G14" s="9">
        <f>INT(SUM(ش4!G14,ش4!F14%,ش5!G14,ش5!F14%,ش6!G14,ش6!F14%))</f>
        <v>13540560</v>
      </c>
      <c r="H14" s="132" t="e">
        <f ca="1">م1!J14</f>
        <v>#NAME?</v>
      </c>
      <c r="I14" s="133" t="e">
        <f ca="1">م1!K14</f>
        <v>#NAME?</v>
      </c>
      <c r="J14" s="130" t="e">
        <f t="shared" ca="1" si="0"/>
        <v>#NAME?</v>
      </c>
      <c r="K14" s="134" t="e">
        <f t="shared" ca="1" si="1"/>
        <v>#NAME?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 t="e">
        <f ca="1">_mod2(SUM(ش4!G15,ش4!F15%,ش5!G15,ش5!F15%,ش6!G15,ش6!F15%),1)*100</f>
        <v>#NAME?</v>
      </c>
      <c r="G15" s="10">
        <f>INT(SUM(ش4!G15,ش4!F15%,ش5!G15,ش5!F15%,ش6!G15,ش6!F15%))</f>
        <v>25100014</v>
      </c>
      <c r="H15" s="139" t="e">
        <f ca="1">م1!J15</f>
        <v>#NAME?</v>
      </c>
      <c r="I15" s="140" t="e">
        <f ca="1">م1!K15</f>
        <v>#NAME?</v>
      </c>
      <c r="J15" s="138" t="e">
        <f t="shared" ca="1" si="0"/>
        <v>#NAME?</v>
      </c>
      <c r="K15" s="141" t="e">
        <f t="shared" ca="1" si="1"/>
        <v>#NAME?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 t="e">
        <f ca="1">(SUM(G17,G20)+SUM(F17,F20)%-G16)*100</f>
        <v>#NAME?</v>
      </c>
      <c r="G16" s="272" t="e">
        <f ca="1">INT(SUM(G17,G20)+(SUM(F17,F20))%)</f>
        <v>#NAME?</v>
      </c>
      <c r="H16" s="271" t="e">
        <f ca="1">(SUM(I17,I20)+SUM(H17,H20)%-I16)*100</f>
        <v>#NAME?</v>
      </c>
      <c r="I16" s="273" t="e">
        <f ca="1">INT(SUM(I17,I20)+(SUM(H17,H20))%)</f>
        <v>#NAME?</v>
      </c>
      <c r="J16" s="274" t="e">
        <f t="shared" ca="1" si="0"/>
        <v>#NAME?</v>
      </c>
      <c r="K16" s="275" t="e">
        <f t="shared" ca="1" si="1"/>
        <v>#NAME?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 t="e">
        <f ca="1">(SUM(G18:G19)+SUM(F18:F19)%-G17)*100</f>
        <v>#NAME?</v>
      </c>
      <c r="G17" s="272" t="e">
        <f ca="1">INT(SUM(G18:G19)+(SUM(F18:F19))%)</f>
        <v>#NAME?</v>
      </c>
      <c r="H17" s="271" t="e">
        <f ca="1">(SUM(I18:I19)+SUM(H18:H19)%-I17)*100</f>
        <v>#NAME?</v>
      </c>
      <c r="I17" s="273" t="e">
        <f ca="1">INT(SUM(I18:I19)+(SUM(H18:H19))%)</f>
        <v>#NAME?</v>
      </c>
      <c r="J17" s="274" t="e">
        <f t="shared" ca="1" si="0"/>
        <v>#NAME?</v>
      </c>
      <c r="K17" s="275" t="e">
        <f t="shared" ca="1" si="1"/>
        <v>#NAME?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 t="e">
        <f ca="1">_mod2(SUM(ش4!G18,ش4!F18%,ش5!G18,ش5!F18%,ش6!G18,ش6!F18%),1)*100</f>
        <v>#NAME?</v>
      </c>
      <c r="G18" s="8">
        <f>INT(SUM(ش4!G18,ش4!F18%,ش5!G18,ش5!F18%,ش6!G18,ش6!F18%))</f>
        <v>0</v>
      </c>
      <c r="H18" s="125" t="e">
        <f ca="1">م1!J18</f>
        <v>#NAME?</v>
      </c>
      <c r="I18" s="126" t="e">
        <f ca="1">م1!K18</f>
        <v>#NAME?</v>
      </c>
      <c r="J18" s="124" t="e">
        <f t="shared" ca="1" si="0"/>
        <v>#NAME?</v>
      </c>
      <c r="K18" s="127" t="e">
        <f t="shared" ca="1" si="1"/>
        <v>#NAME?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 t="e">
        <f ca="1">_mod2(SUM(ش4!G19,ش4!F19%,ش5!G19,ش5!F19%,ش6!G19,ش6!F19%),1)*100</f>
        <v>#NAME?</v>
      </c>
      <c r="G19" s="10">
        <f>INT(SUM(ش4!G19,ش4!F19%,ش5!G19,ش5!F19%,ش6!G19,ش6!F19%))</f>
        <v>0</v>
      </c>
      <c r="H19" s="139" t="e">
        <f ca="1">م1!J19</f>
        <v>#NAME?</v>
      </c>
      <c r="I19" s="140" t="e">
        <f ca="1">م1!K19</f>
        <v>#NAME?</v>
      </c>
      <c r="J19" s="138" t="e">
        <f t="shared" ca="1" si="0"/>
        <v>#NAME?</v>
      </c>
      <c r="K19" s="141" t="e">
        <f t="shared" ca="1" si="1"/>
        <v>#NAME?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 t="e">
        <f ca="1">(SUM(G21:G22)+SUM(F21:F22)%-G20)*100</f>
        <v>#NAME?</v>
      </c>
      <c r="G20" s="272" t="e">
        <f ca="1">INT(SUM(G21:G22)+(SUM(F21:F22))%)</f>
        <v>#NAME?</v>
      </c>
      <c r="H20" s="271" t="e">
        <f ca="1">(SUM(I21:I22)+SUM(H21:H22)%-I20)*100</f>
        <v>#NAME?</v>
      </c>
      <c r="I20" s="273" t="e">
        <f ca="1">INT(SUM(I21:I22)+(SUM(H21:H22))%)</f>
        <v>#NAME?</v>
      </c>
      <c r="J20" s="274" t="e">
        <f t="shared" ca="1" si="0"/>
        <v>#NAME?</v>
      </c>
      <c r="K20" s="275" t="e">
        <f t="shared" ca="1" si="1"/>
        <v>#NAME?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 t="e">
        <f ca="1">_mod2(SUM(ش4!G21,ش4!F21%,ش5!G21,ش5!F21%,ش6!G21,ش6!F21%),1)*100</f>
        <v>#NAME?</v>
      </c>
      <c r="G21" s="8">
        <f>INT(SUM(ش4!G21,ش4!F21%,ش5!G21,ش5!F21%,ش6!G21,ش6!F21%))</f>
        <v>0</v>
      </c>
      <c r="H21" s="125" t="e">
        <f ca="1">م1!J21</f>
        <v>#NAME?</v>
      </c>
      <c r="I21" s="126" t="e">
        <f ca="1">م1!K21</f>
        <v>#NAME?</v>
      </c>
      <c r="J21" s="124" t="e">
        <f t="shared" ca="1" si="0"/>
        <v>#NAME?</v>
      </c>
      <c r="K21" s="127" t="e">
        <f t="shared" ca="1" si="1"/>
        <v>#NAME?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 t="e">
        <f ca="1">_mod2(SUM(ش4!G22,ش4!F22%,ش5!G22,ش5!F22%,ش6!G22,ش6!F22%),1)*100</f>
        <v>#NAME?</v>
      </c>
      <c r="G22" s="10">
        <f>INT(SUM(ش4!G22,ش4!F22%,ش5!G22,ش5!F22%,ش6!G22,ش6!F22%))</f>
        <v>0</v>
      </c>
      <c r="H22" s="139" t="e">
        <f ca="1">م1!J22</f>
        <v>#NAME?</v>
      </c>
      <c r="I22" s="140" t="e">
        <f ca="1">م1!K22</f>
        <v>#NAME?</v>
      </c>
      <c r="J22" s="138" t="e">
        <f t="shared" ca="1" si="0"/>
        <v>#NAME?</v>
      </c>
      <c r="K22" s="141" t="e">
        <f t="shared" ca="1" si="1"/>
        <v>#NAME?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 t="e">
        <f ca="1">(SUM(G24)+SUM(F24)%-G23)*100</f>
        <v>#NAME?</v>
      </c>
      <c r="G23" s="272" t="e">
        <f ca="1">INT(SUM(G24)+(SUM(F24))%)</f>
        <v>#NAME?</v>
      </c>
      <c r="H23" s="271" t="e">
        <f ca="1">(SUM(I24)+SUM(H24)%-I23)*100</f>
        <v>#NAME?</v>
      </c>
      <c r="I23" s="273" t="e">
        <f ca="1">INT(SUM(I24)+(SUM(H24))%)</f>
        <v>#NAME?</v>
      </c>
      <c r="J23" s="274" t="e">
        <f t="shared" ca="1" si="0"/>
        <v>#NAME?</v>
      </c>
      <c r="K23" s="275" t="e">
        <f t="shared" ca="1" si="1"/>
        <v>#NAME?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 t="e">
        <f ca="1">(SUM(G25)+SUM(F25)%-G24)*100</f>
        <v>#NAME?</v>
      </c>
      <c r="G24" s="272" t="e">
        <f ca="1">INT(SUM(G25)+(SUM(F25))%)</f>
        <v>#NAME?</v>
      </c>
      <c r="H24" s="271" t="e">
        <f ca="1">(SUM(I25)+SUM(H25)%-I24)*100</f>
        <v>#NAME?</v>
      </c>
      <c r="I24" s="273" t="e">
        <f ca="1">INT(SUM(I25)+(SUM(H25))%)</f>
        <v>#NAME?</v>
      </c>
      <c r="J24" s="274" t="e">
        <f t="shared" ca="1" si="0"/>
        <v>#NAME?</v>
      </c>
      <c r="K24" s="275" t="e">
        <f t="shared" ca="1" si="1"/>
        <v>#NAME?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 t="e">
        <f ca="1">_mod2(SUM(ش4!G25,ش4!F25%,ش5!G25,ش5!F25%,ش6!G25,ش6!F25%),1)*100</f>
        <v>#NAME?</v>
      </c>
      <c r="G25" s="11">
        <f>INT(SUM(ش4!G25,ش4!F25%,ش5!G25,ش5!F25%,ش6!G25,ش6!F25%))</f>
        <v>0</v>
      </c>
      <c r="H25" s="118" t="e">
        <f ca="1">م1!J25</f>
        <v>#NAME?</v>
      </c>
      <c r="I25" s="119" t="e">
        <f ca="1">م1!K25</f>
        <v>#NAME?</v>
      </c>
      <c r="J25" s="116" t="e">
        <f t="shared" ca="1" si="0"/>
        <v>#NAME?</v>
      </c>
      <c r="K25" s="120" t="e">
        <f t="shared" ca="1" si="1"/>
        <v>#NAME?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 t="e">
        <f ca="1">(SUM(G27)+SUM(F27)%-G26)*100</f>
        <v>#NAME?</v>
      </c>
      <c r="G26" s="272" t="e">
        <f ca="1">INT(SUM(G27)+(SUM(F27))%)</f>
        <v>#NAME?</v>
      </c>
      <c r="H26" s="271" t="e">
        <f ca="1">(SUM(I27)+SUM(H27)%-I26)*100</f>
        <v>#NAME?</v>
      </c>
      <c r="I26" s="273" t="e">
        <f ca="1">INT(SUM(I27)+(SUM(H27))%)</f>
        <v>#NAME?</v>
      </c>
      <c r="J26" s="274" t="e">
        <f t="shared" ca="1" si="0"/>
        <v>#NAME?</v>
      </c>
      <c r="K26" s="275" t="e">
        <f t="shared" ca="1" si="1"/>
        <v>#NAME?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 t="e">
        <f ca="1">(SUM(G28:G30)+SUM(F28:F30)%-G27)*100</f>
        <v>#NAME?</v>
      </c>
      <c r="G27" s="272" t="e">
        <f ca="1">INT(SUM(G28:G30)+(SUM(F28:F30))%)</f>
        <v>#NAME?</v>
      </c>
      <c r="H27" s="271" t="e">
        <f ca="1">(SUM(I28:I30)+SUM(H28:H30)%-I27)*100</f>
        <v>#NAME?</v>
      </c>
      <c r="I27" s="273" t="e">
        <f ca="1">INT(SUM(I28:I30)+(SUM(H28:H30))%)</f>
        <v>#NAME?</v>
      </c>
      <c r="J27" s="274" t="e">
        <f t="shared" ca="1" si="0"/>
        <v>#NAME?</v>
      </c>
      <c r="K27" s="275" t="e">
        <f t="shared" ca="1" si="1"/>
        <v>#NAME?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 t="e">
        <f ca="1">_mod2(SUM(ش4!G28,ش4!F28%,ش5!G28,ش5!F28%,ش6!G28,ش6!F28%),1)*100</f>
        <v>#NAME?</v>
      </c>
      <c r="G28" s="8">
        <f>INT(SUM(ش4!G28,ش4!F28%,ش5!G28,ش5!F28%,ش6!G28,ش6!F28%))</f>
        <v>0</v>
      </c>
      <c r="H28" s="125" t="e">
        <f ca="1">م1!J28</f>
        <v>#NAME?</v>
      </c>
      <c r="I28" s="126" t="e">
        <f ca="1">م1!K28</f>
        <v>#NAME?</v>
      </c>
      <c r="J28" s="124" t="e">
        <f t="shared" ca="1" si="0"/>
        <v>#NAME?</v>
      </c>
      <c r="K28" s="127" t="e">
        <f t="shared" ca="1" si="1"/>
        <v>#NAME?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 t="e">
        <f ca="1">_mod2(SUM(ش4!G29,ش4!F29%,ش5!G29,ش5!F29%,ش6!G29,ش6!F29%),1)*100</f>
        <v>#NAME?</v>
      </c>
      <c r="G29" s="9">
        <f>INT(SUM(ش4!G29,ش4!F29%,ش5!G29,ش5!F29%,ش6!G29,ش6!F29%))</f>
        <v>0</v>
      </c>
      <c r="H29" s="132" t="e">
        <f ca="1">م1!J29</f>
        <v>#NAME?</v>
      </c>
      <c r="I29" s="133" t="e">
        <f ca="1">م1!K29</f>
        <v>#NAME?</v>
      </c>
      <c r="J29" s="130" t="e">
        <f t="shared" ca="1" si="0"/>
        <v>#NAME?</v>
      </c>
      <c r="K29" s="134" t="e">
        <f t="shared" ca="1" si="1"/>
        <v>#NAME?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 t="e">
        <f ca="1">_mod2(SUM(ش4!G30,ش4!F30%,ش5!G30,ش5!F30%,ش6!G30,ش6!F30%),1)*100</f>
        <v>#NAME?</v>
      </c>
      <c r="G30" s="10">
        <f>INT(SUM(ش4!G30,ش4!F30%,ش5!G30,ش5!F30%,ش6!G30,ش6!F30%))</f>
        <v>0</v>
      </c>
      <c r="H30" s="139" t="e">
        <f ca="1">م1!J30</f>
        <v>#NAME?</v>
      </c>
      <c r="I30" s="140" t="e">
        <f ca="1">م1!K30</f>
        <v>#NAME?</v>
      </c>
      <c r="J30" s="138" t="e">
        <f t="shared" ca="1" si="0"/>
        <v>#NAME?</v>
      </c>
      <c r="K30" s="141" t="e">
        <f t="shared" ca="1" si="1"/>
        <v>#NAME?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 t="e">
        <f ca="1">(SUM(G32,G34,G38)+SUM(F32,F34,F38)%-G31)*100</f>
        <v>#NAME?</v>
      </c>
      <c r="G31" s="272" t="e">
        <f ca="1">INT(SUM(G32,G34,G38)+(SUM(F32,F34,F38))%)</f>
        <v>#NAME?</v>
      </c>
      <c r="H31" s="271" t="e">
        <f ca="1">(SUM(I32,I34,I38)+SUM(H32,H34,H38)%-I31)*100</f>
        <v>#NAME?</v>
      </c>
      <c r="I31" s="273" t="e">
        <f ca="1">INT(SUM(I32,I34,I38)+(SUM(H32,H34,H38))%)</f>
        <v>#NAME?</v>
      </c>
      <c r="J31" s="274" t="e">
        <f t="shared" ca="1" si="0"/>
        <v>#NAME?</v>
      </c>
      <c r="K31" s="275" t="e">
        <f t="shared" ca="1" si="1"/>
        <v>#NAME?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 t="e">
        <f ca="1">(SUM(G33)+SUM(F33)%-G32)*100</f>
        <v>#NAME?</v>
      </c>
      <c r="G32" s="272" t="e">
        <f ca="1">INT(SUM(G33)+(SUM(F33))%)</f>
        <v>#NAME?</v>
      </c>
      <c r="H32" s="271" t="e">
        <f ca="1">(SUM(I33)+SUM(H33)%-I32)*100</f>
        <v>#NAME?</v>
      </c>
      <c r="I32" s="273" t="e">
        <f ca="1">INT(SUM(I33)+(SUM(H33))%)</f>
        <v>#NAME?</v>
      </c>
      <c r="J32" s="274" t="e">
        <f t="shared" ca="1" si="0"/>
        <v>#NAME?</v>
      </c>
      <c r="K32" s="275" t="e">
        <f t="shared" ca="1" si="1"/>
        <v>#NAME?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 t="e">
        <f ca="1">_mod2(SUM(ش4!G33,ش4!F33%,ش5!G33,ش5!F33%,ش6!G33,ش6!F33%),1)*100</f>
        <v>#NAME?</v>
      </c>
      <c r="G33" s="11">
        <f>INT(SUM(ش4!G33,ش4!F33%,ش5!G33,ش5!F33%,ش6!G33,ش6!F33%))</f>
        <v>0</v>
      </c>
      <c r="H33" s="118" t="e">
        <f ca="1">م1!J33</f>
        <v>#NAME?</v>
      </c>
      <c r="I33" s="119" t="e">
        <f ca="1">م1!K33</f>
        <v>#NAME?</v>
      </c>
      <c r="J33" s="116" t="e">
        <f t="shared" ca="1" si="0"/>
        <v>#NAME?</v>
      </c>
      <c r="K33" s="120" t="e">
        <f t="shared" ca="1" si="1"/>
        <v>#NAME?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 t="e">
        <f ca="1">(SUM(G35:G37)+SUM(F35:F37)%-G34)*100</f>
        <v>#NAME?</v>
      </c>
      <c r="G34" s="272" t="e">
        <f ca="1">INT(SUM(G35:G37)+(SUM(F35:F37))%)</f>
        <v>#NAME?</v>
      </c>
      <c r="H34" s="271" t="e">
        <f ca="1">(SUM(I35:I37)+SUM(H35:H37)%-I34)*100</f>
        <v>#NAME?</v>
      </c>
      <c r="I34" s="273" t="e">
        <f ca="1">INT(SUM(I35:I37)+(SUM(H35:H37))%)</f>
        <v>#NAME?</v>
      </c>
      <c r="J34" s="274" t="e">
        <f t="shared" ca="1" si="0"/>
        <v>#NAME?</v>
      </c>
      <c r="K34" s="275" t="e">
        <f t="shared" ca="1" si="1"/>
        <v>#NAME?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 t="e">
        <f ca="1">_mod2(SUM(ش4!G35,ش4!F35%,ش5!G35,ش5!F35%,ش6!G35,ش6!F35%),1)*100</f>
        <v>#NAME?</v>
      </c>
      <c r="G35" s="8">
        <f>INT(SUM(ش4!G35,ش4!F35%,ش5!G35,ش5!F35%,ش6!G35,ش6!F35%))</f>
        <v>0</v>
      </c>
      <c r="H35" s="125" t="e">
        <f ca="1">م1!J35</f>
        <v>#NAME?</v>
      </c>
      <c r="I35" s="126" t="e">
        <f ca="1">م1!K35</f>
        <v>#NAME?</v>
      </c>
      <c r="J35" s="124" t="e">
        <f t="shared" ca="1" si="0"/>
        <v>#NAME?</v>
      </c>
      <c r="K35" s="127" t="e">
        <f t="shared" ca="1" si="1"/>
        <v>#NAME?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 t="e">
        <f ca="1">_mod2(SUM(ش4!G36,ش4!F36%,ش5!G36,ش5!F36%,ش6!G36,ش6!F36%),1)*100</f>
        <v>#NAME?</v>
      </c>
      <c r="G36" s="9">
        <f>INT(SUM(ش4!G36,ش4!F36%,ش5!G36,ش5!F36%,ش6!G36,ش6!F36%))</f>
        <v>0</v>
      </c>
      <c r="H36" s="132" t="e">
        <f ca="1">م1!J36</f>
        <v>#NAME?</v>
      </c>
      <c r="I36" s="133" t="e">
        <f ca="1">م1!K36</f>
        <v>#NAME?</v>
      </c>
      <c r="J36" s="130" t="e">
        <f t="shared" ca="1" si="0"/>
        <v>#NAME?</v>
      </c>
      <c r="K36" s="134" t="e">
        <f t="shared" ca="1" si="1"/>
        <v>#NAME?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 t="e">
        <f ca="1">_mod2(SUM(ش4!G37,ش4!F37%,ش5!G37,ش5!F37%,ش6!G37,ش6!F37%),1)*100</f>
        <v>#NAME?</v>
      </c>
      <c r="G37" s="10">
        <f>INT(SUM(ش4!G37,ش4!F37%,ش5!G37,ش5!F37%,ش6!G37,ش6!F37%))</f>
        <v>0</v>
      </c>
      <c r="H37" s="139" t="e">
        <f ca="1">م1!J37</f>
        <v>#NAME?</v>
      </c>
      <c r="I37" s="140" t="e">
        <f ca="1">م1!K37</f>
        <v>#NAME?</v>
      </c>
      <c r="J37" s="138" t="e">
        <f t="shared" ca="1" si="0"/>
        <v>#NAME?</v>
      </c>
      <c r="K37" s="141" t="e">
        <f t="shared" ca="1" si="1"/>
        <v>#NAME?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 t="e">
        <f ca="1">(SUM(G39:G46)+SUM(F39:F46)%-G38)*100</f>
        <v>#NAME?</v>
      </c>
      <c r="G38" s="272" t="e">
        <f ca="1">INT(SUM(G39:G46)+(SUM(F39:F46))%)</f>
        <v>#NAME?</v>
      </c>
      <c r="H38" s="271" t="e">
        <f ca="1">(SUM(I39:I46)+SUM(H39:H46)%-I38)*100</f>
        <v>#NAME?</v>
      </c>
      <c r="I38" s="273" t="e">
        <f ca="1">INT(SUM(I39:I46)+(SUM(H39:H46))%)</f>
        <v>#NAME?</v>
      </c>
      <c r="J38" s="274" t="e">
        <f t="shared" ca="1" si="0"/>
        <v>#NAME?</v>
      </c>
      <c r="K38" s="275" t="e">
        <f t="shared" ca="1" si="1"/>
        <v>#NAME?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 t="e">
        <f ca="1">_mod2(SUM(ش4!G39,ش4!F39%,ش5!G39,ش5!F39%,ش6!G39,ش6!F39%),1)*100</f>
        <v>#NAME?</v>
      </c>
      <c r="G39" s="8">
        <f>INT(SUM(ش4!G39,ش4!F39%,ش5!G39,ش5!F39%,ش6!G39,ش6!F39%))</f>
        <v>0</v>
      </c>
      <c r="H39" s="125" t="e">
        <f ca="1">م1!J39</f>
        <v>#NAME?</v>
      </c>
      <c r="I39" s="126" t="e">
        <f ca="1">م1!K39</f>
        <v>#NAME?</v>
      </c>
      <c r="J39" s="124" t="e">
        <f t="shared" ca="1" si="0"/>
        <v>#NAME?</v>
      </c>
      <c r="K39" s="127" t="e">
        <f t="shared" ca="1" si="1"/>
        <v>#NAME?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 t="e">
        <f ca="1">_mod2(SUM(ش4!G40,ش4!F40%,ش5!G40,ش5!F40%,ش6!G40,ش6!F40%),1)*100</f>
        <v>#NAME?</v>
      </c>
      <c r="G40" s="9">
        <f>INT(SUM(ش4!G40,ش4!F40%,ش5!G40,ش5!F40%,ش6!G40,ش6!F40%))</f>
        <v>0</v>
      </c>
      <c r="H40" s="132" t="e">
        <f ca="1">م1!J40</f>
        <v>#NAME?</v>
      </c>
      <c r="I40" s="133" t="e">
        <f ca="1">م1!K40</f>
        <v>#NAME?</v>
      </c>
      <c r="J40" s="130" t="e">
        <f t="shared" ca="1" si="0"/>
        <v>#NAME?</v>
      </c>
      <c r="K40" s="134" t="e">
        <f t="shared" ca="1" si="1"/>
        <v>#NAME?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 t="e">
        <f ca="1">_mod2(SUM(ش4!G41,ش4!F41%,ش5!G41,ش5!F41%,ش6!G41,ش6!F41%),1)*100</f>
        <v>#NAME?</v>
      </c>
      <c r="G41" s="9">
        <f>INT(SUM(ش4!G41,ش4!F41%,ش5!G41,ش5!F41%,ش6!G41,ش6!F41%))</f>
        <v>0</v>
      </c>
      <c r="H41" s="132" t="e">
        <f ca="1">م1!J41</f>
        <v>#NAME?</v>
      </c>
      <c r="I41" s="133" t="e">
        <f ca="1">م1!K41</f>
        <v>#NAME?</v>
      </c>
      <c r="J41" s="130" t="e">
        <f t="shared" ca="1" si="0"/>
        <v>#NAME?</v>
      </c>
      <c r="K41" s="134" t="e">
        <f t="shared" ca="1" si="1"/>
        <v>#NAME?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 t="e">
        <f ca="1">_mod2(SUM(ش4!G42,ش4!F42%,ش5!G42,ش5!F42%,ش6!G42,ش6!F42%),1)*100</f>
        <v>#NAME?</v>
      </c>
      <c r="G42" s="9">
        <f>INT(SUM(ش4!G42,ش4!F42%,ش5!G42,ش5!F42%,ش6!G42,ش6!F42%))</f>
        <v>0</v>
      </c>
      <c r="H42" s="132" t="e">
        <f ca="1">م1!J42</f>
        <v>#NAME?</v>
      </c>
      <c r="I42" s="133" t="e">
        <f ca="1">م1!K42</f>
        <v>#NAME?</v>
      </c>
      <c r="J42" s="130" t="e">
        <f t="shared" ca="1" si="0"/>
        <v>#NAME?</v>
      </c>
      <c r="K42" s="134" t="e">
        <f t="shared" ca="1" si="1"/>
        <v>#NAME?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 t="e">
        <f ca="1">_mod2(SUM(ش4!G43,ش4!F43%,ش5!G43,ش5!F43%,ش6!G43,ش6!F43%),1)*100</f>
        <v>#NAME?</v>
      </c>
      <c r="G43" s="9">
        <f>INT(SUM(ش4!G43,ش4!F43%,ش5!G43,ش5!F43%,ش6!G43,ش6!F43%))</f>
        <v>0</v>
      </c>
      <c r="H43" s="132" t="e">
        <f ca="1">م1!J43</f>
        <v>#NAME?</v>
      </c>
      <c r="I43" s="133" t="e">
        <f ca="1">م1!K43</f>
        <v>#NAME?</v>
      </c>
      <c r="J43" s="130" t="e">
        <f t="shared" ca="1" si="0"/>
        <v>#NAME?</v>
      </c>
      <c r="K43" s="134" t="e">
        <f t="shared" ca="1" si="1"/>
        <v>#NAME?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 t="e">
        <f ca="1">_mod2(SUM(ش4!G44,ش4!F44%,ش5!G44,ش5!F44%,ش6!G44,ش6!F44%),1)*100</f>
        <v>#NAME?</v>
      </c>
      <c r="G44" s="9">
        <f>INT(SUM(ش4!G44,ش4!F44%,ش5!G44,ش5!F44%,ش6!G44,ش6!F44%))</f>
        <v>0</v>
      </c>
      <c r="H44" s="132" t="e">
        <f ca="1">م1!J44</f>
        <v>#NAME?</v>
      </c>
      <c r="I44" s="133" t="e">
        <f ca="1">م1!K44</f>
        <v>#NAME?</v>
      </c>
      <c r="J44" s="130" t="e">
        <f t="shared" ca="1" si="0"/>
        <v>#NAME?</v>
      </c>
      <c r="K44" s="134" t="e">
        <f t="shared" ca="1" si="1"/>
        <v>#NAME?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 t="e">
        <f ca="1">_mod2(SUM(ش4!G45,ش4!F45%,ش5!G45,ش5!F45%,ش6!G45,ش6!F45%),1)*100</f>
        <v>#NAME?</v>
      </c>
      <c r="G45" s="9">
        <f>INT(SUM(ش4!G45,ش4!F45%,ش5!G45,ش5!F45%,ش6!G45,ش6!F45%))</f>
        <v>0</v>
      </c>
      <c r="H45" s="132" t="e">
        <f ca="1">م1!J45</f>
        <v>#NAME?</v>
      </c>
      <c r="I45" s="133" t="e">
        <f ca="1">م1!K45</f>
        <v>#NAME?</v>
      </c>
      <c r="J45" s="130" t="e">
        <f t="shared" ca="1" si="0"/>
        <v>#NAME?</v>
      </c>
      <c r="K45" s="134" t="e">
        <f t="shared" ca="1" si="1"/>
        <v>#NAME?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 t="e">
        <f ca="1">_mod2(SUM(ش4!G46,ش4!F46%,ش5!G46,ش5!F46%,ش6!G46,ش6!F46%),1)*100</f>
        <v>#NAME?</v>
      </c>
      <c r="G46" s="12">
        <f>INT(SUM(ش4!G46,ش4!F46%,ش5!G46,ش5!F46%,ش6!G46,ش6!F46%))</f>
        <v>0</v>
      </c>
      <c r="H46" s="150" t="e">
        <f ca="1">م1!J46</f>
        <v>#NAME?</v>
      </c>
      <c r="I46" s="151" t="e">
        <f ca="1">م1!K46</f>
        <v>#NAME?</v>
      </c>
      <c r="J46" s="148" t="e">
        <f t="shared" ca="1" si="0"/>
        <v>#NAME?</v>
      </c>
      <c r="K46" s="152" t="e">
        <f t="shared" ca="1" si="1"/>
        <v>#NAME?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المدة الثانية2024م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المدة الجارية</v>
      </c>
      <c r="G49" s="487">
        <f>G$2</f>
        <v>0</v>
      </c>
      <c r="H49" s="486" t="str">
        <f>$H$2</f>
        <v>المدة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 t="e">
        <f ca="1">(SUM(G55)+SUM(F55)%-G51)*100</f>
        <v>#NAME?</v>
      </c>
      <c r="G51" s="266" t="e">
        <f ca="1">INT(SUM(G55)+(SUM(F55))%)</f>
        <v>#NAME?</v>
      </c>
      <c r="H51" s="265" t="e">
        <f ca="1">(SUM(I55)+SUM(H55)%-I51)*100</f>
        <v>#NAME?</v>
      </c>
      <c r="I51" s="267" t="e">
        <f ca="1">INT(SUM(I55)+(SUM(H55))%)</f>
        <v>#NAME?</v>
      </c>
      <c r="J51" s="268" t="e">
        <f t="shared" ref="J51:J65" ca="1" si="2">(SUM(G51,I51)+SUM(F51,H51)%-K51)*100</f>
        <v>#NAME?</v>
      </c>
      <c r="K51" s="269" t="e">
        <f t="shared" ref="K51:K65" ca="1" si="3">INT(SUM(G51,I51)+SUM(F51,H51)%)</f>
        <v>#NAME?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 t="e">
        <f ca="1">_mod2(SUM(ش4!G52,ش4!F52%,ش5!G52,ش5!F52%,ش6!G52,ش6!F52%),1)*100</f>
        <v>#NAME?</v>
      </c>
      <c r="G52" s="13">
        <f>INT(SUM(ش4!G52,ش4!F52%,ش5!G52,ش5!F52%,ش6!G52,ش6!F52%))</f>
        <v>0</v>
      </c>
      <c r="H52" s="161" t="e">
        <f ca="1">م1!J52</f>
        <v>#NAME?</v>
      </c>
      <c r="I52" s="162" t="e">
        <f ca="1">م1!K52</f>
        <v>#NAME?</v>
      </c>
      <c r="J52" s="159" t="e">
        <f t="shared" ca="1" si="2"/>
        <v>#NAME?</v>
      </c>
      <c r="K52" s="163" t="e">
        <f t="shared" ca="1" si="3"/>
        <v>#NAME?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 t="e">
        <f ca="1">_mod2(SUM(ش4!G53,ش4!F53%,ش5!G53,ش5!F53%,ش6!G53,ش6!F53%),1)*100</f>
        <v>#NAME?</v>
      </c>
      <c r="G53" s="9">
        <f>INT(SUM(ش4!G53,ش4!F53%,ش5!G53,ش5!F53%,ش6!G53,ش6!F53%))</f>
        <v>0</v>
      </c>
      <c r="H53" s="132" t="e">
        <f ca="1">م1!J53</f>
        <v>#NAME?</v>
      </c>
      <c r="I53" s="133" t="e">
        <f ca="1">م1!K53</f>
        <v>#NAME?</v>
      </c>
      <c r="J53" s="130" t="e">
        <f t="shared" ca="1" si="2"/>
        <v>#NAME?</v>
      </c>
      <c r="K53" s="134" t="e">
        <f t="shared" ca="1" si="3"/>
        <v>#NAME?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 t="e">
        <f ca="1">_mod2(SUM(ش4!G54,ش4!F54%,ش5!G54,ش5!F54%,ش6!G54,ش6!F54%),1)*100</f>
        <v>#NAME?</v>
      </c>
      <c r="G54" s="14">
        <f>INT(SUM(ش4!G54,ش4!F54%,ش5!G54,ش5!F54%,ش6!G54,ش6!F54%))</f>
        <v>0</v>
      </c>
      <c r="H54" s="167" t="e">
        <f ca="1">م1!J54</f>
        <v>#NAME?</v>
      </c>
      <c r="I54" s="168" t="e">
        <f ca="1">م1!K54</f>
        <v>#NAME?</v>
      </c>
      <c r="J54" s="165" t="e">
        <f t="shared" ca="1" si="2"/>
        <v>#NAME?</v>
      </c>
      <c r="K54" s="169" t="e">
        <f t="shared" ca="1" si="3"/>
        <v>#NAME?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 t="e">
        <f ca="1">(SUM(G56,G60)+SUM(F56,F60)%-G55)*100</f>
        <v>#NAME?</v>
      </c>
      <c r="G55" s="272" t="e">
        <f ca="1">INT(SUM(G56,G60)+(SUM(F56,F60))%)</f>
        <v>#NAME?</v>
      </c>
      <c r="H55" s="271" t="e">
        <f ca="1">(SUM(I56,I60)+SUM(H56,H60)%-I55)*100</f>
        <v>#NAME?</v>
      </c>
      <c r="I55" s="273" t="e">
        <f ca="1">INT(SUM(I56,I60)+(SUM(H56,H60))%)</f>
        <v>#NAME?</v>
      </c>
      <c r="J55" s="274" t="e">
        <f t="shared" ca="1" si="2"/>
        <v>#NAME?</v>
      </c>
      <c r="K55" s="275" t="e">
        <f t="shared" ca="1" si="3"/>
        <v>#NAME?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 t="e">
        <f ca="1">(SUM(G57:G59)+SUM(F57:F59)%-G56)*100</f>
        <v>#NAME?</v>
      </c>
      <c r="G56" s="272" t="e">
        <f ca="1">INT(SUM(G57:G59)+(SUM(F57:F59))%)</f>
        <v>#NAME?</v>
      </c>
      <c r="H56" s="271" t="e">
        <f ca="1">(SUM(I57:I59)+SUM(H57:H59)%-I56)*100</f>
        <v>#NAME?</v>
      </c>
      <c r="I56" s="273" t="e">
        <f ca="1">INT(SUM(I57:I59)+(SUM(H57:H59))%)</f>
        <v>#NAME?</v>
      </c>
      <c r="J56" s="274" t="e">
        <f t="shared" ca="1" si="2"/>
        <v>#NAME?</v>
      </c>
      <c r="K56" s="275" t="e">
        <f t="shared" ca="1" si="3"/>
        <v>#NAME?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 t="e">
        <f ca="1">_mod2(SUM(ش4!G57,ش4!F57%,ش5!G57,ش5!F57%,ش6!G57,ش6!F57%),1)*100</f>
        <v>#NAME?</v>
      </c>
      <c r="G57" s="13">
        <f>INT(SUM(ش4!G57,ش4!F57%,ش5!G57,ش5!F57%,ش6!G57,ش6!F57%))</f>
        <v>0</v>
      </c>
      <c r="H57" s="161" t="e">
        <f ca="1">م1!J57</f>
        <v>#NAME?</v>
      </c>
      <c r="I57" s="162" t="e">
        <f ca="1">م1!K57</f>
        <v>#NAME?</v>
      </c>
      <c r="J57" s="159" t="e">
        <f t="shared" ca="1" si="2"/>
        <v>#NAME?</v>
      </c>
      <c r="K57" s="163" t="e">
        <f t="shared" ca="1" si="3"/>
        <v>#NAME?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 t="e">
        <f ca="1">_mod2(SUM(ش4!G58,ش4!F58%,ش5!G58,ش5!F58%,ش6!G58,ش6!F58%),1)*100</f>
        <v>#NAME?</v>
      </c>
      <c r="G58" s="9">
        <f>INT(SUM(ش4!G58,ش4!F58%,ش5!G58,ش5!F58%,ش6!G58,ش6!F58%))</f>
        <v>0</v>
      </c>
      <c r="H58" s="132" t="e">
        <f ca="1">م1!J58</f>
        <v>#NAME?</v>
      </c>
      <c r="I58" s="133" t="e">
        <f ca="1">م1!K58</f>
        <v>#NAME?</v>
      </c>
      <c r="J58" s="130" t="e">
        <f t="shared" ca="1" si="2"/>
        <v>#NAME?</v>
      </c>
      <c r="K58" s="134" t="e">
        <f t="shared" ca="1" si="3"/>
        <v>#NAME?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 t="e">
        <f ca="1">_mod2(SUM(ش4!G59,ش4!F59%,ش5!G59,ش5!F59%,ش6!G59,ش6!F59%),1)*100</f>
        <v>#NAME?</v>
      </c>
      <c r="G59" s="14">
        <f>INT(SUM(ش4!G59,ش4!F59%,ش5!G59,ش5!F59%,ش6!G59,ش6!F59%))</f>
        <v>0</v>
      </c>
      <c r="H59" s="167" t="e">
        <f ca="1">م1!J59</f>
        <v>#NAME?</v>
      </c>
      <c r="I59" s="168" t="e">
        <f ca="1">م1!K59</f>
        <v>#NAME?</v>
      </c>
      <c r="J59" s="165" t="e">
        <f t="shared" ca="1" si="2"/>
        <v>#NAME?</v>
      </c>
      <c r="K59" s="169" t="e">
        <f t="shared" ca="1" si="3"/>
        <v>#NAME?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 t="e">
        <f ca="1">(SUM(G61:G65)+SUM(F61:F65)%-G60)*100</f>
        <v>#NAME?</v>
      </c>
      <c r="G60" s="272" t="e">
        <f ca="1">INT(SUM(G61:G65)+(SUM(F61:F65))%)</f>
        <v>#NAME?</v>
      </c>
      <c r="H60" s="271" t="e">
        <f ca="1">(SUM(I61:I65)+SUM(H61:H65)%-I60)*100</f>
        <v>#NAME?</v>
      </c>
      <c r="I60" s="273" t="e">
        <f ca="1">INT(SUM(I61:I65)+(SUM(H61:H65))%)</f>
        <v>#NAME?</v>
      </c>
      <c r="J60" s="274" t="e">
        <f t="shared" ca="1" si="2"/>
        <v>#NAME?</v>
      </c>
      <c r="K60" s="275" t="e">
        <f t="shared" ca="1" si="3"/>
        <v>#NAME?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 t="e">
        <f ca="1">_mod2(SUM(ش4!G61,ش4!F61%,ش5!G61,ش5!F61%,ش6!G61,ش6!F61%),1)*100</f>
        <v>#NAME?</v>
      </c>
      <c r="G61" s="13">
        <f>INT(SUM(ش4!G61,ش4!F61%,ش5!G61,ش5!F61%,ش6!G61,ش6!F61%))</f>
        <v>0</v>
      </c>
      <c r="H61" s="161" t="e">
        <f ca="1">م1!J61</f>
        <v>#NAME?</v>
      </c>
      <c r="I61" s="162" t="e">
        <f ca="1">م1!K61</f>
        <v>#NAME?</v>
      </c>
      <c r="J61" s="159" t="e">
        <f t="shared" ca="1" si="2"/>
        <v>#NAME?</v>
      </c>
      <c r="K61" s="163" t="e">
        <f t="shared" ca="1" si="3"/>
        <v>#NAME?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 t="e">
        <f ca="1">_mod2(SUM(ش4!G62,ش4!F62%,ش5!G62,ش5!F62%,ش6!G62,ش6!F62%),1)*100</f>
        <v>#NAME?</v>
      </c>
      <c r="G62" s="9">
        <f>INT(SUM(ش4!G62,ش4!F62%,ش5!G62,ش5!F62%,ش6!G62,ش6!F62%))</f>
        <v>0</v>
      </c>
      <c r="H62" s="132" t="e">
        <f ca="1">م1!J62</f>
        <v>#NAME?</v>
      </c>
      <c r="I62" s="133" t="e">
        <f ca="1">م1!K62</f>
        <v>#NAME?</v>
      </c>
      <c r="J62" s="130" t="e">
        <f t="shared" ca="1" si="2"/>
        <v>#NAME?</v>
      </c>
      <c r="K62" s="134" t="e">
        <f t="shared" ca="1" si="3"/>
        <v>#NAME?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 t="e">
        <f ca="1">_mod2(SUM(ش4!G63,ش4!F63%,ش5!G63,ش5!F63%,ش6!G63,ش6!F63%),1)*100</f>
        <v>#NAME?</v>
      </c>
      <c r="G63" s="9">
        <f>INT(SUM(ش4!G63,ش4!F63%,ش5!G63,ش5!F63%,ش6!G63,ش6!F63%))</f>
        <v>0</v>
      </c>
      <c r="H63" s="132" t="e">
        <f ca="1">م1!J63</f>
        <v>#NAME?</v>
      </c>
      <c r="I63" s="133" t="e">
        <f ca="1">م1!K63</f>
        <v>#NAME?</v>
      </c>
      <c r="J63" s="130" t="e">
        <f t="shared" ca="1" si="2"/>
        <v>#NAME?</v>
      </c>
      <c r="K63" s="134" t="e">
        <f t="shared" ca="1" si="3"/>
        <v>#NAME?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 t="e">
        <f ca="1">_mod2(SUM(ش4!G64,ش4!F64%,ش5!G64,ش5!F64%,ش6!G64,ش6!F64%),1)*100</f>
        <v>#NAME?</v>
      </c>
      <c r="G64" s="9">
        <f>INT(SUM(ش4!G64,ش4!F64%,ش5!G64,ش5!F64%,ش6!G64,ش6!F64%))</f>
        <v>0</v>
      </c>
      <c r="H64" s="132" t="e">
        <f ca="1">م1!J64</f>
        <v>#NAME?</v>
      </c>
      <c r="I64" s="133" t="e">
        <f ca="1">م1!K64</f>
        <v>#NAME?</v>
      </c>
      <c r="J64" s="130" t="e">
        <f t="shared" ca="1" si="2"/>
        <v>#NAME?</v>
      </c>
      <c r="K64" s="134" t="e">
        <f t="shared" ca="1" si="3"/>
        <v>#NAME?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 t="e">
        <f ca="1">_mod2(SUM(ش4!G65,ش4!F65%,ش5!G65,ش5!F65%,ش6!G65,ش6!F65%),1)*100</f>
        <v>#NAME?</v>
      </c>
      <c r="G65" s="12">
        <f>INT(SUM(ش4!G65,ش4!F65%,ش5!G65,ش5!F65%,ش6!G65,ش6!F65%))</f>
        <v>0</v>
      </c>
      <c r="H65" s="150" t="e">
        <f ca="1">م1!J65</f>
        <v>#NAME?</v>
      </c>
      <c r="I65" s="151" t="e">
        <f ca="1">م1!K65</f>
        <v>#NAME?</v>
      </c>
      <c r="J65" s="148" t="e">
        <f t="shared" ca="1" si="2"/>
        <v>#NAME?</v>
      </c>
      <c r="K65" s="152" t="e">
        <f t="shared" ca="1" si="3"/>
        <v>#NAME?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 t="e">
        <f ca="1">(SUM(G68,G74,G121,G127,G134)+SUM(F68,F74,F121,F127,F134)%-G67)*100</f>
        <v>#NAME?</v>
      </c>
      <c r="G67" s="266" t="e">
        <f ca="1">INT(SUM(G68,G74,G121,G127,G134)+(SUM(F68,F74,F121,F127,F134))%)</f>
        <v>#NAME?</v>
      </c>
      <c r="H67" s="265" t="e">
        <f ca="1">(SUM(I68,I74,I121,I127,I134)+SUM(H68,H74,H121,H127,H134)%-I67)*100</f>
        <v>#NAME?</v>
      </c>
      <c r="I67" s="267" t="e">
        <f ca="1">INT(SUM(I68,I74,I121,I127,I134)+(SUM(H68,H74,H121,H127,H134))%)</f>
        <v>#NAME?</v>
      </c>
      <c r="J67" s="268" t="e">
        <f t="shared" ref="J67:J89" ca="1" si="4">(SUM(G67,I67)+SUM(F67,H67)%-K67)*100</f>
        <v>#NAME?</v>
      </c>
      <c r="K67" s="269" t="e">
        <f t="shared" ref="K67:K89" ca="1" si="5">INT(SUM(G67,I67)+SUM(F67,H67)%)</f>
        <v>#NAME?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 t="e">
        <f ca="1">(SUM(G69)+SUM(F69)%-G68)*100</f>
        <v>#NAME?</v>
      </c>
      <c r="G68" s="272" t="e">
        <f ca="1">INT(SUM(G69)+(SUM(F69))%)</f>
        <v>#NAME?</v>
      </c>
      <c r="H68" s="271" t="e">
        <f ca="1">(SUM(I69)+SUM(H69)%-I68)*100</f>
        <v>#NAME?</v>
      </c>
      <c r="I68" s="273" t="e">
        <f ca="1">INT(SUM(I69)+(SUM(H69))%)</f>
        <v>#NAME?</v>
      </c>
      <c r="J68" s="274" t="e">
        <f t="shared" ca="1" si="4"/>
        <v>#NAME?</v>
      </c>
      <c r="K68" s="275" t="e">
        <f t="shared" ca="1" si="5"/>
        <v>#NAME?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 t="e">
        <f ca="1">(SUM(G70:G73)+SUM(F70:F73)%-G69)*100</f>
        <v>#NAME?</v>
      </c>
      <c r="G69" s="272" t="e">
        <f ca="1">INT(SUM(G70:G73)+(SUM(F70:F73))%)</f>
        <v>#NAME?</v>
      </c>
      <c r="H69" s="271" t="e">
        <f ca="1">(SUM(I70:I73)+SUM(H70:H73)%-I69)*100</f>
        <v>#NAME?</v>
      </c>
      <c r="I69" s="273" t="e">
        <f ca="1">INT(SUM(I70:I73)+(SUM(H70:H73))%)</f>
        <v>#NAME?</v>
      </c>
      <c r="J69" s="274" t="e">
        <f t="shared" ca="1" si="4"/>
        <v>#NAME?</v>
      </c>
      <c r="K69" s="275" t="e">
        <f t="shared" ca="1" si="5"/>
        <v>#NAME?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 t="e">
        <f ca="1">_mod2(SUM(ش4!G70,ش4!F70%,ش5!G70,ش5!F70%,ش6!G70,ش6!F70%),1)*100</f>
        <v>#NAME?</v>
      </c>
      <c r="G70" s="13">
        <f>INT(SUM(ش4!G70,ش4!F70%,ش5!G70,ش5!F70%,ش6!G70,ش6!F70%))</f>
        <v>0</v>
      </c>
      <c r="H70" s="161" t="e">
        <f ca="1">م1!J70</f>
        <v>#NAME?</v>
      </c>
      <c r="I70" s="162" t="e">
        <f ca="1">م1!K70</f>
        <v>#NAME?</v>
      </c>
      <c r="J70" s="159" t="e">
        <f t="shared" ca="1" si="4"/>
        <v>#NAME?</v>
      </c>
      <c r="K70" s="163" t="e">
        <f t="shared" ca="1" si="5"/>
        <v>#NAME?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 t="e">
        <f ca="1">_mod2(SUM(ش4!G71,ش4!F71%,ش5!G71,ش5!F71%,ش6!G71,ش6!F71%),1)*100</f>
        <v>#NAME?</v>
      </c>
      <c r="G71" s="9">
        <f>INT(SUM(ش4!G71,ش4!F71%,ش5!G71,ش5!F71%,ش6!G71,ش6!F71%))</f>
        <v>0</v>
      </c>
      <c r="H71" s="132" t="e">
        <f ca="1">م1!J71</f>
        <v>#NAME?</v>
      </c>
      <c r="I71" s="133" t="e">
        <f ca="1">م1!K71</f>
        <v>#NAME?</v>
      </c>
      <c r="J71" s="130" t="e">
        <f t="shared" ca="1" si="4"/>
        <v>#NAME?</v>
      </c>
      <c r="K71" s="134" t="e">
        <f t="shared" ca="1" si="5"/>
        <v>#NAME?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 t="e">
        <f ca="1">_mod2(SUM(ش4!G72,ش4!F72%,ش5!G72,ش5!F72%,ش6!G72,ش6!F72%),1)*100</f>
        <v>#NAME?</v>
      </c>
      <c r="G72" s="9">
        <f>INT(SUM(ش4!G72,ش4!F72%,ش5!G72,ش5!F72%,ش6!G72,ش6!F72%))</f>
        <v>0</v>
      </c>
      <c r="H72" s="132" t="e">
        <f ca="1">م1!J72</f>
        <v>#NAME?</v>
      </c>
      <c r="I72" s="133" t="e">
        <f ca="1">م1!K72</f>
        <v>#NAME?</v>
      </c>
      <c r="J72" s="130" t="e">
        <f t="shared" ca="1" si="4"/>
        <v>#NAME?</v>
      </c>
      <c r="K72" s="134" t="e">
        <f t="shared" ca="1" si="5"/>
        <v>#NAME?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 t="e">
        <f ca="1">_mod2(SUM(ش4!G73,ش4!F73%,ش5!G73,ش5!F73%,ش6!G73,ش6!F73%),1)*100</f>
        <v>#NAME?</v>
      </c>
      <c r="G73" s="14">
        <f>INT(SUM(ش4!G73,ش4!F73%,ش5!G73,ش5!F73%,ش6!G73,ش6!F73%))</f>
        <v>0</v>
      </c>
      <c r="H73" s="167" t="e">
        <f ca="1">م1!J73</f>
        <v>#NAME?</v>
      </c>
      <c r="I73" s="168" t="e">
        <f ca="1">م1!K73</f>
        <v>#NAME?</v>
      </c>
      <c r="J73" s="165" t="e">
        <f t="shared" ca="1" si="4"/>
        <v>#NAME?</v>
      </c>
      <c r="K73" s="169" t="e">
        <f t="shared" ca="1" si="5"/>
        <v>#NAME?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 t="e">
        <f ca="1">(SUM(G75,G79,G101)+SUM(F75,F79,F101)%-G74)*100</f>
        <v>#NAME?</v>
      </c>
      <c r="G74" s="272" t="e">
        <f ca="1">INT(SUM(G75,G79,G101)+(SUM(F75,F79,F101))%)</f>
        <v>#NAME?</v>
      </c>
      <c r="H74" s="271" t="e">
        <f ca="1">(SUM(I75,I79,I101)+SUM(H75,H79,H101)%-I74)*100</f>
        <v>#NAME?</v>
      </c>
      <c r="I74" s="273" t="e">
        <f ca="1">INT(SUM(I75,I79,I101)+(SUM(H75,H79,H101))%)</f>
        <v>#NAME?</v>
      </c>
      <c r="J74" s="274" t="e">
        <f t="shared" ca="1" si="4"/>
        <v>#NAME?</v>
      </c>
      <c r="K74" s="275" t="e">
        <f t="shared" ca="1" si="5"/>
        <v>#NAME?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 t="e">
        <f ca="1">(SUM(G76:G78)+SUM(F76:F78)%-G75)*100</f>
        <v>#NAME?</v>
      </c>
      <c r="G75" s="272" t="e">
        <f ca="1">INT(SUM(G76:G78)+(SUM(F76:F78))%)</f>
        <v>#NAME?</v>
      </c>
      <c r="H75" s="271" t="e">
        <f ca="1">(SUM(I76:I78)+SUM(H76:H78)%-I75)*100</f>
        <v>#NAME?</v>
      </c>
      <c r="I75" s="273" t="e">
        <f ca="1">INT(SUM(I76:I78)+(SUM(H76:H78))%)</f>
        <v>#NAME?</v>
      </c>
      <c r="J75" s="274" t="e">
        <f t="shared" ca="1" si="4"/>
        <v>#NAME?</v>
      </c>
      <c r="K75" s="275" t="e">
        <f t="shared" ca="1" si="5"/>
        <v>#NAME?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 t="e">
        <f ca="1">_mod2(SUM(ش4!G76,ش4!F76%,ش5!G76,ش5!F76%,ش6!G76,ش6!F76%),1)*100</f>
        <v>#NAME?</v>
      </c>
      <c r="G76" s="13">
        <f>INT(SUM(ش4!G76,ش4!F76%,ش5!G76,ش5!F76%,ش6!G76,ش6!F76%))</f>
        <v>0</v>
      </c>
      <c r="H76" s="161" t="e">
        <f ca="1">م1!J76</f>
        <v>#NAME?</v>
      </c>
      <c r="I76" s="162" t="e">
        <f ca="1">م1!K76</f>
        <v>#NAME?</v>
      </c>
      <c r="J76" s="159" t="e">
        <f t="shared" ca="1" si="4"/>
        <v>#NAME?</v>
      </c>
      <c r="K76" s="163" t="e">
        <f t="shared" ca="1" si="5"/>
        <v>#NAME?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 t="e">
        <f ca="1">_mod2(SUM(ش4!G77,ش4!F77%,ش5!G77,ش5!F77%,ش6!G77,ش6!F77%),1)*100</f>
        <v>#NAME?</v>
      </c>
      <c r="G77" s="9">
        <f>INT(SUM(ش4!G77,ش4!F77%,ش5!G77,ش5!F77%,ش6!G77,ش6!F77%))</f>
        <v>0</v>
      </c>
      <c r="H77" s="132" t="e">
        <f ca="1">م1!J77</f>
        <v>#NAME?</v>
      </c>
      <c r="I77" s="133" t="e">
        <f ca="1">م1!K77</f>
        <v>#NAME?</v>
      </c>
      <c r="J77" s="130" t="e">
        <f t="shared" ca="1" si="4"/>
        <v>#NAME?</v>
      </c>
      <c r="K77" s="134" t="e">
        <f t="shared" ca="1" si="5"/>
        <v>#NAME?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 t="e">
        <f ca="1">_mod2(SUM(ش4!G78,ش4!F78%,ش5!G78,ش5!F78%,ش6!G78,ش6!F78%),1)*100</f>
        <v>#NAME?</v>
      </c>
      <c r="G78" s="14">
        <f>INT(SUM(ش4!G78,ش4!F78%,ش5!G78,ش5!F78%,ش6!G78,ش6!F78%))</f>
        <v>0</v>
      </c>
      <c r="H78" s="167" t="e">
        <f ca="1">م1!J78</f>
        <v>#NAME?</v>
      </c>
      <c r="I78" s="168" t="e">
        <f ca="1">م1!K78</f>
        <v>#NAME?</v>
      </c>
      <c r="J78" s="165" t="e">
        <f t="shared" ca="1" si="4"/>
        <v>#NAME?</v>
      </c>
      <c r="K78" s="169" t="e">
        <f t="shared" ca="1" si="5"/>
        <v>#NAME?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 t="e">
        <f ca="1">(SUM(G80:G89,G94:G100)+SUM(F80:F89,F94:F100)%-G79)*100</f>
        <v>#NAME?</v>
      </c>
      <c r="G79" s="272" t="e">
        <f ca="1">INT(SUM(G80:G89,G94:G100)+(SUM(F80:F89,F94:F100))%)</f>
        <v>#NAME?</v>
      </c>
      <c r="H79" s="271" t="e">
        <f ca="1">(SUM(I80:I89,I94:I100)+SUM(H80:H89,H94:H100)%-I79)*100</f>
        <v>#NAME?</v>
      </c>
      <c r="I79" s="273" t="e">
        <f ca="1">INT(SUM(I80:I89,I94:I100)+(SUM(H80:H89,H94:H100))%)</f>
        <v>#NAME?</v>
      </c>
      <c r="J79" s="274" t="e">
        <f t="shared" ca="1" si="4"/>
        <v>#NAME?</v>
      </c>
      <c r="K79" s="275" t="e">
        <f t="shared" ca="1" si="5"/>
        <v>#NAME?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 t="e">
        <f ca="1">_mod2(SUM(ش4!G80,ش4!F80%,ش5!G80,ش5!F80%,ش6!G80,ش6!F80%),1)*100</f>
        <v>#NAME?</v>
      </c>
      <c r="G80" s="13">
        <f>INT(SUM(ش4!G80,ش4!F80%,ش5!G80,ش5!F80%,ش6!G80,ش6!F80%))</f>
        <v>0</v>
      </c>
      <c r="H80" s="161" t="e">
        <f ca="1">م1!J80</f>
        <v>#NAME?</v>
      </c>
      <c r="I80" s="162" t="e">
        <f ca="1">م1!K80</f>
        <v>#NAME?</v>
      </c>
      <c r="J80" s="159" t="e">
        <f t="shared" ca="1" si="4"/>
        <v>#NAME?</v>
      </c>
      <c r="K80" s="163" t="e">
        <f t="shared" ca="1" si="5"/>
        <v>#NAME?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 t="e">
        <f ca="1">_mod2(SUM(ش4!G81,ش4!F81%,ش5!G81,ش5!F81%,ش6!G81,ش6!F81%),1)*100</f>
        <v>#NAME?</v>
      </c>
      <c r="G81" s="9">
        <f>INT(SUM(ش4!G81,ش4!F81%,ش5!G81,ش5!F81%,ش6!G81,ش6!F81%))</f>
        <v>0</v>
      </c>
      <c r="H81" s="132" t="e">
        <f ca="1">م1!J81</f>
        <v>#NAME?</v>
      </c>
      <c r="I81" s="133" t="e">
        <f ca="1">م1!K81</f>
        <v>#NAME?</v>
      </c>
      <c r="J81" s="130" t="e">
        <f t="shared" ca="1" si="4"/>
        <v>#NAME?</v>
      </c>
      <c r="K81" s="134" t="e">
        <f t="shared" ca="1" si="5"/>
        <v>#NAME?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 t="e">
        <f ca="1">_mod2(SUM(ش4!G82,ش4!F82%,ش5!G82,ش5!F82%,ش6!G82,ش6!F82%),1)*100</f>
        <v>#NAME?</v>
      </c>
      <c r="G82" s="9">
        <f>INT(SUM(ش4!G82,ش4!F82%,ش5!G82,ش5!F82%,ش6!G82,ش6!F82%))</f>
        <v>0</v>
      </c>
      <c r="H82" s="132" t="e">
        <f ca="1">م1!J82</f>
        <v>#NAME?</v>
      </c>
      <c r="I82" s="133" t="e">
        <f ca="1">م1!K82</f>
        <v>#NAME?</v>
      </c>
      <c r="J82" s="130" t="e">
        <f t="shared" ca="1" si="4"/>
        <v>#NAME?</v>
      </c>
      <c r="K82" s="134" t="e">
        <f t="shared" ca="1" si="5"/>
        <v>#NAME?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 t="e">
        <f ca="1">_mod2(SUM(ش4!G83,ش4!F83%,ش5!G83,ش5!F83%,ش6!G83,ش6!F83%),1)*100</f>
        <v>#NAME?</v>
      </c>
      <c r="G83" s="9">
        <f>INT(SUM(ش4!G83,ش4!F83%,ش5!G83,ش5!F83%,ش6!G83,ش6!F83%))</f>
        <v>0</v>
      </c>
      <c r="H83" s="132" t="e">
        <f ca="1">م1!J83</f>
        <v>#NAME?</v>
      </c>
      <c r="I83" s="133" t="e">
        <f ca="1">م1!K83</f>
        <v>#NAME?</v>
      </c>
      <c r="J83" s="130" t="e">
        <f t="shared" ca="1" si="4"/>
        <v>#NAME?</v>
      </c>
      <c r="K83" s="134" t="e">
        <f t="shared" ca="1" si="5"/>
        <v>#NAME?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 t="e">
        <f ca="1">_mod2(SUM(ش4!G84,ش4!F84%,ش5!G84,ش5!F84%,ش6!G84,ش6!F84%),1)*100</f>
        <v>#NAME?</v>
      </c>
      <c r="G84" s="9">
        <f>INT(SUM(ش4!G84,ش4!F84%,ش5!G84,ش5!F84%,ش6!G84,ش6!F84%))</f>
        <v>0</v>
      </c>
      <c r="H84" s="132" t="e">
        <f ca="1">م1!J84</f>
        <v>#NAME?</v>
      </c>
      <c r="I84" s="133" t="e">
        <f ca="1">م1!K84</f>
        <v>#NAME?</v>
      </c>
      <c r="J84" s="130" t="e">
        <f t="shared" ca="1" si="4"/>
        <v>#NAME?</v>
      </c>
      <c r="K84" s="134" t="e">
        <f t="shared" ca="1" si="5"/>
        <v>#NAME?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 t="e">
        <f ca="1">_mod2(SUM(ش4!G85,ش4!F85%,ش5!G85,ش5!F85%,ش6!G85,ش6!F85%),1)*100</f>
        <v>#NAME?</v>
      </c>
      <c r="G85" s="9">
        <f>INT(SUM(ش4!G85,ش4!F85%,ش5!G85,ش5!F85%,ش6!G85,ش6!F85%))</f>
        <v>0</v>
      </c>
      <c r="H85" s="132" t="e">
        <f ca="1">م1!J85</f>
        <v>#NAME?</v>
      </c>
      <c r="I85" s="133" t="e">
        <f ca="1">م1!K85</f>
        <v>#NAME?</v>
      </c>
      <c r="J85" s="130" t="e">
        <f t="shared" ca="1" si="4"/>
        <v>#NAME?</v>
      </c>
      <c r="K85" s="134" t="e">
        <f t="shared" ca="1" si="5"/>
        <v>#NAME?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 t="e">
        <f ca="1">_mod2(SUM(ش4!G86,ش4!F86%,ش5!G86,ش5!F86%,ش6!G86,ش6!F86%),1)*100</f>
        <v>#NAME?</v>
      </c>
      <c r="G86" s="9">
        <f>INT(SUM(ش4!G86,ش4!F86%,ش5!G86,ش5!F86%,ش6!G86,ش6!F86%))</f>
        <v>0</v>
      </c>
      <c r="H86" s="132" t="e">
        <f ca="1">م1!J86</f>
        <v>#NAME?</v>
      </c>
      <c r="I86" s="133" t="e">
        <f ca="1">م1!K86</f>
        <v>#NAME?</v>
      </c>
      <c r="J86" s="130" t="e">
        <f t="shared" ca="1" si="4"/>
        <v>#NAME?</v>
      </c>
      <c r="K86" s="134" t="e">
        <f t="shared" ca="1" si="5"/>
        <v>#NAME?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 t="e">
        <f ca="1">_mod2(SUM(ش4!G87,ش4!F87%,ش5!G87,ش5!F87%,ش6!G87,ش6!F87%),1)*100</f>
        <v>#NAME?</v>
      </c>
      <c r="G87" s="9">
        <f>INT(SUM(ش4!G87,ش4!F87%,ش5!G87,ش5!F87%,ش6!G87,ش6!F87%))</f>
        <v>0</v>
      </c>
      <c r="H87" s="132" t="e">
        <f ca="1">م1!J87</f>
        <v>#NAME?</v>
      </c>
      <c r="I87" s="133" t="e">
        <f ca="1">م1!K87</f>
        <v>#NAME?</v>
      </c>
      <c r="J87" s="130" t="e">
        <f t="shared" ca="1" si="4"/>
        <v>#NAME?</v>
      </c>
      <c r="K87" s="134" t="e">
        <f t="shared" ca="1" si="5"/>
        <v>#NAME?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 t="e">
        <f ca="1">_mod2(SUM(ش4!G88,ش4!F88%,ش5!G88,ش5!F88%,ش6!G88,ش6!F88%),1)*100</f>
        <v>#NAME?</v>
      </c>
      <c r="G88" s="9">
        <f>INT(SUM(ش4!G88,ش4!F88%,ش5!G88,ش5!F88%,ش6!G88,ش6!F88%))</f>
        <v>0</v>
      </c>
      <c r="H88" s="132" t="e">
        <f ca="1">م1!J88</f>
        <v>#NAME?</v>
      </c>
      <c r="I88" s="133" t="e">
        <f ca="1">م1!K88</f>
        <v>#NAME?</v>
      </c>
      <c r="J88" s="130" t="e">
        <f t="shared" ca="1" si="4"/>
        <v>#NAME?</v>
      </c>
      <c r="K88" s="134" t="e">
        <f t="shared" ca="1" si="5"/>
        <v>#NAME?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 t="e">
        <f ca="1">_mod2(SUM(ش4!G89,ش4!F89%,ش5!G89,ش5!F89%,ش6!G89,ش6!F89%),1)*100</f>
        <v>#NAME?</v>
      </c>
      <c r="G89" s="12">
        <f>INT(SUM(ش4!G89,ش4!F89%,ش5!G89,ش5!F89%,ش6!G89,ش6!F89%))</f>
        <v>0</v>
      </c>
      <c r="H89" s="150" t="e">
        <f ca="1">م1!J89</f>
        <v>#NAME?</v>
      </c>
      <c r="I89" s="151" t="e">
        <f ca="1">م1!K89</f>
        <v>#NAME?</v>
      </c>
      <c r="J89" s="148" t="e">
        <f t="shared" ca="1" si="4"/>
        <v>#NAME?</v>
      </c>
      <c r="K89" s="152" t="e">
        <f t="shared" ca="1" si="5"/>
        <v>#NAME?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المدة الثانية2024م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المدة الجارية</v>
      </c>
      <c r="G92" s="487">
        <f>G$2</f>
        <v>0</v>
      </c>
      <c r="H92" s="486" t="str">
        <f>$H$2</f>
        <v>المدة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 t="e">
        <f ca="1">_mod2(SUM(ش4!G94,ش4!F94%,ش5!G94,ش5!F94%,ش6!G94,ش6!F94%),1)*100</f>
        <v>#NAME?</v>
      </c>
      <c r="G94" s="15">
        <f>INT(SUM(ش4!G94,ش4!F94%,ش5!G94,ش5!F94%,ش6!G94,ش6!F94%))</f>
        <v>0</v>
      </c>
      <c r="H94" s="180" t="e">
        <f ca="1">م1!J94</f>
        <v>#NAME?</v>
      </c>
      <c r="I94" s="181" t="e">
        <f ca="1">م1!K94</f>
        <v>#NAME?</v>
      </c>
      <c r="J94" s="179" t="e">
        <f t="shared" ref="J94:J139" ca="1" si="6">(SUM(G94,I94)+SUM(F94,H94)%-K94)*100</f>
        <v>#NAME?</v>
      </c>
      <c r="K94" s="182" t="e">
        <f t="shared" ref="K94:K139" ca="1" si="7">INT(SUM(G94,I94)+SUM(F94,H94)%)</f>
        <v>#NAME?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 t="e">
        <f ca="1">_mod2(SUM(ش4!G95,ش4!F95%,ش5!G95,ش5!F95%,ش6!G95,ش6!F95%),1)*100</f>
        <v>#NAME?</v>
      </c>
      <c r="G95" s="9">
        <f>INT(SUM(ش4!G95,ش4!F95%,ش5!G95,ش5!F95%,ش6!G95,ش6!F95%))</f>
        <v>0</v>
      </c>
      <c r="H95" s="132" t="e">
        <f ca="1">م1!J95</f>
        <v>#NAME?</v>
      </c>
      <c r="I95" s="133" t="e">
        <f ca="1">م1!K95</f>
        <v>#NAME?</v>
      </c>
      <c r="J95" s="130" t="e">
        <f t="shared" ca="1" si="6"/>
        <v>#NAME?</v>
      </c>
      <c r="K95" s="134" t="e">
        <f t="shared" ca="1" si="7"/>
        <v>#NAME?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 t="e">
        <f ca="1">_mod2(SUM(ش4!G96,ش4!F96%,ش5!G96,ش5!F96%,ش6!G96,ش6!F96%),1)*100</f>
        <v>#NAME?</v>
      </c>
      <c r="G96" s="9">
        <f>INT(SUM(ش4!G96,ش4!F96%,ش5!G96,ش5!F96%,ش6!G96,ش6!F96%))</f>
        <v>0</v>
      </c>
      <c r="H96" s="132" t="e">
        <f ca="1">م1!J96</f>
        <v>#NAME?</v>
      </c>
      <c r="I96" s="133" t="e">
        <f ca="1">م1!K96</f>
        <v>#NAME?</v>
      </c>
      <c r="J96" s="130" t="e">
        <f t="shared" ca="1" si="6"/>
        <v>#NAME?</v>
      </c>
      <c r="K96" s="134" t="e">
        <f t="shared" ca="1" si="7"/>
        <v>#NAME?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 t="e">
        <f ca="1">_mod2(SUM(ش4!G97,ش4!F97%,ش5!G97,ش5!F97%,ش6!G97,ش6!F97%),1)*100</f>
        <v>#NAME?</v>
      </c>
      <c r="G97" s="9">
        <f>INT(SUM(ش4!G97,ش4!F97%,ش5!G97,ش5!F97%,ش6!G97,ش6!F97%))</f>
        <v>0</v>
      </c>
      <c r="H97" s="132" t="e">
        <f ca="1">م1!J97</f>
        <v>#NAME?</v>
      </c>
      <c r="I97" s="133" t="e">
        <f ca="1">م1!K97</f>
        <v>#NAME?</v>
      </c>
      <c r="J97" s="130" t="e">
        <f t="shared" ca="1" si="6"/>
        <v>#NAME?</v>
      </c>
      <c r="K97" s="134" t="e">
        <f t="shared" ca="1" si="7"/>
        <v>#NAME?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 t="e">
        <f ca="1">_mod2(SUM(ش4!G98,ش4!F98%,ش5!G98,ش5!F98%,ش6!G98,ش6!F98%),1)*100</f>
        <v>#NAME?</v>
      </c>
      <c r="G98" s="9">
        <f>INT(SUM(ش4!G98,ش4!F98%,ش5!G98,ش5!F98%,ش6!G98,ش6!F98%))</f>
        <v>0</v>
      </c>
      <c r="H98" s="132" t="e">
        <f ca="1">م1!J98</f>
        <v>#NAME?</v>
      </c>
      <c r="I98" s="133" t="e">
        <f ca="1">م1!K98</f>
        <v>#NAME?</v>
      </c>
      <c r="J98" s="130" t="e">
        <f t="shared" ca="1" si="6"/>
        <v>#NAME?</v>
      </c>
      <c r="K98" s="134" t="e">
        <f t="shared" ca="1" si="7"/>
        <v>#NAME?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 t="e">
        <f ca="1">_mod2(SUM(ش4!G99,ش4!F99%,ش5!G99,ش5!F99%,ش6!G99,ش6!F99%),1)*100</f>
        <v>#NAME?</v>
      </c>
      <c r="G99" s="9">
        <f>INT(SUM(ش4!G99,ش4!F99%,ش5!G99,ش5!F99%,ش6!G99,ش6!F99%))</f>
        <v>335944</v>
      </c>
      <c r="H99" s="132" t="e">
        <f ca="1">م1!J99</f>
        <v>#NAME?</v>
      </c>
      <c r="I99" s="133" t="e">
        <f ca="1">م1!K99</f>
        <v>#NAME?</v>
      </c>
      <c r="J99" s="130" t="e">
        <f t="shared" ca="1" si="6"/>
        <v>#NAME?</v>
      </c>
      <c r="K99" s="134" t="e">
        <f t="shared" ca="1" si="7"/>
        <v>#NAME?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 t="e">
        <f ca="1">_mod2(SUM(ش4!G100,ش4!F100%,ش5!G100,ش5!F100%,ش6!G100,ش6!F100%),1)*100</f>
        <v>#NAME?</v>
      </c>
      <c r="G100" s="14">
        <f>INT(SUM(ش4!G100,ش4!F100%,ش5!G100,ش5!F100%,ش6!G100,ش6!F100%))</f>
        <v>0</v>
      </c>
      <c r="H100" s="167" t="e">
        <f ca="1">م1!J100</f>
        <v>#NAME?</v>
      </c>
      <c r="I100" s="168" t="e">
        <f ca="1">م1!K100</f>
        <v>#NAME?</v>
      </c>
      <c r="J100" s="165" t="e">
        <f t="shared" ca="1" si="6"/>
        <v>#NAME?</v>
      </c>
      <c r="K100" s="169" t="e">
        <f t="shared" ca="1" si="7"/>
        <v>#NAME?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 t="e">
        <f ca="1">(SUM(G102:G120)+SUM(F102:F120)%-G101)*100</f>
        <v>#NAME?</v>
      </c>
      <c r="G101" s="272" t="e">
        <f ca="1">INT(SUM(G102:G120)+(SUM(F102:F120))%)</f>
        <v>#NAME?</v>
      </c>
      <c r="H101" s="271" t="e">
        <f ca="1">(SUM(I102:I120)+SUM(H102:H120)%-I101)*100</f>
        <v>#NAME?</v>
      </c>
      <c r="I101" s="273" t="e">
        <f ca="1">INT(SUM(I102:I120)+(SUM(H102:H120))%)</f>
        <v>#NAME?</v>
      </c>
      <c r="J101" s="274" t="e">
        <f t="shared" ca="1" si="6"/>
        <v>#NAME?</v>
      </c>
      <c r="K101" s="275" t="e">
        <f t="shared" ca="1" si="7"/>
        <v>#NAME?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 t="e">
        <f ca="1">_mod2(SUM(ش4!G102,ش4!F102%,ش5!G102,ش5!F102%,ش6!G102,ش6!F102%),1)*100</f>
        <v>#NAME?</v>
      </c>
      <c r="G102" s="13">
        <f>INT(SUM(ش4!G102,ش4!F102%,ش5!G102,ش5!F102%,ش6!G102,ش6!F102%))</f>
        <v>0</v>
      </c>
      <c r="H102" s="161" t="e">
        <f ca="1">م1!J102</f>
        <v>#NAME?</v>
      </c>
      <c r="I102" s="162" t="e">
        <f ca="1">م1!K102</f>
        <v>#NAME?</v>
      </c>
      <c r="J102" s="159" t="e">
        <f t="shared" ca="1" si="6"/>
        <v>#NAME?</v>
      </c>
      <c r="K102" s="163" t="e">
        <f t="shared" ca="1" si="7"/>
        <v>#NAME?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 t="e">
        <f ca="1">_mod2(SUM(ش4!G103,ش4!F103%,ش5!G103,ش5!F103%,ش6!G103,ش6!F103%),1)*100</f>
        <v>#NAME?</v>
      </c>
      <c r="G103" s="9">
        <f>INT(SUM(ش4!G103,ش4!F103%,ش5!G103,ش5!F103%,ش6!G103,ش6!F103%))</f>
        <v>0</v>
      </c>
      <c r="H103" s="132" t="e">
        <f ca="1">م1!J103</f>
        <v>#NAME?</v>
      </c>
      <c r="I103" s="133" t="e">
        <f ca="1">م1!K103</f>
        <v>#NAME?</v>
      </c>
      <c r="J103" s="130" t="e">
        <f t="shared" ca="1" si="6"/>
        <v>#NAME?</v>
      </c>
      <c r="K103" s="134" t="e">
        <f t="shared" ca="1" si="7"/>
        <v>#NAME?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 t="e">
        <f ca="1">_mod2(SUM(ش4!G104,ش4!F104%,ش5!G104,ش5!F104%,ش6!G104,ش6!F104%),1)*100</f>
        <v>#NAME?</v>
      </c>
      <c r="G104" s="9">
        <f>INT(SUM(ش4!G104,ش4!F104%,ش5!G104,ش5!F104%,ش6!G104,ش6!F104%))</f>
        <v>0</v>
      </c>
      <c r="H104" s="132" t="e">
        <f ca="1">م1!J104</f>
        <v>#NAME?</v>
      </c>
      <c r="I104" s="133" t="e">
        <f ca="1">م1!K104</f>
        <v>#NAME?</v>
      </c>
      <c r="J104" s="130" t="e">
        <f t="shared" ca="1" si="6"/>
        <v>#NAME?</v>
      </c>
      <c r="K104" s="134" t="e">
        <f t="shared" ca="1" si="7"/>
        <v>#NAME?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 t="e">
        <f ca="1">_mod2(SUM(ش4!G105,ش4!F105%,ش5!G105,ش5!F105%,ش6!G105,ش6!F105%),1)*100</f>
        <v>#NAME?</v>
      </c>
      <c r="G105" s="9">
        <f>INT(SUM(ش4!G105,ش4!F105%,ش5!G105,ش5!F105%,ش6!G105,ش6!F105%))</f>
        <v>0</v>
      </c>
      <c r="H105" s="132" t="e">
        <f ca="1">م1!J105</f>
        <v>#NAME?</v>
      </c>
      <c r="I105" s="133" t="e">
        <f ca="1">م1!K105</f>
        <v>#NAME?</v>
      </c>
      <c r="J105" s="130" t="e">
        <f t="shared" ca="1" si="6"/>
        <v>#NAME?</v>
      </c>
      <c r="K105" s="134" t="e">
        <f t="shared" ca="1" si="7"/>
        <v>#NAME?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 t="e">
        <f ca="1">_mod2(SUM(ش4!G106,ش4!F106%,ش5!G106,ش5!F106%,ش6!G106,ش6!F106%),1)*100</f>
        <v>#NAME?</v>
      </c>
      <c r="G106" s="9">
        <f>INT(SUM(ش4!G106,ش4!F106%,ش5!G106,ش5!F106%,ش6!G106,ش6!F106%))</f>
        <v>0</v>
      </c>
      <c r="H106" s="132" t="e">
        <f ca="1">م1!J106</f>
        <v>#NAME?</v>
      </c>
      <c r="I106" s="133" t="e">
        <f ca="1">م1!K106</f>
        <v>#NAME?</v>
      </c>
      <c r="J106" s="130" t="e">
        <f t="shared" ca="1" si="6"/>
        <v>#NAME?</v>
      </c>
      <c r="K106" s="134" t="e">
        <f t="shared" ca="1" si="7"/>
        <v>#NAME?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 t="e">
        <f ca="1">_mod2(SUM(ش4!G107,ش4!F107%,ش5!G107,ش5!F107%,ش6!G107,ش6!F107%),1)*100</f>
        <v>#NAME?</v>
      </c>
      <c r="G107" s="9">
        <f>INT(SUM(ش4!G107,ش4!F107%,ش5!G107,ش5!F107%,ش6!G107,ش6!F107%))</f>
        <v>0</v>
      </c>
      <c r="H107" s="132" t="e">
        <f ca="1">م1!J107</f>
        <v>#NAME?</v>
      </c>
      <c r="I107" s="133" t="e">
        <f ca="1">م1!K107</f>
        <v>#NAME?</v>
      </c>
      <c r="J107" s="130" t="e">
        <f t="shared" ca="1" si="6"/>
        <v>#NAME?</v>
      </c>
      <c r="K107" s="134" t="e">
        <f t="shared" ca="1" si="7"/>
        <v>#NAME?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 t="e">
        <f ca="1">_mod2(SUM(ش4!G108,ش4!F108%,ش5!G108,ش5!F108%,ش6!G108,ش6!F108%),1)*100</f>
        <v>#NAME?</v>
      </c>
      <c r="G108" s="9">
        <f>INT(SUM(ش4!G108,ش4!F108%,ش5!G108,ش5!F108%,ش6!G108,ش6!F108%))</f>
        <v>0</v>
      </c>
      <c r="H108" s="132" t="e">
        <f ca="1">م1!J108</f>
        <v>#NAME?</v>
      </c>
      <c r="I108" s="133" t="e">
        <f ca="1">م1!K108</f>
        <v>#NAME?</v>
      </c>
      <c r="J108" s="130" t="e">
        <f t="shared" ca="1" si="6"/>
        <v>#NAME?</v>
      </c>
      <c r="K108" s="134" t="e">
        <f t="shared" ca="1" si="7"/>
        <v>#NAME?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 t="e">
        <f ca="1">_mod2(SUM(ش4!G109,ش4!F109%,ش5!G109,ش5!F109%,ش6!G109,ش6!F109%),1)*100</f>
        <v>#NAME?</v>
      </c>
      <c r="G109" s="9">
        <f>INT(SUM(ش4!G109,ش4!F109%,ش5!G109,ش5!F109%,ش6!G109,ش6!F109%))</f>
        <v>0</v>
      </c>
      <c r="H109" s="132" t="e">
        <f ca="1">م1!J109</f>
        <v>#NAME?</v>
      </c>
      <c r="I109" s="133" t="e">
        <f ca="1">م1!K109</f>
        <v>#NAME?</v>
      </c>
      <c r="J109" s="130" t="e">
        <f t="shared" ca="1" si="6"/>
        <v>#NAME?</v>
      </c>
      <c r="K109" s="134" t="e">
        <f t="shared" ca="1" si="7"/>
        <v>#NAME?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 t="e">
        <f ca="1">_mod2(SUM(ش4!G110,ش4!F110%,ش5!G110,ش5!F110%,ش6!G110,ش6!F110%),1)*100</f>
        <v>#NAME?</v>
      </c>
      <c r="G110" s="9">
        <f>INT(SUM(ش4!G110,ش4!F110%,ش5!G110,ش5!F110%,ش6!G110,ش6!F110%))</f>
        <v>0</v>
      </c>
      <c r="H110" s="132" t="e">
        <f ca="1">م1!J110</f>
        <v>#NAME?</v>
      </c>
      <c r="I110" s="133" t="e">
        <f ca="1">م1!K110</f>
        <v>#NAME?</v>
      </c>
      <c r="J110" s="130" t="e">
        <f t="shared" ca="1" si="6"/>
        <v>#NAME?</v>
      </c>
      <c r="K110" s="134" t="e">
        <f t="shared" ca="1" si="7"/>
        <v>#NAME?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 t="e">
        <f ca="1">_mod2(SUM(ش4!G111,ش4!F111%,ش5!G111,ش5!F111%,ش6!G111,ش6!F111%),1)*100</f>
        <v>#NAME?</v>
      </c>
      <c r="G111" s="9">
        <f>INT(SUM(ش4!G111,ش4!F111%,ش5!G111,ش5!F111%,ش6!G111,ش6!F111%))</f>
        <v>0</v>
      </c>
      <c r="H111" s="132" t="e">
        <f ca="1">م1!J111</f>
        <v>#NAME?</v>
      </c>
      <c r="I111" s="133" t="e">
        <f ca="1">م1!K111</f>
        <v>#NAME?</v>
      </c>
      <c r="J111" s="130" t="e">
        <f t="shared" ca="1" si="6"/>
        <v>#NAME?</v>
      </c>
      <c r="K111" s="134" t="e">
        <f t="shared" ca="1" si="7"/>
        <v>#NAME?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 t="e">
        <f ca="1">_mod2(SUM(ش4!G112,ش4!F112%,ش5!G112,ش5!F112%,ش6!G112,ش6!F112%),1)*100</f>
        <v>#NAME?</v>
      </c>
      <c r="G112" s="9">
        <f>INT(SUM(ش4!G112,ش4!F112%,ش5!G112,ش5!F112%,ش6!G112,ش6!F112%))</f>
        <v>0</v>
      </c>
      <c r="H112" s="132" t="e">
        <f ca="1">م1!J112</f>
        <v>#NAME?</v>
      </c>
      <c r="I112" s="133" t="e">
        <f ca="1">م1!K112</f>
        <v>#NAME?</v>
      </c>
      <c r="J112" s="130" t="e">
        <f t="shared" ca="1" si="6"/>
        <v>#NAME?</v>
      </c>
      <c r="K112" s="134" t="e">
        <f t="shared" ca="1" si="7"/>
        <v>#NAME?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 t="e">
        <f ca="1">_mod2(SUM(ش4!G113,ش4!F113%,ش5!G113,ش5!F113%,ش6!G113,ش6!F113%),1)*100</f>
        <v>#NAME?</v>
      </c>
      <c r="G113" s="9">
        <f>INT(SUM(ش4!G113,ش4!F113%,ش5!G113,ش5!F113%,ش6!G113,ش6!F113%))</f>
        <v>0</v>
      </c>
      <c r="H113" s="132" t="e">
        <f ca="1">م1!J113</f>
        <v>#NAME?</v>
      </c>
      <c r="I113" s="133" t="e">
        <f ca="1">م1!K113</f>
        <v>#NAME?</v>
      </c>
      <c r="J113" s="130" t="e">
        <f t="shared" ca="1" si="6"/>
        <v>#NAME?</v>
      </c>
      <c r="K113" s="134" t="e">
        <f t="shared" ca="1" si="7"/>
        <v>#NAME?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 t="e">
        <f ca="1">_mod2(SUM(ش4!G114,ش4!F114%,ش5!G114,ش5!F114%,ش6!G114,ش6!F114%),1)*100</f>
        <v>#NAME?</v>
      </c>
      <c r="G114" s="9">
        <f>INT(SUM(ش4!G114,ش4!F114%,ش5!G114,ش5!F114%,ش6!G114,ش6!F114%))</f>
        <v>0</v>
      </c>
      <c r="H114" s="132" t="e">
        <f ca="1">م1!J114</f>
        <v>#NAME?</v>
      </c>
      <c r="I114" s="133" t="e">
        <f ca="1">م1!K114</f>
        <v>#NAME?</v>
      </c>
      <c r="J114" s="130" t="e">
        <f t="shared" ca="1" si="6"/>
        <v>#NAME?</v>
      </c>
      <c r="K114" s="134" t="e">
        <f t="shared" ca="1" si="7"/>
        <v>#NAME?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 t="e">
        <f ca="1">_mod2(SUM(ش4!G115,ش4!F115%,ش5!G115,ش5!F115%,ش6!G115,ش6!F115%),1)*100</f>
        <v>#NAME?</v>
      </c>
      <c r="G115" s="9">
        <f>INT(SUM(ش4!G115,ش4!F115%,ش5!G115,ش5!F115%,ش6!G115,ش6!F115%))</f>
        <v>0</v>
      </c>
      <c r="H115" s="132" t="e">
        <f ca="1">م1!J115</f>
        <v>#NAME?</v>
      </c>
      <c r="I115" s="133" t="e">
        <f ca="1">م1!K115</f>
        <v>#NAME?</v>
      </c>
      <c r="J115" s="130" t="e">
        <f t="shared" ca="1" si="6"/>
        <v>#NAME?</v>
      </c>
      <c r="K115" s="134" t="e">
        <f t="shared" ca="1" si="7"/>
        <v>#NAME?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 t="e">
        <f ca="1">_mod2(SUM(ش4!G116,ش4!F116%,ش5!G116,ش5!F116%,ش6!G116,ش6!F116%),1)*100</f>
        <v>#NAME?</v>
      </c>
      <c r="G116" s="9">
        <f>INT(SUM(ش4!G116,ش4!F116%,ش5!G116,ش5!F116%,ش6!G116,ش6!F116%))</f>
        <v>0</v>
      </c>
      <c r="H116" s="132" t="e">
        <f ca="1">م1!J116</f>
        <v>#NAME?</v>
      </c>
      <c r="I116" s="133" t="e">
        <f ca="1">م1!K116</f>
        <v>#NAME?</v>
      </c>
      <c r="J116" s="130" t="e">
        <f t="shared" ca="1" si="6"/>
        <v>#NAME?</v>
      </c>
      <c r="K116" s="134" t="e">
        <f t="shared" ca="1" si="7"/>
        <v>#NAME?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 t="e">
        <f ca="1">_mod2(SUM(ش4!G117,ش4!F117%,ش5!G117,ش5!F117%,ش6!G117,ش6!F117%),1)*100</f>
        <v>#NAME?</v>
      </c>
      <c r="G117" s="9">
        <f>INT(SUM(ش4!G117,ش4!F117%,ش5!G117,ش5!F117%,ش6!G117,ش6!F117%))</f>
        <v>0</v>
      </c>
      <c r="H117" s="132" t="e">
        <f ca="1">م1!J117</f>
        <v>#NAME?</v>
      </c>
      <c r="I117" s="133" t="e">
        <f ca="1">م1!K117</f>
        <v>#NAME?</v>
      </c>
      <c r="J117" s="130" t="e">
        <f t="shared" ca="1" si="6"/>
        <v>#NAME?</v>
      </c>
      <c r="K117" s="134" t="e">
        <f t="shared" ca="1" si="7"/>
        <v>#NAME?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 t="e">
        <f ca="1">_mod2(SUM(ش4!G118,ش4!F118%,ش5!G118,ش5!F118%,ش6!G118,ش6!F118%),1)*100</f>
        <v>#NAME?</v>
      </c>
      <c r="G118" s="9">
        <f>INT(SUM(ش4!G118,ش4!F118%,ش5!G118,ش5!F118%,ش6!G118,ش6!F118%))</f>
        <v>0</v>
      </c>
      <c r="H118" s="132" t="e">
        <f ca="1">م1!J118</f>
        <v>#NAME?</v>
      </c>
      <c r="I118" s="133" t="e">
        <f ca="1">م1!K118</f>
        <v>#NAME?</v>
      </c>
      <c r="J118" s="130" t="e">
        <f t="shared" ca="1" si="6"/>
        <v>#NAME?</v>
      </c>
      <c r="K118" s="134" t="e">
        <f t="shared" ca="1" si="7"/>
        <v>#NAME?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 t="e">
        <f ca="1">_mod2(SUM(ش4!G119,ش4!F119%,ش5!G119,ش5!F119%,ش6!G119,ش6!F119%),1)*100</f>
        <v>#NAME?</v>
      </c>
      <c r="G119" s="9">
        <f>INT(SUM(ش4!G119,ش4!F119%,ش5!G119,ش5!F119%,ش6!G119,ش6!F119%))</f>
        <v>0</v>
      </c>
      <c r="H119" s="132" t="e">
        <f ca="1">م1!J119</f>
        <v>#NAME?</v>
      </c>
      <c r="I119" s="133" t="e">
        <f ca="1">م1!K119</f>
        <v>#NAME?</v>
      </c>
      <c r="J119" s="130" t="e">
        <f t="shared" ca="1" si="6"/>
        <v>#NAME?</v>
      </c>
      <c r="K119" s="134" t="e">
        <f t="shared" ca="1" si="7"/>
        <v>#NAME?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 t="e">
        <f ca="1">_mod2(SUM(ش4!G120,ش4!F120%,ش5!G120,ش5!F120%,ش6!G120,ش6!F120%),1)*100</f>
        <v>#NAME?</v>
      </c>
      <c r="G120" s="10">
        <f>INT(SUM(ش4!G120,ش4!F120%,ش5!G120,ش5!F120%,ش6!G120,ش6!F120%))</f>
        <v>0</v>
      </c>
      <c r="H120" s="139" t="e">
        <f ca="1">م1!J120</f>
        <v>#NAME?</v>
      </c>
      <c r="I120" s="140" t="e">
        <f ca="1">م1!K120</f>
        <v>#NAME?</v>
      </c>
      <c r="J120" s="138" t="e">
        <f t="shared" ca="1" si="6"/>
        <v>#NAME?</v>
      </c>
      <c r="K120" s="141" t="e">
        <f t="shared" ca="1" si="7"/>
        <v>#NAME?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 t="e">
        <f ca="1">(SUM(G122,G124)+SUM(F122,F124)%-G121)*100</f>
        <v>#NAME?</v>
      </c>
      <c r="G121" s="272" t="e">
        <f ca="1">INT(SUM(G122,G124)+(SUM(F122,F124))%)</f>
        <v>#NAME?</v>
      </c>
      <c r="H121" s="271" t="e">
        <f ca="1">(SUM(I122,I124)+SUM(H122,H124)%-I121)*100</f>
        <v>#NAME?</v>
      </c>
      <c r="I121" s="273" t="e">
        <f ca="1">INT(SUM(I122,I124)+(SUM(H122,H124))%)</f>
        <v>#NAME?</v>
      </c>
      <c r="J121" s="274" t="e">
        <f t="shared" ca="1" si="6"/>
        <v>#NAME?</v>
      </c>
      <c r="K121" s="275" t="e">
        <f t="shared" ca="1" si="7"/>
        <v>#NAME?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 t="e">
        <f ca="1">(SUM(G123)+SUM(F123)%-G122)*100</f>
        <v>#NAME?</v>
      </c>
      <c r="G122" s="283" t="e">
        <f ca="1">INT(SUM(G123)+(SUM(F123))%)</f>
        <v>#NAME?</v>
      </c>
      <c r="H122" s="284" t="e">
        <f ca="1">(SUM(I123)+SUM(H123)%-I122)*100</f>
        <v>#NAME?</v>
      </c>
      <c r="I122" s="285" t="e">
        <f ca="1">INT(SUM(I123)+(SUM(H123))%)</f>
        <v>#NAME?</v>
      </c>
      <c r="J122" s="282" t="e">
        <f t="shared" ca="1" si="6"/>
        <v>#NAME?</v>
      </c>
      <c r="K122" s="286" t="e">
        <f t="shared" ca="1" si="7"/>
        <v>#NAME?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 t="e">
        <f ca="1">_mod2(SUM(ش4!G123,ش4!F123%,ش5!G123,ش5!F123%,ش6!G123,ش6!F123%),1)*100</f>
        <v>#NAME?</v>
      </c>
      <c r="G123" s="16">
        <f>INT(SUM(ش4!G123,ش4!F123%,ش5!G123,ش5!F123%,ش6!G123,ش6!F123%))</f>
        <v>1361890</v>
      </c>
      <c r="H123" s="189" t="e">
        <f ca="1">م1!J123</f>
        <v>#NAME?</v>
      </c>
      <c r="I123" s="190" t="e">
        <f ca="1">م1!K123</f>
        <v>#NAME?</v>
      </c>
      <c r="J123" s="188" t="e">
        <f t="shared" ca="1" si="6"/>
        <v>#NAME?</v>
      </c>
      <c r="K123" s="191" t="e">
        <f t="shared" ca="1" si="7"/>
        <v>#NAME?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 t="e">
        <f ca="1">(SUM(G125:G126)+SUM(F125:F126)%-G124)*100</f>
        <v>#NAME?</v>
      </c>
      <c r="G124" s="272" t="e">
        <f ca="1">INT(SUM(G125:G126)+(SUM(F125:F126))%)</f>
        <v>#NAME?</v>
      </c>
      <c r="H124" s="271" t="e">
        <f ca="1">(SUM(I125:I126)+SUM(H125:H126)%-I124)*100</f>
        <v>#NAME?</v>
      </c>
      <c r="I124" s="273" t="e">
        <f ca="1">INT(SUM(I125:I126)+(SUM(H125:H126))%)</f>
        <v>#NAME?</v>
      </c>
      <c r="J124" s="274" t="e">
        <f t="shared" ca="1" si="6"/>
        <v>#NAME?</v>
      </c>
      <c r="K124" s="275" t="e">
        <f t="shared" ca="1" si="7"/>
        <v>#NAME?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 t="e">
        <f ca="1">_mod2(SUM(ش4!G125,ش4!F125%,ش5!G125,ش5!F125%,ش6!G125,ش6!F125%),1)*100</f>
        <v>#NAME?</v>
      </c>
      <c r="G125" s="13">
        <f>INT(SUM(ش4!G125,ش4!F125%,ش5!G125,ش5!F125%,ش6!G125,ش6!F125%))</f>
        <v>0</v>
      </c>
      <c r="H125" s="161" t="e">
        <f ca="1">م1!J125</f>
        <v>#NAME?</v>
      </c>
      <c r="I125" s="162" t="e">
        <f ca="1">م1!K125</f>
        <v>#NAME?</v>
      </c>
      <c r="J125" s="159" t="e">
        <f t="shared" ca="1" si="6"/>
        <v>#NAME?</v>
      </c>
      <c r="K125" s="163" t="e">
        <f t="shared" ca="1" si="7"/>
        <v>#NAME?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 t="e">
        <f ca="1">_mod2(SUM(ش4!G126,ش4!F126%,ش5!G126,ش5!F126%,ش6!G126,ش6!F126%),1)*100</f>
        <v>#NAME?</v>
      </c>
      <c r="G126" s="10">
        <f>INT(SUM(ش4!G126,ش4!F126%,ش5!G126,ش5!F126%,ش6!G126,ش6!F126%))</f>
        <v>0</v>
      </c>
      <c r="H126" s="139" t="e">
        <f ca="1">م1!J126</f>
        <v>#NAME?</v>
      </c>
      <c r="I126" s="140" t="e">
        <f ca="1">م1!K126</f>
        <v>#NAME?</v>
      </c>
      <c r="J126" s="138" t="e">
        <f t="shared" ca="1" si="6"/>
        <v>#NAME?</v>
      </c>
      <c r="K126" s="141" t="e">
        <f t="shared" ca="1" si="7"/>
        <v>#NAME?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 t="e">
        <f ca="1">(SUM(G128,G131)+SUM(F128,F131)%-G127)*100</f>
        <v>#NAME?</v>
      </c>
      <c r="G127" s="272" t="e">
        <f ca="1">INT(SUM(G128,G131)+(SUM(F128,F131))%)</f>
        <v>#NAME?</v>
      </c>
      <c r="H127" s="271" t="e">
        <f ca="1">(SUM(I128,I131)+SUM(H128,H131)%-I127)*100</f>
        <v>#NAME?</v>
      </c>
      <c r="I127" s="273" t="e">
        <f ca="1">INT(SUM(I128,I131)+(SUM(H128,H131))%)</f>
        <v>#NAME?</v>
      </c>
      <c r="J127" s="274" t="e">
        <f t="shared" ca="1" si="6"/>
        <v>#NAME?</v>
      </c>
      <c r="K127" s="275" t="e">
        <f t="shared" ca="1" si="7"/>
        <v>#NAME?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 t="e">
        <f ca="1">(SUM(G129:G130)+SUM(F129:F130)%-G128)*100</f>
        <v>#NAME?</v>
      </c>
      <c r="G128" s="272" t="e">
        <f ca="1">INT(SUM(G129:G130)+(SUM(F129:F130))%)</f>
        <v>#NAME?</v>
      </c>
      <c r="H128" s="271" t="e">
        <f ca="1">(SUM(I129:I130)+SUM(H129:H130)%-I128)*100</f>
        <v>#NAME?</v>
      </c>
      <c r="I128" s="273" t="e">
        <f ca="1">INT(SUM(I129:I130)+(SUM(H129:H130))%)</f>
        <v>#NAME?</v>
      </c>
      <c r="J128" s="274" t="e">
        <f t="shared" ca="1" si="6"/>
        <v>#NAME?</v>
      </c>
      <c r="K128" s="275" t="e">
        <f t="shared" ca="1" si="7"/>
        <v>#NAME?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 t="e">
        <f ca="1">_mod2(SUM(ش4!G129,ش4!F129%,ش5!G129,ش5!F129%,ش6!G129,ش6!F129%),1)*100</f>
        <v>#NAME?</v>
      </c>
      <c r="G129" s="8">
        <f>INT(SUM(ش4!G129,ش4!F129%,ش5!G129,ش5!F129%,ش6!G129,ش6!F129%))</f>
        <v>0</v>
      </c>
      <c r="H129" s="125" t="e">
        <f ca="1">م1!J129</f>
        <v>#NAME?</v>
      </c>
      <c r="I129" s="126" t="e">
        <f ca="1">م1!K129</f>
        <v>#NAME?</v>
      </c>
      <c r="J129" s="124" t="e">
        <f t="shared" ca="1" si="6"/>
        <v>#NAME?</v>
      </c>
      <c r="K129" s="127" t="e">
        <f t="shared" ca="1" si="7"/>
        <v>#NAME?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 t="e">
        <f ca="1">_mod2(SUM(ش4!G130,ش4!F130%,ش5!G130,ش5!F130%,ش6!G130,ش6!F130%),1)*100</f>
        <v>#NAME?</v>
      </c>
      <c r="G130" s="10">
        <f>INT(SUM(ش4!G130,ش4!F130%,ش5!G130,ش5!F130%,ش6!G130,ش6!F130%))</f>
        <v>0</v>
      </c>
      <c r="H130" s="139" t="e">
        <f ca="1">م1!J130</f>
        <v>#NAME?</v>
      </c>
      <c r="I130" s="140" t="e">
        <f ca="1">م1!K130</f>
        <v>#NAME?</v>
      </c>
      <c r="J130" s="138" t="e">
        <f t="shared" ca="1" si="6"/>
        <v>#NAME?</v>
      </c>
      <c r="K130" s="141" t="e">
        <f t="shared" ca="1" si="7"/>
        <v>#NAME?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 t="e">
        <f ca="1">(SUM(G132:G133)+SUM(F132:F133)%-G131)*100</f>
        <v>#NAME?</v>
      </c>
      <c r="G131" s="272" t="e">
        <f ca="1">INT(SUM(G132:G133)+(SUM(F132:F133))%)</f>
        <v>#NAME?</v>
      </c>
      <c r="H131" s="271" t="e">
        <f ca="1">(SUM(I132:I133)+SUM(H132:H133)%-I131)*100</f>
        <v>#NAME?</v>
      </c>
      <c r="I131" s="273" t="e">
        <f ca="1">INT(SUM(I132:I133)+(SUM(H132:H133))%)</f>
        <v>#NAME?</v>
      </c>
      <c r="J131" s="274" t="e">
        <f t="shared" ca="1" si="6"/>
        <v>#NAME?</v>
      </c>
      <c r="K131" s="275" t="e">
        <f t="shared" ca="1" si="7"/>
        <v>#NAME?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 t="e">
        <f ca="1">_mod2(SUM(ش4!G132,ش4!F132%,ش5!G132,ش5!F132%,ش6!G132,ش6!F132%),1)*100</f>
        <v>#NAME?</v>
      </c>
      <c r="G132" s="8">
        <f>INT(SUM(ش4!G132,ش4!F132%,ش5!G132,ش5!F132%,ش6!G132,ش6!F132%))</f>
        <v>0</v>
      </c>
      <c r="H132" s="125" t="e">
        <f ca="1">م1!J132</f>
        <v>#NAME?</v>
      </c>
      <c r="I132" s="126" t="e">
        <f ca="1">م1!K132</f>
        <v>#NAME?</v>
      </c>
      <c r="J132" s="124" t="e">
        <f t="shared" ca="1" si="6"/>
        <v>#NAME?</v>
      </c>
      <c r="K132" s="127" t="e">
        <f t="shared" ca="1" si="7"/>
        <v>#NAME?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 t="e">
        <f ca="1">_mod2(SUM(ش4!G133,ش4!F133%,ش5!G133,ش5!F133%,ش6!G133,ش6!F133%),1)*100</f>
        <v>#NAME?</v>
      </c>
      <c r="G133" s="10">
        <f>INT(SUM(ش4!G133,ش4!F133%,ش5!G133,ش5!F133%,ش6!G133,ش6!F133%))</f>
        <v>0</v>
      </c>
      <c r="H133" s="139" t="e">
        <f ca="1">م1!J133</f>
        <v>#NAME?</v>
      </c>
      <c r="I133" s="140" t="e">
        <f ca="1">م1!K133</f>
        <v>#NAME?</v>
      </c>
      <c r="J133" s="138" t="e">
        <f t="shared" ca="1" si="6"/>
        <v>#NAME?</v>
      </c>
      <c r="K133" s="141" t="e">
        <f t="shared" ca="1" si="7"/>
        <v>#NAME?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 t="e">
        <f ca="1">(SUM(G135)+SUM(F135)%-G134)*100</f>
        <v>#NAME?</v>
      </c>
      <c r="G134" s="272" t="e">
        <f ca="1">INT(SUM(G135)+(SUM(F135))%)</f>
        <v>#NAME?</v>
      </c>
      <c r="H134" s="271" t="e">
        <f ca="1">(SUM(I135)+SUM(H135)%-I134)*100</f>
        <v>#NAME?</v>
      </c>
      <c r="I134" s="273" t="e">
        <f ca="1">INT(SUM(I135)+(SUM(H135))%)</f>
        <v>#NAME?</v>
      </c>
      <c r="J134" s="274" t="e">
        <f t="shared" ca="1" si="6"/>
        <v>#NAME?</v>
      </c>
      <c r="K134" s="275" t="e">
        <f t="shared" ca="1" si="7"/>
        <v>#NAME?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 t="e">
        <f ca="1">(SUM(G136:G139)+SUM(F136:F139)%-G135)*100</f>
        <v>#NAME?</v>
      </c>
      <c r="G135" s="272" t="e">
        <f ca="1">INT(SUM(G136:G139)+(SUM(F136:F139))%)</f>
        <v>#NAME?</v>
      </c>
      <c r="H135" s="271" t="e">
        <f ca="1">(SUM(I136:I139)+SUM(H136:H139)%-I135)*100</f>
        <v>#NAME?</v>
      </c>
      <c r="I135" s="273" t="e">
        <f ca="1">INT(SUM(I136:I139)+(SUM(H136:H139))%)</f>
        <v>#NAME?</v>
      </c>
      <c r="J135" s="274" t="e">
        <f t="shared" ca="1" si="6"/>
        <v>#NAME?</v>
      </c>
      <c r="K135" s="275" t="e">
        <f t="shared" ca="1" si="7"/>
        <v>#NAME?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 t="e">
        <f ca="1">_mod2(SUM(ش4!G136,ش4!F136%,ش5!G136,ش5!F136%,ش6!G136,ش6!F136%),1)*100</f>
        <v>#NAME?</v>
      </c>
      <c r="G136" s="8">
        <f>INT(SUM(ش4!G136,ش4!F136%,ش5!G136,ش5!F136%,ش6!G136,ش6!F136%))</f>
        <v>0</v>
      </c>
      <c r="H136" s="125" t="e">
        <f ca="1">م1!J136</f>
        <v>#NAME?</v>
      </c>
      <c r="I136" s="126" t="e">
        <f ca="1">م1!K136</f>
        <v>#NAME?</v>
      </c>
      <c r="J136" s="124" t="e">
        <f t="shared" ca="1" si="6"/>
        <v>#NAME?</v>
      </c>
      <c r="K136" s="127" t="e">
        <f t="shared" ca="1" si="7"/>
        <v>#NAME?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 t="e">
        <f ca="1">_mod2(SUM(ش4!G137,ش4!F137%,ش5!G137,ش5!F137%,ش6!G137,ش6!F137%),1)*100</f>
        <v>#NAME?</v>
      </c>
      <c r="G137" s="9">
        <f>INT(SUM(ش4!G137,ش4!F137%,ش5!G137,ش5!F137%,ش6!G137,ش6!F137%))</f>
        <v>0</v>
      </c>
      <c r="H137" s="132" t="e">
        <f ca="1">م1!J137</f>
        <v>#NAME?</v>
      </c>
      <c r="I137" s="133" t="e">
        <f ca="1">م1!K137</f>
        <v>#NAME?</v>
      </c>
      <c r="J137" s="130" t="e">
        <f t="shared" ca="1" si="6"/>
        <v>#NAME?</v>
      </c>
      <c r="K137" s="134" t="e">
        <f t="shared" ca="1" si="7"/>
        <v>#NAME?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 t="e">
        <f ca="1">_mod2(SUM(ش4!G138,ش4!F138%,ش5!G138,ش5!F138%,ش6!G138,ش6!F138%),1)*100</f>
        <v>#NAME?</v>
      </c>
      <c r="G138" s="9">
        <f>INT(SUM(ش4!G138,ش4!F138%,ش5!G138,ش5!F138%,ش6!G138,ش6!F138%))</f>
        <v>0</v>
      </c>
      <c r="H138" s="132" t="e">
        <f ca="1">م1!J138</f>
        <v>#NAME?</v>
      </c>
      <c r="I138" s="133" t="e">
        <f ca="1">م1!K138</f>
        <v>#NAME?</v>
      </c>
      <c r="J138" s="130" t="e">
        <f t="shared" ca="1" si="6"/>
        <v>#NAME?</v>
      </c>
      <c r="K138" s="134" t="e">
        <f t="shared" ca="1" si="7"/>
        <v>#NAME?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 t="e">
        <f ca="1">_mod2(SUM(ش4!G139,ش4!F139%,ش5!G139,ش5!F139%,ش6!G139,ش6!F139%),1)*100</f>
        <v>#NAME?</v>
      </c>
      <c r="G139" s="12">
        <f>INT(SUM(ش4!G139,ش4!F139%,ش5!G139,ش5!F139%,ش6!G139,ش6!F139%))</f>
        <v>0</v>
      </c>
      <c r="H139" s="150" t="e">
        <f ca="1">م1!J139</f>
        <v>#NAME?</v>
      </c>
      <c r="I139" s="151" t="e">
        <f ca="1">م1!K139</f>
        <v>#NAME?</v>
      </c>
      <c r="J139" s="148" t="e">
        <f t="shared" ca="1" si="6"/>
        <v>#NAME?</v>
      </c>
      <c r="K139" s="152" t="e">
        <f t="shared" ca="1" si="7"/>
        <v>#NAME?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المدة الثانية2024م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المدة الجارية</v>
      </c>
      <c r="G142" s="487">
        <f>G$2</f>
        <v>0</v>
      </c>
      <c r="H142" s="486" t="str">
        <f>$H$2</f>
        <v>المدة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 t="e">
        <f ca="1">(SUM(G145,G158)+SUM(F145,F158)%-G144)*100</f>
        <v>#NAME?</v>
      </c>
      <c r="G144" s="266" t="e">
        <f ca="1">INT(SUM(G145,G158)+(SUM(F145,F158))%)</f>
        <v>#NAME?</v>
      </c>
      <c r="H144" s="265" t="e">
        <f ca="1">(SUM(I145,I158)+SUM(H145,H158)%-I144)*100</f>
        <v>#NAME?</v>
      </c>
      <c r="I144" s="266" t="e">
        <f ca="1">INT(SUM(I145,I158)+(SUM(H145,H158))%)</f>
        <v>#NAME?</v>
      </c>
      <c r="J144" s="265" t="e">
        <f t="shared" ref="J144:J164" ca="1" si="8">(SUM(G144,I144)+SUM(F144,H144)%-K144)*100</f>
        <v>#NAME?</v>
      </c>
      <c r="K144" s="269" t="e">
        <f t="shared" ref="K144:K164" ca="1" si="9">INT(SUM(G144,I144)+SUM(F144,H144)%)</f>
        <v>#NAME?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 t="e">
        <f ca="1">(SUM(G146,G150,G154)+SUM(F146,F150,F154)%-G145)*100</f>
        <v>#NAME?</v>
      </c>
      <c r="G145" s="272" t="e">
        <f ca="1">INT(SUM(G146,G150,G154)+(SUM(F146,F150,F154))%)</f>
        <v>#NAME?</v>
      </c>
      <c r="H145" s="271" t="e">
        <f ca="1">(SUM(I146,I150,I154)+SUM(H146,H150,H154)%-I145)*100</f>
        <v>#NAME?</v>
      </c>
      <c r="I145" s="272" t="e">
        <f ca="1">INT(SUM(I146,I150,I154)+(SUM(H146,H150,H154))%)</f>
        <v>#NAME?</v>
      </c>
      <c r="J145" s="271" t="e">
        <f t="shared" ca="1" si="8"/>
        <v>#NAME?</v>
      </c>
      <c r="K145" s="275" t="e">
        <f t="shared" ca="1" si="9"/>
        <v>#NAME?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 t="e">
        <f ca="1">(SUM(G147:G149)+SUM(F147:F149)%-G146)*100</f>
        <v>#NAME?</v>
      </c>
      <c r="G146" s="272" t="e">
        <f ca="1">INT(SUM(G147:G149)+(SUM(F147:F149))%)</f>
        <v>#NAME?</v>
      </c>
      <c r="H146" s="271" t="e">
        <f ca="1">(SUM(I147:I149)+SUM(H147:H149)%-I146)*100</f>
        <v>#NAME?</v>
      </c>
      <c r="I146" s="272" t="e">
        <f ca="1">INT(SUM(I147:I149)+(SUM(H147:H149))%)</f>
        <v>#NAME?</v>
      </c>
      <c r="J146" s="271" t="e">
        <f t="shared" ca="1" si="8"/>
        <v>#NAME?</v>
      </c>
      <c r="K146" s="275" t="e">
        <f t="shared" ca="1" si="9"/>
        <v>#NAME?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 t="e">
        <f ca="1">_mod2(SUM(ش4!G147,ش4!F147%,ش5!G147,ش5!F147%,ش6!G147,ش6!F147%),1)*100</f>
        <v>#NAME?</v>
      </c>
      <c r="G147" s="13">
        <f>INT(SUM(ش4!G147,ش4!F147%,ش5!G147,ش5!F147%,ش6!G147,ش6!F147%))</f>
        <v>0</v>
      </c>
      <c r="H147" s="161" t="e">
        <f ca="1">م1!J147</f>
        <v>#NAME?</v>
      </c>
      <c r="I147" s="160" t="e">
        <f ca="1">م1!K147</f>
        <v>#NAME?</v>
      </c>
      <c r="J147" s="161" t="e">
        <f t="shared" ca="1" si="8"/>
        <v>#NAME?</v>
      </c>
      <c r="K147" s="163" t="e">
        <f t="shared" ca="1" si="9"/>
        <v>#NAME?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 t="e">
        <f ca="1">_mod2(SUM(ش4!G148,ش4!F148%,ش5!G148,ش5!F148%,ش6!G148,ش6!F148%),1)*100</f>
        <v>#NAME?</v>
      </c>
      <c r="G148" s="9">
        <f>INT(SUM(ش4!G148,ش4!F148%,ش5!G148,ش5!F148%,ش6!G148,ش6!F148%))</f>
        <v>0</v>
      </c>
      <c r="H148" s="132" t="e">
        <f ca="1">م1!J148</f>
        <v>#NAME?</v>
      </c>
      <c r="I148" s="131" t="e">
        <f ca="1">م1!K148</f>
        <v>#NAME?</v>
      </c>
      <c r="J148" s="132" t="e">
        <f t="shared" ca="1" si="8"/>
        <v>#NAME?</v>
      </c>
      <c r="K148" s="134" t="e">
        <f t="shared" ca="1" si="9"/>
        <v>#NAME?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 t="e">
        <f ca="1">_mod2(SUM(ش4!G149,ش4!F149%,ش5!G149,ش5!F149%,ش6!G149,ش6!F149%),1)*100</f>
        <v>#NAME?</v>
      </c>
      <c r="G149" s="14">
        <f>INT(SUM(ش4!G149,ش4!F149%,ش5!G149,ش5!F149%,ش6!G149,ش6!F149%))</f>
        <v>0</v>
      </c>
      <c r="H149" s="167" t="e">
        <f ca="1">م1!J149</f>
        <v>#NAME?</v>
      </c>
      <c r="I149" s="166" t="e">
        <f ca="1">م1!K149</f>
        <v>#NAME?</v>
      </c>
      <c r="J149" s="167" t="e">
        <f t="shared" ca="1" si="8"/>
        <v>#NAME?</v>
      </c>
      <c r="K149" s="169" t="e">
        <f t="shared" ca="1" si="9"/>
        <v>#NAME?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 t="e">
        <f ca="1">(SUM(G151:G153)+SUM(F151:F153)%-G150)*100</f>
        <v>#NAME?</v>
      </c>
      <c r="G150" s="272" t="e">
        <f ca="1">INT(SUM(G151:G153)+(SUM(F151:F153))%)</f>
        <v>#NAME?</v>
      </c>
      <c r="H150" s="271" t="e">
        <f ca="1">(SUM(I151:I153)+SUM(H151:H153)%-I150)*100</f>
        <v>#NAME?</v>
      </c>
      <c r="I150" s="272" t="e">
        <f ca="1">INT(SUM(I151:I153)+(SUM(H151:H153))%)</f>
        <v>#NAME?</v>
      </c>
      <c r="J150" s="271" t="e">
        <f t="shared" ca="1" si="8"/>
        <v>#NAME?</v>
      </c>
      <c r="K150" s="275" t="e">
        <f t="shared" ca="1" si="9"/>
        <v>#NAME?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 t="e">
        <f ca="1">_mod2(SUM(ش4!G151,ش4!F151%,ش5!G151,ش5!F151%,ش6!G151,ش6!F151%),1)*100</f>
        <v>#NAME?</v>
      </c>
      <c r="G151" s="13">
        <f>INT(SUM(ش4!G151,ش4!F151%,ش5!G151,ش5!F151%,ش6!G151,ش6!F151%))</f>
        <v>0</v>
      </c>
      <c r="H151" s="161" t="e">
        <f ca="1">م1!J151</f>
        <v>#NAME?</v>
      </c>
      <c r="I151" s="160" t="e">
        <f ca="1">م1!K151</f>
        <v>#NAME?</v>
      </c>
      <c r="J151" s="161" t="e">
        <f t="shared" ca="1" si="8"/>
        <v>#NAME?</v>
      </c>
      <c r="K151" s="163" t="e">
        <f t="shared" ca="1" si="9"/>
        <v>#NAME?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 t="e">
        <f ca="1">_mod2(SUM(ش4!G152,ش4!F152%,ش5!G152,ش5!F152%,ش6!G152,ش6!F152%),1)*100</f>
        <v>#NAME?</v>
      </c>
      <c r="G152" s="9">
        <f>INT(SUM(ش4!G152,ش4!F152%,ش5!G152,ش5!F152%,ش6!G152,ش6!F152%))</f>
        <v>0</v>
      </c>
      <c r="H152" s="132" t="e">
        <f ca="1">م1!J152</f>
        <v>#NAME?</v>
      </c>
      <c r="I152" s="131" t="e">
        <f ca="1">م1!K152</f>
        <v>#NAME?</v>
      </c>
      <c r="J152" s="132" t="e">
        <f t="shared" ca="1" si="8"/>
        <v>#NAME?</v>
      </c>
      <c r="K152" s="134" t="e">
        <f t="shared" ca="1" si="9"/>
        <v>#NAME?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 t="e">
        <f ca="1">_mod2(SUM(ش4!G153,ش4!F153%,ش5!G153,ش5!F153%,ش6!G153,ش6!F153%),1)*100</f>
        <v>#NAME?</v>
      </c>
      <c r="G153" s="14">
        <f>INT(SUM(ش4!G153,ش4!F153%,ش5!G153,ش5!F153%,ش6!G153,ش6!F153%))</f>
        <v>0</v>
      </c>
      <c r="H153" s="167" t="e">
        <f ca="1">م1!J153</f>
        <v>#NAME?</v>
      </c>
      <c r="I153" s="166" t="e">
        <f ca="1">م1!K153</f>
        <v>#NAME?</v>
      </c>
      <c r="J153" s="167" t="e">
        <f t="shared" ca="1" si="8"/>
        <v>#NAME?</v>
      </c>
      <c r="K153" s="169" t="e">
        <f t="shared" ca="1" si="9"/>
        <v>#NAME?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 t="e">
        <f ca="1">(SUM(G155:G157)+SUM(F155:F157)%-G154)*100</f>
        <v>#NAME?</v>
      </c>
      <c r="G154" s="272" t="e">
        <f ca="1">INT(SUM(G155:G157)+(SUM(F155:F157))%)</f>
        <v>#NAME?</v>
      </c>
      <c r="H154" s="271" t="e">
        <f ca="1">(SUM(I155:I157)+SUM(H155:H157)%-I154)*100</f>
        <v>#NAME?</v>
      </c>
      <c r="I154" s="272" t="e">
        <f ca="1">INT(SUM(I155:I157)+(SUM(H155:H157))%)</f>
        <v>#NAME?</v>
      </c>
      <c r="J154" s="271" t="e">
        <f t="shared" ca="1" si="8"/>
        <v>#NAME?</v>
      </c>
      <c r="K154" s="275" t="e">
        <f t="shared" ca="1" si="9"/>
        <v>#NAME?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 t="e">
        <f ca="1">_mod2(SUM(ش4!G155,ش4!F155%,ش5!G155,ش5!F155%,ش6!G155,ش6!F155%),1)*100</f>
        <v>#NAME?</v>
      </c>
      <c r="G155" s="13">
        <f>INT(SUM(ش4!G155,ش4!F155%,ش5!G155,ش5!F155%,ش6!G155,ش6!F155%))</f>
        <v>0</v>
      </c>
      <c r="H155" s="161" t="e">
        <f ca="1">م1!J155</f>
        <v>#NAME?</v>
      </c>
      <c r="I155" s="160" t="e">
        <f ca="1">م1!K155</f>
        <v>#NAME?</v>
      </c>
      <c r="J155" s="161" t="e">
        <f t="shared" ca="1" si="8"/>
        <v>#NAME?</v>
      </c>
      <c r="K155" s="163" t="e">
        <f t="shared" ca="1" si="9"/>
        <v>#NAME?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 t="e">
        <f ca="1">_mod2(SUM(ش4!G156,ش4!F156%,ش5!G156,ش5!F156%,ش6!G156,ش6!F156%),1)*100</f>
        <v>#NAME?</v>
      </c>
      <c r="G156" s="9">
        <f>INT(SUM(ش4!G156,ش4!F156%,ش5!G156,ش5!F156%,ش6!G156,ش6!F156%))</f>
        <v>0</v>
      </c>
      <c r="H156" s="132" t="e">
        <f ca="1">م1!J156</f>
        <v>#NAME?</v>
      </c>
      <c r="I156" s="131" t="e">
        <f ca="1">م1!K156</f>
        <v>#NAME?</v>
      </c>
      <c r="J156" s="132" t="e">
        <f t="shared" ca="1" si="8"/>
        <v>#NAME?</v>
      </c>
      <c r="K156" s="134" t="e">
        <f t="shared" ca="1" si="9"/>
        <v>#NAME?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 t="e">
        <f ca="1">_mod2(SUM(ش4!G157,ش4!F157%,ش5!G157,ش5!F157%,ش6!G157,ش6!F157%),1)*100</f>
        <v>#NAME?</v>
      </c>
      <c r="G157" s="14">
        <f>INT(SUM(ش4!G157,ش4!F157%,ش5!G157,ش5!F157%,ش6!G157,ش6!F157%))</f>
        <v>0</v>
      </c>
      <c r="H157" s="167" t="e">
        <f ca="1">م1!J157</f>
        <v>#NAME?</v>
      </c>
      <c r="I157" s="166" t="e">
        <f ca="1">م1!K157</f>
        <v>#NAME?</v>
      </c>
      <c r="J157" s="167" t="e">
        <f t="shared" ca="1" si="8"/>
        <v>#NAME?</v>
      </c>
      <c r="K157" s="169" t="e">
        <f t="shared" ca="1" si="9"/>
        <v>#NAME?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 t="e">
        <f ca="1">(SUM(G159)+SUM(F159)%-G158)*100</f>
        <v>#NAME?</v>
      </c>
      <c r="G158" s="272" t="e">
        <f ca="1">INT(SUM(G159)+(SUM(F159))%)</f>
        <v>#NAME?</v>
      </c>
      <c r="H158" s="271" t="e">
        <f ca="1">(SUM(I159)+SUM(H159)%-I158)*100</f>
        <v>#NAME?</v>
      </c>
      <c r="I158" s="272" t="e">
        <f ca="1">INT(SUM(I159)+(SUM(H159))%)</f>
        <v>#NAME?</v>
      </c>
      <c r="J158" s="271" t="e">
        <f t="shared" ca="1" si="8"/>
        <v>#NAME?</v>
      </c>
      <c r="K158" s="275" t="e">
        <f t="shared" ca="1" si="9"/>
        <v>#NAME?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 t="e">
        <f ca="1">(SUM(G160:G164)+SUM(F160:F164)%-G159)*100</f>
        <v>#NAME?</v>
      </c>
      <c r="G159" s="272" t="e">
        <f ca="1">INT(SUM(G160:G164)+(SUM(F160:F164))%)</f>
        <v>#NAME?</v>
      </c>
      <c r="H159" s="271" t="e">
        <f ca="1">(SUM(I160:I164)+SUM(H160:H164)%-I159)*100</f>
        <v>#NAME?</v>
      </c>
      <c r="I159" s="272" t="e">
        <f ca="1">INT(SUM(I160:I164)+(SUM(H160:H164))%)</f>
        <v>#NAME?</v>
      </c>
      <c r="J159" s="271" t="e">
        <f t="shared" ca="1" si="8"/>
        <v>#NAME?</v>
      </c>
      <c r="K159" s="275" t="e">
        <f t="shared" ca="1" si="9"/>
        <v>#NAME?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 t="e">
        <f ca="1">_mod2(SUM(ش4!G160,ش4!F160%,ش5!G160,ش5!F160%,ش6!G160,ش6!F160%),1)*100</f>
        <v>#NAME?</v>
      </c>
      <c r="G160" s="13">
        <f>INT(SUM(ش4!G160,ش4!F160%,ش5!G160,ش5!F160%,ش6!G160,ش6!F160%))</f>
        <v>0</v>
      </c>
      <c r="H160" s="161" t="e">
        <f ca="1">م1!J160</f>
        <v>#NAME?</v>
      </c>
      <c r="I160" s="160" t="e">
        <f ca="1">م1!K160</f>
        <v>#NAME?</v>
      </c>
      <c r="J160" s="161" t="e">
        <f t="shared" ca="1" si="8"/>
        <v>#NAME?</v>
      </c>
      <c r="K160" s="163" t="e">
        <f t="shared" ca="1" si="9"/>
        <v>#NAME?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 t="e">
        <f ca="1">_mod2(SUM(ش4!G161,ش4!F161%,ش5!G161,ش5!F161%,ش6!G161,ش6!F161%),1)*100</f>
        <v>#NAME?</v>
      </c>
      <c r="G161" s="9">
        <f>INT(SUM(ش4!G161,ش4!F161%,ش5!G161,ش5!F161%,ش6!G161,ش6!F161%))</f>
        <v>0</v>
      </c>
      <c r="H161" s="132" t="e">
        <f ca="1">م1!J161</f>
        <v>#NAME?</v>
      </c>
      <c r="I161" s="131" t="e">
        <f ca="1">م1!K161</f>
        <v>#NAME?</v>
      </c>
      <c r="J161" s="132" t="e">
        <f t="shared" ca="1" si="8"/>
        <v>#NAME?</v>
      </c>
      <c r="K161" s="134" t="e">
        <f t="shared" ca="1" si="9"/>
        <v>#NAME?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 t="e">
        <f ca="1">_mod2(SUM(ش4!G162,ش4!F162%,ش5!G162,ش5!F162%,ش6!G162,ش6!F162%),1)*100</f>
        <v>#NAME?</v>
      </c>
      <c r="G162" s="9">
        <f>INT(SUM(ش4!G162,ش4!F162%,ش5!G162,ش5!F162%,ش6!G162,ش6!F162%))</f>
        <v>0</v>
      </c>
      <c r="H162" s="132" t="e">
        <f ca="1">م1!J162</f>
        <v>#NAME?</v>
      </c>
      <c r="I162" s="131" t="e">
        <f ca="1">م1!K162</f>
        <v>#NAME?</v>
      </c>
      <c r="J162" s="132" t="e">
        <f t="shared" ca="1" si="8"/>
        <v>#NAME?</v>
      </c>
      <c r="K162" s="134" t="e">
        <f t="shared" ca="1" si="9"/>
        <v>#NAME?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 t="e">
        <f ca="1">_mod2(SUM(ش4!G163,ش4!F163%,ش5!G163,ش5!F163%,ش6!G163,ش6!F163%),1)*100</f>
        <v>#NAME?</v>
      </c>
      <c r="G163" s="9">
        <f>INT(SUM(ش4!G163,ش4!F163%,ش5!G163,ش5!F163%,ش6!G163,ش6!F163%))</f>
        <v>0</v>
      </c>
      <c r="H163" s="132" t="e">
        <f ca="1">م1!J163</f>
        <v>#NAME?</v>
      </c>
      <c r="I163" s="131" t="e">
        <f ca="1">م1!K163</f>
        <v>#NAME?</v>
      </c>
      <c r="J163" s="132" t="e">
        <f t="shared" ca="1" si="8"/>
        <v>#NAME?</v>
      </c>
      <c r="K163" s="134" t="e">
        <f t="shared" ca="1" si="9"/>
        <v>#NAME?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 t="e">
        <f ca="1">_mod2(SUM(ش4!G164,ش4!F164%,ش5!G164,ش5!F164%,ش6!G164,ش6!F164%),1)*100</f>
        <v>#NAME?</v>
      </c>
      <c r="G164" s="12">
        <f>INT(SUM(ش4!G164,ش4!F164%,ش5!G164,ش5!F164%,ش6!G164,ش6!F164%))</f>
        <v>0</v>
      </c>
      <c r="H164" s="150" t="e">
        <f ca="1">م1!J164</f>
        <v>#NAME?</v>
      </c>
      <c r="I164" s="149" t="e">
        <f ca="1">م1!K164</f>
        <v>#NAME?</v>
      </c>
      <c r="J164" s="150" t="e">
        <f t="shared" ca="1" si="8"/>
        <v>#NAME?</v>
      </c>
      <c r="K164" s="152" t="e">
        <f t="shared" ca="1" si="9"/>
        <v>#NAME?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 t="e">
        <f ca="1">F4</f>
        <v>#NAME?</v>
      </c>
      <c r="G166" s="200" t="e">
        <f ca="1">G4</f>
        <v>#NAME?</v>
      </c>
      <c r="H166" s="199" t="e">
        <f ca="1">H4</f>
        <v>#NAME?</v>
      </c>
      <c r="I166" s="200" t="e">
        <f ca="1">I4</f>
        <v>#NAME?</v>
      </c>
      <c r="J166" s="265" t="e">
        <f ca="1">(SUM(G166,I166)+SUM(F166,H166)%-K166)*100</f>
        <v>#NAME?</v>
      </c>
      <c r="K166" s="269" t="e">
        <f ca="1">INT(SUM(G166,I166)+SUM(F166,H166)%)</f>
        <v>#NAME?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 t="e">
        <f ca="1">F51</f>
        <v>#NAME?</v>
      </c>
      <c r="G167" s="117" t="e">
        <f ca="1">G51</f>
        <v>#NAME?</v>
      </c>
      <c r="H167" s="118" t="e">
        <f ca="1">H51</f>
        <v>#NAME?</v>
      </c>
      <c r="I167" s="117" t="e">
        <f ca="1">I51</f>
        <v>#NAME?</v>
      </c>
      <c r="J167" s="271" t="e">
        <f ca="1">(SUM(G167,I167)+SUM(F167,H167)%-K167)*100</f>
        <v>#NAME?</v>
      </c>
      <c r="K167" s="275" t="e">
        <f ca="1">INT(SUM(G167,I167)+SUM(F167,H167)%)</f>
        <v>#NAME?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 t="e">
        <f ca="1">F67</f>
        <v>#NAME?</v>
      </c>
      <c r="G168" s="117" t="e">
        <f ca="1">G67</f>
        <v>#NAME?</v>
      </c>
      <c r="H168" s="118" t="e">
        <f ca="1">H67</f>
        <v>#NAME?</v>
      </c>
      <c r="I168" s="117" t="e">
        <f ca="1">I67</f>
        <v>#NAME?</v>
      </c>
      <c r="J168" s="271" t="e">
        <f ca="1">(SUM(G168,I168)+SUM(F168,H168)%-K168)*100</f>
        <v>#NAME?</v>
      </c>
      <c r="K168" s="275" t="e">
        <f ca="1">INT(SUM(G168,I168)+SUM(F168,H168)%)</f>
        <v>#NAME?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 t="e">
        <f ca="1">F144</f>
        <v>#NAME?</v>
      </c>
      <c r="G169" s="117" t="e">
        <f ca="1">G144</f>
        <v>#NAME?</v>
      </c>
      <c r="H169" s="118" t="e">
        <f ca="1">H144</f>
        <v>#NAME?</v>
      </c>
      <c r="I169" s="117" t="e">
        <f ca="1">I144</f>
        <v>#NAME?</v>
      </c>
      <c r="J169" s="271" t="e">
        <f ca="1">(SUM(G169,I169)+SUM(F169,H169)%-K169)*100</f>
        <v>#NAME?</v>
      </c>
      <c r="K169" s="275" t="e">
        <f ca="1">INT(SUM(G169,I169)+SUM(F169,H169)%)</f>
        <v>#NAME?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 t="e">
        <f ca="1">(SUM(G166:G169)+SUM(F166:F169)%-G170)*100</f>
        <v>#NAME?</v>
      </c>
      <c r="G170" s="272" t="e">
        <f ca="1">INT(SUM(G166:G169)+(SUM(F166:F169))%)</f>
        <v>#NAME?</v>
      </c>
      <c r="H170" s="271" t="e">
        <f ca="1">(SUM(I166:I169)+SUM(H166:H169)%-I170)*100</f>
        <v>#NAME?</v>
      </c>
      <c r="I170" s="272" t="e">
        <f ca="1">INT(SUM(I166:I169)+(SUM(H166:H169))%)</f>
        <v>#NAME?</v>
      </c>
      <c r="J170" s="271" t="e">
        <f ca="1">(SUM(G170,I170)+SUM(F170,H170)%-K170)*100</f>
        <v>#NAME?</v>
      </c>
      <c r="K170" s="275" t="e">
        <f ca="1">INT(SUM(G170,I170)+SUM(F170,H170)%)</f>
        <v>#NAME?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المدة الثانية2024م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المدة الجارية</v>
      </c>
      <c r="G175" s="487">
        <f>G$2</f>
        <v>0</v>
      </c>
      <c r="H175" s="486" t="str">
        <f>$H$2</f>
        <v>المدة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 t="e">
        <f ca="1">(SUM(G178,G193)+SUM(F178,F193)%-G177)*100</f>
        <v>#NAME?</v>
      </c>
      <c r="G177" s="272" t="e">
        <f ca="1">INT(SUM(G178,G193)+(SUM(F178,F193))%)</f>
        <v>#NAME?</v>
      </c>
      <c r="H177" s="271" t="e">
        <f ca="1">(SUM(I178,I193)+SUM(H178,H193)%-I177)*100</f>
        <v>#NAME?</v>
      </c>
      <c r="I177" s="273" t="e">
        <f ca="1">INT(SUM(I178,I193)+(SUM(H178,H193))%)</f>
        <v>#NAME?</v>
      </c>
      <c r="J177" s="274" t="e">
        <f t="shared" ref="J177:J202" ca="1" si="10">(SUM(G177,I177)+SUM(F177,H177)%-K177)*100</f>
        <v>#NAME?</v>
      </c>
      <c r="K177" s="275" t="e">
        <f t="shared" ref="K177:K202" ca="1" si="11">INT(SUM(G177,I177)+SUM(F177,H177)%)</f>
        <v>#NAME?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 t="e">
        <f ca="1">(SUM(G179,G181,G183,G186,G192)+SUM(F179,F181,F183,F186,F192)%-G178)*100</f>
        <v>#NAME?</v>
      </c>
      <c r="G178" s="272" t="e">
        <f ca="1">INT(SUM(G179,G181,G183,G186,G192)+(SUM(F179,F181,F183,F186,F192))%)</f>
        <v>#NAME?</v>
      </c>
      <c r="H178" s="271" t="e">
        <f ca="1">(SUM(I179,I181,I183,I186,I192)+SUM(H179,H181,H183,H186,H192)%-I178)*100</f>
        <v>#NAME?</v>
      </c>
      <c r="I178" s="273" t="e">
        <f ca="1">INT(SUM(I179,I181,I183,I186,I192)+(SUM(H179,H181,H183,H186,H192))%)</f>
        <v>#NAME?</v>
      </c>
      <c r="J178" s="274" t="e">
        <f t="shared" ca="1" si="10"/>
        <v>#NAME?</v>
      </c>
      <c r="K178" s="275" t="e">
        <f t="shared" ca="1" si="11"/>
        <v>#NAME?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 t="e">
        <f ca="1">(SUM(G180)+SUM(F180)%-G179)*100</f>
        <v>#NAME?</v>
      </c>
      <c r="G179" s="272" t="e">
        <f ca="1">INT(SUM(G180)+(SUM(F180))%)</f>
        <v>#NAME?</v>
      </c>
      <c r="H179" s="271" t="e">
        <f ca="1">(SUM(I180)+SUM(H180)%-I179)*100</f>
        <v>#NAME?</v>
      </c>
      <c r="I179" s="273" t="e">
        <f ca="1">INT(SUM(I180)+(SUM(H180))%)</f>
        <v>#NAME?</v>
      </c>
      <c r="J179" s="274" t="e">
        <f t="shared" ca="1" si="10"/>
        <v>#NAME?</v>
      </c>
      <c r="K179" s="275" t="e">
        <f t="shared" ca="1" si="11"/>
        <v>#NAME?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 t="e">
        <f ca="1">_mod2(SUM(ش4!G180,ش4!F180%,ش5!G180,ش5!F180%,ش6!G180,ش6!F180%),1)*100</f>
        <v>#NAME?</v>
      </c>
      <c r="G180" s="16">
        <f>INT(SUM(ش4!G180,ش4!F180%,ش5!G180,ش5!F180%,ش6!G180,ش6!F180%))</f>
        <v>0</v>
      </c>
      <c r="H180" s="189" t="e">
        <f ca="1">م1!J180</f>
        <v>#NAME?</v>
      </c>
      <c r="I180" s="190" t="e">
        <f ca="1">م1!K180</f>
        <v>#NAME?</v>
      </c>
      <c r="J180" s="188" t="e">
        <f t="shared" ca="1" si="10"/>
        <v>#NAME?</v>
      </c>
      <c r="K180" s="191" t="e">
        <f t="shared" ca="1" si="11"/>
        <v>#NAME?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 t="e">
        <f ca="1">(SUM(G182)+SUM(F182)%-G181)*100</f>
        <v>#NAME?</v>
      </c>
      <c r="G181" s="272" t="e">
        <f ca="1">INT(SUM(G182)+(SUM(F182))%)</f>
        <v>#NAME?</v>
      </c>
      <c r="H181" s="271" t="e">
        <f ca="1">(SUM(I182)+SUM(H182)%-I181)*100</f>
        <v>#NAME?</v>
      </c>
      <c r="I181" s="273" t="e">
        <f ca="1">INT(SUM(I182)+(SUM(H182))%)</f>
        <v>#NAME?</v>
      </c>
      <c r="J181" s="274" t="e">
        <f t="shared" ca="1" si="10"/>
        <v>#NAME?</v>
      </c>
      <c r="K181" s="275" t="e">
        <f t="shared" ca="1" si="11"/>
        <v>#NAME?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 t="e">
        <f ca="1">_mod2(SUM(ش4!G182,ش4!F182%,ش5!G182,ش5!F182%,ش6!G182,ش6!F182%),1)*100</f>
        <v>#NAME?</v>
      </c>
      <c r="G182" s="16">
        <f>INT(SUM(ش4!G182,ش4!F182%,ش5!G182,ش5!F182%,ش6!G182,ش6!F182%))</f>
        <v>0</v>
      </c>
      <c r="H182" s="189" t="e">
        <f ca="1">م1!J182</f>
        <v>#NAME?</v>
      </c>
      <c r="I182" s="190" t="e">
        <f ca="1">م1!K182</f>
        <v>#NAME?</v>
      </c>
      <c r="J182" s="188" t="e">
        <f t="shared" ca="1" si="10"/>
        <v>#NAME?</v>
      </c>
      <c r="K182" s="191" t="e">
        <f t="shared" ca="1" si="11"/>
        <v>#NAME?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 t="e">
        <f ca="1">(SUM(G184:G185)+SUM(F184:F185)%-G183)*100</f>
        <v>#NAME?</v>
      </c>
      <c r="G183" s="272" t="e">
        <f ca="1">INT(SUM(G184:G185)+(SUM(F184:F185))%)</f>
        <v>#NAME?</v>
      </c>
      <c r="H183" s="271" t="e">
        <f ca="1">(SUM(I184:I185)+SUM(H184:H185)%-I183)*100</f>
        <v>#NAME?</v>
      </c>
      <c r="I183" s="273" t="e">
        <f ca="1">INT(SUM(I184:I185)+(SUM(H184:H185))%)</f>
        <v>#NAME?</v>
      </c>
      <c r="J183" s="274" t="e">
        <f t="shared" ca="1" si="10"/>
        <v>#NAME?</v>
      </c>
      <c r="K183" s="275" t="e">
        <f t="shared" ca="1" si="11"/>
        <v>#NAME?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 t="e">
        <f ca="1">_mod2(SUM(ش4!G184,ش4!F184%,ش5!G184,ش5!F184%,ش6!G184,ش6!F184%),1)*100</f>
        <v>#NAME?</v>
      </c>
      <c r="G184" s="13">
        <f>INT(SUM(ش4!G184,ش4!F184%,ش5!G184,ش5!F184%,ش6!G184,ش6!F184%))</f>
        <v>0</v>
      </c>
      <c r="H184" s="161" t="e">
        <f ca="1">م1!J184</f>
        <v>#NAME?</v>
      </c>
      <c r="I184" s="162" t="e">
        <f ca="1">م1!K184</f>
        <v>#NAME?</v>
      </c>
      <c r="J184" s="159" t="e">
        <f t="shared" ca="1" si="10"/>
        <v>#NAME?</v>
      </c>
      <c r="K184" s="163" t="e">
        <f t="shared" ca="1" si="11"/>
        <v>#NAME?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 t="e">
        <f ca="1">_mod2(SUM(ش4!G185,ش4!F185%,ش5!G185,ش5!F185%,ش6!G185,ش6!F185%),1)*100</f>
        <v>#NAME?</v>
      </c>
      <c r="G185" s="14">
        <f>INT(SUM(ش4!G185,ش4!F185%,ش5!G185,ش5!F185%,ش6!G185,ش6!F185%))</f>
        <v>0</v>
      </c>
      <c r="H185" s="167" t="e">
        <f ca="1">م1!J185</f>
        <v>#NAME?</v>
      </c>
      <c r="I185" s="168" t="e">
        <f ca="1">م1!K185</f>
        <v>#NAME?</v>
      </c>
      <c r="J185" s="165" t="e">
        <f t="shared" ca="1" si="10"/>
        <v>#NAME?</v>
      </c>
      <c r="K185" s="169" t="e">
        <f t="shared" ca="1" si="11"/>
        <v>#NAME?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 t="e">
        <f ca="1">(SUM(G187:G191)+SUM(F187:F191)%-G186)*100</f>
        <v>#NAME?</v>
      </c>
      <c r="G186" s="272" t="e">
        <f ca="1">INT(SUM(G187:G191)+(SUM(F187:F191))%)</f>
        <v>#NAME?</v>
      </c>
      <c r="H186" s="271" t="e">
        <f ca="1">(SUM(I187:I191)+SUM(H187:H191)%-I186)*100</f>
        <v>#NAME?</v>
      </c>
      <c r="I186" s="273" t="e">
        <f ca="1">INT(SUM(I187:I191)+(SUM(H187:H191))%)</f>
        <v>#NAME?</v>
      </c>
      <c r="J186" s="274" t="e">
        <f t="shared" ca="1" si="10"/>
        <v>#NAME?</v>
      </c>
      <c r="K186" s="275" t="e">
        <f t="shared" ca="1" si="11"/>
        <v>#NAME?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 t="e">
        <f ca="1">_mod2(SUM(ش4!G187,ش4!F187%,ش5!G187,ش5!F187%,ش6!G187,ش6!F187%),1)*100</f>
        <v>#NAME?</v>
      </c>
      <c r="G187" s="13">
        <f>INT(SUM(ش4!G187,ش4!F187%,ش5!G187,ش5!F187%,ش6!G187,ش6!F187%))</f>
        <v>0</v>
      </c>
      <c r="H187" s="161" t="e">
        <f ca="1">م1!J187</f>
        <v>#NAME?</v>
      </c>
      <c r="I187" s="162" t="e">
        <f ca="1">م1!K187</f>
        <v>#NAME?</v>
      </c>
      <c r="J187" s="159" t="e">
        <f t="shared" ca="1" si="10"/>
        <v>#NAME?</v>
      </c>
      <c r="K187" s="163" t="e">
        <f t="shared" ca="1" si="11"/>
        <v>#NAME?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 t="e">
        <f ca="1">_mod2(SUM(ش4!G188,ش4!F188%,ش5!G188,ش5!F188%,ش6!G188,ش6!F188%),1)*100</f>
        <v>#NAME?</v>
      </c>
      <c r="G188" s="9">
        <f>INT(SUM(ش4!G188,ش4!F188%,ش5!G188,ش5!F188%,ش6!G188,ش6!F188%))</f>
        <v>0</v>
      </c>
      <c r="H188" s="132" t="e">
        <f ca="1">م1!J188</f>
        <v>#NAME?</v>
      </c>
      <c r="I188" s="133" t="e">
        <f ca="1">م1!K188</f>
        <v>#NAME?</v>
      </c>
      <c r="J188" s="130" t="e">
        <f t="shared" ca="1" si="10"/>
        <v>#NAME?</v>
      </c>
      <c r="K188" s="134" t="e">
        <f t="shared" ca="1" si="11"/>
        <v>#NAME?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 t="e">
        <f ca="1">_mod2(SUM(ش4!G189,ش4!F189%,ش5!G189,ش5!F189%,ش6!G189,ش6!F189%),1)*100</f>
        <v>#NAME?</v>
      </c>
      <c r="G189" s="9">
        <f>INT(SUM(ش4!G189,ش4!F189%,ش5!G189,ش5!F189%,ش6!G189,ش6!F189%))</f>
        <v>0</v>
      </c>
      <c r="H189" s="132" t="e">
        <f ca="1">م1!J189</f>
        <v>#NAME?</v>
      </c>
      <c r="I189" s="133" t="e">
        <f ca="1">م1!K189</f>
        <v>#NAME?</v>
      </c>
      <c r="J189" s="130" t="e">
        <f t="shared" ca="1" si="10"/>
        <v>#NAME?</v>
      </c>
      <c r="K189" s="134" t="e">
        <f t="shared" ca="1" si="11"/>
        <v>#NAME?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 t="e">
        <f ca="1">_mod2(SUM(ش4!G190,ش4!F190%,ش5!G190,ش5!F190%,ش6!G190,ش6!F190%),1)*100</f>
        <v>#NAME?</v>
      </c>
      <c r="G190" s="9">
        <f>INT(SUM(ش4!G190,ش4!F190%,ش5!G190,ش5!F190%,ش6!G190,ش6!F190%))</f>
        <v>0</v>
      </c>
      <c r="H190" s="132" t="e">
        <f ca="1">م1!J190</f>
        <v>#NAME?</v>
      </c>
      <c r="I190" s="133" t="e">
        <f ca="1">م1!K190</f>
        <v>#NAME?</v>
      </c>
      <c r="J190" s="130" t="e">
        <f t="shared" ca="1" si="10"/>
        <v>#NAME?</v>
      </c>
      <c r="K190" s="134" t="e">
        <f t="shared" ca="1" si="11"/>
        <v>#NAME?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 t="e">
        <f ca="1">_mod2(SUM(ش4!G191,ش4!F191%,ش5!G191,ش5!F191%,ش6!G191,ش6!F191%),1)*100</f>
        <v>#NAME?</v>
      </c>
      <c r="G191" s="14">
        <f>INT(SUM(ش4!G191,ش4!F191%,ش5!G191,ش5!F191%,ش6!G191,ش6!F191%))</f>
        <v>0</v>
      </c>
      <c r="H191" s="167" t="e">
        <f ca="1">م1!J191</f>
        <v>#NAME?</v>
      </c>
      <c r="I191" s="168" t="e">
        <f ca="1">م1!K191</f>
        <v>#NAME?</v>
      </c>
      <c r="J191" s="165" t="e">
        <f t="shared" ca="1" si="10"/>
        <v>#NAME?</v>
      </c>
      <c r="K191" s="169" t="e">
        <f t="shared" ca="1" si="11"/>
        <v>#NAME?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 t="e">
        <f ca="1">_mod2(SUM(ش4!G192,ش4!F192%,ش5!G192,ش5!F192%,ش6!G192,ش6!F192%),1)*100</f>
        <v>#NAME?</v>
      </c>
      <c r="G192" s="297">
        <f>INT(SUM(ش4!G192,ش4!F192%,ش5!G192,ش5!F192%,ش6!G192,ش6!F192%))</f>
        <v>0</v>
      </c>
      <c r="H192" s="298" t="e">
        <f ca="1">م1!J192</f>
        <v>#NAME?</v>
      </c>
      <c r="I192" s="299" t="e">
        <f ca="1">م1!K192</f>
        <v>#NAME?</v>
      </c>
      <c r="J192" s="296" t="e">
        <f t="shared" ca="1" si="10"/>
        <v>#NAME?</v>
      </c>
      <c r="K192" s="300" t="e">
        <f t="shared" ca="1" si="11"/>
        <v>#NAME?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 t="e">
        <f ca="1">(SUM(G194,G197,G200)+SUM(F194,F197,F200)%-G193)*100</f>
        <v>#NAME?</v>
      </c>
      <c r="G193" s="272" t="e">
        <f ca="1">INT(SUM(G194,G197,G200)+(SUM(F194,F197,F200))%)</f>
        <v>#NAME?</v>
      </c>
      <c r="H193" s="271" t="e">
        <f ca="1">(SUM(I194,I197,I200)+SUM(H194,H197,H200)%-I193)*100</f>
        <v>#NAME?</v>
      </c>
      <c r="I193" s="273" t="e">
        <f ca="1">INT(SUM(I194,I197,I200)+(SUM(H194,H197,H200))%)</f>
        <v>#NAME?</v>
      </c>
      <c r="J193" s="274" t="e">
        <f t="shared" ca="1" si="10"/>
        <v>#NAME?</v>
      </c>
      <c r="K193" s="275" t="e">
        <f t="shared" ca="1" si="11"/>
        <v>#NAME?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 t="e">
        <f ca="1">(SUM(G195:G196)+SUM(F195:F196)%-G194)*100</f>
        <v>#NAME?</v>
      </c>
      <c r="G194" s="283" t="e">
        <f ca="1">INT(SUM(G195:G196)+(SUM(F195:F196))%)</f>
        <v>#NAME?</v>
      </c>
      <c r="H194" s="284" t="e">
        <f ca="1">(SUM(I195:I196)+SUM(H195:H196)%-I194)*100</f>
        <v>#NAME?</v>
      </c>
      <c r="I194" s="285" t="e">
        <f ca="1">INT(SUM(I195:I196)+(SUM(H195:H196))%)</f>
        <v>#NAME?</v>
      </c>
      <c r="J194" s="282" t="e">
        <f t="shared" ca="1" si="10"/>
        <v>#NAME?</v>
      </c>
      <c r="K194" s="286" t="e">
        <f t="shared" ca="1" si="11"/>
        <v>#NAME?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 t="e">
        <f ca="1">_mod2(SUM(ش4!G195,ش4!F195%,ش5!G195,ش5!F195%,ش6!G195,ش6!F195%),1)*100</f>
        <v>#NAME?</v>
      </c>
      <c r="G195" s="13">
        <f>INT(SUM(ش4!G195,ش4!F195%,ش5!G195,ش5!F195%,ش6!G195,ش6!F195%))</f>
        <v>0</v>
      </c>
      <c r="H195" s="161" t="e">
        <f ca="1">م1!J195</f>
        <v>#NAME?</v>
      </c>
      <c r="I195" s="162" t="e">
        <f ca="1">م1!K195</f>
        <v>#NAME?</v>
      </c>
      <c r="J195" s="159" t="e">
        <f t="shared" ca="1" si="10"/>
        <v>#NAME?</v>
      </c>
      <c r="K195" s="163" t="e">
        <f t="shared" ca="1" si="11"/>
        <v>#NAME?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 t="e">
        <f ca="1">_mod2(SUM(ش4!G196,ش4!F196%,ش5!G196,ش5!F196%,ش6!G196,ش6!F196%),1)*100</f>
        <v>#NAME?</v>
      </c>
      <c r="G196" s="14">
        <f>INT(SUM(ش4!G196,ش4!F196%,ش5!G196,ش5!F196%,ش6!G196,ش6!F196%))</f>
        <v>0</v>
      </c>
      <c r="H196" s="167" t="e">
        <f ca="1">م1!J196</f>
        <v>#NAME?</v>
      </c>
      <c r="I196" s="168" t="e">
        <f ca="1">م1!K196</f>
        <v>#NAME?</v>
      </c>
      <c r="J196" s="165" t="e">
        <f t="shared" ca="1" si="10"/>
        <v>#NAME?</v>
      </c>
      <c r="K196" s="169" t="e">
        <f t="shared" ca="1" si="11"/>
        <v>#NAME?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 t="e">
        <f ca="1">(SUM(G198:G199)+SUM(F198:F199)%-G197)*100</f>
        <v>#NAME?</v>
      </c>
      <c r="G197" s="272" t="e">
        <f ca="1">INT(SUM(G198:G199)+(SUM(F198:F199))%)</f>
        <v>#NAME?</v>
      </c>
      <c r="H197" s="271" t="e">
        <f ca="1">(SUM(I198:I199)+SUM(H198:H199)%-I197)*100</f>
        <v>#NAME?</v>
      </c>
      <c r="I197" s="273" t="e">
        <f ca="1">INT(SUM(I198:I199)+(SUM(H198:H199))%)</f>
        <v>#NAME?</v>
      </c>
      <c r="J197" s="274" t="e">
        <f t="shared" ca="1" si="10"/>
        <v>#NAME?</v>
      </c>
      <c r="K197" s="275" t="e">
        <f t="shared" ca="1" si="11"/>
        <v>#NAME?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 t="e">
        <f ca="1">_mod2(SUM(ش4!G198,ش4!F198%,ش5!G198,ش5!F198%,ش6!G198,ش6!F198%),1)*100</f>
        <v>#NAME?</v>
      </c>
      <c r="G198" s="13">
        <f>INT(SUM(ش4!G198,ش4!F198%,ش5!G198,ش5!F198%,ش6!G198,ش6!F198%))</f>
        <v>0</v>
      </c>
      <c r="H198" s="161" t="e">
        <f ca="1">م1!J198</f>
        <v>#NAME?</v>
      </c>
      <c r="I198" s="162" t="e">
        <f ca="1">م1!K198</f>
        <v>#NAME?</v>
      </c>
      <c r="J198" s="159" t="e">
        <f t="shared" ca="1" si="10"/>
        <v>#NAME?</v>
      </c>
      <c r="K198" s="163" t="e">
        <f t="shared" ca="1" si="11"/>
        <v>#NAME?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 t="e">
        <f ca="1">_mod2(SUM(ش4!G199,ش4!F199%,ش5!G199,ش5!F199%,ش6!G199,ش6!F199%),1)*100</f>
        <v>#NAME?</v>
      </c>
      <c r="G199" s="14">
        <f>INT(SUM(ش4!G199,ش4!F199%,ش5!G199,ش5!F199%,ش6!G199,ش6!F199%))</f>
        <v>0</v>
      </c>
      <c r="H199" s="167" t="e">
        <f ca="1">م1!J199</f>
        <v>#NAME?</v>
      </c>
      <c r="I199" s="168" t="e">
        <f ca="1">م1!K199</f>
        <v>#NAME?</v>
      </c>
      <c r="J199" s="165" t="e">
        <f t="shared" ca="1" si="10"/>
        <v>#NAME?</v>
      </c>
      <c r="K199" s="169" t="e">
        <f t="shared" ca="1" si="11"/>
        <v>#NAME?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 t="e">
        <f ca="1">(SUM(G201:G202)+SUM(F201:F202)%-G200)*100</f>
        <v>#NAME?</v>
      </c>
      <c r="G200" s="272" t="e">
        <f ca="1">INT(SUM(G201:G202)+(SUM(F201:F202))%)</f>
        <v>#NAME?</v>
      </c>
      <c r="H200" s="271" t="e">
        <f ca="1">(SUM(I201:I202)+SUM(H201:H202)%-I200)*100</f>
        <v>#NAME?</v>
      </c>
      <c r="I200" s="273" t="e">
        <f ca="1">INT(SUM(I201:I202)+(SUM(H201:H202))%)</f>
        <v>#NAME?</v>
      </c>
      <c r="J200" s="274" t="e">
        <f t="shared" ca="1" si="10"/>
        <v>#NAME?</v>
      </c>
      <c r="K200" s="275" t="e">
        <f t="shared" ca="1" si="11"/>
        <v>#NAME?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 t="e">
        <f ca="1">_mod2(SUM(ش4!G201,ش4!F201%,ش5!G201,ش5!F201%,ش6!G201,ش6!F201%),1)*100</f>
        <v>#NAME?</v>
      </c>
      <c r="G201" s="13">
        <f>INT(SUM(ش4!G201,ش4!F201%,ش5!G201,ش5!F201%,ش6!G201,ش6!F201%))</f>
        <v>0</v>
      </c>
      <c r="H201" s="161" t="e">
        <f ca="1">م1!J201</f>
        <v>#NAME?</v>
      </c>
      <c r="I201" s="162" t="e">
        <f ca="1">م1!K201</f>
        <v>#NAME?</v>
      </c>
      <c r="J201" s="159" t="e">
        <f t="shared" ca="1" si="10"/>
        <v>#NAME?</v>
      </c>
      <c r="K201" s="163" t="e">
        <f t="shared" ca="1" si="11"/>
        <v>#NAME?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 t="e">
        <f ca="1">_mod2(SUM(ش4!G202,ش4!F202%,ش5!G202,ش5!F202%,ش6!G202,ش6!F202%),1)*100</f>
        <v>#NAME?</v>
      </c>
      <c r="G202" s="12">
        <f>INT(SUM(ش4!G202,ش4!F202%,ش5!G202,ش5!F202%,ش6!G202,ش6!F202%))</f>
        <v>0</v>
      </c>
      <c r="H202" s="150" t="e">
        <f ca="1">م1!J202</f>
        <v>#NAME?</v>
      </c>
      <c r="I202" s="151" t="e">
        <f ca="1">م1!K202</f>
        <v>#NAME?</v>
      </c>
      <c r="J202" s="148" t="e">
        <f t="shared" ca="1" si="10"/>
        <v>#NAME?</v>
      </c>
      <c r="K202" s="152" t="e">
        <f t="shared" ca="1" si="11"/>
        <v>#NAME?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 t="e">
        <f ca="1">(SUM(G205,G239,G250,G262)+SUM(F205,F239,F250,F262)%-G204)*100</f>
        <v>#NAME?</v>
      </c>
      <c r="G204" s="267" t="e">
        <f ca="1">INT(SUM(G205,G239,G250,G262)+(SUM(F205,F239,F250,F262))%)</f>
        <v>#NAME?</v>
      </c>
      <c r="H204" s="268" t="e">
        <f ca="1">(SUM(I205,I239,I250,I262)+SUM(H205,H239,H250,H262)%-I204)*100</f>
        <v>#NAME?</v>
      </c>
      <c r="I204" s="267" t="e">
        <f ca="1">INT(SUM(I205,I239,I250,I262)+(SUM(H205,H239,H250,H262))%)</f>
        <v>#NAME?</v>
      </c>
      <c r="J204" s="268" t="e">
        <f t="shared" ref="J204:J219" ca="1" si="12">(SUM(G204,I204)+SUM(F204,H204)%-K204)*100</f>
        <v>#NAME?</v>
      </c>
      <c r="K204" s="269" t="e">
        <f t="shared" ref="K204:K219" ca="1" si="13">INT(SUM(G204,I204)+SUM(F204,H204)%)</f>
        <v>#NAME?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 t="e">
        <f ca="1">(SUM(G206,G209,G211,G214,G219,G227,G231,G235)+SUM(F206,F209,F211,F214,F219,F227,F231,F235)%-G205)*100</f>
        <v>#NAME?</v>
      </c>
      <c r="G205" s="273" t="e">
        <f ca="1">INT(SUM(G206,G209,G211,G214,G219,G227,G231,G235)+(SUM(F206,F209,F211,F214,F219,F227,F231,F235))%)</f>
        <v>#NAME?</v>
      </c>
      <c r="H205" s="274" t="e">
        <f ca="1">(SUM(I206,I209,I211,I214,I219,I227,I231,I235)+SUM(H206,H209,H211,H214,H219,H227,H231,H235)%-I205)*100</f>
        <v>#NAME?</v>
      </c>
      <c r="I205" s="273" t="e">
        <f ca="1">INT(SUM(I206,I209,I211,I214,I219,I227,I231,I235)+(SUM(H206,H209,H211,H214,H219,H227,H231,H235))%)</f>
        <v>#NAME?</v>
      </c>
      <c r="J205" s="274" t="e">
        <f t="shared" ca="1" si="12"/>
        <v>#NAME?</v>
      </c>
      <c r="K205" s="275" t="e">
        <f t="shared" ca="1" si="13"/>
        <v>#NAME?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 t="e">
        <f ca="1">(SUM(G207:G208)+SUM(F207:F208)%-G206)*100</f>
        <v>#NAME?</v>
      </c>
      <c r="G206" s="273" t="e">
        <f ca="1">INT(SUM(G207:G208)+(SUM(F207:F208))%)</f>
        <v>#NAME?</v>
      </c>
      <c r="H206" s="274" t="e">
        <f ca="1">(SUM(I207:I208)+SUM(H207:H208)%-I206)*100</f>
        <v>#NAME?</v>
      </c>
      <c r="I206" s="273" t="e">
        <f ca="1">INT(SUM(I207:I208)+(SUM(H207:H208))%)</f>
        <v>#NAME?</v>
      </c>
      <c r="J206" s="274" t="e">
        <f t="shared" ca="1" si="12"/>
        <v>#NAME?</v>
      </c>
      <c r="K206" s="275" t="e">
        <f t="shared" ca="1" si="13"/>
        <v>#NAME?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 t="e">
        <f ca="1">_mod2(SUM(ش4!G207,ش4!F207%,ش5!G207,ش5!F207%,ش6!G207,ش6!F207%),1)*100</f>
        <v>#NAME?</v>
      </c>
      <c r="G207" s="17">
        <f>INT(SUM(ش4!G207,ش4!F207%,ش5!G207,ش5!F207%,ش6!G207,ش6!F207%))</f>
        <v>0</v>
      </c>
      <c r="H207" s="159" t="e">
        <f ca="1">م1!J207</f>
        <v>#NAME?</v>
      </c>
      <c r="I207" s="162" t="e">
        <f ca="1">م1!K207</f>
        <v>#NAME?</v>
      </c>
      <c r="J207" s="159" t="e">
        <f t="shared" ca="1" si="12"/>
        <v>#NAME?</v>
      </c>
      <c r="K207" s="163" t="e">
        <f t="shared" ca="1" si="13"/>
        <v>#NAME?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 t="e">
        <f ca="1">_mod2(SUM(ش4!G208,ش4!F208%,ش5!G208,ش5!F208%,ش6!G208,ش6!F208%),1)*100</f>
        <v>#NAME?</v>
      </c>
      <c r="G208" s="18">
        <f>INT(SUM(ش4!G208,ش4!F208%,ش5!G208,ش5!F208%,ش6!G208,ش6!F208%))</f>
        <v>0</v>
      </c>
      <c r="H208" s="165" t="e">
        <f ca="1">م1!J208</f>
        <v>#NAME?</v>
      </c>
      <c r="I208" s="168" t="e">
        <f ca="1">م1!K208</f>
        <v>#NAME?</v>
      </c>
      <c r="J208" s="165" t="e">
        <f t="shared" ca="1" si="12"/>
        <v>#NAME?</v>
      </c>
      <c r="K208" s="169" t="e">
        <f t="shared" ca="1" si="13"/>
        <v>#NAME?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 t="e">
        <f ca="1">(SUM(G210)+SUM(F210)%-G209)*100</f>
        <v>#NAME?</v>
      </c>
      <c r="G209" s="273" t="e">
        <f ca="1">INT(SUM(G210)+(SUM(F210))%)</f>
        <v>#NAME?</v>
      </c>
      <c r="H209" s="274" t="e">
        <f ca="1">(SUM(I210)+SUM(H210)%-I209)*100</f>
        <v>#NAME?</v>
      </c>
      <c r="I209" s="273" t="e">
        <f ca="1">INT(SUM(I210)+(SUM(H210))%)</f>
        <v>#NAME?</v>
      </c>
      <c r="J209" s="274" t="e">
        <f t="shared" ca="1" si="12"/>
        <v>#NAME?</v>
      </c>
      <c r="K209" s="275" t="e">
        <f t="shared" ca="1" si="13"/>
        <v>#NAME?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 t="e">
        <f ca="1">_mod2(SUM(ش4!G210,ش4!F210%,ش5!G210,ش5!F210%,ش6!G210,ش6!F210%),1)*100</f>
        <v>#NAME?</v>
      </c>
      <c r="G210" s="19">
        <f>INT(SUM(ش4!G210,ش4!F210%,ش5!G210,ش5!F210%,ش6!G210,ش6!F210%))</f>
        <v>10000</v>
      </c>
      <c r="H210" s="188" t="e">
        <f ca="1">م1!J210</f>
        <v>#NAME?</v>
      </c>
      <c r="I210" s="190" t="e">
        <f ca="1">م1!K210</f>
        <v>#NAME?</v>
      </c>
      <c r="J210" s="188" t="e">
        <f t="shared" ca="1" si="12"/>
        <v>#NAME?</v>
      </c>
      <c r="K210" s="191" t="e">
        <f t="shared" ca="1" si="13"/>
        <v>#NAME?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 t="e">
        <f ca="1">(SUM(G212:G213)+SUM(F212:F213)%-G211)*100</f>
        <v>#NAME?</v>
      </c>
      <c r="G211" s="273" t="e">
        <f ca="1">INT(SUM(G212:G213)+(SUM(F212:F213))%)</f>
        <v>#NAME?</v>
      </c>
      <c r="H211" s="274" t="e">
        <f ca="1">(SUM(I212:I213)+SUM(H212:H213)%-I211)*100</f>
        <v>#NAME?</v>
      </c>
      <c r="I211" s="273" t="e">
        <f ca="1">INT(SUM(I212:I213)+(SUM(H212:H213))%)</f>
        <v>#NAME?</v>
      </c>
      <c r="J211" s="274" t="e">
        <f t="shared" ca="1" si="12"/>
        <v>#NAME?</v>
      </c>
      <c r="K211" s="275" t="e">
        <f t="shared" ca="1" si="13"/>
        <v>#NAME?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 t="e">
        <f ca="1">_mod2(SUM(ش4!G212,ش4!F212%,ش5!G212,ش5!F212%,ش6!G212,ش6!F212%),1)*100</f>
        <v>#NAME?</v>
      </c>
      <c r="G212" s="17">
        <f>INT(SUM(ش4!G212,ش4!F212%,ش5!G212,ش5!F212%,ش6!G212,ش6!F212%))</f>
        <v>0</v>
      </c>
      <c r="H212" s="159" t="e">
        <f ca="1">م1!J212</f>
        <v>#NAME?</v>
      </c>
      <c r="I212" s="162" t="e">
        <f ca="1">م1!K212</f>
        <v>#NAME?</v>
      </c>
      <c r="J212" s="159" t="e">
        <f t="shared" ca="1" si="12"/>
        <v>#NAME?</v>
      </c>
      <c r="K212" s="163" t="e">
        <f t="shared" ca="1" si="13"/>
        <v>#NAME?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 t="e">
        <f ca="1">_mod2(SUM(ش4!G213,ش4!F213%,ش5!G213,ش5!F213%,ش6!G213,ش6!F213%),1)*100</f>
        <v>#NAME?</v>
      </c>
      <c r="G213" s="18">
        <f>INT(SUM(ش4!G213,ش4!F213%,ش5!G213,ش5!F213%,ش6!G213,ش6!F213%))</f>
        <v>0</v>
      </c>
      <c r="H213" s="165" t="e">
        <f ca="1">م1!J213</f>
        <v>#NAME?</v>
      </c>
      <c r="I213" s="168" t="e">
        <f ca="1">م1!K213</f>
        <v>#NAME?</v>
      </c>
      <c r="J213" s="165" t="e">
        <f t="shared" ca="1" si="12"/>
        <v>#NAME?</v>
      </c>
      <c r="K213" s="169" t="e">
        <f t="shared" ca="1" si="13"/>
        <v>#NAME?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 t="e">
        <f ca="1">(SUM(G215:G218)+SUM(F215:F218)%-G214)*100</f>
        <v>#NAME?</v>
      </c>
      <c r="G214" s="273" t="e">
        <f ca="1">INT(SUM(G215:G218)+(SUM(F215:F218))%)</f>
        <v>#NAME?</v>
      </c>
      <c r="H214" s="274" t="e">
        <f ca="1">(SUM(I215:I218)+SUM(H215:H218)%-I214)*100</f>
        <v>#NAME?</v>
      </c>
      <c r="I214" s="273" t="e">
        <f ca="1">INT(SUM(I215:I218)+(SUM(H215:H218))%)</f>
        <v>#NAME?</v>
      </c>
      <c r="J214" s="274" t="e">
        <f t="shared" ca="1" si="12"/>
        <v>#NAME?</v>
      </c>
      <c r="K214" s="275" t="e">
        <f t="shared" ca="1" si="13"/>
        <v>#NAME?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 t="e">
        <f ca="1">_mod2(SUM(ش4!G215,ش4!F215%,ش5!G215,ش5!F215%,ش6!G215,ش6!F215%),1)*100</f>
        <v>#NAME?</v>
      </c>
      <c r="G215" s="17">
        <f>INT(SUM(ش4!G215,ش4!F215%,ش5!G215,ش5!F215%,ش6!G215,ش6!F215%))</f>
        <v>0</v>
      </c>
      <c r="H215" s="159" t="e">
        <f ca="1">م1!J215</f>
        <v>#NAME?</v>
      </c>
      <c r="I215" s="162" t="e">
        <f ca="1">م1!K215</f>
        <v>#NAME?</v>
      </c>
      <c r="J215" s="159" t="e">
        <f t="shared" ca="1" si="12"/>
        <v>#NAME?</v>
      </c>
      <c r="K215" s="163" t="e">
        <f t="shared" ca="1" si="13"/>
        <v>#NAME?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 t="e">
        <f ca="1">_mod2(SUM(ش4!G216,ش4!F216%,ش5!G216,ش5!F216%,ش6!G216,ش6!F216%),1)*100</f>
        <v>#NAME?</v>
      </c>
      <c r="G216" s="20">
        <f>INT(SUM(ش4!G216,ش4!F216%,ش5!G216,ش5!F216%,ش6!G216,ش6!F216%))</f>
        <v>0</v>
      </c>
      <c r="H216" s="130" t="e">
        <f ca="1">م1!J216</f>
        <v>#NAME?</v>
      </c>
      <c r="I216" s="133" t="e">
        <f ca="1">م1!K216</f>
        <v>#NAME?</v>
      </c>
      <c r="J216" s="130" t="e">
        <f t="shared" ca="1" si="12"/>
        <v>#NAME?</v>
      </c>
      <c r="K216" s="134" t="e">
        <f t="shared" ca="1" si="13"/>
        <v>#NAME?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 t="e">
        <f ca="1">_mod2(SUM(ش4!G217,ش4!F217%,ش5!G217,ش5!F217%,ش6!G217,ش6!F217%),1)*100</f>
        <v>#NAME?</v>
      </c>
      <c r="G217" s="20">
        <f>INT(SUM(ش4!G217,ش4!F217%,ش5!G217,ش5!F217%,ش6!G217,ش6!F217%))</f>
        <v>0</v>
      </c>
      <c r="H217" s="130" t="e">
        <f ca="1">م1!J217</f>
        <v>#NAME?</v>
      </c>
      <c r="I217" s="133" t="e">
        <f ca="1">م1!K217</f>
        <v>#NAME?</v>
      </c>
      <c r="J217" s="130" t="e">
        <f t="shared" ca="1" si="12"/>
        <v>#NAME?</v>
      </c>
      <c r="K217" s="134" t="e">
        <f t="shared" ca="1" si="13"/>
        <v>#NAME?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 t="e">
        <f ca="1">_mod2(SUM(ش4!G218,ش4!F218%,ش5!G218,ش5!F218%,ش6!G218,ش6!F218%),1)*100</f>
        <v>#NAME?</v>
      </c>
      <c r="G218" s="22">
        <f>INT(SUM(ش4!G218,ش4!F218%,ش5!G218,ش5!F218%,ش6!G218,ش6!F218%))</f>
        <v>0</v>
      </c>
      <c r="H218" s="183" t="e">
        <f ca="1">م1!J218</f>
        <v>#NAME?</v>
      </c>
      <c r="I218" s="186" t="e">
        <f ca="1">م1!K218</f>
        <v>#NAME?</v>
      </c>
      <c r="J218" s="183" t="e">
        <f t="shared" ca="1" si="12"/>
        <v>#NAME?</v>
      </c>
      <c r="K218" s="187" t="e">
        <f t="shared" ca="1" si="13"/>
        <v>#NAME?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 t="e">
        <f ca="1">(SUM(G224:G226)+SUM(F224:F226)%-G219)*100</f>
        <v>#NAME?</v>
      </c>
      <c r="G219" s="305" t="e">
        <f ca="1">INT(SUM(G224:G226)+(SUM(F224:F226))%)</f>
        <v>#NAME?</v>
      </c>
      <c r="H219" s="306" t="e">
        <f ca="1">(SUM(I224:I226)+SUM(H224:H226)%-I219)*100</f>
        <v>#NAME?</v>
      </c>
      <c r="I219" s="305" t="e">
        <f ca="1">INT(SUM(I224:I226)+(SUM(H224:H226))%)</f>
        <v>#NAME?</v>
      </c>
      <c r="J219" s="306" t="e">
        <f t="shared" ca="1" si="12"/>
        <v>#NAME?</v>
      </c>
      <c r="K219" s="307" t="e">
        <f t="shared" ca="1" si="13"/>
        <v>#NAME?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المدة الثانية2024م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المدة الجارية</v>
      </c>
      <c r="G222" s="487">
        <f>G$2</f>
        <v>0</v>
      </c>
      <c r="H222" s="486" t="str">
        <f>$H$2</f>
        <v>المدة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 t="e">
        <f ca="1">_mod2(SUM(ش4!G224,ش4!F224%,ش5!G224,ش5!F224%,ش6!G224,ش6!F224%),1)*100</f>
        <v>#NAME?</v>
      </c>
      <c r="G224" s="15">
        <f>INT(SUM(ش4!G224,ش4!F224%,ش5!G224,ش5!F224%,ش6!G224,ش6!F224%))</f>
        <v>0</v>
      </c>
      <c r="H224" s="180" t="e">
        <f ca="1">م1!J224</f>
        <v>#NAME?</v>
      </c>
      <c r="I224" s="181" t="e">
        <f ca="1">م1!K224</f>
        <v>#NAME?</v>
      </c>
      <c r="J224" s="179" t="e">
        <f t="shared" ref="J224:J265" ca="1" si="14">(SUM(G224,I224)+SUM(F224,H224)%-K224)*100</f>
        <v>#NAME?</v>
      </c>
      <c r="K224" s="182" t="e">
        <f t="shared" ref="K224:K265" ca="1" si="15">INT(SUM(G224,I224)+SUM(F224,H224)%)</f>
        <v>#NAME?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 t="e">
        <f ca="1">_mod2(SUM(ش4!G225,ش4!F225%,ش5!G225,ش5!F225%,ش6!G225,ش6!F225%),1)*100</f>
        <v>#NAME?</v>
      </c>
      <c r="G225" s="9">
        <f>INT(SUM(ش4!G225,ش4!F225%,ش5!G225,ش5!F225%,ش6!G225,ش6!F225%))</f>
        <v>0</v>
      </c>
      <c r="H225" s="132" t="e">
        <f ca="1">م1!J225</f>
        <v>#NAME?</v>
      </c>
      <c r="I225" s="133" t="e">
        <f ca="1">م1!K225</f>
        <v>#NAME?</v>
      </c>
      <c r="J225" s="130" t="e">
        <f t="shared" ca="1" si="14"/>
        <v>#NAME?</v>
      </c>
      <c r="K225" s="134" t="e">
        <f t="shared" ca="1" si="15"/>
        <v>#NAME?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 t="e">
        <f ca="1">_mod2(SUM(ش4!G226,ش4!F226%,ش5!G226,ش5!F226%,ش6!G226,ش6!F226%),1)*100</f>
        <v>#NAME?</v>
      </c>
      <c r="G226" s="14">
        <f>INT(SUM(ش4!G226,ش4!F226%,ش5!G226,ش5!F226%,ش6!G226,ش6!F226%))</f>
        <v>0</v>
      </c>
      <c r="H226" s="167" t="e">
        <f ca="1">م1!J226</f>
        <v>#NAME?</v>
      </c>
      <c r="I226" s="168" t="e">
        <f ca="1">م1!K226</f>
        <v>#NAME?</v>
      </c>
      <c r="J226" s="165" t="e">
        <f t="shared" ca="1" si="14"/>
        <v>#NAME?</v>
      </c>
      <c r="K226" s="169" t="e">
        <f t="shared" ca="1" si="15"/>
        <v>#NAME?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 t="e">
        <f ca="1">(SUM(G228:G230)+SUM(F228:F230)%-G227)*100</f>
        <v>#NAME?</v>
      </c>
      <c r="G227" s="272" t="e">
        <f ca="1">INT(SUM(G228:G230)+(SUM(F228:F230))%)</f>
        <v>#NAME?</v>
      </c>
      <c r="H227" s="271" t="e">
        <f ca="1">(SUM(I228:I230)+SUM(H228:H230)%-I227)*100</f>
        <v>#NAME?</v>
      </c>
      <c r="I227" s="273" t="e">
        <f ca="1">INT(SUM(I228:I230)+(SUM(H228:H230))%)</f>
        <v>#NAME?</v>
      </c>
      <c r="J227" s="274" t="e">
        <f t="shared" ca="1" si="14"/>
        <v>#NAME?</v>
      </c>
      <c r="K227" s="275" t="e">
        <f t="shared" ca="1" si="15"/>
        <v>#NAME?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 t="e">
        <f ca="1">_mod2(SUM(ش4!G228,ش4!F228%,ش5!G228,ش5!F228%,ش6!G228,ش6!F228%),1)*100</f>
        <v>#NAME?</v>
      </c>
      <c r="G228" s="13">
        <f>INT(SUM(ش4!G228,ش4!F228%,ش5!G228,ش5!F228%,ش6!G228,ش6!F228%))</f>
        <v>0</v>
      </c>
      <c r="H228" s="161" t="e">
        <f ca="1">م1!J228</f>
        <v>#NAME?</v>
      </c>
      <c r="I228" s="162" t="e">
        <f ca="1">م1!K228</f>
        <v>#NAME?</v>
      </c>
      <c r="J228" s="159" t="e">
        <f t="shared" ca="1" si="14"/>
        <v>#NAME?</v>
      </c>
      <c r="K228" s="163" t="e">
        <f t="shared" ca="1" si="15"/>
        <v>#NAME?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 t="e">
        <f ca="1">_mod2(SUM(ش4!G229,ش4!F229%,ش5!G229,ش5!F229%,ش6!G229,ش6!F229%),1)*100</f>
        <v>#NAME?</v>
      </c>
      <c r="G229" s="9">
        <f>INT(SUM(ش4!G229,ش4!F229%,ش5!G229,ش5!F229%,ش6!G229,ش6!F229%))</f>
        <v>0</v>
      </c>
      <c r="H229" s="132" t="e">
        <f ca="1">م1!J229</f>
        <v>#NAME?</v>
      </c>
      <c r="I229" s="133" t="e">
        <f ca="1">م1!K229</f>
        <v>#NAME?</v>
      </c>
      <c r="J229" s="130" t="e">
        <f t="shared" ca="1" si="14"/>
        <v>#NAME?</v>
      </c>
      <c r="K229" s="134" t="e">
        <f t="shared" ca="1" si="15"/>
        <v>#NAME?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 t="e">
        <f ca="1">_mod2(SUM(ش4!G230,ش4!F230%,ش5!G230,ش5!F230%,ش6!G230,ش6!F230%),1)*100</f>
        <v>#NAME?</v>
      </c>
      <c r="G230" s="14">
        <f>INT(SUM(ش4!G230,ش4!F230%,ش5!G230,ش5!F230%,ش6!G230,ش6!F230%))</f>
        <v>0</v>
      </c>
      <c r="H230" s="167" t="e">
        <f ca="1">م1!J230</f>
        <v>#NAME?</v>
      </c>
      <c r="I230" s="168" t="e">
        <f ca="1">م1!K230</f>
        <v>#NAME?</v>
      </c>
      <c r="J230" s="165" t="e">
        <f t="shared" ca="1" si="14"/>
        <v>#NAME?</v>
      </c>
      <c r="K230" s="169" t="e">
        <f t="shared" ca="1" si="15"/>
        <v>#NAME?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 t="e">
        <f ca="1">(SUM(G232:G234)+SUM(F232:F234)%-G231)*100</f>
        <v>#NAME?</v>
      </c>
      <c r="G231" s="272" t="e">
        <f ca="1">INT(SUM(G232:G234)+(SUM(F232:F234))%)</f>
        <v>#NAME?</v>
      </c>
      <c r="H231" s="271" t="e">
        <f ca="1">(SUM(I232:I234)+SUM(H232:H234)%-I231)*100</f>
        <v>#NAME?</v>
      </c>
      <c r="I231" s="273" t="e">
        <f ca="1">INT(SUM(I232:I234)+(SUM(H232:H234))%)</f>
        <v>#NAME?</v>
      </c>
      <c r="J231" s="274" t="e">
        <f t="shared" ca="1" si="14"/>
        <v>#NAME?</v>
      </c>
      <c r="K231" s="275" t="e">
        <f t="shared" ca="1" si="15"/>
        <v>#NAME?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 t="e">
        <f ca="1">_mod2(SUM(ش4!G232,ش4!F232%,ش5!G232,ش5!F232%,ش6!G232,ش6!F232%),1)*100</f>
        <v>#NAME?</v>
      </c>
      <c r="G232" s="13">
        <f>INT(SUM(ش4!G232,ش4!F232%,ش5!G232,ش5!F232%,ش6!G232,ش6!F232%))</f>
        <v>0</v>
      </c>
      <c r="H232" s="161" t="e">
        <f ca="1">م1!J232</f>
        <v>#NAME?</v>
      </c>
      <c r="I232" s="162" t="e">
        <f ca="1">م1!K232</f>
        <v>#NAME?</v>
      </c>
      <c r="J232" s="159" t="e">
        <f t="shared" ca="1" si="14"/>
        <v>#NAME?</v>
      </c>
      <c r="K232" s="163" t="e">
        <f t="shared" ca="1" si="15"/>
        <v>#NAME?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 t="e">
        <f ca="1">_mod2(SUM(ش4!G233,ش4!F233%,ش5!G233,ش5!F233%,ش6!G233,ش6!F233%),1)*100</f>
        <v>#NAME?</v>
      </c>
      <c r="G233" s="9">
        <f>INT(SUM(ش4!G233,ش4!F233%,ش5!G233,ش5!F233%,ش6!G233,ش6!F233%))</f>
        <v>0</v>
      </c>
      <c r="H233" s="132" t="e">
        <f ca="1">م1!J233</f>
        <v>#NAME?</v>
      </c>
      <c r="I233" s="133" t="e">
        <f ca="1">م1!K233</f>
        <v>#NAME?</v>
      </c>
      <c r="J233" s="130" t="e">
        <f t="shared" ca="1" si="14"/>
        <v>#NAME?</v>
      </c>
      <c r="K233" s="134" t="e">
        <f t="shared" ca="1" si="15"/>
        <v>#NAME?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 t="e">
        <f ca="1">_mod2(SUM(ش4!G234,ش4!F234%,ش5!G234,ش5!F234%,ش6!G234,ش6!F234%),1)*100</f>
        <v>#NAME?</v>
      </c>
      <c r="G234" s="14">
        <f>INT(SUM(ش4!G234,ش4!F234%,ش5!G234,ش5!F234%,ش6!G234,ش6!F234%))</f>
        <v>0</v>
      </c>
      <c r="H234" s="167" t="e">
        <f ca="1">م1!J234</f>
        <v>#NAME?</v>
      </c>
      <c r="I234" s="168" t="e">
        <f ca="1">م1!K234</f>
        <v>#NAME?</v>
      </c>
      <c r="J234" s="165" t="e">
        <f t="shared" ca="1" si="14"/>
        <v>#NAME?</v>
      </c>
      <c r="K234" s="169" t="e">
        <f t="shared" ca="1" si="15"/>
        <v>#NAME?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 t="e">
        <f ca="1">(SUM(G236:G238)+SUM(F236:F238)%-G235)*100</f>
        <v>#NAME?</v>
      </c>
      <c r="G235" s="272" t="e">
        <f ca="1">INT(SUM(G236:G238)+(SUM(F236:F238))%)</f>
        <v>#NAME?</v>
      </c>
      <c r="H235" s="271" t="e">
        <f ca="1">(SUM(I236:I238)+SUM(H236:H238)%-I235)*100</f>
        <v>#NAME?</v>
      </c>
      <c r="I235" s="273" t="e">
        <f ca="1">INT(SUM(I236:I238)+(SUM(H236:H238))%)</f>
        <v>#NAME?</v>
      </c>
      <c r="J235" s="274" t="e">
        <f t="shared" ca="1" si="14"/>
        <v>#NAME?</v>
      </c>
      <c r="K235" s="275" t="e">
        <f t="shared" ca="1" si="15"/>
        <v>#NAME?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 t="e">
        <f ca="1">_mod2(SUM(ش4!G236,ش4!F236%,ش5!G236,ش5!F236%,ش6!G236,ش6!F236%),1)*100</f>
        <v>#NAME?</v>
      </c>
      <c r="G236" s="13">
        <f>INT(SUM(ش4!G236,ش4!F236%,ش5!G236,ش5!F236%,ش6!G236,ش6!F236%))</f>
        <v>0</v>
      </c>
      <c r="H236" s="161" t="e">
        <f ca="1">م1!J236</f>
        <v>#NAME?</v>
      </c>
      <c r="I236" s="162" t="e">
        <f ca="1">م1!K236</f>
        <v>#NAME?</v>
      </c>
      <c r="J236" s="159" t="e">
        <f t="shared" ca="1" si="14"/>
        <v>#NAME?</v>
      </c>
      <c r="K236" s="163" t="e">
        <f t="shared" ca="1" si="15"/>
        <v>#NAME?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 t="e">
        <f ca="1">_mod2(SUM(ش4!G237,ش4!F237%,ش5!G237,ش5!F237%,ش6!G237,ش6!F237%),1)*100</f>
        <v>#NAME?</v>
      </c>
      <c r="G237" s="9">
        <f>INT(SUM(ش4!G237,ش4!F237%,ش5!G237,ش5!F237%,ش6!G237,ش6!F237%))</f>
        <v>0</v>
      </c>
      <c r="H237" s="132" t="e">
        <f ca="1">م1!J237</f>
        <v>#NAME?</v>
      </c>
      <c r="I237" s="133" t="e">
        <f ca="1">م1!K237</f>
        <v>#NAME?</v>
      </c>
      <c r="J237" s="130" t="e">
        <f t="shared" ca="1" si="14"/>
        <v>#NAME?</v>
      </c>
      <c r="K237" s="134" t="e">
        <f t="shared" ca="1" si="15"/>
        <v>#NAME?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 t="e">
        <f ca="1">_mod2(SUM(ش4!G238,ش4!F238%,ش5!G238,ش5!F238%,ش6!G238,ش6!F238%),1)*100</f>
        <v>#NAME?</v>
      </c>
      <c r="G238" s="14">
        <f>INT(SUM(ش4!G238,ش4!F238%,ش5!G238,ش5!F238%,ش6!G238,ش6!F238%))</f>
        <v>0</v>
      </c>
      <c r="H238" s="167" t="e">
        <f ca="1">م1!J238</f>
        <v>#NAME?</v>
      </c>
      <c r="I238" s="168" t="e">
        <f ca="1">م1!K238</f>
        <v>#NAME?</v>
      </c>
      <c r="J238" s="165" t="e">
        <f t="shared" ca="1" si="14"/>
        <v>#NAME?</v>
      </c>
      <c r="K238" s="169" t="e">
        <f t="shared" ca="1" si="15"/>
        <v>#NAME?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 t="e">
        <f ca="1">(SUM(G240,G244,G248)+SUM(F240,F244,F248)%-G239)*100</f>
        <v>#NAME?</v>
      </c>
      <c r="G239" s="272" t="e">
        <f ca="1">INT(SUM(G240,G244,G248)+(SUM(F240,F244,F248))%)</f>
        <v>#NAME?</v>
      </c>
      <c r="H239" s="271" t="e">
        <f ca="1">(SUM(I240,I244,I248)+SUM(H240,H244,H248)%-I239)*100</f>
        <v>#NAME?</v>
      </c>
      <c r="I239" s="273" t="e">
        <f ca="1">INT(SUM(I240,I244,I248)+(SUM(H240,H244,H248))%)</f>
        <v>#NAME?</v>
      </c>
      <c r="J239" s="274" t="e">
        <f t="shared" ca="1" si="14"/>
        <v>#NAME?</v>
      </c>
      <c r="K239" s="275" t="e">
        <f t="shared" ca="1" si="15"/>
        <v>#NAME?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 t="e">
        <f ca="1">(SUM(G241:G243)+SUM(F241:F243)%-G240)*100</f>
        <v>#NAME?</v>
      </c>
      <c r="G240" s="272" t="e">
        <f ca="1">INT(SUM(G241:G243)+(SUM(F241:F243))%)</f>
        <v>#NAME?</v>
      </c>
      <c r="H240" s="271" t="e">
        <f ca="1">(SUM(I241:I243)+SUM(H241:H243)%-I240)*100</f>
        <v>#NAME?</v>
      </c>
      <c r="I240" s="273" t="e">
        <f ca="1">INT(SUM(I241:I243)+(SUM(H241:H243))%)</f>
        <v>#NAME?</v>
      </c>
      <c r="J240" s="274" t="e">
        <f t="shared" ca="1" si="14"/>
        <v>#NAME?</v>
      </c>
      <c r="K240" s="275" t="e">
        <f t="shared" ca="1" si="15"/>
        <v>#NAME?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 t="e">
        <f ca="1">_mod2(SUM(ش4!G241,ش4!F241%,ش5!G241,ش5!F241%,ش6!G241,ش6!F241%),1)*100</f>
        <v>#NAME?</v>
      </c>
      <c r="G241" s="13">
        <f>INT(SUM(ش4!G241,ش4!F241%,ش5!G241,ش5!F241%,ش6!G241,ش6!F241%))</f>
        <v>0</v>
      </c>
      <c r="H241" s="161" t="e">
        <f ca="1">م1!J241</f>
        <v>#NAME?</v>
      </c>
      <c r="I241" s="162" t="e">
        <f ca="1">م1!K241</f>
        <v>#NAME?</v>
      </c>
      <c r="J241" s="159" t="e">
        <f t="shared" ca="1" si="14"/>
        <v>#NAME?</v>
      </c>
      <c r="K241" s="163" t="e">
        <f t="shared" ca="1" si="15"/>
        <v>#NAME?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 t="e">
        <f ca="1">_mod2(SUM(ش4!G242,ش4!F242%,ش5!G242,ش5!F242%,ش6!G242,ش6!F242%),1)*100</f>
        <v>#NAME?</v>
      </c>
      <c r="G242" s="9">
        <f>INT(SUM(ش4!G242,ش4!F242%,ش5!G242,ش5!F242%,ش6!G242,ش6!F242%))</f>
        <v>0</v>
      </c>
      <c r="H242" s="132" t="e">
        <f ca="1">م1!J242</f>
        <v>#NAME?</v>
      </c>
      <c r="I242" s="133" t="e">
        <f ca="1">م1!K242</f>
        <v>#NAME?</v>
      </c>
      <c r="J242" s="130" t="e">
        <f t="shared" ca="1" si="14"/>
        <v>#NAME?</v>
      </c>
      <c r="K242" s="134" t="e">
        <f t="shared" ca="1" si="15"/>
        <v>#NAME?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 t="e">
        <f ca="1">_mod2(SUM(ش4!G243,ش4!F243%,ش5!G243,ش5!F243%,ش6!G243,ش6!F243%),1)*100</f>
        <v>#NAME?</v>
      </c>
      <c r="G243" s="14">
        <f>INT(SUM(ش4!G243,ش4!F243%,ش5!G243,ش5!F243%,ش6!G243,ش6!F243%))</f>
        <v>0</v>
      </c>
      <c r="H243" s="167" t="e">
        <f ca="1">م1!J243</f>
        <v>#NAME?</v>
      </c>
      <c r="I243" s="168" t="e">
        <f ca="1">م1!K243</f>
        <v>#NAME?</v>
      </c>
      <c r="J243" s="165" t="e">
        <f t="shared" ca="1" si="14"/>
        <v>#NAME?</v>
      </c>
      <c r="K243" s="169" t="e">
        <f t="shared" ca="1" si="15"/>
        <v>#NAME?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 t="e">
        <f ca="1">(SUM(G245:G247)+SUM(F245:F247)%-G244)*100</f>
        <v>#NAME?</v>
      </c>
      <c r="G244" s="272" t="e">
        <f ca="1">INT(SUM(G245:G247)+(SUM(F245:F247))%)</f>
        <v>#NAME?</v>
      </c>
      <c r="H244" s="271" t="e">
        <f ca="1">(SUM(I245:I247)+SUM(H245:H247)%-I244)*100</f>
        <v>#NAME?</v>
      </c>
      <c r="I244" s="273" t="e">
        <f ca="1">INT(SUM(I245:I247)+(SUM(H245:H247))%)</f>
        <v>#NAME?</v>
      </c>
      <c r="J244" s="274" t="e">
        <f t="shared" ca="1" si="14"/>
        <v>#NAME?</v>
      </c>
      <c r="K244" s="275" t="e">
        <f t="shared" ca="1" si="15"/>
        <v>#NAME?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 t="e">
        <f ca="1">_mod2(SUM(ش4!G245,ش4!F245%,ش5!G245,ش5!F245%,ش6!G245,ش6!F245%),1)*100</f>
        <v>#NAME?</v>
      </c>
      <c r="G245" s="13">
        <f>INT(SUM(ش4!G245,ش4!F245%,ش5!G245,ش5!F245%,ش6!G245,ش6!F245%))</f>
        <v>0</v>
      </c>
      <c r="H245" s="161" t="e">
        <f ca="1">م1!J245</f>
        <v>#NAME?</v>
      </c>
      <c r="I245" s="162" t="e">
        <f ca="1">م1!K245</f>
        <v>#NAME?</v>
      </c>
      <c r="J245" s="159" t="e">
        <f t="shared" ca="1" si="14"/>
        <v>#NAME?</v>
      </c>
      <c r="K245" s="163" t="e">
        <f t="shared" ca="1" si="15"/>
        <v>#NAME?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 t="e">
        <f ca="1">_mod2(SUM(ش4!G246,ش4!F246%,ش5!G246,ش5!F246%,ش6!G246,ش6!F246%),1)*100</f>
        <v>#NAME?</v>
      </c>
      <c r="G246" s="9">
        <f>INT(SUM(ش4!G246,ش4!F246%,ش5!G246,ش5!F246%,ش6!G246,ش6!F246%))</f>
        <v>0</v>
      </c>
      <c r="H246" s="132" t="e">
        <f ca="1">م1!J246</f>
        <v>#NAME?</v>
      </c>
      <c r="I246" s="133" t="e">
        <f ca="1">م1!K246</f>
        <v>#NAME?</v>
      </c>
      <c r="J246" s="130" t="e">
        <f t="shared" ca="1" si="14"/>
        <v>#NAME?</v>
      </c>
      <c r="K246" s="134" t="e">
        <f t="shared" ca="1" si="15"/>
        <v>#NAME?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 t="e">
        <f ca="1">_mod2(SUM(ش4!G247,ش4!F247%,ش5!G247,ش5!F247%,ش6!G247,ش6!F247%),1)*100</f>
        <v>#NAME?</v>
      </c>
      <c r="G247" s="14">
        <f>INT(SUM(ش4!G247,ش4!F247%,ش5!G247,ش5!F247%,ش6!G247,ش6!F247%))</f>
        <v>0</v>
      </c>
      <c r="H247" s="167" t="e">
        <f ca="1">م1!J247</f>
        <v>#NAME?</v>
      </c>
      <c r="I247" s="168" t="e">
        <f ca="1">م1!K247</f>
        <v>#NAME?</v>
      </c>
      <c r="J247" s="165" t="e">
        <f t="shared" ca="1" si="14"/>
        <v>#NAME?</v>
      </c>
      <c r="K247" s="169" t="e">
        <f t="shared" ca="1" si="15"/>
        <v>#NAME?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 t="e">
        <f ca="1">(SUM(G249)+SUM(F249)%-G248)*100</f>
        <v>#NAME?</v>
      </c>
      <c r="G248" s="272" t="e">
        <f ca="1">INT(SUM(G249)+(SUM(F249))%)</f>
        <v>#NAME?</v>
      </c>
      <c r="H248" s="271" t="e">
        <f ca="1">(SUM(I249)+SUM(H249)%-I248)*100</f>
        <v>#NAME?</v>
      </c>
      <c r="I248" s="273" t="e">
        <f ca="1">INT(SUM(I249)+(SUM(H249))%)</f>
        <v>#NAME?</v>
      </c>
      <c r="J248" s="274" t="e">
        <f t="shared" ca="1" si="14"/>
        <v>#NAME?</v>
      </c>
      <c r="K248" s="275" t="e">
        <f t="shared" ca="1" si="15"/>
        <v>#NAME?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 t="e">
        <f ca="1">_mod2(SUM(ش4!G249,ش4!F249%,ش5!G249,ش5!F249%,ش6!G249,ش6!F249%),1)*100</f>
        <v>#NAME?</v>
      </c>
      <c r="G249" s="16">
        <f>INT(SUM(ش4!G249,ش4!F249%,ش5!G249,ش5!F249%,ش6!G249,ش6!F249%))</f>
        <v>0</v>
      </c>
      <c r="H249" s="189" t="e">
        <f ca="1">م1!J249</f>
        <v>#NAME?</v>
      </c>
      <c r="I249" s="190" t="e">
        <f ca="1">م1!K249</f>
        <v>#NAME?</v>
      </c>
      <c r="J249" s="188" t="e">
        <f t="shared" ca="1" si="14"/>
        <v>#NAME?</v>
      </c>
      <c r="K249" s="191" t="e">
        <f t="shared" ca="1" si="15"/>
        <v>#NAME?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 t="e">
        <f ca="1">(SUM(G251,G255,G258)+SUM(F251,F255,F258)%-G250)*100</f>
        <v>#NAME?</v>
      </c>
      <c r="G250" s="272" t="e">
        <f ca="1">INT(SUM(G251,G255,G258)+(SUM(F251,F255,F258))%)</f>
        <v>#NAME?</v>
      </c>
      <c r="H250" s="271" t="e">
        <f ca="1">(SUM(I251,I255,I258)+SUM(H251,H255,H258)%-I250)*100</f>
        <v>#NAME?</v>
      </c>
      <c r="I250" s="273" t="e">
        <f ca="1">INT(SUM(I251,I255,I258)+(SUM(H251,H255,H258))%)</f>
        <v>#NAME?</v>
      </c>
      <c r="J250" s="274" t="e">
        <f t="shared" ca="1" si="14"/>
        <v>#NAME?</v>
      </c>
      <c r="K250" s="275" t="e">
        <f t="shared" ca="1" si="15"/>
        <v>#NAME?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 t="e">
        <f ca="1">(SUM(G252:G254)+SUM(F252:F254)%-G251)*100</f>
        <v>#NAME?</v>
      </c>
      <c r="G251" s="272" t="e">
        <f ca="1">INT(SUM(G252:G254)+(SUM(F252:F254))%)</f>
        <v>#NAME?</v>
      </c>
      <c r="H251" s="271" t="e">
        <f ca="1">(SUM(I252:I254)+SUM(H252:H254)%-I251)*100</f>
        <v>#NAME?</v>
      </c>
      <c r="I251" s="273" t="e">
        <f ca="1">INT(SUM(I252:I254)+(SUM(H252:H254))%)</f>
        <v>#NAME?</v>
      </c>
      <c r="J251" s="274" t="e">
        <f t="shared" ca="1" si="14"/>
        <v>#NAME?</v>
      </c>
      <c r="K251" s="275" t="e">
        <f t="shared" ca="1" si="15"/>
        <v>#NAME?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 t="e">
        <f ca="1">_mod2(SUM(ش4!G252,ش4!F252%,ش5!G252,ش5!F252%,ش6!G252,ش6!F252%),1)*100</f>
        <v>#NAME?</v>
      </c>
      <c r="G252" s="13">
        <f>INT(SUM(ش4!G252,ش4!F252%,ش5!G252,ش5!F252%,ش6!G252,ش6!F252%))</f>
        <v>0</v>
      </c>
      <c r="H252" s="161" t="e">
        <f ca="1">م1!J252</f>
        <v>#NAME?</v>
      </c>
      <c r="I252" s="162" t="e">
        <f ca="1">م1!K252</f>
        <v>#NAME?</v>
      </c>
      <c r="J252" s="159" t="e">
        <f t="shared" ca="1" si="14"/>
        <v>#NAME?</v>
      </c>
      <c r="K252" s="163" t="e">
        <f t="shared" ca="1" si="15"/>
        <v>#NAME?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 t="e">
        <f ca="1">_mod2(SUM(ش4!G253,ش4!F253%,ش5!G253,ش5!F253%,ش6!G253,ش6!F253%),1)*100</f>
        <v>#NAME?</v>
      </c>
      <c r="G253" s="9">
        <f>INT(SUM(ش4!G253,ش4!F253%,ش5!G253,ش5!F253%,ش6!G253,ش6!F253%))</f>
        <v>0</v>
      </c>
      <c r="H253" s="132" t="e">
        <f ca="1">م1!J253</f>
        <v>#NAME?</v>
      </c>
      <c r="I253" s="133" t="e">
        <f ca="1">م1!K253</f>
        <v>#NAME?</v>
      </c>
      <c r="J253" s="130" t="e">
        <f t="shared" ca="1" si="14"/>
        <v>#NAME?</v>
      </c>
      <c r="K253" s="134" t="e">
        <f t="shared" ca="1" si="15"/>
        <v>#NAME?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 t="e">
        <f ca="1">_mod2(SUM(ش4!G254,ش4!F254%,ش5!G254,ش5!F254%,ش6!G254,ش6!F254%),1)*100</f>
        <v>#NAME?</v>
      </c>
      <c r="G254" s="14">
        <f>INT(SUM(ش4!G254,ش4!F254%,ش5!G254,ش5!F254%,ش6!G254,ش6!F254%))</f>
        <v>0</v>
      </c>
      <c r="H254" s="167" t="e">
        <f ca="1">م1!J254</f>
        <v>#NAME?</v>
      </c>
      <c r="I254" s="168" t="e">
        <f ca="1">م1!K254</f>
        <v>#NAME?</v>
      </c>
      <c r="J254" s="165" t="e">
        <f t="shared" ca="1" si="14"/>
        <v>#NAME?</v>
      </c>
      <c r="K254" s="169" t="e">
        <f t="shared" ca="1" si="15"/>
        <v>#NAME?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 t="e">
        <f ca="1">(SUM(G256:G257)+SUM(F256:F257)%-G255)*100</f>
        <v>#NAME?</v>
      </c>
      <c r="G255" s="272" t="e">
        <f ca="1">INT(SUM(G256:G257)+(SUM(F256:F257))%)</f>
        <v>#NAME?</v>
      </c>
      <c r="H255" s="271" t="e">
        <f ca="1">(SUM(I256:I257)+SUM(H256:H257)%-I255)*100</f>
        <v>#NAME?</v>
      </c>
      <c r="I255" s="273" t="e">
        <f ca="1">INT(SUM(I256:I257)+(SUM(H256:H257))%)</f>
        <v>#NAME?</v>
      </c>
      <c r="J255" s="274" t="e">
        <f t="shared" ca="1" si="14"/>
        <v>#NAME?</v>
      </c>
      <c r="K255" s="275" t="e">
        <f t="shared" ca="1" si="15"/>
        <v>#NAME?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 t="e">
        <f ca="1">_mod2(SUM(ش4!G256,ش4!F256%,ش5!G256,ش5!F256%,ش6!G256,ش6!F256%),1)*100</f>
        <v>#NAME?</v>
      </c>
      <c r="G256" s="13">
        <f>INT(SUM(ش4!G256,ش4!F256%,ش5!G256,ش5!F256%,ش6!G256,ش6!F256%))</f>
        <v>0</v>
      </c>
      <c r="H256" s="161" t="e">
        <f ca="1">م1!J256</f>
        <v>#NAME?</v>
      </c>
      <c r="I256" s="162" t="e">
        <f ca="1">م1!K256</f>
        <v>#NAME?</v>
      </c>
      <c r="J256" s="159" t="e">
        <f t="shared" ca="1" si="14"/>
        <v>#NAME?</v>
      </c>
      <c r="K256" s="163" t="e">
        <f t="shared" ca="1" si="15"/>
        <v>#NAME?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 t="e">
        <f ca="1">_mod2(SUM(ش4!G257,ش4!F257%,ش5!G257,ش5!F257%,ش6!G257,ش6!F257%),1)*100</f>
        <v>#NAME?</v>
      </c>
      <c r="G257" s="14">
        <f>INT(SUM(ش4!G257,ش4!F257%,ش5!G257,ش5!F257%,ش6!G257,ش6!F257%))</f>
        <v>0</v>
      </c>
      <c r="H257" s="167" t="e">
        <f ca="1">م1!J257</f>
        <v>#NAME?</v>
      </c>
      <c r="I257" s="168" t="e">
        <f ca="1">م1!K257</f>
        <v>#NAME?</v>
      </c>
      <c r="J257" s="165" t="e">
        <f t="shared" ca="1" si="14"/>
        <v>#NAME?</v>
      </c>
      <c r="K257" s="169" t="e">
        <f t="shared" ca="1" si="15"/>
        <v>#NAME?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 t="e">
        <f ca="1">(SUM(G259:G261)+SUM(F259:F261)%-G258)*100</f>
        <v>#NAME?</v>
      </c>
      <c r="G258" s="272" t="e">
        <f ca="1">INT(SUM(G259:G261)+(SUM(F259:F261))%)</f>
        <v>#NAME?</v>
      </c>
      <c r="H258" s="271" t="e">
        <f ca="1">(SUM(I259:I261)+SUM(H259:H261)%-I258)*100</f>
        <v>#NAME?</v>
      </c>
      <c r="I258" s="273" t="e">
        <f ca="1">INT(SUM(I259:I261)+(SUM(H259:H261))%)</f>
        <v>#NAME?</v>
      </c>
      <c r="J258" s="274" t="e">
        <f t="shared" ca="1" si="14"/>
        <v>#NAME?</v>
      </c>
      <c r="K258" s="275" t="e">
        <f t="shared" ca="1" si="15"/>
        <v>#NAME?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 t="e">
        <f ca="1">_mod2(SUM(ش4!G259,ش4!F259%,ش5!G259,ش5!F259%,ش6!G259,ش6!F259%),1)*100</f>
        <v>#NAME?</v>
      </c>
      <c r="G259" s="13">
        <f>INT(SUM(ش4!G259,ش4!F259%,ش5!G259,ش5!F259%,ش6!G259,ش6!F259%))</f>
        <v>0</v>
      </c>
      <c r="H259" s="161" t="e">
        <f ca="1">م1!J259</f>
        <v>#NAME?</v>
      </c>
      <c r="I259" s="162" t="e">
        <f ca="1">م1!K259</f>
        <v>#NAME?</v>
      </c>
      <c r="J259" s="159" t="e">
        <f t="shared" ca="1" si="14"/>
        <v>#NAME?</v>
      </c>
      <c r="K259" s="163" t="e">
        <f t="shared" ca="1" si="15"/>
        <v>#NAME?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 t="e">
        <f ca="1">_mod2(SUM(ش4!G260,ش4!F260%,ش5!G260,ش5!F260%,ش6!G260,ش6!F260%),1)*100</f>
        <v>#NAME?</v>
      </c>
      <c r="G260" s="9">
        <f>INT(SUM(ش4!G260,ش4!F260%,ش5!G260,ش5!F260%,ش6!G260,ش6!F260%))</f>
        <v>0</v>
      </c>
      <c r="H260" s="132" t="e">
        <f ca="1">م1!J260</f>
        <v>#NAME?</v>
      </c>
      <c r="I260" s="133" t="e">
        <f ca="1">م1!K260</f>
        <v>#NAME?</v>
      </c>
      <c r="J260" s="130" t="e">
        <f t="shared" ca="1" si="14"/>
        <v>#NAME?</v>
      </c>
      <c r="K260" s="134" t="e">
        <f t="shared" ca="1" si="15"/>
        <v>#NAME?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 t="e">
        <f ca="1">_mod2(SUM(ش4!G261,ش4!F261%,ش5!G261,ش5!F261%,ش6!G261,ش6!F261%),1)*100</f>
        <v>#NAME?</v>
      </c>
      <c r="G261" s="14">
        <f>INT(SUM(ش4!G261,ش4!F261%,ش5!G261,ش5!F261%,ش6!G261,ش6!F261%))</f>
        <v>0</v>
      </c>
      <c r="H261" s="167" t="e">
        <f ca="1">م1!J261</f>
        <v>#NAME?</v>
      </c>
      <c r="I261" s="168" t="e">
        <f ca="1">م1!K261</f>
        <v>#NAME?</v>
      </c>
      <c r="J261" s="165" t="e">
        <f t="shared" ca="1" si="14"/>
        <v>#NAME?</v>
      </c>
      <c r="K261" s="169" t="e">
        <f t="shared" ca="1" si="15"/>
        <v>#NAME?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 t="e">
        <f ca="1">(SUM(G263)+SUM(F263)%-G262)*100</f>
        <v>#NAME?</v>
      </c>
      <c r="G262" s="272" t="e">
        <f ca="1">INT(SUM(G263)+(SUM(F263))%)</f>
        <v>#NAME?</v>
      </c>
      <c r="H262" s="271" t="e">
        <f ca="1">(SUM(I263)+SUM(H263)%-I262)*100</f>
        <v>#NAME?</v>
      </c>
      <c r="I262" s="273" t="e">
        <f ca="1">INT(SUM(I263)+(SUM(H263))%)</f>
        <v>#NAME?</v>
      </c>
      <c r="J262" s="274" t="e">
        <f t="shared" ca="1" si="14"/>
        <v>#NAME?</v>
      </c>
      <c r="K262" s="275" t="e">
        <f t="shared" ca="1" si="15"/>
        <v>#NAME?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 t="e">
        <f ca="1">(SUM(G264:G265)+SUM(F264:F265)%-G263)*100</f>
        <v>#NAME?</v>
      </c>
      <c r="G263" s="272" t="e">
        <f ca="1">INT(SUM(G264:G265)+(SUM(F264:F265))%)</f>
        <v>#NAME?</v>
      </c>
      <c r="H263" s="271" t="e">
        <f ca="1">(SUM(I264:I265)+SUM(H264:H265)%-I263)*100</f>
        <v>#NAME?</v>
      </c>
      <c r="I263" s="273" t="e">
        <f ca="1">INT(SUM(I264:I265)+(SUM(H264:H265))%)</f>
        <v>#NAME?</v>
      </c>
      <c r="J263" s="274" t="e">
        <f t="shared" ca="1" si="14"/>
        <v>#NAME?</v>
      </c>
      <c r="K263" s="275" t="e">
        <f t="shared" ca="1" si="15"/>
        <v>#NAME?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 t="e">
        <f ca="1">_mod2(SUM(ش4!G264,ش4!F264%,ش5!G264,ش5!F264%,ش6!G264,ش6!F264%),1)*100</f>
        <v>#NAME?</v>
      </c>
      <c r="G264" s="13">
        <f>INT(SUM(ش4!G264,ش4!F264%,ش5!G264,ش5!F264%,ش6!G264,ش6!F264%))</f>
        <v>0</v>
      </c>
      <c r="H264" s="161" t="e">
        <f ca="1">م1!J264</f>
        <v>#NAME?</v>
      </c>
      <c r="I264" s="162" t="e">
        <f ca="1">م1!K264</f>
        <v>#NAME?</v>
      </c>
      <c r="J264" s="159" t="e">
        <f t="shared" ca="1" si="14"/>
        <v>#NAME?</v>
      </c>
      <c r="K264" s="163" t="e">
        <f t="shared" ca="1" si="15"/>
        <v>#NAME?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 t="e">
        <f ca="1">_mod2(SUM(ش4!G265,ش4!F265%,ش5!G265,ش5!F265%,ش6!G265,ش6!F265%),1)*100</f>
        <v>#NAME?</v>
      </c>
      <c r="G265" s="12">
        <f>INT(SUM(ش4!G265,ش4!F265%,ش5!G265,ش5!F265%,ش6!G265,ش6!F265%))</f>
        <v>0</v>
      </c>
      <c r="H265" s="150" t="e">
        <f ca="1">م1!J265</f>
        <v>#NAME?</v>
      </c>
      <c r="I265" s="151" t="e">
        <f ca="1">م1!K265</f>
        <v>#NAME?</v>
      </c>
      <c r="J265" s="148" t="e">
        <f t="shared" ca="1" si="14"/>
        <v>#NAME?</v>
      </c>
      <c r="K265" s="152" t="e">
        <f t="shared" ca="1" si="15"/>
        <v>#NAME?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المدة الثانية2024م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المدة الجارية</v>
      </c>
      <c r="G268" s="487">
        <f>G$2</f>
        <v>0</v>
      </c>
      <c r="H268" s="486" t="str">
        <f>$H$2</f>
        <v>المدة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 t="e">
        <f ca="1">(SUM(G271,G282)+SUM(F271,F282)%-G270)*100</f>
        <v>#NAME?</v>
      </c>
      <c r="G270" s="273" t="e">
        <f ca="1">INT(SUM(G271,G282)+(SUM(F271,F282))%)</f>
        <v>#NAME?</v>
      </c>
      <c r="H270" s="271" t="e">
        <f ca="1">(SUM(I271,I282)+SUM(H271,H282)%-I270)*100</f>
        <v>#NAME?</v>
      </c>
      <c r="I270" s="273" t="e">
        <f ca="1">INT(SUM(I271,I282)+(SUM(H271,H282))%)</f>
        <v>#NAME?</v>
      </c>
      <c r="J270" s="274" t="e">
        <f t="shared" ref="J270:J290" ca="1" si="16">(SUM(G270,I270)+SUM(F270,H270)%-K270)*100</f>
        <v>#NAME?</v>
      </c>
      <c r="K270" s="275" t="e">
        <f t="shared" ref="K270:K290" ca="1" si="17">INT(SUM(G270,I270)+SUM(F270,H270)%)</f>
        <v>#NAME?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 t="e">
        <f ca="1">(SUM(G272,G277)+SUM(F272,F277)%-G271)*100</f>
        <v>#NAME?</v>
      </c>
      <c r="G271" s="273" t="e">
        <f ca="1">INT(SUM(G272,G277)+(SUM(F272,F277))%)</f>
        <v>#NAME?</v>
      </c>
      <c r="H271" s="271" t="e">
        <f ca="1">(SUM(I272,I277)+SUM(H272,H277)%-I271)*100</f>
        <v>#NAME?</v>
      </c>
      <c r="I271" s="273" t="e">
        <f ca="1">INT(SUM(I272,I277)+(SUM(H272,H277))%)</f>
        <v>#NAME?</v>
      </c>
      <c r="J271" s="274" t="e">
        <f t="shared" ca="1" si="16"/>
        <v>#NAME?</v>
      </c>
      <c r="K271" s="275" t="e">
        <f t="shared" ca="1" si="17"/>
        <v>#NAME?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 t="e">
        <f ca="1">(SUM(G273:G276)+SUM(F273:F276)%-G272)*100</f>
        <v>#NAME?</v>
      </c>
      <c r="G272" s="273" t="e">
        <f ca="1">INT(SUM(G273:G276)+(SUM(F273:F276))%)</f>
        <v>#NAME?</v>
      </c>
      <c r="H272" s="271" t="e">
        <f ca="1">(SUM(I273:I276)+SUM(H273:H276)%-I272)*100</f>
        <v>#NAME?</v>
      </c>
      <c r="I272" s="273" t="e">
        <f ca="1">INT(SUM(I273:I276)+(SUM(H273:H276))%)</f>
        <v>#NAME?</v>
      </c>
      <c r="J272" s="274" t="e">
        <f t="shared" ca="1" si="16"/>
        <v>#NAME?</v>
      </c>
      <c r="K272" s="275" t="e">
        <f t="shared" ca="1" si="17"/>
        <v>#NAME?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 t="e">
        <f ca="1">_mod2(SUM(ش4!G273,ش4!F273%,ش5!G273,ش5!F273%,ش6!G273,ش6!F273%),1)*100</f>
        <v>#NAME?</v>
      </c>
      <c r="G273" s="17">
        <f>INT(SUM(ش4!G273,ش4!F273%,ش5!G273,ش5!F273%,ش6!G273,ش6!F273%))</f>
        <v>0</v>
      </c>
      <c r="H273" s="161" t="e">
        <f ca="1">م1!J273</f>
        <v>#NAME?</v>
      </c>
      <c r="I273" s="162" t="e">
        <f ca="1">م1!K273</f>
        <v>#NAME?</v>
      </c>
      <c r="J273" s="159" t="e">
        <f t="shared" ca="1" si="16"/>
        <v>#NAME?</v>
      </c>
      <c r="K273" s="163" t="e">
        <f t="shared" ca="1" si="17"/>
        <v>#NAME?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 t="e">
        <f ca="1">_mod2(SUM(ش4!G274,ش4!F274%,ش5!G274,ش5!F274%,ش6!G274,ش6!F274%),1)*100</f>
        <v>#NAME?</v>
      </c>
      <c r="G274" s="20">
        <f>INT(SUM(ش4!G274,ش4!F274%,ش5!G274,ش5!F274%,ش6!G274,ش6!F274%))</f>
        <v>0</v>
      </c>
      <c r="H274" s="132" t="e">
        <f ca="1">م1!J274</f>
        <v>#NAME?</v>
      </c>
      <c r="I274" s="133" t="e">
        <f ca="1">م1!K274</f>
        <v>#NAME?</v>
      </c>
      <c r="J274" s="130" t="e">
        <f t="shared" ca="1" si="16"/>
        <v>#NAME?</v>
      </c>
      <c r="K274" s="134" t="e">
        <f t="shared" ca="1" si="17"/>
        <v>#NAME?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 t="e">
        <f ca="1">_mod2(SUM(ش4!G275,ش4!F275%,ش5!G275,ش5!F275%,ش6!G275,ش6!F275%),1)*100</f>
        <v>#NAME?</v>
      </c>
      <c r="G275" s="20">
        <f>INT(SUM(ش4!G275,ش4!F275%,ش5!G275,ش5!F275%,ش6!G275,ش6!F275%))</f>
        <v>0</v>
      </c>
      <c r="H275" s="132" t="e">
        <f ca="1">م1!J275</f>
        <v>#NAME?</v>
      </c>
      <c r="I275" s="133" t="e">
        <f ca="1">م1!K275</f>
        <v>#NAME?</v>
      </c>
      <c r="J275" s="130" t="e">
        <f t="shared" ca="1" si="16"/>
        <v>#NAME?</v>
      </c>
      <c r="K275" s="134" t="e">
        <f t="shared" ca="1" si="17"/>
        <v>#NAME?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 t="e">
        <f ca="1">_mod2(SUM(ش4!G276,ش4!F276%,ش5!G276,ش5!F276%,ش6!G276,ش6!F276%),1)*100</f>
        <v>#NAME?</v>
      </c>
      <c r="G276" s="18">
        <f>INT(SUM(ش4!G276,ش4!F276%,ش5!G276,ش5!F276%,ش6!G276,ش6!F276%))</f>
        <v>0</v>
      </c>
      <c r="H276" s="167" t="e">
        <f ca="1">م1!J276</f>
        <v>#NAME?</v>
      </c>
      <c r="I276" s="168" t="e">
        <f ca="1">م1!K276</f>
        <v>#NAME?</v>
      </c>
      <c r="J276" s="165" t="e">
        <f t="shared" ca="1" si="16"/>
        <v>#NAME?</v>
      </c>
      <c r="K276" s="169" t="e">
        <f t="shared" ca="1" si="17"/>
        <v>#NAME?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 t="e">
        <f ca="1">(SUM(G278:G281)+SUM(F278:F281)%-G277)*100</f>
        <v>#NAME?</v>
      </c>
      <c r="G277" s="273" t="e">
        <f ca="1">INT(SUM(G278:G281)+(SUM(F278:F281))%)</f>
        <v>#NAME?</v>
      </c>
      <c r="H277" s="271" t="e">
        <f ca="1">(SUM(I278:I281)+SUM(H278:H281)%-I277)*100</f>
        <v>#NAME?</v>
      </c>
      <c r="I277" s="273" t="e">
        <f ca="1">INT(SUM(I278:I281)+(SUM(H278:H281))%)</f>
        <v>#NAME?</v>
      </c>
      <c r="J277" s="274" t="e">
        <f t="shared" ca="1" si="16"/>
        <v>#NAME?</v>
      </c>
      <c r="K277" s="275" t="e">
        <f t="shared" ca="1" si="17"/>
        <v>#NAME?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 t="e">
        <f ca="1">_mod2(SUM(ش4!G278,ش4!F278%,ش5!G278,ش5!F278%,ش6!G278,ش6!F278%),1)*100</f>
        <v>#NAME?</v>
      </c>
      <c r="G278" s="17">
        <f>INT(SUM(ش4!G278,ش4!F278%,ش5!G278,ش5!F278%,ش6!G278,ش6!F278%))</f>
        <v>0</v>
      </c>
      <c r="H278" s="161" t="e">
        <f ca="1">م1!J278</f>
        <v>#NAME?</v>
      </c>
      <c r="I278" s="162" t="e">
        <f ca="1">م1!K278</f>
        <v>#NAME?</v>
      </c>
      <c r="J278" s="159" t="e">
        <f t="shared" ca="1" si="16"/>
        <v>#NAME?</v>
      </c>
      <c r="K278" s="163" t="e">
        <f t="shared" ca="1" si="17"/>
        <v>#NAME?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 t="e">
        <f ca="1">_mod2(SUM(ش4!G279,ش4!F279%,ش5!G279,ش5!F279%,ش6!G279,ش6!F279%),1)*100</f>
        <v>#NAME?</v>
      </c>
      <c r="G279" s="20">
        <f>INT(SUM(ش4!G279,ش4!F279%,ش5!G279,ش5!F279%,ش6!G279,ش6!F279%))</f>
        <v>0</v>
      </c>
      <c r="H279" s="132" t="e">
        <f ca="1">م1!J279</f>
        <v>#NAME?</v>
      </c>
      <c r="I279" s="133" t="e">
        <f ca="1">م1!K279</f>
        <v>#NAME?</v>
      </c>
      <c r="J279" s="130" t="e">
        <f t="shared" ca="1" si="16"/>
        <v>#NAME?</v>
      </c>
      <c r="K279" s="134" t="e">
        <f t="shared" ca="1" si="17"/>
        <v>#NAME?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 t="e">
        <f ca="1">_mod2(SUM(ش4!G280,ش4!F280%,ش5!G280,ش5!F280%,ش6!G280,ش6!F280%),1)*100</f>
        <v>#NAME?</v>
      </c>
      <c r="G280" s="20">
        <f>INT(SUM(ش4!G280,ش4!F280%,ش5!G280,ش5!F280%,ش6!G280,ش6!F280%))</f>
        <v>0</v>
      </c>
      <c r="H280" s="132" t="e">
        <f ca="1">م1!J280</f>
        <v>#NAME?</v>
      </c>
      <c r="I280" s="133" t="e">
        <f ca="1">م1!K280</f>
        <v>#NAME?</v>
      </c>
      <c r="J280" s="130" t="e">
        <f t="shared" ca="1" si="16"/>
        <v>#NAME?</v>
      </c>
      <c r="K280" s="134" t="e">
        <f t="shared" ca="1" si="17"/>
        <v>#NAME?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 t="e">
        <f ca="1">_mod2(SUM(ش4!G281,ش4!F281%,ش5!G281,ش5!F281%,ش6!G281,ش6!F281%),1)*100</f>
        <v>#NAME?</v>
      </c>
      <c r="G281" s="18">
        <f>INT(SUM(ش4!G281,ش4!F281%,ش5!G281,ش5!F281%,ش6!G281,ش6!F281%))</f>
        <v>0</v>
      </c>
      <c r="H281" s="167" t="e">
        <f ca="1">م1!J281</f>
        <v>#NAME?</v>
      </c>
      <c r="I281" s="168" t="e">
        <f ca="1">م1!K281</f>
        <v>#NAME?</v>
      </c>
      <c r="J281" s="165" t="e">
        <f t="shared" ca="1" si="16"/>
        <v>#NAME?</v>
      </c>
      <c r="K281" s="169" t="e">
        <f t="shared" ca="1" si="17"/>
        <v>#NAME?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 t="e">
        <f ca="1">(SUM(G283,G286,G288)+SUM(F283,F286,F288)%-G282)*100</f>
        <v>#NAME?</v>
      </c>
      <c r="G282" s="273" t="e">
        <f ca="1">INT(SUM(G283,G286,G288)+(SUM(F283,F286,F288))%)</f>
        <v>#NAME?</v>
      </c>
      <c r="H282" s="271" t="e">
        <f ca="1">(SUM(I283,I286,I288)+SUM(H283,H286,H288)%-I282)*100</f>
        <v>#NAME?</v>
      </c>
      <c r="I282" s="273" t="e">
        <f ca="1">INT(SUM(I283,I286,I288)+(SUM(H283,H286,H288))%)</f>
        <v>#NAME?</v>
      </c>
      <c r="J282" s="274" t="e">
        <f t="shared" ca="1" si="16"/>
        <v>#NAME?</v>
      </c>
      <c r="K282" s="275" t="e">
        <f t="shared" ca="1" si="17"/>
        <v>#NAME?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 t="e">
        <f ca="1">(SUM(G284:G285)+SUM(F284:F285)%-G283)*100</f>
        <v>#NAME?</v>
      </c>
      <c r="G283" s="273" t="e">
        <f ca="1">INT(SUM(G284:G285)+(SUM(F284:F285))%)</f>
        <v>#NAME?</v>
      </c>
      <c r="H283" s="271" t="e">
        <f ca="1">(SUM(I284:I285)+SUM(H284:H285)%-I283)*100</f>
        <v>#NAME?</v>
      </c>
      <c r="I283" s="273" t="e">
        <f ca="1">INT(SUM(I284:I285)+(SUM(H284:H285))%)</f>
        <v>#NAME?</v>
      </c>
      <c r="J283" s="274" t="e">
        <f t="shared" ca="1" si="16"/>
        <v>#NAME?</v>
      </c>
      <c r="K283" s="275" t="e">
        <f t="shared" ca="1" si="17"/>
        <v>#NAME?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 t="e">
        <f ca="1">_mod2(SUM(ش4!G284,ش4!F284%,ش5!G284,ش5!F284%,ش6!G284,ش6!F284%),1)*100</f>
        <v>#NAME?</v>
      </c>
      <c r="G284" s="17">
        <f>INT(SUM(ش4!G284,ش4!F284%,ش5!G284,ش5!F284%,ش6!G284,ش6!F284%))</f>
        <v>0</v>
      </c>
      <c r="H284" s="161" t="e">
        <f ca="1">م1!J284</f>
        <v>#NAME?</v>
      </c>
      <c r="I284" s="162" t="e">
        <f ca="1">م1!K284</f>
        <v>#NAME?</v>
      </c>
      <c r="J284" s="159" t="e">
        <f t="shared" ca="1" si="16"/>
        <v>#NAME?</v>
      </c>
      <c r="K284" s="163" t="e">
        <f t="shared" ca="1" si="17"/>
        <v>#NAME?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 t="e">
        <f ca="1">_mod2(SUM(ش4!G285,ش4!F285%,ش5!G285,ش5!F285%,ش6!G285,ش6!F285%),1)*100</f>
        <v>#NAME?</v>
      </c>
      <c r="G285" s="18">
        <f>INT(SUM(ش4!G285,ش4!F285%,ش5!G285,ش5!F285%,ش6!G285,ش6!F285%))</f>
        <v>0</v>
      </c>
      <c r="H285" s="167" t="e">
        <f ca="1">م1!J285</f>
        <v>#NAME?</v>
      </c>
      <c r="I285" s="168" t="e">
        <f ca="1">م1!K285</f>
        <v>#NAME?</v>
      </c>
      <c r="J285" s="165" t="e">
        <f t="shared" ca="1" si="16"/>
        <v>#NAME?</v>
      </c>
      <c r="K285" s="169" t="e">
        <f t="shared" ca="1" si="17"/>
        <v>#NAME?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 t="e">
        <f ca="1">(SUM(G287)+SUM(F287)%-G286)*100</f>
        <v>#NAME?</v>
      </c>
      <c r="G286" s="273" t="e">
        <f ca="1">INT(SUM(G287)+(SUM(F287))%)</f>
        <v>#NAME?</v>
      </c>
      <c r="H286" s="271" t="e">
        <f ca="1">(SUM(I287)+SUM(H287)%-I286)*100</f>
        <v>#NAME?</v>
      </c>
      <c r="I286" s="273" t="e">
        <f ca="1">INT(SUM(I287)+(SUM(H287))%)</f>
        <v>#NAME?</v>
      </c>
      <c r="J286" s="274" t="e">
        <f t="shared" ca="1" si="16"/>
        <v>#NAME?</v>
      </c>
      <c r="K286" s="275" t="e">
        <f t="shared" ca="1" si="17"/>
        <v>#NAME?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 t="e">
        <f ca="1">_mod2(SUM(ش4!G287,ش4!F287%,ش5!G287,ش5!F287%,ش6!G287,ش6!F287%),1)*100</f>
        <v>#NAME?</v>
      </c>
      <c r="G287" s="19">
        <f>INT(SUM(ش4!G287,ش4!F287%,ش5!G287,ش5!F287%,ش6!G287,ش6!F287%))</f>
        <v>0</v>
      </c>
      <c r="H287" s="189" t="e">
        <f ca="1">م1!J287</f>
        <v>#NAME?</v>
      </c>
      <c r="I287" s="190" t="e">
        <f ca="1">م1!K287</f>
        <v>#NAME?</v>
      </c>
      <c r="J287" s="188" t="e">
        <f t="shared" ca="1" si="16"/>
        <v>#NAME?</v>
      </c>
      <c r="K287" s="191" t="e">
        <f t="shared" ca="1" si="17"/>
        <v>#NAME?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 t="e">
        <f ca="1">(SUM(G289)+SUM(F289)%-G288)*100</f>
        <v>#NAME?</v>
      </c>
      <c r="G288" s="273" t="e">
        <f ca="1">INT(SUM(G289)+(SUM(F289))%)</f>
        <v>#NAME?</v>
      </c>
      <c r="H288" s="271" t="e">
        <f ca="1">(SUM(I289)+SUM(H289)%-I288)*100</f>
        <v>#NAME?</v>
      </c>
      <c r="I288" s="273" t="e">
        <f ca="1">INT(SUM(I289)+(SUM(H289))%)</f>
        <v>#NAME?</v>
      </c>
      <c r="J288" s="274" t="e">
        <f t="shared" ca="1" si="16"/>
        <v>#NAME?</v>
      </c>
      <c r="K288" s="275" t="e">
        <f t="shared" ca="1" si="17"/>
        <v>#NAME?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 t="e">
        <f ca="1">_mod2(SUM(ش4!G289,ش4!F289%,ش5!G289,ش5!F289%,ش6!G289,ش6!F289%),1)*100</f>
        <v>#NAME?</v>
      </c>
      <c r="G289" s="21">
        <f>INT(SUM(ش4!G289,ش4!F289%,ش5!G289,ش5!F289%,ش6!G289,ش6!F289%))</f>
        <v>0</v>
      </c>
      <c r="H289" s="194" t="e">
        <f ca="1">م1!J289</f>
        <v>#NAME?</v>
      </c>
      <c r="I289" s="195" t="e">
        <f ca="1">م1!K289</f>
        <v>#NAME?</v>
      </c>
      <c r="J289" s="192" t="e">
        <f t="shared" ca="1" si="16"/>
        <v>#NAME?</v>
      </c>
      <c r="K289" s="196" t="e">
        <f t="shared" ca="1" si="17"/>
        <v>#NAME?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 t="e">
        <f ca="1">(SUM(G177,G204,G270)+SUM(F177,F204,F270)%-G290)*100</f>
        <v>#NAME?</v>
      </c>
      <c r="G290" s="312" t="e">
        <f ca="1">INT(SUM(G177,G204,G270)+(SUM(F177,F204,F270))%)</f>
        <v>#NAME?</v>
      </c>
      <c r="H290" s="311" t="e">
        <f ca="1">(SUM(I177,I204,I270)+SUM(H177,H204,H270)%-I290)*100</f>
        <v>#NAME?</v>
      </c>
      <c r="I290" s="312" t="e">
        <f ca="1">INT(SUM(I177,I204,I270)+(SUM(H177,H204,H270))%)</f>
        <v>#NAME?</v>
      </c>
      <c r="J290" s="313" t="e">
        <f t="shared" ca="1" si="16"/>
        <v>#NAME?</v>
      </c>
      <c r="K290" s="314" t="e">
        <f t="shared" ca="1" si="17"/>
        <v>#NAME?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المدة الثانية2024م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المدة الجارية</v>
      </c>
      <c r="G293" s="487">
        <f>G$2</f>
        <v>0</v>
      </c>
      <c r="H293" s="486" t="str">
        <f>$H$2</f>
        <v>المدة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 t="e">
        <f ca="1">(SUM(G296,G309)+SUM(F296,F309)%-G295)*100</f>
        <v>#NAME?</v>
      </c>
      <c r="G295" s="285" t="e">
        <f ca="1">INT(SUM(G296,G309)+(SUM(F296,F309))%)</f>
        <v>#NAME?</v>
      </c>
      <c r="H295" s="284" t="e">
        <f ca="1">(SUM(I296,I309)+SUM(H296,H309)%-I295)*100</f>
        <v>#NAME?</v>
      </c>
      <c r="I295" s="285" t="e">
        <f ca="1">INT(SUM(I296,I309)+(SUM(H296,H309))%)</f>
        <v>#NAME?</v>
      </c>
      <c r="J295" s="284" t="e">
        <f t="shared" ref="J295:J317" ca="1" si="18">(SUM(G295,I295)+SUM(F295,H295)%-K295)*100</f>
        <v>#NAME?</v>
      </c>
      <c r="K295" s="286" t="e">
        <f t="shared" ref="K295:K317" ca="1" si="19">INT(SUM(G295,I295)+SUM(F295,H295)%)</f>
        <v>#NAME?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 t="e">
        <f ca="1">(SUM(G297,G301,G305)+SUM(F297,F301,F305)%-G296)*100</f>
        <v>#NAME?</v>
      </c>
      <c r="G296" s="273" t="e">
        <f ca="1">INT(SUM(G297,G301,G305)+(SUM(F297,F301,F305))%)</f>
        <v>#NAME?</v>
      </c>
      <c r="H296" s="271" t="e">
        <f ca="1">(SUM(I297,I301,I305)+SUM(H297,H301,H305)%-I296)*100</f>
        <v>#NAME?</v>
      </c>
      <c r="I296" s="273" t="e">
        <f ca="1">INT(SUM(I297,I301,I305)+(SUM(H297,H301,H305))%)</f>
        <v>#NAME?</v>
      </c>
      <c r="J296" s="271" t="e">
        <f t="shared" ca="1" si="18"/>
        <v>#NAME?</v>
      </c>
      <c r="K296" s="275" t="e">
        <f t="shared" ca="1" si="19"/>
        <v>#NAME?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 t="e">
        <f ca="1">(SUM(G298:G300)+SUM(F298:F300)%-G297)*100</f>
        <v>#NAME?</v>
      </c>
      <c r="G297" s="273" t="e">
        <f ca="1">INT(SUM(G298:G300)+(SUM(F298:F300))%)</f>
        <v>#NAME?</v>
      </c>
      <c r="H297" s="271" t="e">
        <f ca="1">(SUM(I298:I300)+SUM(H298:H300)%-I297)*100</f>
        <v>#NAME?</v>
      </c>
      <c r="I297" s="273" t="e">
        <f ca="1">INT(SUM(I298:I300)+(SUM(H298:H300))%)</f>
        <v>#NAME?</v>
      </c>
      <c r="J297" s="271" t="e">
        <f t="shared" ca="1" si="18"/>
        <v>#NAME?</v>
      </c>
      <c r="K297" s="275" t="e">
        <f t="shared" ca="1" si="19"/>
        <v>#NAME?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 t="e">
        <f ca="1">_mod2(SUM(ش4!G298,ش4!F298%,ش5!G298,ش5!F298%,ش6!G298,ش6!F298%),1)*100</f>
        <v>#NAME?</v>
      </c>
      <c r="G298" s="17">
        <f>INT(SUM(ش4!G298,ش4!F298%,ش5!G298,ش5!F298%,ش6!G298,ش6!F298%))</f>
        <v>0</v>
      </c>
      <c r="H298" s="161" t="e">
        <f ca="1">م1!J298</f>
        <v>#NAME?</v>
      </c>
      <c r="I298" s="162" t="e">
        <f ca="1">م1!K298</f>
        <v>#NAME?</v>
      </c>
      <c r="J298" s="161" t="e">
        <f t="shared" ca="1" si="18"/>
        <v>#NAME?</v>
      </c>
      <c r="K298" s="163" t="e">
        <f t="shared" ca="1" si="19"/>
        <v>#NAME?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 t="e">
        <f ca="1">_mod2(SUM(ش4!G299,ش4!F299%,ش5!G299,ش5!F299%,ش6!G299,ش6!F299%),1)*100</f>
        <v>#NAME?</v>
      </c>
      <c r="G299" s="20">
        <f>INT(SUM(ش4!G299,ش4!F299%,ش5!G299,ش5!F299%,ش6!G299,ش6!F299%))</f>
        <v>0</v>
      </c>
      <c r="H299" s="132" t="e">
        <f ca="1">م1!J299</f>
        <v>#NAME?</v>
      </c>
      <c r="I299" s="133" t="e">
        <f ca="1">م1!K299</f>
        <v>#NAME?</v>
      </c>
      <c r="J299" s="132" t="e">
        <f t="shared" ca="1" si="18"/>
        <v>#NAME?</v>
      </c>
      <c r="K299" s="134" t="e">
        <f t="shared" ca="1" si="19"/>
        <v>#NAME?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 t="e">
        <f ca="1">_mod2(SUM(ش4!G300,ش4!F300%,ش5!G300,ش5!F300%,ش6!G300,ش6!F300%),1)*100</f>
        <v>#NAME?</v>
      </c>
      <c r="G300" s="18">
        <f>INT(SUM(ش4!G300,ش4!F300%,ش5!G300,ش5!F300%,ش6!G300,ش6!F300%))</f>
        <v>0</v>
      </c>
      <c r="H300" s="167" t="e">
        <f ca="1">م1!J300</f>
        <v>#NAME?</v>
      </c>
      <c r="I300" s="168" t="e">
        <f ca="1">م1!K300</f>
        <v>#NAME?</v>
      </c>
      <c r="J300" s="167" t="e">
        <f t="shared" ca="1" si="18"/>
        <v>#NAME?</v>
      </c>
      <c r="K300" s="169" t="e">
        <f t="shared" ca="1" si="19"/>
        <v>#NAME?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 t="e">
        <f ca="1">(SUM(G302:G304)+SUM(F302:F304)%-G301)*100</f>
        <v>#NAME?</v>
      </c>
      <c r="G301" s="273" t="e">
        <f ca="1">INT(SUM(G302:G304)+(SUM(F302:F304))%)</f>
        <v>#NAME?</v>
      </c>
      <c r="H301" s="271" t="e">
        <f ca="1">(SUM(I302:I304)+SUM(H302:H304)%-I301)*100</f>
        <v>#NAME?</v>
      </c>
      <c r="I301" s="273" t="e">
        <f ca="1">INT(SUM(I302:I304)+(SUM(H302:H304))%)</f>
        <v>#NAME?</v>
      </c>
      <c r="J301" s="271" t="e">
        <f t="shared" ca="1" si="18"/>
        <v>#NAME?</v>
      </c>
      <c r="K301" s="275" t="e">
        <f t="shared" ca="1" si="19"/>
        <v>#NAME?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 t="e">
        <f ca="1">_mod2(SUM(ش4!G302,ش4!F302%,ش5!G302,ش5!F302%,ش6!G302,ش6!F302%),1)*100</f>
        <v>#NAME?</v>
      </c>
      <c r="G302" s="17">
        <f>INT(SUM(ش4!G302,ش4!F302%,ش5!G302,ش5!F302%,ش6!G302,ش6!F302%))</f>
        <v>0</v>
      </c>
      <c r="H302" s="161" t="e">
        <f ca="1">م1!J302</f>
        <v>#NAME?</v>
      </c>
      <c r="I302" s="162" t="e">
        <f ca="1">م1!K302</f>
        <v>#NAME?</v>
      </c>
      <c r="J302" s="161" t="e">
        <f t="shared" ca="1" si="18"/>
        <v>#NAME?</v>
      </c>
      <c r="K302" s="163" t="e">
        <f t="shared" ca="1" si="19"/>
        <v>#NAME?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 t="e">
        <f ca="1">_mod2(SUM(ش4!G303,ش4!F303%,ش5!G303,ش5!F303%,ش6!G303,ش6!F303%),1)*100</f>
        <v>#NAME?</v>
      </c>
      <c r="G303" s="20">
        <f>INT(SUM(ش4!G303,ش4!F303%,ش5!G303,ش5!F303%,ش6!G303,ش6!F303%))</f>
        <v>0</v>
      </c>
      <c r="H303" s="132" t="e">
        <f ca="1">م1!J303</f>
        <v>#NAME?</v>
      </c>
      <c r="I303" s="133" t="e">
        <f ca="1">م1!K303</f>
        <v>#NAME?</v>
      </c>
      <c r="J303" s="132" t="e">
        <f t="shared" ca="1" si="18"/>
        <v>#NAME?</v>
      </c>
      <c r="K303" s="134" t="e">
        <f t="shared" ca="1" si="19"/>
        <v>#NAME?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 t="e">
        <f ca="1">_mod2(SUM(ش4!G304,ش4!F304%,ش5!G304,ش5!F304%,ش6!G304,ش6!F304%),1)*100</f>
        <v>#NAME?</v>
      </c>
      <c r="G304" s="18">
        <f>INT(SUM(ش4!G304,ش4!F304%,ش5!G304,ش5!F304%,ش6!G304,ش6!F304%))</f>
        <v>0</v>
      </c>
      <c r="H304" s="167" t="e">
        <f ca="1">م1!J304</f>
        <v>#NAME?</v>
      </c>
      <c r="I304" s="168" t="e">
        <f ca="1">م1!K304</f>
        <v>#NAME?</v>
      </c>
      <c r="J304" s="167" t="e">
        <f t="shared" ca="1" si="18"/>
        <v>#NAME?</v>
      </c>
      <c r="K304" s="169" t="e">
        <f t="shared" ca="1" si="19"/>
        <v>#NAME?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 t="e">
        <f ca="1">(SUM(G306:G308)+SUM(F306:F308)%-G305)*100</f>
        <v>#NAME?</v>
      </c>
      <c r="G305" s="273" t="e">
        <f ca="1">INT(SUM(G306:G308)+(SUM(F306:F308))%)</f>
        <v>#NAME?</v>
      </c>
      <c r="H305" s="271" t="e">
        <f ca="1">(SUM(I306:I308)+SUM(H306:H308)%-I305)*100</f>
        <v>#NAME?</v>
      </c>
      <c r="I305" s="273" t="e">
        <f ca="1">INT(SUM(I306:I308)+(SUM(H306:H308))%)</f>
        <v>#NAME?</v>
      </c>
      <c r="J305" s="271" t="e">
        <f t="shared" ca="1" si="18"/>
        <v>#NAME?</v>
      </c>
      <c r="K305" s="275" t="e">
        <f t="shared" ca="1" si="19"/>
        <v>#NAME?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 t="e">
        <f ca="1">_mod2(SUM(ش4!G306,ش4!F306%,ش5!G306,ش5!F306%,ش6!G306,ش6!F306%),1)*100</f>
        <v>#NAME?</v>
      </c>
      <c r="G306" s="17">
        <f>INT(SUM(ش4!G306,ش4!F306%,ش5!G306,ش5!F306%,ش6!G306,ش6!F306%))</f>
        <v>0</v>
      </c>
      <c r="H306" s="161" t="e">
        <f ca="1">م1!J306</f>
        <v>#NAME?</v>
      </c>
      <c r="I306" s="162" t="e">
        <f ca="1">م1!K306</f>
        <v>#NAME?</v>
      </c>
      <c r="J306" s="161" t="e">
        <f t="shared" ca="1" si="18"/>
        <v>#NAME?</v>
      </c>
      <c r="K306" s="163" t="e">
        <f t="shared" ca="1" si="19"/>
        <v>#NAME?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 t="e">
        <f ca="1">_mod2(SUM(ش4!G307,ش4!F307%,ش5!G307,ش5!F307%,ش6!G307,ش6!F307%),1)*100</f>
        <v>#NAME?</v>
      </c>
      <c r="G307" s="20">
        <f>INT(SUM(ش4!G307,ش4!F307%,ش5!G307,ش5!F307%,ش6!G307,ش6!F307%))</f>
        <v>0</v>
      </c>
      <c r="H307" s="132" t="e">
        <f ca="1">م1!J307</f>
        <v>#NAME?</v>
      </c>
      <c r="I307" s="133" t="e">
        <f ca="1">م1!K307</f>
        <v>#NAME?</v>
      </c>
      <c r="J307" s="132" t="e">
        <f t="shared" ca="1" si="18"/>
        <v>#NAME?</v>
      </c>
      <c r="K307" s="134" t="e">
        <f t="shared" ca="1" si="19"/>
        <v>#NAME?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 t="e">
        <f ca="1">_mod2(SUM(ش4!G308,ش4!F308%,ش5!G308,ش5!F308%,ش6!G308,ش6!F308%),1)*100</f>
        <v>#NAME?</v>
      </c>
      <c r="G308" s="18">
        <f>INT(SUM(ش4!G308,ش4!F308%,ش5!G308,ش5!F308%,ش6!G308,ش6!F308%))</f>
        <v>0</v>
      </c>
      <c r="H308" s="167" t="e">
        <f ca="1">م1!J308</f>
        <v>#NAME?</v>
      </c>
      <c r="I308" s="168" t="e">
        <f ca="1">م1!K308</f>
        <v>#NAME?</v>
      </c>
      <c r="J308" s="167" t="e">
        <f t="shared" ca="1" si="18"/>
        <v>#NAME?</v>
      </c>
      <c r="K308" s="169" t="e">
        <f t="shared" ca="1" si="19"/>
        <v>#NAME?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 t="e">
        <f ca="1">(SUM(G310,G316)+SUM(F310,F316)%-G309)*100</f>
        <v>#NAME?</v>
      </c>
      <c r="G309" s="273" t="e">
        <f ca="1">INT(SUM(G310,G316)+(SUM(F310,F316))%)</f>
        <v>#NAME?</v>
      </c>
      <c r="H309" s="271" t="e">
        <f ca="1">(SUM(I310,I316)+SUM(H310,H316)%-I309)*100</f>
        <v>#NAME?</v>
      </c>
      <c r="I309" s="273" t="e">
        <f ca="1">INT(SUM(I310,I316)+(SUM(H310,H316))%)</f>
        <v>#NAME?</v>
      </c>
      <c r="J309" s="271" t="e">
        <f t="shared" ca="1" si="18"/>
        <v>#NAME?</v>
      </c>
      <c r="K309" s="275" t="e">
        <f t="shared" ca="1" si="19"/>
        <v>#NAME?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 t="e">
        <f ca="1">(SUM(G311:G315)+SUM(F311:F315)%-G310)*100</f>
        <v>#NAME?</v>
      </c>
      <c r="G310" s="273" t="e">
        <f ca="1">INT(SUM(G311:G315)+(SUM(F311:F315))%)</f>
        <v>#NAME?</v>
      </c>
      <c r="H310" s="271" t="e">
        <f ca="1">(SUM(I311:I315)+SUM(H311:H315)%-I310)*100</f>
        <v>#NAME?</v>
      </c>
      <c r="I310" s="273" t="e">
        <f ca="1">INT(SUM(I311:I315)+(SUM(H311:H315))%)</f>
        <v>#NAME?</v>
      </c>
      <c r="J310" s="271" t="e">
        <f t="shared" ca="1" si="18"/>
        <v>#NAME?</v>
      </c>
      <c r="K310" s="275" t="e">
        <f t="shared" ca="1" si="19"/>
        <v>#NAME?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 t="e">
        <f ca="1">_mod2(SUM(ش4!G311,ش4!F311%,ش5!G311,ش5!F311%,ش6!G311,ش6!F311%),1)*100</f>
        <v>#NAME?</v>
      </c>
      <c r="G311" s="17">
        <f>INT(SUM(ش4!G311,ش4!F311%,ش5!G311,ش5!F311%,ش6!G311,ش6!F311%))</f>
        <v>0</v>
      </c>
      <c r="H311" s="161" t="e">
        <f ca="1">م1!J311</f>
        <v>#NAME?</v>
      </c>
      <c r="I311" s="162" t="e">
        <f ca="1">م1!K311</f>
        <v>#NAME?</v>
      </c>
      <c r="J311" s="161" t="e">
        <f t="shared" ca="1" si="18"/>
        <v>#NAME?</v>
      </c>
      <c r="K311" s="163" t="e">
        <f t="shared" ca="1" si="19"/>
        <v>#NAME?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 t="e">
        <f ca="1">_mod2(SUM(ش4!G312,ش4!F312%,ش5!G312,ش5!F312%,ش6!G312,ش6!F312%),1)*100</f>
        <v>#NAME?</v>
      </c>
      <c r="G312" s="20">
        <f>INT(SUM(ش4!G312,ش4!F312%,ش5!G312,ش5!F312%,ش6!G312,ش6!F312%))</f>
        <v>0</v>
      </c>
      <c r="H312" s="132" t="e">
        <f ca="1">م1!J312</f>
        <v>#NAME?</v>
      </c>
      <c r="I312" s="133" t="e">
        <f ca="1">م1!K312</f>
        <v>#NAME?</v>
      </c>
      <c r="J312" s="132" t="e">
        <f t="shared" ca="1" si="18"/>
        <v>#NAME?</v>
      </c>
      <c r="K312" s="134" t="e">
        <f t="shared" ca="1" si="19"/>
        <v>#NAME?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 t="e">
        <f ca="1">_mod2(SUM(ش4!G313,ش4!F313%,ش5!G313,ش5!F313%,ش6!G313,ش6!F313%),1)*100</f>
        <v>#NAME?</v>
      </c>
      <c r="G313" s="20">
        <f>INT(SUM(ش4!G313,ش4!F313%,ش5!G313,ش5!F313%,ش6!G313,ش6!F313%))</f>
        <v>0</v>
      </c>
      <c r="H313" s="132" t="e">
        <f ca="1">م1!J313</f>
        <v>#NAME?</v>
      </c>
      <c r="I313" s="133" t="e">
        <f ca="1">م1!K313</f>
        <v>#NAME?</v>
      </c>
      <c r="J313" s="132" t="e">
        <f t="shared" ca="1" si="18"/>
        <v>#NAME?</v>
      </c>
      <c r="K313" s="134" t="e">
        <f t="shared" ca="1" si="19"/>
        <v>#NAME?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 t="e">
        <f ca="1">_mod2(SUM(ش4!G314,ش4!F314%,ش5!G314,ش5!F314%,ش6!G314,ش6!F314%),1)*100</f>
        <v>#NAME?</v>
      </c>
      <c r="G314" s="20">
        <f>INT(SUM(ش4!G314,ش4!F314%,ش5!G314,ش5!F314%,ش6!G314,ش6!F314%))</f>
        <v>0</v>
      </c>
      <c r="H314" s="132" t="e">
        <f ca="1">م1!J314</f>
        <v>#NAME?</v>
      </c>
      <c r="I314" s="133" t="e">
        <f ca="1">م1!K314</f>
        <v>#NAME?</v>
      </c>
      <c r="J314" s="132" t="e">
        <f t="shared" ca="1" si="18"/>
        <v>#NAME?</v>
      </c>
      <c r="K314" s="134" t="e">
        <f t="shared" ca="1" si="19"/>
        <v>#NAME?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 t="e">
        <f ca="1">_mod2(SUM(ش4!G315,ش4!F315%,ش5!G315,ش5!F315%,ش6!G315,ش6!F315%),1)*100</f>
        <v>#NAME?</v>
      </c>
      <c r="G315" s="18">
        <f>INT(SUM(ش4!G315,ش4!F315%,ش5!G315,ش5!F315%,ش6!G315,ش6!F315%))</f>
        <v>0</v>
      </c>
      <c r="H315" s="167" t="e">
        <f ca="1">م1!J315</f>
        <v>#NAME?</v>
      </c>
      <c r="I315" s="168" t="e">
        <f ca="1">م1!K315</f>
        <v>#NAME?</v>
      </c>
      <c r="J315" s="167" t="e">
        <f t="shared" ca="1" si="18"/>
        <v>#NAME?</v>
      </c>
      <c r="K315" s="169" t="e">
        <f t="shared" ca="1" si="19"/>
        <v>#NAME?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 t="e">
        <f ca="1">(SUM(G317)+SUM(F317)%-G316)*100</f>
        <v>#NAME?</v>
      </c>
      <c r="G316" s="273" t="e">
        <f ca="1">INT(SUM(G317)+(SUM(F317))%)</f>
        <v>#NAME?</v>
      </c>
      <c r="H316" s="271" t="e">
        <f ca="1">(SUM(I317)+SUM(H317)%-I316)*100</f>
        <v>#NAME?</v>
      </c>
      <c r="I316" s="273" t="e">
        <f ca="1">INT(SUM(I317)+(SUM(H317))%)</f>
        <v>#NAME?</v>
      </c>
      <c r="J316" s="271" t="e">
        <f t="shared" ca="1" si="18"/>
        <v>#NAME?</v>
      </c>
      <c r="K316" s="275" t="e">
        <f t="shared" ca="1" si="19"/>
        <v>#NAME?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 t="e">
        <f ca="1">_mod2(SUM(ش4!G317,ش4!F317%,ش5!G317,ش5!F317%,ش6!G317,ش6!F317%),1)*100</f>
        <v>#NAME?</v>
      </c>
      <c r="G317" s="21">
        <f>INT(SUM(ش4!G317,ش4!F317%,ش5!G317,ش5!F317%,ش6!G317,ش6!F317%))</f>
        <v>0</v>
      </c>
      <c r="H317" s="194" t="e">
        <f ca="1">م1!J317</f>
        <v>#NAME?</v>
      </c>
      <c r="I317" s="195" t="e">
        <f ca="1">م1!K317</f>
        <v>#NAME?</v>
      </c>
      <c r="J317" s="194" t="e">
        <f t="shared" ca="1" si="18"/>
        <v>#NAME?</v>
      </c>
      <c r="K317" s="196" t="e">
        <f t="shared" ca="1" si="19"/>
        <v>#NAME?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 t="e">
        <f ca="1">F290</f>
        <v>#NAME?</v>
      </c>
      <c r="G319" s="229" t="e">
        <f ca="1">G290</f>
        <v>#NAME?</v>
      </c>
      <c r="H319" s="223" t="e">
        <f ca="1">H290</f>
        <v>#NAME?</v>
      </c>
      <c r="I319" s="229" t="e">
        <f ca="1">I290</f>
        <v>#NAME?</v>
      </c>
      <c r="J319" s="326" t="e">
        <f ca="1">(SUM(G319,I319)+SUM(F319,H319)%-K319)*100</f>
        <v>#NAME?</v>
      </c>
      <c r="K319" s="327" t="e">
        <f ca="1">INT(SUM(G319,I319)+SUM(F319,H319)%)</f>
        <v>#NAME?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 t="e">
        <f ca="1">F295</f>
        <v>#NAME?</v>
      </c>
      <c r="G320" s="230" t="e">
        <f ca="1">G295</f>
        <v>#NAME?</v>
      </c>
      <c r="H320" s="224" t="e">
        <f ca="1">H295</f>
        <v>#NAME?</v>
      </c>
      <c r="I320" s="230" t="e">
        <f ca="1">I295</f>
        <v>#NAME?</v>
      </c>
      <c r="J320" s="328" t="e">
        <f ca="1">(SUM(G320,I320)+SUM(F320,H320)%-K320)*100</f>
        <v>#NAME?</v>
      </c>
      <c r="K320" s="329" t="e">
        <f ca="1">INT(SUM(G320,I320)+SUM(F320,H320)%)</f>
        <v>#NAME?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 t="e">
        <f ca="1">(SUM(G319:G320)+SUM(F319:F320)%-G321)*100</f>
        <v>#NAME?</v>
      </c>
      <c r="G321" s="317" t="e">
        <f ca="1">INT(SUM(G319:G320)+(SUM(F319:F320))%)</f>
        <v>#NAME?</v>
      </c>
      <c r="H321" s="311" t="e">
        <f ca="1">(SUM(I319:I320)+SUM(H319:H320)%-I321)*100</f>
        <v>#NAME?</v>
      </c>
      <c r="I321" s="317" t="e">
        <f ca="1">INT(SUM(I319:I320)+(SUM(H319:H320))%)</f>
        <v>#NAME?</v>
      </c>
      <c r="J321" s="311" t="e">
        <f ca="1">(SUM(G321,I321)+SUM(F321,H321)%-K321)*100</f>
        <v>#NAME?</v>
      </c>
      <c r="K321" s="314" t="e">
        <f ca="1">INT(SUM(G321,I321)+SUM(F321,H321)%)</f>
        <v>#NAME?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J222:K222"/>
    <mergeCell ref="J268:K268"/>
    <mergeCell ref="H174:K174"/>
    <mergeCell ref="F174:G174"/>
    <mergeCell ref="F221:G221"/>
    <mergeCell ref="F267:G267"/>
    <mergeCell ref="H221:K221"/>
    <mergeCell ref="H222:I222"/>
    <mergeCell ref="H175:I175"/>
    <mergeCell ref="J175:K175"/>
    <mergeCell ref="J2:K2"/>
    <mergeCell ref="H2:I2"/>
    <mergeCell ref="H92:I92"/>
    <mergeCell ref="H1:K1"/>
    <mergeCell ref="H48:K48"/>
    <mergeCell ref="H91:K91"/>
    <mergeCell ref="J49:K49"/>
    <mergeCell ref="H49:I49"/>
    <mergeCell ref="J92:K92"/>
    <mergeCell ref="F1:G1"/>
    <mergeCell ref="F2:G2"/>
    <mergeCell ref="F48:G48"/>
    <mergeCell ref="A170:E170"/>
    <mergeCell ref="B145:B164"/>
    <mergeCell ref="C159:C164"/>
    <mergeCell ref="D160:D164"/>
    <mergeCell ref="D132:D133"/>
    <mergeCell ref="D142:D143"/>
    <mergeCell ref="D147:D149"/>
    <mergeCell ref="D175:D176"/>
    <mergeCell ref="A171:E171"/>
    <mergeCell ref="A172:E172"/>
    <mergeCell ref="A166:E166"/>
    <mergeCell ref="E175:E176"/>
    <mergeCell ref="A175:A176"/>
    <mergeCell ref="B175:B176"/>
    <mergeCell ref="D174:E174"/>
    <mergeCell ref="A167:E167"/>
    <mergeCell ref="C175:C176"/>
    <mergeCell ref="B94:B139"/>
    <mergeCell ref="B68:B89"/>
    <mergeCell ref="E49:E50"/>
    <mergeCell ref="B52:B65"/>
    <mergeCell ref="F91:G91"/>
    <mergeCell ref="C69:C73"/>
    <mergeCell ref="C56:C65"/>
    <mergeCell ref="C75:C89"/>
    <mergeCell ref="C52:C54"/>
    <mergeCell ref="F49:G49"/>
    <mergeCell ref="A168:E168"/>
    <mergeCell ref="A165:K165"/>
    <mergeCell ref="J142:K142"/>
    <mergeCell ref="F142:G142"/>
    <mergeCell ref="H142:I142"/>
    <mergeCell ref="F141:G141"/>
    <mergeCell ref="H141:K141"/>
    <mergeCell ref="F92:G92"/>
    <mergeCell ref="D1:E1"/>
    <mergeCell ref="D48:E48"/>
    <mergeCell ref="B5:B46"/>
    <mergeCell ref="C6:C15"/>
    <mergeCell ref="C17:C22"/>
    <mergeCell ref="D39:D46"/>
    <mergeCell ref="E2:E3"/>
    <mergeCell ref="C24:C25"/>
    <mergeCell ref="C32:C46"/>
    <mergeCell ref="D2:D3"/>
    <mergeCell ref="A2:A3"/>
    <mergeCell ref="B2:B3"/>
    <mergeCell ref="C2:C3"/>
    <mergeCell ref="A49:A50"/>
    <mergeCell ref="B49:B50"/>
    <mergeCell ref="C49:C50"/>
    <mergeCell ref="C27:C30"/>
    <mergeCell ref="D7:D15"/>
    <mergeCell ref="D18:D19"/>
    <mergeCell ref="D35:D37"/>
    <mergeCell ref="D80:D89"/>
    <mergeCell ref="D70:D73"/>
    <mergeCell ref="D28:D30"/>
    <mergeCell ref="D49:D50"/>
    <mergeCell ref="D61:D65"/>
    <mergeCell ref="D57:D59"/>
    <mergeCell ref="D76:D77"/>
    <mergeCell ref="D102:D120"/>
    <mergeCell ref="D94:D100"/>
    <mergeCell ref="D91:E91"/>
    <mergeCell ref="E92:E93"/>
    <mergeCell ref="D92:D93"/>
    <mergeCell ref="D125:D126"/>
    <mergeCell ref="C128:C133"/>
    <mergeCell ref="E142:E143"/>
    <mergeCell ref="C146:C157"/>
    <mergeCell ref="C135:C139"/>
    <mergeCell ref="D129:D130"/>
    <mergeCell ref="D151:D153"/>
    <mergeCell ref="D155:D157"/>
    <mergeCell ref="D136:D139"/>
    <mergeCell ref="D141:E141"/>
    <mergeCell ref="C206:C219"/>
    <mergeCell ref="A92:A93"/>
    <mergeCell ref="C122:C126"/>
    <mergeCell ref="C94:C120"/>
    <mergeCell ref="B142:B143"/>
    <mergeCell ref="C142:C143"/>
    <mergeCell ref="A142:A143"/>
    <mergeCell ref="B92:B93"/>
    <mergeCell ref="C92:C93"/>
    <mergeCell ref="A169:E169"/>
    <mergeCell ref="D198:D199"/>
    <mergeCell ref="D221:E221"/>
    <mergeCell ref="D212:D213"/>
    <mergeCell ref="B178:B202"/>
    <mergeCell ref="C179:C192"/>
    <mergeCell ref="D207:D208"/>
    <mergeCell ref="B205:B219"/>
    <mergeCell ref="C194:C202"/>
    <mergeCell ref="D187:D191"/>
    <mergeCell ref="D184:D185"/>
    <mergeCell ref="A222:A223"/>
    <mergeCell ref="B222:B223"/>
    <mergeCell ref="C222:C223"/>
    <mergeCell ref="C240:C249"/>
    <mergeCell ref="F175:G175"/>
    <mergeCell ref="C251:C261"/>
    <mergeCell ref="B224:B265"/>
    <mergeCell ref="C263:C265"/>
    <mergeCell ref="D224:D226"/>
    <mergeCell ref="D228:D230"/>
    <mergeCell ref="F222:G222"/>
    <mergeCell ref="D215:D218"/>
    <mergeCell ref="D201:D202"/>
    <mergeCell ref="D195:D196"/>
    <mergeCell ref="J293:K293"/>
    <mergeCell ref="D252:D254"/>
    <mergeCell ref="D256:D257"/>
    <mergeCell ref="D259:D261"/>
    <mergeCell ref="D264:D265"/>
    <mergeCell ref="A290:E290"/>
    <mergeCell ref="C268:C269"/>
    <mergeCell ref="D267:E267"/>
    <mergeCell ref="D236:D238"/>
    <mergeCell ref="E222:E223"/>
    <mergeCell ref="C224:C238"/>
    <mergeCell ref="D241:D243"/>
    <mergeCell ref="D222:D223"/>
    <mergeCell ref="D232:D234"/>
    <mergeCell ref="F293:G293"/>
    <mergeCell ref="F268:G268"/>
    <mergeCell ref="D268:D269"/>
    <mergeCell ref="D245:D247"/>
    <mergeCell ref="H268:I268"/>
    <mergeCell ref="H267:K267"/>
    <mergeCell ref="H292:K292"/>
    <mergeCell ref="F292:G292"/>
    <mergeCell ref="H293:I293"/>
    <mergeCell ref="D278:D281"/>
    <mergeCell ref="B271:B289"/>
    <mergeCell ref="D273:D276"/>
    <mergeCell ref="D292:E292"/>
    <mergeCell ref="C283:C289"/>
    <mergeCell ref="C272:C281"/>
    <mergeCell ref="D284:D285"/>
    <mergeCell ref="B268:B269"/>
    <mergeCell ref="E268:E269"/>
    <mergeCell ref="A321:E321"/>
    <mergeCell ref="A293:A294"/>
    <mergeCell ref="B293:B294"/>
    <mergeCell ref="C293:C294"/>
    <mergeCell ref="D293:D294"/>
    <mergeCell ref="E293:E294"/>
    <mergeCell ref="D298:D300"/>
    <mergeCell ref="C297:C308"/>
    <mergeCell ref="A268:A269"/>
    <mergeCell ref="A322:E322"/>
    <mergeCell ref="A323:E323"/>
    <mergeCell ref="B296:B317"/>
    <mergeCell ref="A318:K318"/>
    <mergeCell ref="A319:E319"/>
    <mergeCell ref="A320:E320"/>
    <mergeCell ref="D302:D304"/>
    <mergeCell ref="D311:D315"/>
    <mergeCell ref="C310:C317"/>
  </mergeCells>
  <phoneticPr fontId="9" type="noConversion"/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6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م2!$A$1</f>
        <v>#NAME?</v>
      </c>
      <c r="B1" s="547"/>
      <c r="C1" s="547"/>
      <c r="D1" s="547"/>
      <c r="E1" s="547"/>
      <c r="F1" s="76"/>
      <c r="H1" s="78" t="str">
        <f>م2!$F$1</f>
        <v xml:space="preserve"> المدة الثانية2024م </v>
      </c>
      <c r="I1" s="543"/>
      <c r="J1" s="543"/>
      <c r="K1" s="76"/>
      <c r="L1" s="546" t="str">
        <f>'المدة الثانية'!$C$42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المدة الثانية2024م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366</v>
      </c>
      <c r="T2" s="541"/>
      <c r="U2" s="541"/>
      <c r="V2" s="542"/>
      <c r="W2" s="541" t="s">
        <v>116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367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365</v>
      </c>
      <c r="D3" s="552"/>
      <c r="E3" s="553" t="s">
        <v>115</v>
      </c>
      <c r="F3" s="552"/>
      <c r="G3" s="92"/>
      <c r="H3" s="555"/>
      <c r="I3" s="93"/>
      <c r="J3" s="550" t="s">
        <v>115</v>
      </c>
      <c r="K3" s="553"/>
      <c r="L3" s="557" t="s">
        <v>365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7.75" customHeight="1" thickTop="1">
      <c r="A6" s="349">
        <f>(SUM(F6,D6)+SUM(E6,C6)%-B6)*100</f>
        <v>0</v>
      </c>
      <c r="B6" s="350">
        <f>INT(SUM(F6,D6)+SUM(E6,C6)%)</f>
        <v>0</v>
      </c>
      <c r="C6" s="351">
        <f>'ع(م1)'!A6</f>
        <v>0</v>
      </c>
      <c r="D6" s="352">
        <f>'ع(م1)'!B6</f>
        <v>0</v>
      </c>
      <c r="E6" s="351">
        <f>(SUM(ع4!F6,ع4!E6%,ع5!F6,ع5!E6%,ع6!F6,ع6!E6%)-F6)*100</f>
        <v>0</v>
      </c>
      <c r="F6" s="353">
        <f>INT(SUM(ع4!F6,ع4!E6%,ع5!F6,ع5!E6%,ع6!F6,ع6!E6%))</f>
        <v>0</v>
      </c>
      <c r="G6" s="354"/>
      <c r="H6" s="355" t="s">
        <v>53</v>
      </c>
      <c r="I6" s="356"/>
      <c r="J6" s="351">
        <f>(SUM(ع4!K6,ع4!J6%,ع5!K6,ع5!J6%,ع6!K6,ع6!J6%)-K6)*100</f>
        <v>76</v>
      </c>
      <c r="K6" s="352">
        <f>INT(SUM(ع4!K6,ع4!J6%,ع5!K6,ع5!J6%,ع6!K6,ع6!J6%))</f>
        <v>66351868</v>
      </c>
      <c r="L6" s="351">
        <f>'ع(م1)'!N6</f>
        <v>19</v>
      </c>
      <c r="M6" s="353">
        <f>'ع(م1)'!O6</f>
        <v>34131106</v>
      </c>
      <c r="N6" s="349">
        <f>(SUM(K6,M6)+SUM(J6,L6)%-O6)*100</f>
        <v>95</v>
      </c>
      <c r="O6" s="357">
        <f>INT(SUM(K6,M6)+SUM(J6,L6)%)</f>
        <v>100482974</v>
      </c>
      <c r="P6" s="358"/>
      <c r="Q6" s="342"/>
      <c r="R6" s="359" t="str">
        <f t="shared" si="0"/>
        <v xml:space="preserve">المـــــــــــــــــــوارد </v>
      </c>
      <c r="S6" s="419">
        <f>'ع(م1)'!AF6</f>
        <v>0</v>
      </c>
      <c r="T6" s="420">
        <f>'ع(م1)'!AG6</f>
        <v>0</v>
      </c>
      <c r="U6" s="351">
        <f>'ع(م1)'!AH6</f>
        <v>19</v>
      </c>
      <c r="V6" s="421">
        <f>'ع(م1)'!AI6</f>
        <v>34131106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76</v>
      </c>
      <c r="Z6" s="357">
        <f t="shared" si="2"/>
        <v>66351868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95</v>
      </c>
      <c r="AE6" s="364">
        <f>INT(SUM(V6,Z6)+SUM(U6,Y6)%)</f>
        <v>100482974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95</v>
      </c>
      <c r="AI6" s="357">
        <f>IF(AC6+AB6/100&lt;AE6+AD6/100,INT(((AE6+AD6/100)-(AC6+AB6/100))),0)</f>
        <v>100482974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10000</v>
      </c>
      <c r="C7" s="368">
        <f>'ع(م1)'!A7</f>
        <v>0</v>
      </c>
      <c r="D7" s="369">
        <f>'ع(م1)'!B7</f>
        <v>0</v>
      </c>
      <c r="E7" s="368">
        <f>(SUM(ع4!F7,ع4!E7%,ع5!F7,ع5!E7%,ع6!F7,ع6!E7%)-F7)*100</f>
        <v>0</v>
      </c>
      <c r="F7" s="370">
        <f>INT(SUM(ع4!F7,ع4!E7%,ع5!F7,ع5!E7%,ع6!F7,ع6!E7%))</f>
        <v>10000</v>
      </c>
      <c r="G7" s="348"/>
      <c r="H7" s="371" t="s">
        <v>54</v>
      </c>
      <c r="I7" s="356"/>
      <c r="J7" s="368">
        <f>(SUM(ع4!K7,ع4!J7%,ع5!K7,ع5!J7%,ع6!K7,ع6!J7%)-K7)*100</f>
        <v>0</v>
      </c>
      <c r="K7" s="369">
        <f>INT(SUM(ع4!K7,ع4!J7%,ع5!K7,ع5!J7%,ع6!K7,ع6!J7%))</f>
        <v>0</v>
      </c>
      <c r="L7" s="368">
        <f>'ع(م1)'!N7</f>
        <v>0</v>
      </c>
      <c r="M7" s="370">
        <f>'ع(م1)'!O7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'ع(م1)'!AF7</f>
        <v>0</v>
      </c>
      <c r="T7" s="370">
        <f>'ع(م1)'!AG7</f>
        <v>0</v>
      </c>
      <c r="U7" s="368">
        <f>'ع(م1)'!AH7</f>
        <v>0</v>
      </c>
      <c r="V7" s="412">
        <f>'ع(م1)'!AI7</f>
        <v>0</v>
      </c>
      <c r="W7" s="366">
        <f t="shared" si="1"/>
        <v>0</v>
      </c>
      <c r="X7" s="377">
        <f t="shared" si="1"/>
        <v>10000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10000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10000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95</v>
      </c>
      <c r="B8" s="372">
        <f>INT(SUM(F8,D8)+SUM(E8,C8)%)</f>
        <v>100482974</v>
      </c>
      <c r="C8" s="368">
        <f>'ع(م1)'!A8</f>
        <v>19</v>
      </c>
      <c r="D8" s="369">
        <f>'ع(م1)'!B8</f>
        <v>34131106</v>
      </c>
      <c r="E8" s="368">
        <f>(SUM(ع4!F8,ع4!E8%,ع5!F8,ع5!E8%,ع6!F8,ع6!E8%)-F8)*100</f>
        <v>76</v>
      </c>
      <c r="F8" s="370">
        <f>INT(SUM(ع4!F8,ع4!E8%,ع5!F8,ع5!E8%,ع6!F8,ع6!E8%))</f>
        <v>66351868</v>
      </c>
      <c r="G8" s="348"/>
      <c r="H8" s="333" t="s">
        <v>55</v>
      </c>
      <c r="I8" s="334"/>
      <c r="J8" s="368">
        <f>(SUM(ع4!K8,ع4!J8%,ع5!K8,ع5!J8%,ع6!K8,ع6!J8%)-K8)*100</f>
        <v>76</v>
      </c>
      <c r="K8" s="369">
        <f>INT(SUM(ع4!K8,ع4!J8%,ع5!K8,ع5!J8%,ع6!K8,ع6!J8%))</f>
        <v>66351868</v>
      </c>
      <c r="L8" s="368">
        <f>'ع(م1)'!N8</f>
        <v>19</v>
      </c>
      <c r="M8" s="370">
        <f>'ع(م1)'!O8</f>
        <v>34131106</v>
      </c>
      <c r="N8" s="366">
        <f>(SUM(K8,M8)+SUM(J8,L8)%-O8)*100</f>
        <v>95</v>
      </c>
      <c r="O8" s="372">
        <f>INT(SUM(K8,M8)+SUM(J8,L8)%)</f>
        <v>100482974</v>
      </c>
      <c r="P8" s="358"/>
      <c r="Q8" s="342"/>
      <c r="R8" s="335" t="str">
        <f t="shared" si="0"/>
        <v xml:space="preserve">حساب البنك موارد محلية </v>
      </c>
      <c r="S8" s="368">
        <f>'ع(م1)'!AF8</f>
        <v>0</v>
      </c>
      <c r="T8" s="369">
        <f>'ع(م1)'!AG8</f>
        <v>0</v>
      </c>
      <c r="U8" s="368">
        <f>'ع(م1)'!AH8</f>
        <v>0</v>
      </c>
      <c r="V8" s="412">
        <f>'ع(م1)'!AI8</f>
        <v>0</v>
      </c>
      <c r="W8" s="366">
        <f t="shared" si="1"/>
        <v>76</v>
      </c>
      <c r="X8" s="377">
        <f t="shared" si="1"/>
        <v>66351868</v>
      </c>
      <c r="Y8" s="366">
        <f t="shared" si="2"/>
        <v>76</v>
      </c>
      <c r="Z8" s="372">
        <f t="shared" si="2"/>
        <v>66351868</v>
      </c>
      <c r="AA8" s="342"/>
      <c r="AB8" s="366">
        <f>(SUM(T8,X8)+SUM(S8,W8)%-AC8)*100</f>
        <v>76</v>
      </c>
      <c r="AC8" s="367">
        <f>INT(SUM(T8,X8)+SUM(S8,W8)%)</f>
        <v>66351868</v>
      </c>
      <c r="AD8" s="366">
        <f>(SUM(V8,Z8)+SUM(U8,Y8)%-AE8)*100</f>
        <v>76</v>
      </c>
      <c r="AE8" s="377">
        <f>INT(SUM(V8,Z8)+SUM(U8,Y8)%)</f>
        <v>66351868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'ع(م1)'!A9</f>
        <v>#NAME?</v>
      </c>
      <c r="D9" s="369" t="e">
        <f ca="1">'ع(م1)'!B9</f>
        <v>#NAME?</v>
      </c>
      <c r="E9" s="368" t="e">
        <f ca="1">(SUM(ع4!F9,ع4!E9%,ع5!F9,ع5!E9%,ع6!F9,ع6!E9%)-F9)*100</f>
        <v>#NAME?</v>
      </c>
      <c r="F9" s="370" t="e">
        <f ca="1">INT(SUM(ع4!F9,ع4!E9%,ع5!F9,ع5!E9%,ع6!F9,ع6!E9%))</f>
        <v>#NAME?</v>
      </c>
      <c r="G9" s="348"/>
      <c r="H9" s="333" t="s">
        <v>56</v>
      </c>
      <c r="I9" s="334"/>
      <c r="J9" s="368">
        <f>(SUM(ع4!K9,ع4!J9%,ع5!K9,ع5!J9%,ع6!K9,ع6!J9%)-K9)*100</f>
        <v>0</v>
      </c>
      <c r="K9" s="369">
        <f>INT(SUM(ع4!K9,ع4!J9%,ع5!K9,ع5!J9%,ع6!K9,ع6!J9%))</f>
        <v>10000</v>
      </c>
      <c r="L9" s="368">
        <f>'ع(م1)'!N9</f>
        <v>0</v>
      </c>
      <c r="M9" s="370">
        <f>'ع(م1)'!O9</f>
        <v>0</v>
      </c>
      <c r="N9" s="366">
        <f>(SUM(K9,M9)+SUM(J9,L9)%-O9)*100</f>
        <v>0</v>
      </c>
      <c r="O9" s="372">
        <f>INT(SUM(K9,M9)+SUM(J9,L9)%)</f>
        <v>10000</v>
      </c>
      <c r="P9" s="358"/>
      <c r="Q9" s="342"/>
      <c r="R9" s="335" t="str">
        <f t="shared" si="0"/>
        <v>حساب البنك نفقات تشغيلية محلية</v>
      </c>
      <c r="S9" s="368" t="e">
        <f ca="1">'ع(م1)'!AF9</f>
        <v>#NAME?</v>
      </c>
      <c r="T9" s="369" t="e">
        <f ca="1">'ع(م1)'!AG9</f>
        <v>#NAME?</v>
      </c>
      <c r="U9" s="368" t="e">
        <f ca="1">'ع(م1)'!AH9</f>
        <v>#NAME?</v>
      </c>
      <c r="V9" s="412" t="e">
        <f ca="1">'ع(م1)'!AI9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10000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'ع(م1)'!A10</f>
        <v>#NAME?</v>
      </c>
      <c r="D10" s="382" t="e">
        <f ca="1">'ع(م1)'!B10</f>
        <v>#NAME?</v>
      </c>
      <c r="E10" s="381" t="e">
        <f ca="1">(SUM(ع4!F10,ع4!E10%,ع5!F10,ع5!E10%,ع6!F10,ع6!E10%)-F10)*100</f>
        <v>#NAME?</v>
      </c>
      <c r="F10" s="383" t="e">
        <f ca="1">INT(SUM(ع4!F10,ع4!E10%,ع5!F10,ع5!E10%,ع6!F10,ع6!E10%))</f>
        <v>#NAME?</v>
      </c>
      <c r="G10" s="348"/>
      <c r="H10" s="336" t="s">
        <v>57</v>
      </c>
      <c r="I10" s="334"/>
      <c r="J10" s="381">
        <f>(SUM(ع4!K10,ع4!J10%,ع5!K10,ع5!J10%,ع6!K10,ع6!J10%)-K10)*100</f>
        <v>0</v>
      </c>
      <c r="K10" s="382">
        <f>INT(SUM(ع4!K10,ع4!J10%,ع5!K10,ع5!J10%,ع6!K10,ع6!J10%))</f>
        <v>0</v>
      </c>
      <c r="L10" s="381">
        <f>'ع(م1)'!N10</f>
        <v>0</v>
      </c>
      <c r="M10" s="383">
        <f>'ع(م1)'!O10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'ع(م1)'!AF10</f>
        <v>#NAME?</v>
      </c>
      <c r="T10" s="382" t="e">
        <f ca="1">'ع(م1)'!AG10</f>
        <v>#NAME?</v>
      </c>
      <c r="U10" s="381" t="e">
        <f ca="1">'ع(م1)'!AH10</f>
        <v>#NAME?</v>
      </c>
      <c r="V10" s="418" t="e">
        <f ca="1">'ع(م1)'!AI10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52</v>
      </c>
      <c r="K11" s="339">
        <f>INT(SUM(K6:K10)+(SUM(J6:J10))%)</f>
        <v>132713737</v>
      </c>
      <c r="L11" s="338">
        <f>(SUM(M6:M10)+SUM(L6:L10)%-M11)*100</f>
        <v>38</v>
      </c>
      <c r="M11" s="339">
        <f>INT(SUM(M6:M10)+(SUM(L6:L10))%)</f>
        <v>68262212</v>
      </c>
      <c r="N11" s="338">
        <f>(SUM(O6:O10)+SUM(N6:N10)%-O11)*100</f>
        <v>90</v>
      </c>
      <c r="O11" s="341">
        <f>INT(SUM(O6:O10)+(SUM(N6:N10))%)</f>
        <v>200975949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52</v>
      </c>
      <c r="Z11" s="341">
        <f>INT(SUM(Z6:Z10)+(SUM(Y6:Y10))%)</f>
        <v>132713737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47999872</v>
      </c>
      <c r="C13" s="349">
        <f>'ع(م1)'!A13</f>
        <v>0</v>
      </c>
      <c r="D13" s="350">
        <f>'ع(م1)'!B13</f>
        <v>25995372</v>
      </c>
      <c r="E13" s="351">
        <f>(SUM(ع4!F13,ع4!E13%,ع5!F13,ع5!E13%,ع6!F13,ع6!E13%)-F13)*100</f>
        <v>0</v>
      </c>
      <c r="F13" s="353">
        <f>INT(SUM(ع4!F13,ع4!E13%,ع5!F13,ع5!E13%,ع6!F13,ع6!E13%))</f>
        <v>22004500</v>
      </c>
      <c r="G13" s="348"/>
      <c r="H13" s="343" t="s">
        <v>60</v>
      </c>
      <c r="I13" s="334"/>
      <c r="J13" s="349">
        <f>(SUM(ع4!K13,ع4!J13%,ع5!K13,ع5!J13%,ع6!K13,ع6!J13%)-K13)*100</f>
        <v>0</v>
      </c>
      <c r="K13" s="350">
        <f>INT(SUM(ع4!K13,ع4!J13%,ع5!K13,ع5!J13%,ع6!K13,ع6!J13%))</f>
        <v>22004500</v>
      </c>
      <c r="L13" s="349">
        <f>'ع(م1)'!N13</f>
        <v>0</v>
      </c>
      <c r="M13" s="350">
        <f>'ع(م1)'!O13</f>
        <v>25995372</v>
      </c>
      <c r="N13" s="349">
        <f t="shared" ref="N13:N23" si="6">(SUM(K13,M13)+SUM(J13,L13)%-O13)*100</f>
        <v>0</v>
      </c>
      <c r="O13" s="357">
        <f t="shared" ref="O13:O23" si="7">INT(SUM(K13,M13)+SUM(J13,L13)%)</f>
        <v>47999872</v>
      </c>
      <c r="P13" s="358"/>
      <c r="Q13" s="342"/>
      <c r="R13" s="343" t="str">
        <f t="shared" si="3"/>
        <v xml:space="preserve">حساب النقدية </v>
      </c>
      <c r="S13" s="351">
        <f>'ع(م1)'!AF13</f>
        <v>0</v>
      </c>
      <c r="T13" s="352">
        <f>'ع(م1)'!AG13</f>
        <v>0</v>
      </c>
      <c r="U13" s="351">
        <f>'ع(م1)'!AH13</f>
        <v>0</v>
      </c>
      <c r="V13" s="352">
        <f>'ع(م1)'!AI13</f>
        <v>0</v>
      </c>
      <c r="W13" s="349">
        <f t="shared" ref="W13:W23" si="8">E13</f>
        <v>0</v>
      </c>
      <c r="X13" s="350">
        <f t="shared" ref="X13:X23" si="9">F13</f>
        <v>22004500</v>
      </c>
      <c r="Y13" s="349">
        <f t="shared" ref="Y13:Y23" si="10">J13</f>
        <v>0</v>
      </c>
      <c r="Z13" s="357">
        <f t="shared" ref="Z13:Z23" si="11">K13</f>
        <v>22004500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22004500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22004500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'ع(م1)'!A14</f>
        <v>0</v>
      </c>
      <c r="D14" s="402">
        <f>'ع(م1)'!B14</f>
        <v>0</v>
      </c>
      <c r="E14" s="422">
        <f>(SUM(ع4!F14,ع4!E14%,ع5!F14,ع5!E14%,ع6!F14,ع6!E14%)-F14)*100</f>
        <v>0</v>
      </c>
      <c r="F14" s="424">
        <f>INT(SUM(ع4!F14,ع4!E14%,ع5!F14,ع5!E14%,ع6!F14,ع6!E14%))</f>
        <v>0</v>
      </c>
      <c r="G14" s="348"/>
      <c r="H14" s="344" t="s">
        <v>61</v>
      </c>
      <c r="I14" s="334"/>
      <c r="J14" s="422">
        <f>(SUM(ع4!K14,ع4!J14%,ع5!K14,ع5!J14%,ع6!K14,ع6!J14%)-K14)*100</f>
        <v>0</v>
      </c>
      <c r="K14" s="423">
        <f>INT(SUM(ع4!K14,ع4!J14%,ع5!K14,ع5!J14%,ع6!K14,ع6!J14%))</f>
        <v>0</v>
      </c>
      <c r="L14" s="401">
        <f>'ع(م1)'!N14</f>
        <v>0</v>
      </c>
      <c r="M14" s="402">
        <f>'ع(م1)'!O14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'ع(م1)'!AF14</f>
        <v>0</v>
      </c>
      <c r="T14" s="423">
        <f>'ع(م1)'!AG14</f>
        <v>0</v>
      </c>
      <c r="U14" s="422">
        <f>'ع(م1)'!AH14</f>
        <v>0</v>
      </c>
      <c r="V14" s="423">
        <f>'ع(م1)'!AI14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'ع(م1)'!A15</f>
        <v>0</v>
      </c>
      <c r="D15" s="369">
        <f>'ع(م1)'!B15</f>
        <v>0</v>
      </c>
      <c r="E15" s="368">
        <f>(SUM(ع4!F15,ع4!E15%,ع5!F15,ع5!E15%,ع6!F15,ع6!E15%)-F15)*100</f>
        <v>0</v>
      </c>
      <c r="F15" s="370">
        <f>INT(SUM(ع4!F15,ع4!E15%,ع5!F15,ع5!E15%,ع6!F15,ع6!E15%))</f>
        <v>0</v>
      </c>
      <c r="G15" s="348"/>
      <c r="H15" s="344" t="s">
        <v>62</v>
      </c>
      <c r="I15" s="334"/>
      <c r="J15" s="368">
        <f>(SUM(ع4!K15,ع4!J15%,ع5!K15,ع5!J15%,ع6!K15,ع6!J15%)-K15)*100</f>
        <v>0</v>
      </c>
      <c r="K15" s="369">
        <f>INT(SUM(ع4!K15,ع4!J15%,ع5!K15,ع5!J15%,ع6!K15,ع6!J15%))</f>
        <v>0</v>
      </c>
      <c r="L15" s="368">
        <f>'ع(م1)'!N15</f>
        <v>0</v>
      </c>
      <c r="M15" s="369">
        <f>'ع(م1)'!O15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'ع(م1)'!AF15</f>
        <v>0</v>
      </c>
      <c r="T15" s="423">
        <f>'ع(م1)'!AG15</f>
        <v>0</v>
      </c>
      <c r="U15" s="422">
        <f>'ع(م1)'!AH15</f>
        <v>0</v>
      </c>
      <c r="V15" s="423">
        <f>'ع(م1)'!AI15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'ع(م1)'!A16</f>
        <v>0</v>
      </c>
      <c r="D16" s="367">
        <f>'ع(م1)'!B16</f>
        <v>0</v>
      </c>
      <c r="E16" s="368">
        <f>(SUM(ع4!F16,ع4!E16%,ع5!F16,ع5!E16%,ع6!F16,ع6!E16%)-F16)*100</f>
        <v>0</v>
      </c>
      <c r="F16" s="370">
        <f>INT(SUM(ع4!F16,ع4!E16%,ع5!F16,ع5!E16%,ع6!F16,ع6!E16%))</f>
        <v>0</v>
      </c>
      <c r="G16" s="348"/>
      <c r="H16" s="335" t="s">
        <v>63</v>
      </c>
      <c r="I16" s="334"/>
      <c r="J16" s="368">
        <f>(SUM(ع4!K16,ع4!J16%,ع5!K16,ع5!J16%,ع6!K16,ع6!J16%)-K16)*100</f>
        <v>0</v>
      </c>
      <c r="K16" s="369">
        <f>INT(SUM(ع4!K16,ع4!J16%,ع5!K16,ع5!J16%,ع6!K16,ع6!J16%))</f>
        <v>0</v>
      </c>
      <c r="L16" s="366">
        <f>'ع(م1)'!N16</f>
        <v>0</v>
      </c>
      <c r="M16" s="367">
        <f>'ع(م1)'!O16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'ع(م1)'!AF16</f>
        <v>0</v>
      </c>
      <c r="T16" s="369">
        <f>'ع(م1)'!AG16</f>
        <v>0</v>
      </c>
      <c r="U16" s="368">
        <f>'ع(م1)'!AH16</f>
        <v>0</v>
      </c>
      <c r="V16" s="369">
        <f>'ع(م1)'!AI16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'ع(م1)'!A17</f>
        <v>0</v>
      </c>
      <c r="D17" s="367">
        <f>'ع(م1)'!B17</f>
        <v>0</v>
      </c>
      <c r="E17" s="368">
        <f>(SUM(ع4!F17,ع4!E17%,ع5!F17,ع5!E17%,ع6!F17,ع6!E17%)-F17)*100</f>
        <v>0</v>
      </c>
      <c r="F17" s="370">
        <f>INT(SUM(ع4!F17,ع4!E17%,ع5!F17,ع5!E17%,ع6!F17,ع6!E17%))</f>
        <v>0</v>
      </c>
      <c r="G17" s="348"/>
      <c r="H17" s="335" t="s">
        <v>64</v>
      </c>
      <c r="I17" s="334"/>
      <c r="J17" s="368">
        <f>(SUM(ع4!K17,ع4!J17%,ع5!K17,ع5!J17%,ع6!K17,ع6!J17%)-K17)*100</f>
        <v>0</v>
      </c>
      <c r="K17" s="369">
        <f>INT(SUM(ع4!K17,ع4!J17%,ع5!K17,ع5!J17%,ع6!K17,ع6!J17%))</f>
        <v>0</v>
      </c>
      <c r="L17" s="366">
        <f>'ع(م1)'!N17</f>
        <v>0</v>
      </c>
      <c r="M17" s="367">
        <f>'ع(م1)'!O17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'ع(م1)'!AF17</f>
        <v>0</v>
      </c>
      <c r="T17" s="369">
        <f>'ع(م1)'!AG17</f>
        <v>0</v>
      </c>
      <c r="U17" s="368">
        <f>'ع(م1)'!AH17</f>
        <v>0</v>
      </c>
      <c r="V17" s="369">
        <f>'ع(م1)'!AI17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'ع(م1)'!A18</f>
        <v>0</v>
      </c>
      <c r="D18" s="367">
        <f>'ع(م1)'!B18</f>
        <v>0</v>
      </c>
      <c r="E18" s="368">
        <f>(SUM(ع4!F18,ع4!E18%,ع5!F18,ع5!E18%,ع6!F18,ع6!E18%)-F18)*100</f>
        <v>0</v>
      </c>
      <c r="F18" s="370">
        <f>INT(SUM(ع4!F18,ع4!E18%,ع5!F18,ع5!E18%,ع6!F18,ع6!E18%))</f>
        <v>0</v>
      </c>
      <c r="G18" s="348"/>
      <c r="H18" s="335" t="s">
        <v>65</v>
      </c>
      <c r="I18" s="334"/>
      <c r="J18" s="368">
        <f>(SUM(ع4!K18,ع4!J18%,ع5!K18,ع5!J18%,ع6!K18,ع6!J18%)-K18)*100</f>
        <v>0</v>
      </c>
      <c r="K18" s="369">
        <f>INT(SUM(ع4!K18,ع4!J18%,ع5!K18,ع5!J18%,ع6!K18,ع6!J18%))</f>
        <v>0</v>
      </c>
      <c r="L18" s="366">
        <f>'ع(م1)'!N18</f>
        <v>0</v>
      </c>
      <c r="M18" s="367">
        <f>'ع(م1)'!O18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'ع(م1)'!AF18</f>
        <v>0</v>
      </c>
      <c r="T18" s="369">
        <f>'ع(م1)'!AG18</f>
        <v>0</v>
      </c>
      <c r="U18" s="368">
        <f>'ع(م1)'!AH18</f>
        <v>0</v>
      </c>
      <c r="V18" s="369">
        <f>'ع(م1)'!AI18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'ع(م1)'!A19</f>
        <v>0</v>
      </c>
      <c r="D19" s="367">
        <f>'ع(م1)'!B19</f>
        <v>0</v>
      </c>
      <c r="E19" s="368">
        <f>(SUM(ع4!F19,ع4!E19%,ع5!F19,ع5!E19%,ع6!F19,ع6!E19%)-F19)*100</f>
        <v>0</v>
      </c>
      <c r="F19" s="370">
        <f>INT(SUM(ع4!F19,ع4!E19%,ع5!F19,ع5!E19%,ع6!F19,ع6!E19%))</f>
        <v>0</v>
      </c>
      <c r="G19" s="348"/>
      <c r="H19" s="335" t="s">
        <v>66</v>
      </c>
      <c r="I19" s="334"/>
      <c r="J19" s="368">
        <f>(SUM(ع4!K19,ع4!J19%,ع5!K19,ع5!J19%,ع6!K19,ع6!J19%)-K19)*100</f>
        <v>0</v>
      </c>
      <c r="K19" s="369">
        <f>INT(SUM(ع4!K19,ع4!J19%,ع5!K19,ع5!J19%,ع6!K19,ع6!J19%))</f>
        <v>0</v>
      </c>
      <c r="L19" s="366">
        <f>'ع(م1)'!N19</f>
        <v>0</v>
      </c>
      <c r="M19" s="367">
        <f>'ع(م1)'!O19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'ع(م1)'!AF19</f>
        <v>0</v>
      </c>
      <c r="T19" s="369">
        <f>'ع(م1)'!AG19</f>
        <v>0</v>
      </c>
      <c r="U19" s="368">
        <f>'ع(م1)'!AH19</f>
        <v>0</v>
      </c>
      <c r="V19" s="369">
        <f>'ع(م1)'!AI19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'ع(م1)'!A20</f>
        <v>0</v>
      </c>
      <c r="D20" s="367">
        <f>'ع(م1)'!B20</f>
        <v>0</v>
      </c>
      <c r="E20" s="368">
        <f>(SUM(ع4!F20,ع4!E20%,ع5!F20,ع5!E20%,ع6!F20,ع6!E20%)-F20)*100</f>
        <v>0</v>
      </c>
      <c r="F20" s="370">
        <f>INT(SUM(ع4!F20,ع4!E20%,ع5!F20,ع5!E20%,ع6!F20,ع6!E20%))</f>
        <v>0</v>
      </c>
      <c r="G20" s="348"/>
      <c r="H20" s="335" t="s">
        <v>67</v>
      </c>
      <c r="I20" s="334"/>
      <c r="J20" s="368">
        <f>(SUM(ع4!K20,ع4!J20%,ع5!K20,ع5!J20%,ع6!K20,ع6!J20%)-K20)*100</f>
        <v>0</v>
      </c>
      <c r="K20" s="369">
        <f>INT(SUM(ع4!K20,ع4!J20%,ع5!K20,ع5!J20%,ع6!K20,ع6!J20%))</f>
        <v>0</v>
      </c>
      <c r="L20" s="366">
        <f>'ع(م1)'!N20</f>
        <v>0</v>
      </c>
      <c r="M20" s="367">
        <f>'ع(م1)'!O20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'ع(م1)'!AF20</f>
        <v>0</v>
      </c>
      <c r="T20" s="369">
        <f>'ع(م1)'!AG20</f>
        <v>0</v>
      </c>
      <c r="U20" s="368">
        <f>'ع(م1)'!AH20</f>
        <v>0</v>
      </c>
      <c r="V20" s="369">
        <f>'ع(م1)'!AI20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'ع(م1)'!A21</f>
        <v>0</v>
      </c>
      <c r="D21" s="367">
        <f>'ع(م1)'!B21</f>
        <v>0</v>
      </c>
      <c r="E21" s="368">
        <f>(SUM(ع4!F21,ع4!E21%,ع5!F21,ع5!E21%,ع6!F21,ع6!E21%)-F21)*100</f>
        <v>0</v>
      </c>
      <c r="F21" s="370">
        <f>INT(SUM(ع4!F21,ع4!E21%,ع5!F21,ع5!E21%,ع6!F21,ع6!E21%))</f>
        <v>0</v>
      </c>
      <c r="G21" s="348"/>
      <c r="H21" s="335" t="s">
        <v>68</v>
      </c>
      <c r="I21" s="334"/>
      <c r="J21" s="368">
        <f>(SUM(ع4!K21,ع4!J21%,ع5!K21,ع5!J21%,ع6!K21,ع6!J21%)-K21)*100</f>
        <v>0</v>
      </c>
      <c r="K21" s="369">
        <f>INT(SUM(ع4!K21,ع4!J21%,ع5!K21,ع5!J21%,ع6!K21,ع6!J21%))</f>
        <v>0</v>
      </c>
      <c r="L21" s="366">
        <f>'ع(م1)'!N21</f>
        <v>0</v>
      </c>
      <c r="M21" s="367">
        <f>'ع(م1)'!O21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'ع(م1)'!AF21</f>
        <v>0</v>
      </c>
      <c r="T21" s="369">
        <f>'ع(م1)'!AG21</f>
        <v>0</v>
      </c>
      <c r="U21" s="368">
        <f>'ع(م1)'!AH21</f>
        <v>0</v>
      </c>
      <c r="V21" s="369">
        <f>'ع(م1)'!AI21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'ع(م1)'!A22</f>
        <v>0</v>
      </c>
      <c r="D22" s="367">
        <f>'ع(م1)'!B22</f>
        <v>0</v>
      </c>
      <c r="E22" s="368">
        <f>(SUM(ع4!F22,ع4!E22%,ع5!F22,ع5!E22%,ع6!F22,ع6!E22%)-F22)*100</f>
        <v>0</v>
      </c>
      <c r="F22" s="370">
        <f>INT(SUM(ع4!F22,ع4!E22%,ع5!F22,ع5!E22%,ع6!F22,ع6!E22%))</f>
        <v>0</v>
      </c>
      <c r="G22" s="348"/>
      <c r="H22" s="335" t="s">
        <v>69</v>
      </c>
      <c r="I22" s="334"/>
      <c r="J22" s="368">
        <f>(SUM(ع4!K22,ع4!J22%,ع5!K22,ع5!J22%,ع6!K22,ع6!J22%)-K22)*100</f>
        <v>0</v>
      </c>
      <c r="K22" s="369">
        <f>INT(SUM(ع4!K22,ع4!J22%,ع5!K22,ع5!J22%,ع6!K22,ع6!J22%))</f>
        <v>0</v>
      </c>
      <c r="L22" s="366">
        <f>'ع(م1)'!N22</f>
        <v>0</v>
      </c>
      <c r="M22" s="367">
        <f>'ع(م1)'!O22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'ع(م1)'!AF22</f>
        <v>0</v>
      </c>
      <c r="T22" s="369">
        <f>'ع(م1)'!AG22</f>
        <v>0</v>
      </c>
      <c r="U22" s="368">
        <f>'ع(م1)'!AH22</f>
        <v>0</v>
      </c>
      <c r="V22" s="369">
        <f>'ع(م1)'!AI22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95</v>
      </c>
      <c r="B23" s="367">
        <f t="shared" si="5"/>
        <v>100482974</v>
      </c>
      <c r="C23" s="366">
        <f>'ع(م1)'!A23</f>
        <v>19</v>
      </c>
      <c r="D23" s="367">
        <f>'ع(م1)'!B23</f>
        <v>34131106</v>
      </c>
      <c r="E23" s="366">
        <f>(SUM(ع4!F23,ع4!E23%,ع5!F23,ع5!E23%,ع6!F23,ع6!E23%)-F23)*100</f>
        <v>76</v>
      </c>
      <c r="F23" s="372">
        <f>INT(SUM(ع4!F23,ع4!E23%,ع5!F23,ع5!E23%,ع6!F23,ع6!E23%))</f>
        <v>66351868</v>
      </c>
      <c r="G23" s="348"/>
      <c r="H23" s="335" t="s">
        <v>70</v>
      </c>
      <c r="I23" s="334"/>
      <c r="J23" s="368">
        <f>(SUM(ع4!K23,ع4!J23%,ع5!K23,ع5!J23%,ع6!K23,ع6!J23%)-K23)*100</f>
        <v>0</v>
      </c>
      <c r="K23" s="369">
        <f>INT(SUM(ع4!K23,ع4!J23%,ع5!K23,ع5!J23%,ع6!K23,ع6!J23%))</f>
        <v>0</v>
      </c>
      <c r="L23" s="366">
        <f>'ع(م1)'!N23</f>
        <v>0</v>
      </c>
      <c r="M23" s="367">
        <f>'ع(م1)'!O23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'ع(م1)'!AF23</f>
        <v>19</v>
      </c>
      <c r="T23" s="369">
        <f>'ع(م1)'!AG23</f>
        <v>34131106</v>
      </c>
      <c r="U23" s="368">
        <f>'ع(م1)'!AH23</f>
        <v>0</v>
      </c>
      <c r="V23" s="369">
        <f>'ع(م1)'!AI23</f>
        <v>0</v>
      </c>
      <c r="W23" s="366">
        <f t="shared" si="8"/>
        <v>76</v>
      </c>
      <c r="X23" s="367">
        <f t="shared" si="9"/>
        <v>66351868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95</v>
      </c>
      <c r="AC23" s="367">
        <f t="shared" si="13"/>
        <v>100482974</v>
      </c>
      <c r="AD23" s="366">
        <f t="shared" si="14"/>
        <v>0</v>
      </c>
      <c r="AE23" s="367">
        <f t="shared" si="15"/>
        <v>0</v>
      </c>
      <c r="AF23" s="366">
        <f t="shared" si="16"/>
        <v>95</v>
      </c>
      <c r="AG23" s="367">
        <f t="shared" si="17"/>
        <v>100482974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95</v>
      </c>
      <c r="B24" s="339">
        <f>INT(SUM(B13:B23)+(SUM(A13:A23))%)</f>
        <v>148482846</v>
      </c>
      <c r="C24" s="338">
        <f>(SUM(D13:D23)+SUM(C13:C23)%-D24)*100</f>
        <v>19</v>
      </c>
      <c r="D24" s="339">
        <f>INT(SUM(D13:D23)+(SUM(C13:C23))%)</f>
        <v>60126478</v>
      </c>
      <c r="E24" s="338">
        <f>(SUM(F13:F23)+SUM(E13:E23)%-F24)*100</f>
        <v>76</v>
      </c>
      <c r="F24" s="341">
        <f>INT(SUM(F13:F23)+(SUM(E13:E23))%)</f>
        <v>88356368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22004500</v>
      </c>
      <c r="L24" s="338">
        <f>(SUM(M13:M23)+SUM(L13:L23)%-M24)*100</f>
        <v>0</v>
      </c>
      <c r="M24" s="339">
        <f>INT(SUM(M13:M23)+(SUM(L13:L23))%)</f>
        <v>25995372</v>
      </c>
      <c r="N24" s="338">
        <f>(SUM(O13:O23)+SUM(N13:N23)%-O24)*100</f>
        <v>0</v>
      </c>
      <c r="O24" s="341">
        <f>INT(SUM(O13:O23)+(SUM(N13:N23))%)</f>
        <v>47999872</v>
      </c>
      <c r="P24" s="358"/>
      <c r="Q24" s="342"/>
      <c r="R24" s="389" t="s">
        <v>71</v>
      </c>
      <c r="S24" s="338">
        <f>(SUM(T13:T23)+SUM(S13:S23)%-T24)*100</f>
        <v>19</v>
      </c>
      <c r="T24" s="339">
        <f>INT(SUM(T13:T23)+(SUM(S13:S23))%)</f>
        <v>34131106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76</v>
      </c>
      <c r="X24" s="340">
        <f>INT(SUM(X13:X23)+(SUM(W13:W23))%)</f>
        <v>88356368</v>
      </c>
      <c r="Y24" s="338">
        <f>(SUM(Z13:Z23)+SUM(Y13:Y23)%-Z24)*100</f>
        <v>0</v>
      </c>
      <c r="Z24" s="341">
        <f>INT(SUM(Z13:Z23)+(SUM(Y13:Y23))%)</f>
        <v>22004500</v>
      </c>
      <c r="AA24" s="342"/>
      <c r="AB24" s="338">
        <f>(SUM(AC13:AC23)+SUM(AB13:AB23)%-AC24)*100</f>
        <v>95</v>
      </c>
      <c r="AC24" s="339">
        <f>INT(SUM(AC13:AC23)+(SUM(AB13:AB23))%)</f>
        <v>122487474</v>
      </c>
      <c r="AD24" s="338">
        <f>(SUM(AE13:AE23)+SUM(AD13:AD23)%-AE24)*100</f>
        <v>0</v>
      </c>
      <c r="AE24" s="340">
        <f>INT(SUM(AE13:AE23)+(SUM(AD13:AD23))%)</f>
        <v>22004500</v>
      </c>
      <c r="AF24" s="338">
        <f>(SUM(AG13:AG23)+SUM(AF13:AF23)%-AG24)*100</f>
        <v>95</v>
      </c>
      <c r="AG24" s="340">
        <f>INT(SUM(AG13:AG23)+(SUM(AF13:AF23))%)</f>
        <v>100482974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'ع(م1)'!A26</f>
        <v>0</v>
      </c>
      <c r="D26" s="350">
        <f>'ع(م1)'!B26</f>
        <v>0</v>
      </c>
      <c r="E26" s="351">
        <f>(SUM(ع4!F26,ع4!E26%,ع5!F26,ع5!E26%,ع6!F26,ع6!E26%)-F26)*100</f>
        <v>0</v>
      </c>
      <c r="F26" s="353">
        <f>INT(SUM(ع4!F26,ع4!E26%,ع5!F26,ع5!E26%,ع6!F26,ع6!E26%))</f>
        <v>0</v>
      </c>
      <c r="G26" s="348"/>
      <c r="H26" s="343" t="s">
        <v>73</v>
      </c>
      <c r="I26" s="334"/>
      <c r="J26" s="351">
        <f>(SUM(ع4!K26,ع4!J26%,ع5!K26,ع5!J26%,ع6!K26,ع6!J26%)-K26)*100</f>
        <v>0</v>
      </c>
      <c r="K26" s="352">
        <f>INT(SUM(ع4!K26,ع4!J26%,ع5!K26,ع5!J26%,ع6!K26,ع6!J26%))</f>
        <v>0</v>
      </c>
      <c r="L26" s="349">
        <f>'ع(م1)'!N26</f>
        <v>0</v>
      </c>
      <c r="M26" s="357">
        <f>'ع(م1)'!O26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'ع(م1)'!AF26</f>
        <v>0</v>
      </c>
      <c r="T26" s="421">
        <f>'ع(م1)'!AG26</f>
        <v>0</v>
      </c>
      <c r="U26" s="351">
        <f>'ع(م1)'!AH26</f>
        <v>0</v>
      </c>
      <c r="V26" s="421">
        <f>'ع(م1)'!AI26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'ع(م1)'!A27</f>
        <v>0</v>
      </c>
      <c r="D27" s="367">
        <f>'ع(م1)'!B27</f>
        <v>0</v>
      </c>
      <c r="E27" s="368">
        <f>(SUM(ع4!F27,ع4!E27%,ع5!F27,ع5!E27%,ع6!F27,ع6!E27%)-F27)*100</f>
        <v>0</v>
      </c>
      <c r="F27" s="370">
        <f>INT(SUM(ع4!F27,ع4!E27%,ع5!F27,ع5!E27%,ع6!F27,ع6!E27%))</f>
        <v>0</v>
      </c>
      <c r="G27" s="348"/>
      <c r="H27" s="335" t="s">
        <v>74</v>
      </c>
      <c r="I27" s="334"/>
      <c r="J27" s="368">
        <f>(SUM(ع4!K27,ع4!J27%,ع5!K27,ع5!J27%,ع6!K27,ع6!J27%)-K27)*100</f>
        <v>0</v>
      </c>
      <c r="K27" s="369">
        <f>INT(SUM(ع4!K27,ع4!J27%,ع5!K27,ع5!J27%,ع6!K27,ع6!J27%))</f>
        <v>0</v>
      </c>
      <c r="L27" s="366">
        <f>'ع(م1)'!N27</f>
        <v>0</v>
      </c>
      <c r="M27" s="372">
        <f>'ع(م1)'!O27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'ع(م1)'!AF27</f>
        <v>0</v>
      </c>
      <c r="T27" s="412">
        <f>'ع(م1)'!AG27</f>
        <v>0</v>
      </c>
      <c r="U27" s="368">
        <f>'ع(م1)'!AH27</f>
        <v>0</v>
      </c>
      <c r="V27" s="412">
        <f>'ع(م1)'!AI27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'ع(م1)'!A28</f>
        <v>0</v>
      </c>
      <c r="D28" s="367">
        <f>'ع(م1)'!B28</f>
        <v>0</v>
      </c>
      <c r="E28" s="368">
        <f>(SUM(ع4!F28,ع4!E28%,ع5!F28,ع5!E28%,ع6!F28,ع6!E28%)-F28)*100</f>
        <v>0</v>
      </c>
      <c r="F28" s="370">
        <f>INT(SUM(ع4!F28,ع4!E28%,ع5!F28,ع5!E28%,ع6!F28,ع6!E28%))</f>
        <v>0</v>
      </c>
      <c r="G28" s="348"/>
      <c r="H28" s="335" t="s">
        <v>75</v>
      </c>
      <c r="I28" s="334"/>
      <c r="J28" s="368">
        <f>(SUM(ع4!K28,ع4!J28%,ع5!K28,ع5!J28%,ع6!K28,ع6!J28%)-K28)*100</f>
        <v>0</v>
      </c>
      <c r="K28" s="369">
        <f>INT(SUM(ع4!K28,ع4!J28%,ع5!K28,ع5!J28%,ع6!K28,ع6!J28%))</f>
        <v>0</v>
      </c>
      <c r="L28" s="366">
        <f>'ع(م1)'!N28</f>
        <v>0</v>
      </c>
      <c r="M28" s="372">
        <f>'ع(م1)'!O28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'ع(م1)'!AF28</f>
        <v>0</v>
      </c>
      <c r="T28" s="412">
        <f>'ع(م1)'!AG28</f>
        <v>0</v>
      </c>
      <c r="U28" s="368">
        <f>'ع(م1)'!AH28</f>
        <v>0</v>
      </c>
      <c r="V28" s="412">
        <f>'ع(م1)'!AI28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'ع(م1)'!A29</f>
        <v>0</v>
      </c>
      <c r="D29" s="367">
        <f>'ع(م1)'!B29</f>
        <v>0</v>
      </c>
      <c r="E29" s="368">
        <f>(SUM(ع4!F29,ع4!E29%,ع5!F29,ع5!E29%,ع6!F29,ع6!E29%)-F29)*100</f>
        <v>0</v>
      </c>
      <c r="F29" s="370">
        <f>INT(SUM(ع4!F29,ع4!E29%,ع5!F29,ع5!E29%,ع6!F29,ع6!E29%))</f>
        <v>0</v>
      </c>
      <c r="G29" s="348"/>
      <c r="H29" s="335" t="s">
        <v>76</v>
      </c>
      <c r="I29" s="334"/>
      <c r="J29" s="368">
        <f>(SUM(ع4!K29,ع4!J29%,ع5!K29,ع5!J29%,ع6!K29,ع6!J29%)-K29)*100</f>
        <v>0</v>
      </c>
      <c r="K29" s="369">
        <f>INT(SUM(ع4!K29,ع4!J29%,ع5!K29,ع5!J29%,ع6!K29,ع6!J29%))</f>
        <v>0</v>
      </c>
      <c r="L29" s="366">
        <f>'ع(م1)'!N29</f>
        <v>0</v>
      </c>
      <c r="M29" s="372">
        <f>'ع(م1)'!O29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'ع(م1)'!AF29</f>
        <v>0</v>
      </c>
      <c r="T29" s="412">
        <f>'ع(م1)'!AG29</f>
        <v>0</v>
      </c>
      <c r="U29" s="368">
        <f>'ع(م1)'!AH29</f>
        <v>0</v>
      </c>
      <c r="V29" s="412">
        <f>'ع(م1)'!AI29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'ع(م1)'!A30</f>
        <v>0</v>
      </c>
      <c r="D30" s="367">
        <f>'ع(م1)'!B30</f>
        <v>0</v>
      </c>
      <c r="E30" s="368">
        <f>(SUM(ع4!F30,ع4!E30%,ع5!F30,ع5!E30%,ع6!F30,ع6!E30%)-F30)*100</f>
        <v>0</v>
      </c>
      <c r="F30" s="370">
        <f>INT(SUM(ع4!F30,ع4!E30%,ع5!F30,ع5!E30%,ع6!F30,ع6!E30%))</f>
        <v>0</v>
      </c>
      <c r="G30" s="348"/>
      <c r="H30" s="335" t="s">
        <v>77</v>
      </c>
      <c r="I30" s="334"/>
      <c r="J30" s="366" t="e">
        <f ca="1">(SUM(ع4!K30,ع4!J30%,ع5!K30,ع5!J30%,ع6!K30,ع6!J30%)-K30)*100</f>
        <v>#NAME?</v>
      </c>
      <c r="K30" s="367" t="e">
        <f ca="1">INT(SUM(ع4!K30,ع4!J30%,ع5!K30,ع5!J30%,ع6!K30,ع6!J30%))</f>
        <v>#NAME?</v>
      </c>
      <c r="L30" s="366" t="e">
        <f ca="1">'ع(م1)'!N30</f>
        <v>#NAME?</v>
      </c>
      <c r="M30" s="372" t="e">
        <f ca="1">'ع(م1)'!O30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'ع(م1)'!AF30</f>
        <v>#NAME?</v>
      </c>
      <c r="T30" s="412" t="e">
        <f ca="1">'ع(م1)'!AG30</f>
        <v>#NAME?</v>
      </c>
      <c r="U30" s="368" t="e">
        <f ca="1">'ع(م1)'!AH30</f>
        <v>#NAME?</v>
      </c>
      <c r="V30" s="412" t="e">
        <f ca="1">'ع(م1)'!AI30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'ع(م1)'!A31</f>
        <v>0</v>
      </c>
      <c r="D31" s="367">
        <f>'ع(م1)'!B31</f>
        <v>0</v>
      </c>
      <c r="E31" s="368">
        <f>(SUM(ع4!F31,ع4!E31%,ع5!F31,ع5!E31%,ع6!F31,ع6!E31%)-F31)*100</f>
        <v>0</v>
      </c>
      <c r="F31" s="370">
        <f>INT(SUM(ع4!F31,ع4!E31%,ع5!F31,ع5!E31%,ع6!F31,ع6!E31%))</f>
        <v>0</v>
      </c>
      <c r="G31" s="348"/>
      <c r="H31" s="335" t="s">
        <v>78</v>
      </c>
      <c r="I31" s="334"/>
      <c r="J31" s="366" t="e">
        <f ca="1">(SUM(ع4!K31,ع4!J31%,ع5!K31,ع5!J31%,ع6!K31,ع6!J31%)-K31)*100</f>
        <v>#NAME?</v>
      </c>
      <c r="K31" s="367" t="e">
        <f ca="1">INT(SUM(ع4!K31,ع4!J31%,ع5!K31,ع5!J31%,ع6!K31,ع6!J31%))</f>
        <v>#NAME?</v>
      </c>
      <c r="L31" s="366" t="e">
        <f ca="1">'ع(م1)'!N31</f>
        <v>#NAME?</v>
      </c>
      <c r="M31" s="372" t="e">
        <f ca="1">'ع(م1)'!O31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'ع(م1)'!AF31</f>
        <v>#NAME?</v>
      </c>
      <c r="T31" s="412" t="e">
        <f ca="1">'ع(م1)'!AG31</f>
        <v>#NAME?</v>
      </c>
      <c r="U31" s="368" t="e">
        <f ca="1">'ع(م1)'!AH31</f>
        <v>#NAME?</v>
      </c>
      <c r="V31" s="412" t="e">
        <f ca="1">'ع(م1)'!AI31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'ع(م1)'!A34</f>
        <v>0</v>
      </c>
      <c r="D34" s="350">
        <f>'ع(م1)'!B34</f>
        <v>0</v>
      </c>
      <c r="E34" s="351">
        <f>(SUM(ع4!F34,ع4!E34%,ع5!F34,ع5!E34%,ع6!F34,ع6!E34%)-F34)*100</f>
        <v>0</v>
      </c>
      <c r="F34" s="353">
        <f>INT(SUM(ع4!F34,ع4!E34%,ع5!F34,ع5!E34%,ع6!F34,ع6!E34%))</f>
        <v>0</v>
      </c>
      <c r="G34" s="348"/>
      <c r="H34" s="343" t="s">
        <v>81</v>
      </c>
      <c r="I34" s="334"/>
      <c r="J34" s="351">
        <f>(SUM(ع4!K34,ع4!J34%,ع5!K34,ع5!J34%,ع6!K34,ع6!J34%)-K34)*100</f>
        <v>0</v>
      </c>
      <c r="K34" s="352">
        <f>INT(SUM(ع4!K34,ع4!J34%,ع5!K34,ع5!J34%,ع6!K34,ع6!J34%))</f>
        <v>0</v>
      </c>
      <c r="L34" s="349">
        <f>'ع(م1)'!N34</f>
        <v>0</v>
      </c>
      <c r="M34" s="350">
        <f>'ع(م1)'!O34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'ع(م1)'!AF34</f>
        <v>0</v>
      </c>
      <c r="T34" s="352">
        <f>'ع(م1)'!AG34</f>
        <v>631171</v>
      </c>
      <c r="U34" s="351">
        <f>'ع(م1)'!AH34</f>
        <v>0</v>
      </c>
      <c r="V34" s="421">
        <f>'ع(م1)'!AI34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'ع(م1)'!A35</f>
        <v>0</v>
      </c>
      <c r="D35" s="367">
        <f>'ع(م1)'!B35</f>
        <v>0</v>
      </c>
      <c r="E35" s="368">
        <f>(SUM(ع4!F35,ع4!E35%,ع5!F35,ع5!E35%,ع6!F35,ع6!E35%)-F35)*100</f>
        <v>0</v>
      </c>
      <c r="F35" s="370">
        <f>INT(SUM(ع4!F35,ع4!E35%,ع5!F35,ع5!E35%,ع6!F35,ع6!E35%))</f>
        <v>0</v>
      </c>
      <c r="G35" s="348"/>
      <c r="H35" s="335" t="s">
        <v>82</v>
      </c>
      <c r="I35" s="334"/>
      <c r="J35" s="368">
        <f>(SUM(ع4!K35,ع4!J35%,ع5!K35,ع5!J35%,ع6!K35,ع6!J35%)-K35)*100</f>
        <v>0</v>
      </c>
      <c r="K35" s="369">
        <f>INT(SUM(ع4!K35,ع4!J35%,ع5!K35,ع5!J35%,ع6!K35,ع6!J35%))</f>
        <v>0</v>
      </c>
      <c r="L35" s="366">
        <f>'ع(م1)'!N35</f>
        <v>0</v>
      </c>
      <c r="M35" s="367">
        <f>'ع(م1)'!O35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'ع(م1)'!AF35</f>
        <v>0</v>
      </c>
      <c r="T35" s="369">
        <f>'ع(م1)'!AG35</f>
        <v>0</v>
      </c>
      <c r="U35" s="368">
        <f>'ع(م1)'!AH35</f>
        <v>0</v>
      </c>
      <c r="V35" s="412">
        <f>'ع(م1)'!AI35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'ع(م1)'!A36</f>
        <v>0</v>
      </c>
      <c r="D36" s="367">
        <f>'ع(م1)'!B36</f>
        <v>0</v>
      </c>
      <c r="E36" s="368">
        <f>(SUM(ع4!F36,ع4!E36%,ع5!F36,ع5!E36%,ع6!F36,ع6!E36%)-F36)*100</f>
        <v>0</v>
      </c>
      <c r="F36" s="370">
        <f>INT(SUM(ع4!F36,ع4!E36%,ع5!F36,ع5!E36%,ع6!F36,ع6!E36%))</f>
        <v>0</v>
      </c>
      <c r="G36" s="348"/>
      <c r="H36" s="335" t="s">
        <v>83</v>
      </c>
      <c r="I36" s="334"/>
      <c r="J36" s="368">
        <f>(SUM(ع4!K36,ع4!J36%,ع5!K36,ع5!J36%,ع6!K36,ع6!J36%)-K36)*100</f>
        <v>0</v>
      </c>
      <c r="K36" s="369">
        <f>INT(SUM(ع4!K36,ع4!J36%,ع5!K36,ع5!J36%,ع6!K36,ع6!J36%))</f>
        <v>0</v>
      </c>
      <c r="L36" s="366">
        <f>'ع(م1)'!N36</f>
        <v>0</v>
      </c>
      <c r="M36" s="367">
        <f>'ع(م1)'!O36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'ع(م1)'!AF36</f>
        <v>0</v>
      </c>
      <c r="T36" s="369">
        <f>'ع(م1)'!AG36</f>
        <v>0</v>
      </c>
      <c r="U36" s="368">
        <f>'ع(م1)'!AH36</f>
        <v>0</v>
      </c>
      <c r="V36" s="412">
        <f>'ع(م1)'!AI36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'ع(م1)'!A37</f>
        <v>0</v>
      </c>
      <c r="D37" s="367">
        <f>'ع(م1)'!B37</f>
        <v>0</v>
      </c>
      <c r="E37" s="368">
        <f>(SUM(ع4!F37,ع4!E37%,ع5!F37,ع5!E37%,ع6!F37,ع6!E37%)-F37)*100</f>
        <v>0</v>
      </c>
      <c r="F37" s="370">
        <f>INT(SUM(ع4!F37,ع4!E37%,ع5!F37,ع5!E37%,ع6!F37,ع6!E37%))</f>
        <v>0</v>
      </c>
      <c r="G37" s="348"/>
      <c r="H37" s="335" t="s">
        <v>84</v>
      </c>
      <c r="I37" s="334"/>
      <c r="J37" s="368">
        <f>(SUM(ع4!K37,ع4!J37%,ع5!K37,ع5!J37%,ع6!K37,ع6!J37%)-K37)*100</f>
        <v>0</v>
      </c>
      <c r="K37" s="369">
        <f>INT(SUM(ع4!K37,ع4!J37%,ع5!K37,ع5!J37%,ع6!K37,ع6!J37%))</f>
        <v>0</v>
      </c>
      <c r="L37" s="366">
        <f>'ع(م1)'!N37</f>
        <v>0</v>
      </c>
      <c r="M37" s="367">
        <f>'ع(م1)'!O37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'ع(م1)'!AF37</f>
        <v>0</v>
      </c>
      <c r="T37" s="369">
        <f>'ع(م1)'!AG37</f>
        <v>0</v>
      </c>
      <c r="U37" s="368">
        <f>'ع(م1)'!AH37</f>
        <v>0</v>
      </c>
      <c r="V37" s="412">
        <f>'ع(م1)'!AI37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'ع(م1)'!A38</f>
        <v>0</v>
      </c>
      <c r="D38" s="367">
        <f>'ع(م1)'!B38</f>
        <v>0</v>
      </c>
      <c r="E38" s="368">
        <f>(SUM(ع4!F38,ع4!E38%,ع5!F38,ع5!E38%,ع6!F38,ع6!E38%)-F38)*100</f>
        <v>0</v>
      </c>
      <c r="F38" s="370">
        <f>INT(SUM(ع4!F38,ع4!E38%,ع5!F38,ع5!E38%,ع6!F38,ع6!E38%))</f>
        <v>0</v>
      </c>
      <c r="G38" s="348"/>
      <c r="H38" s="335" t="s">
        <v>85</v>
      </c>
      <c r="I38" s="334"/>
      <c r="J38" s="368">
        <f>(SUM(ع4!K38,ع4!J38%,ع5!K38,ع5!J38%,ع6!K38,ع6!J38%)-K38)*100</f>
        <v>0</v>
      </c>
      <c r="K38" s="369">
        <f>INT(SUM(ع4!K38,ع4!J38%,ع5!K38,ع5!J38%,ع6!K38,ع6!J38%))</f>
        <v>0</v>
      </c>
      <c r="L38" s="366">
        <f>'ع(م1)'!N38</f>
        <v>0</v>
      </c>
      <c r="M38" s="367">
        <f>'ع(م1)'!O38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'ع(م1)'!AF38</f>
        <v>0</v>
      </c>
      <c r="T38" s="369">
        <f>'ع(م1)'!AG38</f>
        <v>0</v>
      </c>
      <c r="U38" s="368">
        <f>'ع(م1)'!AH38</f>
        <v>0</v>
      </c>
      <c r="V38" s="412">
        <f>'ع(م1)'!AI38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'ع(م1)'!A39</f>
        <v>0</v>
      </c>
      <c r="D39" s="367">
        <f>'ع(م1)'!B39</f>
        <v>0</v>
      </c>
      <c r="E39" s="368">
        <f>(SUM(ع4!F39,ع4!E39%,ع5!F39,ع5!E39%,ع6!F39,ع6!E39%)-F39)*100</f>
        <v>0</v>
      </c>
      <c r="F39" s="370">
        <f>INT(SUM(ع4!F39,ع4!E39%,ع5!F39,ع5!E39%,ع6!F39,ع6!E39%))</f>
        <v>0</v>
      </c>
      <c r="G39" s="348"/>
      <c r="H39" s="335" t="s">
        <v>86</v>
      </c>
      <c r="I39" s="334"/>
      <c r="J39" s="368">
        <f>(SUM(ع4!K39,ع4!J39%,ع5!K39,ع5!J39%,ع6!K39,ع6!J39%)-K39)*100</f>
        <v>0</v>
      </c>
      <c r="K39" s="369">
        <f>INT(SUM(ع4!K39,ع4!J39%,ع5!K39,ع5!J39%,ع6!K39,ع6!J39%))</f>
        <v>0</v>
      </c>
      <c r="L39" s="366">
        <f>'ع(م1)'!N39</f>
        <v>0</v>
      </c>
      <c r="M39" s="367">
        <f>'ع(م1)'!O39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'ع(م1)'!AF39</f>
        <v>0</v>
      </c>
      <c r="T39" s="369">
        <f>'ع(م1)'!AG39</f>
        <v>0</v>
      </c>
      <c r="U39" s="368">
        <f>'ع(م1)'!AH39</f>
        <v>0</v>
      </c>
      <c r="V39" s="412">
        <f>'ع(م1)'!AI39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'ع(م1)'!A40</f>
        <v>0</v>
      </c>
      <c r="D40" s="367">
        <f>'ع(م1)'!B40</f>
        <v>0</v>
      </c>
      <c r="E40" s="368">
        <f>(SUM(ع4!F40,ع4!E40%,ع5!F40,ع5!E40%,ع6!F40,ع6!E40%)-F40)*100</f>
        <v>0</v>
      </c>
      <c r="F40" s="370">
        <f>INT(SUM(ع4!F40,ع4!E40%,ع5!F40,ع5!E40%,ع6!F40,ع6!E40%))</f>
        <v>0</v>
      </c>
      <c r="G40" s="348"/>
      <c r="H40" s="335" t="s">
        <v>87</v>
      </c>
      <c r="I40" s="334"/>
      <c r="J40" s="368">
        <f>(SUM(ع4!K40,ع4!J40%,ع5!K40,ع5!J40%,ع6!K40,ع6!J40%)-K40)*100</f>
        <v>0</v>
      </c>
      <c r="K40" s="369">
        <f>INT(SUM(ع4!K40,ع4!J40%,ع5!K40,ع5!J40%,ع6!K40,ع6!J40%))</f>
        <v>0</v>
      </c>
      <c r="L40" s="366">
        <f>'ع(م1)'!N40</f>
        <v>0</v>
      </c>
      <c r="M40" s="367">
        <f>'ع(م1)'!O40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'ع(م1)'!AF40</f>
        <v>0</v>
      </c>
      <c r="T40" s="369">
        <f>'ع(م1)'!AG40</f>
        <v>0</v>
      </c>
      <c r="U40" s="368">
        <f>'ع(م1)'!AH40</f>
        <v>0</v>
      </c>
      <c r="V40" s="412">
        <f>'ع(م1)'!AI40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'ع(م1)'!A43</f>
        <v>0</v>
      </c>
      <c r="D43" s="350">
        <f>'ع(م1)'!B43</f>
        <v>0</v>
      </c>
      <c r="E43" s="349">
        <f>(SUM(ع4!F43,ع4!E43%,ع5!F43,ع5!E43%,ع6!F43,ع6!E43%)-F43)*100</f>
        <v>0</v>
      </c>
      <c r="F43" s="357">
        <f>INT(SUM(ع4!F43,ع4!E43%,ع5!F43,ع5!E43%,ع6!F43,ع6!E43%))</f>
        <v>0</v>
      </c>
      <c r="G43" s="348"/>
      <c r="H43" s="343" t="s">
        <v>89</v>
      </c>
      <c r="I43" s="334"/>
      <c r="J43" s="349">
        <f>(SUM(ع4!K43,ع4!J43%,ع5!K43,ع5!J43%,ع6!K43,ع6!J43%)-K43)*100</f>
        <v>0</v>
      </c>
      <c r="K43" s="350">
        <f>INT(SUM(ع4!K43,ع4!J43%,ع5!K43,ع5!J43%,ع6!K43,ع6!J43%))</f>
        <v>0</v>
      </c>
      <c r="L43" s="349">
        <f>'ع(م1)'!N43</f>
        <v>0</v>
      </c>
      <c r="M43" s="350">
        <f>'ع(م1)'!O43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'ع(م1)'!AF43</f>
        <v>0</v>
      </c>
      <c r="T43" s="421">
        <f>'ع(م1)'!AG43</f>
        <v>0</v>
      </c>
      <c r="U43" s="351">
        <f>'ع(م1)'!AH43</f>
        <v>0</v>
      </c>
      <c r="V43" s="421">
        <f>'ع(م1)'!AI43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'ع(م1)'!A44</f>
        <v>0</v>
      </c>
      <c r="D44" s="367">
        <f>'ع(م1)'!B44</f>
        <v>0</v>
      </c>
      <c r="E44" s="368">
        <f>(SUM(ع4!F44,ع4!E44%,ع5!F44,ع5!E44%,ع6!F44,ع6!E44%)-F44)*100</f>
        <v>0</v>
      </c>
      <c r="F44" s="370">
        <f>INT(SUM(ع4!F44,ع4!E44%,ع5!F44,ع5!E44%,ع6!F44,ع6!E44%))</f>
        <v>0</v>
      </c>
      <c r="G44" s="348"/>
      <c r="H44" s="335" t="s">
        <v>90</v>
      </c>
      <c r="I44" s="334"/>
      <c r="J44" s="368">
        <f>(SUM(ع4!K44,ع4!J44%,ع5!K44,ع5!J44%,ع6!K44,ع6!J44%)-K44)*100</f>
        <v>0</v>
      </c>
      <c r="K44" s="369">
        <f>INT(SUM(ع4!K44,ع4!J44%,ع5!K44,ع5!J44%,ع6!K44,ع6!J44%))</f>
        <v>0</v>
      </c>
      <c r="L44" s="366">
        <f>'ع(م1)'!N44</f>
        <v>0</v>
      </c>
      <c r="M44" s="367">
        <f>'ع(م1)'!O44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'ع(م1)'!AF44</f>
        <v>0</v>
      </c>
      <c r="T44" s="412">
        <f>'ع(م1)'!AG44</f>
        <v>0</v>
      </c>
      <c r="U44" s="368">
        <f>'ع(م1)'!AH44</f>
        <v>0</v>
      </c>
      <c r="V44" s="412">
        <f>'ع(م1)'!AI44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26879928</v>
      </c>
      <c r="C45" s="366">
        <f>'ع(م1)'!A45</f>
        <v>0</v>
      </c>
      <c r="D45" s="367">
        <f>'ع(م1)'!B45</f>
        <v>14557408</v>
      </c>
      <c r="E45" s="368">
        <f>(SUM(ع4!F45,ع4!E45%,ع5!F45,ع5!E45%,ع6!F45,ع6!E45%)-F45)*100</f>
        <v>0</v>
      </c>
      <c r="F45" s="370">
        <f>INT(SUM(ع4!F45,ع4!E45%,ع5!F45,ع5!E45%,ع6!F45,ع6!E45%))</f>
        <v>12322520</v>
      </c>
      <c r="G45" s="348"/>
      <c r="H45" s="335" t="s">
        <v>91</v>
      </c>
      <c r="I45" s="334"/>
      <c r="J45" s="368">
        <f>(SUM(ع4!K45,ع4!J45%,ع5!K45,ع5!J45%,ع6!K45,ع6!J45%)-K45)*100</f>
        <v>0</v>
      </c>
      <c r="K45" s="369">
        <f>INT(SUM(ع4!K45,ع4!J45%,ع5!K45,ع5!J45%,ع6!K45,ع6!J45%))</f>
        <v>12322520</v>
      </c>
      <c r="L45" s="366">
        <f>'ع(م1)'!N45</f>
        <v>0</v>
      </c>
      <c r="M45" s="367">
        <f>'ع(م1)'!O45</f>
        <v>14557408</v>
      </c>
      <c r="N45" s="366">
        <f t="shared" si="53"/>
        <v>0</v>
      </c>
      <c r="O45" s="372">
        <f t="shared" si="54"/>
        <v>26879928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'ع(م1)'!AF45</f>
        <v>0</v>
      </c>
      <c r="T45" s="412">
        <f>'ع(م1)'!AG45</f>
        <v>0</v>
      </c>
      <c r="U45" s="368">
        <f>'ع(م1)'!AH45</f>
        <v>0</v>
      </c>
      <c r="V45" s="412">
        <f>'ع(م1)'!AI45</f>
        <v>0</v>
      </c>
      <c r="W45" s="366">
        <f t="shared" si="55"/>
        <v>0</v>
      </c>
      <c r="X45" s="377">
        <f t="shared" si="55"/>
        <v>12322520</v>
      </c>
      <c r="Y45" s="366">
        <f t="shared" si="56"/>
        <v>0</v>
      </c>
      <c r="Z45" s="372">
        <f t="shared" si="56"/>
        <v>12322520</v>
      </c>
      <c r="AA45" s="342"/>
      <c r="AB45" s="366">
        <f t="shared" si="57"/>
        <v>0</v>
      </c>
      <c r="AC45" s="377">
        <f t="shared" si="58"/>
        <v>12322520</v>
      </c>
      <c r="AD45" s="366">
        <f t="shared" si="59"/>
        <v>0</v>
      </c>
      <c r="AE45" s="377">
        <f t="shared" si="60"/>
        <v>12322520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'ع(م1)'!A46</f>
        <v>0</v>
      </c>
      <c r="D46" s="367">
        <f>'ع(م1)'!B46</f>
        <v>0</v>
      </c>
      <c r="E46" s="368">
        <f>(SUM(ع4!F46,ع4!E46%,ع5!F46,ع5!E46%,ع6!F46,ع6!E46%)-F46)*100</f>
        <v>0</v>
      </c>
      <c r="F46" s="370">
        <f>INT(SUM(ع4!F46,ع4!E46%,ع5!F46,ع5!E46%,ع6!F46,ع6!E46%))</f>
        <v>0</v>
      </c>
      <c r="G46" s="348"/>
      <c r="H46" s="335" t="s">
        <v>92</v>
      </c>
      <c r="I46" s="334"/>
      <c r="J46" s="368">
        <f>(SUM(ع4!K46,ع4!J46%,ع5!K46,ع5!J46%,ع6!K46,ع6!J46%)-K46)*100</f>
        <v>0</v>
      </c>
      <c r="K46" s="369">
        <f>INT(SUM(ع4!K46,ع4!J46%,ع5!K46,ع5!J46%,ع6!K46,ع6!J46%))</f>
        <v>0</v>
      </c>
      <c r="L46" s="366">
        <f>'ع(م1)'!N46</f>
        <v>0</v>
      </c>
      <c r="M46" s="367">
        <f>'ع(م1)'!O46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'ع(م1)'!AF46</f>
        <v>0</v>
      </c>
      <c r="T46" s="412">
        <f>'ع(م1)'!AG46</f>
        <v>0</v>
      </c>
      <c r="U46" s="368">
        <f>'ع(م1)'!AH46</f>
        <v>0</v>
      </c>
      <c r="V46" s="412">
        <f>'ع(م1)'!AI46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'ع(م1)'!A47</f>
        <v>0</v>
      </c>
      <c r="D47" s="367">
        <f>'ع(م1)'!B47</f>
        <v>0</v>
      </c>
      <c r="E47" s="368">
        <f>(SUM(ع4!F47,ع4!E47%,ع5!F47,ع5!E47%,ع6!F47,ع6!E47%)-F47)*100</f>
        <v>0</v>
      </c>
      <c r="F47" s="370">
        <f>INT(SUM(ع4!F47,ع4!E47%,ع5!F47,ع5!E47%,ع6!F47,ع6!E47%))</f>
        <v>0</v>
      </c>
      <c r="G47" s="348"/>
      <c r="H47" s="335" t="s">
        <v>93</v>
      </c>
      <c r="I47" s="334"/>
      <c r="J47" s="368">
        <f>(SUM(ع4!K47,ع4!J47%,ع5!K47,ع5!J47%,ع6!K47,ع6!J47%)-K47)*100</f>
        <v>0</v>
      </c>
      <c r="K47" s="369">
        <f>INT(SUM(ع4!K47,ع4!J47%,ع5!K47,ع5!J47%,ع6!K47,ع6!J47%))</f>
        <v>0</v>
      </c>
      <c r="L47" s="366">
        <f>'ع(م1)'!N47</f>
        <v>0</v>
      </c>
      <c r="M47" s="367">
        <f>'ع(م1)'!O47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'ع(م1)'!AF47</f>
        <v>0</v>
      </c>
      <c r="T47" s="412">
        <f>'ع(م1)'!AG47</f>
        <v>0</v>
      </c>
      <c r="U47" s="368">
        <f>'ع(م1)'!AH47</f>
        <v>0</v>
      </c>
      <c r="V47" s="412">
        <f>'ع(م1)'!AI47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'ع(م1)'!A48</f>
        <v>0</v>
      </c>
      <c r="D48" s="367">
        <f>'ع(م1)'!B48</f>
        <v>0</v>
      </c>
      <c r="E48" s="368">
        <f>(SUM(ع4!F48,ع4!E48%,ع5!F48,ع5!E48%,ع6!F48,ع6!E48%)-F48)*100</f>
        <v>0</v>
      </c>
      <c r="F48" s="370">
        <f>INT(SUM(ع4!F48,ع4!E48%,ع5!F48,ع5!E48%,ع6!F48,ع6!E48%))</f>
        <v>0</v>
      </c>
      <c r="G48" s="348"/>
      <c r="H48" s="335" t="s">
        <v>94</v>
      </c>
      <c r="I48" s="334"/>
      <c r="J48" s="368">
        <f>(SUM(ع4!K48,ع4!J48%,ع5!K48,ع5!J48%,ع6!K48,ع6!J48%)-K48)*100</f>
        <v>0</v>
      </c>
      <c r="K48" s="369">
        <f>INT(SUM(ع4!K48,ع4!J48%,ع5!K48,ع5!J48%,ع6!K48,ع6!J48%))</f>
        <v>0</v>
      </c>
      <c r="L48" s="366">
        <f>'ع(م1)'!N48</f>
        <v>0</v>
      </c>
      <c r="M48" s="367">
        <f>'ع(م1)'!O48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'ع(م1)'!AF48</f>
        <v>0</v>
      </c>
      <c r="T48" s="412">
        <f>'ع(م1)'!AG48</f>
        <v>0</v>
      </c>
      <c r="U48" s="368">
        <f>'ع(م1)'!AH48</f>
        <v>0</v>
      </c>
      <c r="V48" s="412">
        <f>'ع(م1)'!AI48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26879928</v>
      </c>
      <c r="C49" s="338">
        <f>(SUM(D43:D48)+SUM(C43:C48)%-D49)*100</f>
        <v>0</v>
      </c>
      <c r="D49" s="339">
        <f>INT(SUM(D43:D48)+(SUM(C43:C48))%)</f>
        <v>14557408</v>
      </c>
      <c r="E49" s="338">
        <f>(SUM(F43:F48)+SUM(E43:E48)%-F49)*100</f>
        <v>0</v>
      </c>
      <c r="F49" s="341">
        <f>INT(SUM(F43:F48)+(SUM(E43:E48))%)</f>
        <v>12322520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12322520</v>
      </c>
      <c r="L49" s="338">
        <f>(SUM(M43:M48)+SUM(L43:L48)%-M49)*100</f>
        <v>0</v>
      </c>
      <c r="M49" s="339">
        <f>INT(SUM(M43:M48)+(SUM(L43:L48))%)</f>
        <v>14557408</v>
      </c>
      <c r="N49" s="338">
        <f>(SUM(O43:O48)+SUM(N43:N48)%-O49)*100</f>
        <v>0</v>
      </c>
      <c r="O49" s="341">
        <f>INT(SUM(O43:O48)+(SUM(N43:N48))%)</f>
        <v>26879928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12322520</v>
      </c>
      <c r="Y49" s="338">
        <f>(SUM(Z43:Z48)+SUM(Y43:Y48)%-Z49)*100</f>
        <v>0</v>
      </c>
      <c r="Z49" s="341">
        <f>INT(SUM(Z43:Z48)+(SUM(Y43:Y48))%)</f>
        <v>12322520</v>
      </c>
      <c r="AA49" s="342"/>
      <c r="AB49" s="338">
        <f>(SUM(AC43:AC48)+SUM(AB43:AB48)%-AC49)*100</f>
        <v>0</v>
      </c>
      <c r="AC49" s="339">
        <f>INT(SUM(AC43:AC48)+(SUM(AB43:AB48))%)</f>
        <v>12322520</v>
      </c>
      <c r="AD49" s="338">
        <f>(SUM(AE43:AE48)+SUM(AD43:AD48)%-AE49)*100</f>
        <v>0</v>
      </c>
      <c r="AE49" s="340">
        <f>INT(SUM(AE43:AE48)+(SUM(AD43:AD48))%)</f>
        <v>12953691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'ع(م1)'!A51</f>
        <v>0</v>
      </c>
      <c r="D51" s="350">
        <f>'ع(م1)'!B51</f>
        <v>0</v>
      </c>
      <c r="E51" s="351">
        <f>(SUM(ع4!F51,ع4!E51%,ع5!F51,ع5!E51%,ع6!F51,ع6!E51%)-F51)*100</f>
        <v>0</v>
      </c>
      <c r="F51" s="353">
        <f>INT(SUM(ع4!F51,ع4!E51%,ع5!F51,ع5!E51%,ع6!F51,ع6!E51%))</f>
        <v>0</v>
      </c>
      <c r="G51" s="348"/>
      <c r="H51" s="343" t="s">
        <v>96</v>
      </c>
      <c r="I51" s="334"/>
      <c r="J51" s="349">
        <f>(SUM(ع4!K51,ع4!J51%,ع5!K51,ع5!J51%,ع6!K51,ع6!J51%)-K51)*100</f>
        <v>0</v>
      </c>
      <c r="K51" s="350">
        <f>INT(SUM(ع4!K51,ع4!J51%,ع5!K51,ع5!J51%,ع6!K51,ع6!J51%))</f>
        <v>0</v>
      </c>
      <c r="L51" s="349">
        <f>'ع(م1)'!N51</f>
        <v>0</v>
      </c>
      <c r="M51" s="350">
        <f>'ع(م1)'!O51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'ع(م1)'!AF51</f>
        <v>0</v>
      </c>
      <c r="T51" s="421">
        <f>'ع(م1)'!AG51</f>
        <v>0</v>
      </c>
      <c r="U51" s="351">
        <f>'ع(م1)'!AH51</f>
        <v>0</v>
      </c>
      <c r="V51" s="421">
        <f>'ع(م1)'!AI51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'ع(م1)'!A52</f>
        <v>0</v>
      </c>
      <c r="D52" s="367">
        <f>'ع(م1)'!B52</f>
        <v>0</v>
      </c>
      <c r="E52" s="368">
        <f>(SUM(ع4!F52,ع4!E52%,ع5!F52,ع5!E52%,ع6!F52,ع6!E52%)-F52)*100</f>
        <v>0</v>
      </c>
      <c r="F52" s="370">
        <f>INT(SUM(ع4!F52,ع4!E52%,ع5!F52,ع5!E52%,ع6!F52,ع6!E52%))</f>
        <v>0</v>
      </c>
      <c r="G52" s="348"/>
      <c r="H52" s="335" t="s">
        <v>97</v>
      </c>
      <c r="I52" s="334"/>
      <c r="J52" s="366">
        <f>(SUM(ع4!K52,ع4!J52%,ع5!K52,ع5!J52%,ع6!K52,ع6!J52%)-K52)*100</f>
        <v>0</v>
      </c>
      <c r="K52" s="367">
        <f>INT(SUM(ع4!K52,ع4!J52%,ع5!K52,ع5!J52%,ع6!K52,ع6!J52%))</f>
        <v>0</v>
      </c>
      <c r="L52" s="366">
        <f>'ع(م1)'!N52</f>
        <v>0</v>
      </c>
      <c r="M52" s="367">
        <f>'ع(م1)'!O52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'ع(م1)'!AF52</f>
        <v>0</v>
      </c>
      <c r="T52" s="412">
        <f>'ع(م1)'!AG52</f>
        <v>0</v>
      </c>
      <c r="U52" s="368">
        <f>'ع(م1)'!AH52</f>
        <v>0</v>
      </c>
      <c r="V52" s="412">
        <f>'ع(م1)'!AI52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'ع(م1)'!A53</f>
        <v>0</v>
      </c>
      <c r="D53" s="367">
        <f>'ع(م1)'!B53</f>
        <v>0</v>
      </c>
      <c r="E53" s="368">
        <f>(SUM(ع4!F53,ع4!E53%,ع5!F53,ع5!E53%,ع6!F53,ع6!E53%)-F53)*100</f>
        <v>0</v>
      </c>
      <c r="F53" s="370">
        <f>INT(SUM(ع4!F53,ع4!E53%,ع5!F53,ع5!E53%,ع6!F53,ع6!E53%))</f>
        <v>0</v>
      </c>
      <c r="G53" s="348"/>
      <c r="H53" s="335" t="s">
        <v>98</v>
      </c>
      <c r="I53" s="334"/>
      <c r="J53" s="366">
        <f>(SUM(ع4!K53,ع4!J53%,ع5!K53,ع5!J53%,ع6!K53,ع6!J53%)-K53)*100</f>
        <v>0</v>
      </c>
      <c r="K53" s="367">
        <f>INT(SUM(ع4!K53,ع4!J53%,ع5!K53,ع5!J53%,ع6!K53,ع6!J53%))</f>
        <v>0</v>
      </c>
      <c r="L53" s="366">
        <f>'ع(م1)'!N53</f>
        <v>0</v>
      </c>
      <c r="M53" s="367">
        <f>'ع(م1)'!O53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'ع(م1)'!AF53</f>
        <v>0</v>
      </c>
      <c r="T53" s="412">
        <f>'ع(م1)'!AG53</f>
        <v>0</v>
      </c>
      <c r="U53" s="368">
        <f>'ع(م1)'!AH53</f>
        <v>0</v>
      </c>
      <c r="V53" s="412">
        <f>'ع(م1)'!AI53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'ع(م1)'!A54</f>
        <v>0</v>
      </c>
      <c r="D54" s="367">
        <f>'ع(م1)'!B54</f>
        <v>0</v>
      </c>
      <c r="E54" s="368">
        <f>(SUM(ع4!F54,ع4!E54%,ع5!F54,ع5!E54%,ع6!F54,ع6!E54%)-F54)*100</f>
        <v>0</v>
      </c>
      <c r="F54" s="370">
        <f>INT(SUM(ع4!F54,ع4!E54%,ع5!F54,ع5!E54%,ع6!F54,ع6!E54%))</f>
        <v>0</v>
      </c>
      <c r="G54" s="348"/>
      <c r="H54" s="335" t="s">
        <v>99</v>
      </c>
      <c r="I54" s="334"/>
      <c r="J54" s="366">
        <f>(SUM(ع4!K54,ع4!J54%,ع5!K54,ع5!J54%,ع6!K54,ع6!J54%)-K54)*100</f>
        <v>0</v>
      </c>
      <c r="K54" s="367">
        <f>INT(SUM(ع4!K54,ع4!J54%,ع5!K54,ع5!J54%,ع6!K54,ع6!J54%))</f>
        <v>0</v>
      </c>
      <c r="L54" s="366">
        <f>'ع(م1)'!N54</f>
        <v>0</v>
      </c>
      <c r="M54" s="367">
        <f>'ع(م1)'!O54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'ع(م1)'!AF54</f>
        <v>0</v>
      </c>
      <c r="T54" s="412">
        <f>'ع(م1)'!AG54</f>
        <v>0</v>
      </c>
      <c r="U54" s="368">
        <f>'ع(م1)'!AH54</f>
        <v>0</v>
      </c>
      <c r="V54" s="412">
        <f>'ع(م1)'!AI54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'ع(م1)'!A55</f>
        <v>0</v>
      </c>
      <c r="D55" s="367">
        <f>'ع(م1)'!B55</f>
        <v>0</v>
      </c>
      <c r="E55" s="368">
        <f>(SUM(ع4!F55,ع4!E55%,ع5!F55,ع5!E55%,ع6!F55,ع6!E55%)-F55)*100</f>
        <v>0</v>
      </c>
      <c r="F55" s="370">
        <f>INT(SUM(ع4!F55,ع4!E55%,ع5!F55,ع5!E55%,ع6!F55,ع6!E55%))</f>
        <v>0</v>
      </c>
      <c r="G55" s="348"/>
      <c r="H55" s="335" t="s">
        <v>100</v>
      </c>
      <c r="I55" s="334"/>
      <c r="J55" s="366">
        <f>(SUM(ع4!K55,ع4!J55%,ع5!K55,ع5!J55%,ع6!K55,ع6!J55%)-K55)*100</f>
        <v>0</v>
      </c>
      <c r="K55" s="367">
        <f>INT(SUM(ع4!K55,ع4!J55%,ع5!K55,ع5!J55%,ع6!K55,ع6!J55%))</f>
        <v>0</v>
      </c>
      <c r="L55" s="366">
        <f>'ع(م1)'!N55</f>
        <v>0</v>
      </c>
      <c r="M55" s="367">
        <f>'ع(م1)'!O55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'ع(م1)'!AF55</f>
        <v>0</v>
      </c>
      <c r="T55" s="412">
        <f>'ع(م1)'!AG55</f>
        <v>0</v>
      </c>
      <c r="U55" s="368">
        <f>'ع(م1)'!AH55</f>
        <v>0</v>
      </c>
      <c r="V55" s="412">
        <f>'ع(م1)'!AI55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'ع(م1)'!A56</f>
        <v>0</v>
      </c>
      <c r="D56" s="367">
        <f>'ع(م1)'!B56</f>
        <v>0</v>
      </c>
      <c r="E56" s="368">
        <f>(SUM(ع4!F56,ع4!E56%,ع5!F56,ع5!E56%,ع6!F56,ع6!E56%)-F56)*100</f>
        <v>0</v>
      </c>
      <c r="F56" s="370">
        <f>INT(SUM(ع4!F56,ع4!E56%,ع5!F56,ع5!E56%,ع6!F56,ع6!E56%))</f>
        <v>0</v>
      </c>
      <c r="G56" s="348"/>
      <c r="H56" s="335" t="s">
        <v>101</v>
      </c>
      <c r="I56" s="334"/>
      <c r="J56" s="366">
        <f>(SUM(ع4!K56,ع4!J56%,ع5!K56,ع5!J56%,ع6!K56,ع6!J56%)-K56)*100</f>
        <v>0</v>
      </c>
      <c r="K56" s="367">
        <f>INT(SUM(ع4!K56,ع4!J56%,ع5!K56,ع5!J56%,ع6!K56,ع6!J56%))</f>
        <v>0</v>
      </c>
      <c r="L56" s="366">
        <f>'ع(م1)'!N56</f>
        <v>0</v>
      </c>
      <c r="M56" s="367">
        <f>'ع(م1)'!O56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'ع(م1)'!AF56</f>
        <v>0</v>
      </c>
      <c r="T56" s="412">
        <f>'ع(م1)'!AG56</f>
        <v>0</v>
      </c>
      <c r="U56" s="368">
        <f>'ع(م1)'!AH56</f>
        <v>0</v>
      </c>
      <c r="V56" s="412">
        <f>'ع(م1)'!AI56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'ع(م1)'!A57</f>
        <v>0</v>
      </c>
      <c r="D57" s="367">
        <f>'ع(م1)'!B57</f>
        <v>0</v>
      </c>
      <c r="E57" s="368">
        <f>(SUM(ع4!F57,ع4!E57%,ع5!F57,ع5!E57%,ع6!F57,ع6!E57%)-F57)*100</f>
        <v>0</v>
      </c>
      <c r="F57" s="370">
        <f>INT(SUM(ع4!F57,ع4!E57%,ع5!F57,ع5!E57%,ع6!F57,ع6!E57%))</f>
        <v>0</v>
      </c>
      <c r="G57" s="348"/>
      <c r="H57" s="335" t="s">
        <v>102</v>
      </c>
      <c r="I57" s="334"/>
      <c r="J57" s="366">
        <f>(SUM(ع4!K57,ع4!J57%,ع5!K57,ع5!J57%,ع6!K57,ع6!J57%)-K57)*100</f>
        <v>0</v>
      </c>
      <c r="K57" s="367">
        <f>INT(SUM(ع4!K57,ع4!J57%,ع5!K57,ع5!J57%,ع6!K57,ع6!J57%))</f>
        <v>0</v>
      </c>
      <c r="L57" s="366">
        <f>'ع(م1)'!N57</f>
        <v>0</v>
      </c>
      <c r="M57" s="367">
        <f>'ع(م1)'!O57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'ع(م1)'!AF57</f>
        <v>0</v>
      </c>
      <c r="T57" s="412">
        <f>'ع(م1)'!AG57</f>
        <v>0</v>
      </c>
      <c r="U57" s="368">
        <f>'ع(م1)'!AH57</f>
        <v>0</v>
      </c>
      <c r="V57" s="412">
        <f>'ع(م1)'!AI57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'ع(م1)'!A58</f>
        <v>0</v>
      </c>
      <c r="D58" s="367">
        <f>'ع(م1)'!B58</f>
        <v>0</v>
      </c>
      <c r="E58" s="368">
        <f>(SUM(ع4!F58,ع4!E58%,ع5!F58,ع5!E58%,ع6!F58,ع6!E58%)-F58)*100</f>
        <v>0</v>
      </c>
      <c r="F58" s="370">
        <f>INT(SUM(ع4!F58,ع4!E58%,ع5!F58,ع5!E58%,ع6!F58,ع6!E58%))</f>
        <v>0</v>
      </c>
      <c r="G58" s="348"/>
      <c r="H58" s="335" t="s">
        <v>103</v>
      </c>
      <c r="I58" s="334"/>
      <c r="J58" s="366">
        <f>(SUM(ع4!K58,ع4!J58%,ع5!K58,ع5!J58%,ع6!K58,ع6!J58%)-K58)*100</f>
        <v>0</v>
      </c>
      <c r="K58" s="367">
        <f>INT(SUM(ع4!K58,ع4!J58%,ع5!K58,ع5!J58%,ع6!K58,ع6!J58%))</f>
        <v>0</v>
      </c>
      <c r="L58" s="366">
        <f>'ع(م1)'!N58</f>
        <v>0</v>
      </c>
      <c r="M58" s="367">
        <f>'ع(م1)'!O58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'ع(م1)'!AF58</f>
        <v>0</v>
      </c>
      <c r="T58" s="412">
        <f>'ع(م1)'!AG58</f>
        <v>0</v>
      </c>
      <c r="U58" s="368">
        <f>'ع(م1)'!AH58</f>
        <v>0</v>
      </c>
      <c r="V58" s="412">
        <f>'ع(م1)'!AI58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'ع(م1)'!A59</f>
        <v>0</v>
      </c>
      <c r="D59" s="367">
        <f>'ع(م1)'!B59</f>
        <v>0</v>
      </c>
      <c r="E59" s="368">
        <f>(SUM(ع4!F59,ع4!E59%,ع5!F59,ع5!E59%,ع6!F59,ع6!E59%)-F59)*100</f>
        <v>0</v>
      </c>
      <c r="F59" s="370">
        <f>INT(SUM(ع4!F59,ع4!E59%,ع5!F59,ع5!E59%,ع6!F59,ع6!E59%))</f>
        <v>0</v>
      </c>
      <c r="G59" s="348"/>
      <c r="H59" s="335" t="s">
        <v>104</v>
      </c>
      <c r="I59" s="334"/>
      <c r="J59" s="366">
        <f>(SUM(ع4!K59,ع4!J59%,ع5!K59,ع5!J59%,ع6!K59,ع6!J59%)-K59)*100</f>
        <v>0</v>
      </c>
      <c r="K59" s="367">
        <f>INT(SUM(ع4!K59,ع4!J59%,ع5!K59,ع5!J59%,ع6!K59,ع6!J59%))</f>
        <v>0</v>
      </c>
      <c r="L59" s="366">
        <f>'ع(م1)'!N59</f>
        <v>0</v>
      </c>
      <c r="M59" s="367">
        <f>'ع(م1)'!O59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'ع(م1)'!AF59</f>
        <v>0</v>
      </c>
      <c r="T59" s="412">
        <f>'ع(م1)'!AG59</f>
        <v>0</v>
      </c>
      <c r="U59" s="368">
        <f>'ع(م1)'!AH59</f>
        <v>0</v>
      </c>
      <c r="V59" s="412">
        <f>'ع(م1)'!AI59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'ع(م1)'!A60</f>
        <v>0</v>
      </c>
      <c r="D60" s="367">
        <f>'ع(م1)'!B60</f>
        <v>0</v>
      </c>
      <c r="E60" s="368">
        <f>(SUM(ع4!F60,ع4!E60%,ع5!F60,ع5!E60%,ع6!F60,ع6!E60%)-F60)*100</f>
        <v>0</v>
      </c>
      <c r="F60" s="370">
        <f>INT(SUM(ع4!F60,ع4!E60%,ع5!F60,ع5!E60%,ع6!F60,ع6!E60%))</f>
        <v>0</v>
      </c>
      <c r="G60" s="348"/>
      <c r="H60" s="335" t="s">
        <v>105</v>
      </c>
      <c r="I60" s="334"/>
      <c r="J60" s="366">
        <f>(SUM(ع4!K60,ع4!J60%,ع5!K60,ع5!J60%,ع6!K60,ع6!J60%)-K60)*100</f>
        <v>0</v>
      </c>
      <c r="K60" s="367">
        <f>INT(SUM(ع4!K60,ع4!J60%,ع5!K60,ع5!J60%,ع6!K60,ع6!J60%))</f>
        <v>0</v>
      </c>
      <c r="L60" s="366">
        <f>'ع(م1)'!N60</f>
        <v>0</v>
      </c>
      <c r="M60" s="367">
        <f>'ع(م1)'!O60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'ع(م1)'!AF60</f>
        <v>0</v>
      </c>
      <c r="T60" s="412">
        <f>'ع(م1)'!AG60</f>
        <v>0</v>
      </c>
      <c r="U60" s="368">
        <f>'ع(م1)'!AH60</f>
        <v>0</v>
      </c>
      <c r="V60" s="412">
        <f>'ع(م1)'!AI60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'ع(م1)'!A63</f>
        <v>0</v>
      </c>
      <c r="D63" s="350">
        <f>'ع(م1)'!B63</f>
        <v>0</v>
      </c>
      <c r="E63" s="351">
        <f>(SUM(ع4!F63,ع4!E63%,ع5!F63,ع5!E63%,ع6!F63,ع6!E63%)-F63)*100</f>
        <v>0</v>
      </c>
      <c r="F63" s="353">
        <f>INT(SUM(ع4!F63,ع4!E63%,ع5!F63,ع5!E63%,ع6!F63,ع6!E63%))</f>
        <v>0</v>
      </c>
      <c r="G63" s="348"/>
      <c r="H63" s="343" t="s">
        <v>107</v>
      </c>
      <c r="I63" s="334"/>
      <c r="J63" s="349">
        <f>(SUM(ع4!K63,ع4!J63%,ع5!K63,ع5!J63%,ع6!K63,ع6!J63%)-K63)*100</f>
        <v>0</v>
      </c>
      <c r="K63" s="350">
        <f>INT(SUM(ع4!K63,ع4!J63%,ع5!K63,ع5!J63%,ع6!K63,ع6!J63%))</f>
        <v>0</v>
      </c>
      <c r="L63" s="349">
        <f>'ع(م1)'!N63</f>
        <v>0</v>
      </c>
      <c r="M63" s="350">
        <f>'ع(م1)'!O63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'ع(م1)'!AF63</f>
        <v>0</v>
      </c>
      <c r="T63" s="421">
        <f>'ع(م1)'!AG63</f>
        <v>0</v>
      </c>
      <c r="U63" s="351">
        <f>'ع(م1)'!AH63</f>
        <v>0</v>
      </c>
      <c r="V63" s="421">
        <f>'ع(م1)'!AI63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'ع(م1)'!A64</f>
        <v>0</v>
      </c>
      <c r="D64" s="367">
        <f>'ع(م1)'!B64</f>
        <v>0</v>
      </c>
      <c r="E64" s="368">
        <f>(SUM(ع4!F64,ع4!E64%,ع5!F64,ع5!E64%,ع6!F64,ع6!E64%)-F64)*100</f>
        <v>0</v>
      </c>
      <c r="F64" s="370">
        <f>INT(SUM(ع4!F64,ع4!E64%,ع5!F64,ع5!E64%,ع6!F64,ع6!E64%))</f>
        <v>0</v>
      </c>
      <c r="G64" s="348"/>
      <c r="H64" s="335" t="s">
        <v>108</v>
      </c>
      <c r="I64" s="334"/>
      <c r="J64" s="366">
        <f>(SUM(ع4!K64,ع4!J64%,ع5!K64,ع5!J64%,ع6!K64,ع6!J64%)-K64)*100</f>
        <v>0</v>
      </c>
      <c r="K64" s="367">
        <f>INT(SUM(ع4!K64,ع4!J64%,ع5!K64,ع5!J64%,ع6!K64,ع6!J64%))</f>
        <v>0</v>
      </c>
      <c r="L64" s="366">
        <f>'ع(م1)'!N64</f>
        <v>0</v>
      </c>
      <c r="M64" s="367">
        <f>'ع(م1)'!O64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'ع(م1)'!AF64</f>
        <v>0</v>
      </c>
      <c r="T64" s="412">
        <f>'ع(م1)'!AG64</f>
        <v>0</v>
      </c>
      <c r="U64" s="368">
        <f>'ع(م1)'!AH64</f>
        <v>0</v>
      </c>
      <c r="V64" s="412">
        <f>'ع(م1)'!AI64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'ع(م1)'!A65</f>
        <v>0</v>
      </c>
      <c r="D65" s="367">
        <f>'ع(م1)'!B65</f>
        <v>0</v>
      </c>
      <c r="E65" s="368">
        <f>(SUM(ع4!F65,ع4!E65%,ع5!F65,ع5!E65%,ع6!F65,ع6!E65%)-F65)*100</f>
        <v>0</v>
      </c>
      <c r="F65" s="370">
        <f>INT(SUM(ع4!F65,ع4!E65%,ع5!F65,ع5!E65%,ع6!F65,ع6!E65%))</f>
        <v>0</v>
      </c>
      <c r="G65" s="348"/>
      <c r="H65" s="335" t="s">
        <v>109</v>
      </c>
      <c r="I65" s="334"/>
      <c r="J65" s="366">
        <f>(SUM(ع4!K65,ع4!J65%,ع5!K65,ع5!J65%,ع6!K65,ع6!J65%)-K65)*100</f>
        <v>0</v>
      </c>
      <c r="K65" s="367">
        <f>INT(SUM(ع4!K65,ع4!J65%,ع5!K65,ع5!J65%,ع6!K65,ع6!J65%))</f>
        <v>0</v>
      </c>
      <c r="L65" s="366">
        <f>'ع(م1)'!N65</f>
        <v>0</v>
      </c>
      <c r="M65" s="367">
        <f>'ع(م1)'!O65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'ع(م1)'!AF65</f>
        <v>0</v>
      </c>
      <c r="T65" s="412">
        <f>'ع(م1)'!AG65</f>
        <v>0</v>
      </c>
      <c r="U65" s="368">
        <f>'ع(م1)'!AH65</f>
        <v>0</v>
      </c>
      <c r="V65" s="412">
        <f>'ع(م1)'!AI65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'ع(م1)'!A66</f>
        <v>0</v>
      </c>
      <c r="D66" s="380">
        <f>'ع(م1)'!B66</f>
        <v>0</v>
      </c>
      <c r="E66" s="381">
        <f>(SUM(ع4!F66,ع4!E66%,ع5!F66,ع5!E66%,ع6!F66,ع6!E66%)-F66)*100</f>
        <v>0</v>
      </c>
      <c r="F66" s="383">
        <f>INT(SUM(ع4!F66,ع4!E66%,ع5!F66,ع5!E66%,ع6!F66,ع6!E66%))</f>
        <v>0</v>
      </c>
      <c r="G66" s="348"/>
      <c r="H66" s="337" t="s">
        <v>110</v>
      </c>
      <c r="I66" s="334"/>
      <c r="J66" s="379">
        <f>(SUM(ع4!K66,ع4!J66%,ع5!K66,ع5!J66%,ع6!K66,ع6!J66%)-K66)*100</f>
        <v>0</v>
      </c>
      <c r="K66" s="380">
        <f>INT(SUM(ع4!K66,ع4!J66%,ع5!K66,ع5!J66%,ع6!K66,ع6!J66%))</f>
        <v>0</v>
      </c>
      <c r="L66" s="379">
        <f>'ع(م1)'!N66</f>
        <v>0</v>
      </c>
      <c r="M66" s="380">
        <f>'ع(م1)'!O66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'ع(م1)'!AF66</f>
        <v>0</v>
      </c>
      <c r="T66" s="418">
        <f>'ع(م1)'!AG66</f>
        <v>0</v>
      </c>
      <c r="U66" s="381">
        <f>'ع(م1)'!AH66</f>
        <v>0</v>
      </c>
      <c r="V66" s="418">
        <f>'ع(م1)'!AI66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D3:AE3"/>
    <mergeCell ref="AF3:AG3"/>
    <mergeCell ref="AH3:AI3"/>
    <mergeCell ref="U3:V3"/>
    <mergeCell ref="W3:X3"/>
    <mergeCell ref="Y3:Z3"/>
    <mergeCell ref="AB3:AC3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F2:AI2"/>
    <mergeCell ref="I1:J1"/>
    <mergeCell ref="AD1:AI1"/>
    <mergeCell ref="L1:O1"/>
    <mergeCell ref="AB2:AE2"/>
    <mergeCell ref="A1:E1"/>
    <mergeCell ref="U1:Y1"/>
    <mergeCell ref="A2:F2"/>
    <mergeCell ref="J2:O2"/>
    <mergeCell ref="S2:V2"/>
  </mergeCells>
  <phoneticPr fontId="9" type="noConversion"/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7">
    <tabColor rgb="FFFF0000"/>
  </sheetPr>
  <dimension ref="B1:K55"/>
  <sheetViews>
    <sheetView showGridLines="0" rightToLeft="1" topLeftCell="A10" zoomScale="50" zoomScaleSheetLayoutView="120" workbookViewId="0">
      <selection activeCell="C28" sqref="C28:I35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113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114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396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8">
    <tabColor indexed="12"/>
  </sheetPr>
  <dimension ref="A1:L324"/>
  <sheetViews>
    <sheetView showGridLines="0" rightToLeft="1" view="pageBreakPreview" zoomScale="117" zoomScaleNormal="80" zoomScaleSheetLayoutView="80" workbookViewId="0">
      <selection activeCell="G7" sqref="G7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'المدة الثالثة'!$C$44</f>
        <v>#NAME?</v>
      </c>
      <c r="C1" s="111"/>
      <c r="D1" s="484">
        <v>1</v>
      </c>
      <c r="E1" s="485"/>
      <c r="F1" s="489" t="str">
        <f>MID('المدة الثالثة'!$C$28,3,FIND("العام",'المدة الثالثة'!$C$28)-4)&amp;RIGHT('المدة الثالثة'!$C$28,6)</f>
        <v xml:space="preserve"> المدة الثالثة2021م </v>
      </c>
      <c r="G1" s="488"/>
      <c r="H1" s="488" t="str">
        <f>'المدة الثالثة'!$C$42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115</v>
      </c>
      <c r="G2" s="487"/>
      <c r="H2" s="486" t="s">
        <v>117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 t="e">
        <f ca="1">(SUM(G5,G16,G23,G26,G31)+SUM(F5,F16,F23,F26,F31)%-G4)*100</f>
        <v>#NAME?</v>
      </c>
      <c r="G4" s="266" t="e">
        <f ca="1">INT(SUM(G5,G16,G23,G26,G31)+(SUM(F5,F16,F23,F26,F31))%)</f>
        <v>#NAME?</v>
      </c>
      <c r="H4" s="265" t="e">
        <f ca="1">(SUM(I5,I16,I23,I26,I31)+SUM(H5,H16,H23,H26,H31)%-I4)*100</f>
        <v>#NAME?</v>
      </c>
      <c r="I4" s="267" t="e">
        <f ca="1">INT(SUM(I5,I16,I23,I26,I31)+(SUM(H5,H16,H23,H26,H31))%)</f>
        <v>#NAME?</v>
      </c>
      <c r="J4" s="268" t="e">
        <f t="shared" ref="J4:J46" ca="1" si="0">(SUM(G4,I4)+SUM(F4,H4)%-K4)*100</f>
        <v>#NAME?</v>
      </c>
      <c r="K4" s="269" t="e">
        <f t="shared" ref="K4:K46" ca="1" si="1">INT(SUM(G4,I4)+SUM(F4,H4)%)</f>
        <v>#NAME?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 t="e">
        <f ca="1">(SUM(G6)+SUM(F6)%-G5)*100</f>
        <v>#NAME?</v>
      </c>
      <c r="G5" s="272" t="e">
        <f ca="1">INT(SUM(G6)+(SUM(F6))%)</f>
        <v>#NAME?</v>
      </c>
      <c r="H5" s="271" t="e">
        <f ca="1">(SUM(I6)+SUM(H6)%-I5)*100</f>
        <v>#NAME?</v>
      </c>
      <c r="I5" s="273" t="e">
        <f ca="1">INT(SUM(I6)+(SUM(H6))%)</f>
        <v>#NAME?</v>
      </c>
      <c r="J5" s="274" t="e">
        <f t="shared" ca="1" si="0"/>
        <v>#NAME?</v>
      </c>
      <c r="K5" s="275" t="e">
        <f t="shared" ca="1" si="1"/>
        <v>#NAME?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 t="e">
        <f ca="1">(SUM(G7:G15)+SUM(F7:F15)%-G6)*100</f>
        <v>#NAME?</v>
      </c>
      <c r="G6" s="272" t="e">
        <f ca="1">INT(SUM(G7:G15)+(SUM(F7:F15))%)</f>
        <v>#NAME?</v>
      </c>
      <c r="H6" s="271" t="e">
        <f ca="1">(SUM(I7:I15)+SUM(H7:H15)%-I6)*100</f>
        <v>#NAME?</v>
      </c>
      <c r="I6" s="273" t="e">
        <f ca="1">INT(SUM(I7:I15)+(SUM(H7:H15))%)</f>
        <v>#NAME?</v>
      </c>
      <c r="J6" s="274" t="e">
        <f t="shared" ca="1" si="0"/>
        <v>#NAME?</v>
      </c>
      <c r="K6" s="275" t="e">
        <f t="shared" ca="1" si="1"/>
        <v>#NAME?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 t="e">
        <f ca="1">_mod2(SUM(ش7!G7,ش7!F7%,ش8!G7,ش8!F7%,ش9!G7,ش9!F7%),1)*100</f>
        <v>#NAME?</v>
      </c>
      <c r="G7" s="8">
        <f>INT(SUM(ش7!G7,ش7!F7%,ش8!G7,ش8!F7%,ش9!G7,ش9!F7%))</f>
        <v>0</v>
      </c>
      <c r="H7" s="125" t="e">
        <f ca="1">م2!J7</f>
        <v>#NAME?</v>
      </c>
      <c r="I7" s="126" t="e">
        <f ca="1">م2!K7</f>
        <v>#NAME?</v>
      </c>
      <c r="J7" s="124" t="e">
        <f t="shared" ca="1" si="0"/>
        <v>#NAME?</v>
      </c>
      <c r="K7" s="127" t="e">
        <f t="shared" ca="1" si="1"/>
        <v>#NAME?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 t="e">
        <f ca="1">_mod2(SUM(ش7!G8,ش7!F8%,ش8!G8,ش8!F8%,ش9!G8,ش9!F8%),1)*100</f>
        <v>#NAME?</v>
      </c>
      <c r="G8" s="9">
        <f>INT(SUM(ش7!G8,ش7!F8%,ش8!G8,ش8!F8%,ش9!G8,ش9!F8%))</f>
        <v>0</v>
      </c>
      <c r="H8" s="132" t="e">
        <f ca="1">م2!J8</f>
        <v>#NAME?</v>
      </c>
      <c r="I8" s="133" t="e">
        <f ca="1">م2!K8</f>
        <v>#NAME?</v>
      </c>
      <c r="J8" s="130" t="e">
        <f t="shared" ca="1" si="0"/>
        <v>#NAME?</v>
      </c>
      <c r="K8" s="134" t="e">
        <f t="shared" ca="1" si="1"/>
        <v>#NAME?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 t="e">
        <f ca="1">_mod2(SUM(ش7!G9,ش7!F9%,ش8!G9,ش8!F9%,ش9!G9,ش9!F9%),1)*100</f>
        <v>#NAME?</v>
      </c>
      <c r="G9" s="9">
        <f>INT(SUM(ش7!G9,ش7!F9%,ش8!G9,ش8!F9%,ش9!G9,ش9!F9%))</f>
        <v>0</v>
      </c>
      <c r="H9" s="132" t="e">
        <f ca="1">م2!J9</f>
        <v>#NAME?</v>
      </c>
      <c r="I9" s="133" t="e">
        <f ca="1">م2!K9</f>
        <v>#NAME?</v>
      </c>
      <c r="J9" s="130" t="e">
        <f t="shared" ca="1" si="0"/>
        <v>#NAME?</v>
      </c>
      <c r="K9" s="134" t="e">
        <f t="shared" ca="1" si="1"/>
        <v>#NAME?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 t="e">
        <f ca="1">_mod2(SUM(ش7!G10,ش7!F10%,ش8!G10,ش8!F10%,ش9!G10,ش9!F10%),1)*100</f>
        <v>#NAME?</v>
      </c>
      <c r="G10" s="9">
        <f>INT(SUM(ش7!G10,ش7!F10%,ش8!G10,ش8!F10%,ش9!G10,ش9!F10%))</f>
        <v>0</v>
      </c>
      <c r="H10" s="132" t="e">
        <f ca="1">م2!J10</f>
        <v>#NAME?</v>
      </c>
      <c r="I10" s="133" t="e">
        <f ca="1">م2!K10</f>
        <v>#NAME?</v>
      </c>
      <c r="J10" s="130" t="e">
        <f t="shared" ca="1" si="0"/>
        <v>#NAME?</v>
      </c>
      <c r="K10" s="134" t="e">
        <f t="shared" ca="1" si="1"/>
        <v>#NAME?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 t="e">
        <f ca="1">_mod2(SUM(ش7!G11,ش7!F11%,ش8!G11,ش8!F11%,ش9!G11,ش9!F11%),1)*100</f>
        <v>#NAME?</v>
      </c>
      <c r="G11" s="9">
        <f>INT(SUM(ش7!G11,ش7!F11%,ش8!G11,ش8!F11%,ش9!G11,ش9!F11%))</f>
        <v>0</v>
      </c>
      <c r="H11" s="132" t="e">
        <f ca="1">م2!J11</f>
        <v>#NAME?</v>
      </c>
      <c r="I11" s="133" t="e">
        <f ca="1">م2!K11</f>
        <v>#NAME?</v>
      </c>
      <c r="J11" s="130" t="e">
        <f t="shared" ca="1" si="0"/>
        <v>#NAME?</v>
      </c>
      <c r="K11" s="134" t="e">
        <f t="shared" ca="1" si="1"/>
        <v>#NAME?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 t="e">
        <f ca="1">_mod2(SUM(ش7!G12,ش7!F12%,ش8!G12,ش8!F12%,ش9!G12,ش9!F12%),1)*100</f>
        <v>#NAME?</v>
      </c>
      <c r="G12" s="9">
        <f>INT(SUM(ش7!G12,ش7!F12%,ش8!G12,ش8!F12%,ش9!G12,ش9!F12%))</f>
        <v>660000</v>
      </c>
      <c r="H12" s="132" t="e">
        <f ca="1">م2!J12</f>
        <v>#NAME?</v>
      </c>
      <c r="I12" s="133" t="e">
        <f ca="1">م2!K12</f>
        <v>#NAME?</v>
      </c>
      <c r="J12" s="130" t="e">
        <f t="shared" ca="1" si="0"/>
        <v>#NAME?</v>
      </c>
      <c r="K12" s="134" t="e">
        <f t="shared" ca="1" si="1"/>
        <v>#NAME?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 t="e">
        <f ca="1">_mod2(SUM(ش7!G13,ش7!F13%,ش8!G13,ش8!F13%,ش9!G13,ش9!F13%),1)*100</f>
        <v>#NAME?</v>
      </c>
      <c r="G13" s="9">
        <f>INT(SUM(ش7!G13,ش7!F13%,ش8!G13,ش8!F13%,ش9!G13,ش9!F13%))</f>
        <v>4221580</v>
      </c>
      <c r="H13" s="132" t="e">
        <f ca="1">م2!J13</f>
        <v>#NAME?</v>
      </c>
      <c r="I13" s="133" t="e">
        <f ca="1">م2!K13</f>
        <v>#NAME?</v>
      </c>
      <c r="J13" s="130" t="e">
        <f t="shared" ca="1" si="0"/>
        <v>#NAME?</v>
      </c>
      <c r="K13" s="134" t="e">
        <f t="shared" ca="1" si="1"/>
        <v>#NAME?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 t="e">
        <f ca="1">_mod2(SUM(ش7!G14,ش7!F14%,ش8!G14,ش8!F14%,ش9!G14,ش9!F14%),1)*100</f>
        <v>#NAME?</v>
      </c>
      <c r="G14" s="9">
        <f>INT(SUM(ش7!G14,ش7!F14%,ش8!G14,ش8!F14%,ش9!G14,ش9!F14%))</f>
        <v>225280</v>
      </c>
      <c r="H14" s="132" t="e">
        <f ca="1">م2!J14</f>
        <v>#NAME?</v>
      </c>
      <c r="I14" s="133" t="e">
        <f ca="1">م2!K14</f>
        <v>#NAME?</v>
      </c>
      <c r="J14" s="130" t="e">
        <f t="shared" ca="1" si="0"/>
        <v>#NAME?</v>
      </c>
      <c r="K14" s="134" t="e">
        <f t="shared" ca="1" si="1"/>
        <v>#NAME?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 t="e">
        <f ca="1">_mod2(SUM(ش7!G15,ش7!F15%,ش8!G15,ش8!F15%,ش9!G15,ش9!F15%),1)*100</f>
        <v>#NAME?</v>
      </c>
      <c r="G15" s="10">
        <f>INT(SUM(ش7!G15,ش7!F15%,ش8!G15,ش8!F15%,ش9!G15,ش9!F15%))</f>
        <v>28103954</v>
      </c>
      <c r="H15" s="139" t="e">
        <f ca="1">م2!J15</f>
        <v>#NAME?</v>
      </c>
      <c r="I15" s="140" t="e">
        <f ca="1">م2!K15</f>
        <v>#NAME?</v>
      </c>
      <c r="J15" s="138" t="e">
        <f t="shared" ca="1" si="0"/>
        <v>#NAME?</v>
      </c>
      <c r="K15" s="141" t="e">
        <f t="shared" ca="1" si="1"/>
        <v>#NAME?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 t="e">
        <f ca="1">(SUM(G17,G20)+SUM(F17,F20)%-G16)*100</f>
        <v>#NAME?</v>
      </c>
      <c r="G16" s="272" t="e">
        <f ca="1">INT(SUM(G17,G20)+(SUM(F17,F20))%)</f>
        <v>#NAME?</v>
      </c>
      <c r="H16" s="271" t="e">
        <f ca="1">(SUM(I17,I20)+SUM(H17,H20)%-I16)*100</f>
        <v>#NAME?</v>
      </c>
      <c r="I16" s="273" t="e">
        <f ca="1">INT(SUM(I17,I20)+(SUM(H17,H20))%)</f>
        <v>#NAME?</v>
      </c>
      <c r="J16" s="274" t="e">
        <f t="shared" ca="1" si="0"/>
        <v>#NAME?</v>
      </c>
      <c r="K16" s="275" t="e">
        <f t="shared" ca="1" si="1"/>
        <v>#NAME?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 t="e">
        <f ca="1">(SUM(G18:G19)+SUM(F18:F19)%-G17)*100</f>
        <v>#NAME?</v>
      </c>
      <c r="G17" s="272" t="e">
        <f ca="1">INT(SUM(G18:G19)+(SUM(F18:F19))%)</f>
        <v>#NAME?</v>
      </c>
      <c r="H17" s="271" t="e">
        <f ca="1">(SUM(I18:I19)+SUM(H18:H19)%-I17)*100</f>
        <v>#NAME?</v>
      </c>
      <c r="I17" s="273" t="e">
        <f ca="1">INT(SUM(I18:I19)+(SUM(H18:H19))%)</f>
        <v>#NAME?</v>
      </c>
      <c r="J17" s="274" t="e">
        <f t="shared" ca="1" si="0"/>
        <v>#NAME?</v>
      </c>
      <c r="K17" s="275" t="e">
        <f t="shared" ca="1" si="1"/>
        <v>#NAME?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 t="e">
        <f ca="1">_mod2(SUM(ش7!G18,ش7!F18%,ش8!G18,ش8!F18%,ش9!G18,ش9!F18%),1)*100</f>
        <v>#NAME?</v>
      </c>
      <c r="G18" s="8">
        <f>INT(SUM(ش7!G18,ش7!F18%,ش8!G18,ش8!F18%,ش9!G18,ش9!F18%))</f>
        <v>0</v>
      </c>
      <c r="H18" s="125" t="e">
        <f ca="1">م2!J18</f>
        <v>#NAME?</v>
      </c>
      <c r="I18" s="126" t="e">
        <f ca="1">م2!K18</f>
        <v>#NAME?</v>
      </c>
      <c r="J18" s="124" t="e">
        <f t="shared" ca="1" si="0"/>
        <v>#NAME?</v>
      </c>
      <c r="K18" s="127" t="e">
        <f t="shared" ca="1" si="1"/>
        <v>#NAME?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 t="e">
        <f ca="1">_mod2(SUM(ش7!G19,ش7!F19%,ش8!G19,ش8!F19%,ش9!G19,ش9!F19%),1)*100</f>
        <v>#NAME?</v>
      </c>
      <c r="G19" s="10">
        <f>INT(SUM(ش7!G19,ش7!F19%,ش8!G19,ش8!F19%,ش9!G19,ش9!F19%))</f>
        <v>0</v>
      </c>
      <c r="H19" s="139" t="e">
        <f ca="1">م2!J19</f>
        <v>#NAME?</v>
      </c>
      <c r="I19" s="140" t="e">
        <f ca="1">م2!K19</f>
        <v>#NAME?</v>
      </c>
      <c r="J19" s="138" t="e">
        <f t="shared" ca="1" si="0"/>
        <v>#NAME?</v>
      </c>
      <c r="K19" s="141" t="e">
        <f t="shared" ca="1" si="1"/>
        <v>#NAME?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 t="e">
        <f ca="1">(SUM(G21:G22)+SUM(F21:F22)%-G20)*100</f>
        <v>#NAME?</v>
      </c>
      <c r="G20" s="272" t="e">
        <f ca="1">INT(SUM(G21:G22)+(SUM(F21:F22))%)</f>
        <v>#NAME?</v>
      </c>
      <c r="H20" s="271" t="e">
        <f ca="1">(SUM(I21:I22)+SUM(H21:H22)%-I20)*100</f>
        <v>#NAME?</v>
      </c>
      <c r="I20" s="273" t="e">
        <f ca="1">INT(SUM(I21:I22)+(SUM(H21:H22))%)</f>
        <v>#NAME?</v>
      </c>
      <c r="J20" s="274" t="e">
        <f t="shared" ca="1" si="0"/>
        <v>#NAME?</v>
      </c>
      <c r="K20" s="275" t="e">
        <f t="shared" ca="1" si="1"/>
        <v>#NAME?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 t="e">
        <f ca="1">_mod2(SUM(ش7!G21,ش7!F21%,ش8!G21,ش8!F21%,ش9!G21,ش9!F21%),1)*100</f>
        <v>#NAME?</v>
      </c>
      <c r="G21" s="8">
        <f>INT(SUM(ش7!G21,ش7!F21%,ش8!G21,ش8!F21%,ش9!G21,ش9!F21%))</f>
        <v>0</v>
      </c>
      <c r="H21" s="125" t="e">
        <f ca="1">م2!J21</f>
        <v>#NAME?</v>
      </c>
      <c r="I21" s="126" t="e">
        <f ca="1">م2!K21</f>
        <v>#NAME?</v>
      </c>
      <c r="J21" s="124" t="e">
        <f t="shared" ca="1" si="0"/>
        <v>#NAME?</v>
      </c>
      <c r="K21" s="127" t="e">
        <f t="shared" ca="1" si="1"/>
        <v>#NAME?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 t="e">
        <f ca="1">_mod2(SUM(ش7!G22,ش7!F22%,ش8!G22,ش8!F22%,ش9!G22,ش9!F22%),1)*100</f>
        <v>#NAME?</v>
      </c>
      <c r="G22" s="10">
        <f>INT(SUM(ش7!G22,ش7!F22%,ش8!G22,ش8!F22%,ش9!G22,ش9!F22%))</f>
        <v>0</v>
      </c>
      <c r="H22" s="139" t="e">
        <f ca="1">م2!J22</f>
        <v>#NAME?</v>
      </c>
      <c r="I22" s="140" t="e">
        <f ca="1">م2!K22</f>
        <v>#NAME?</v>
      </c>
      <c r="J22" s="138" t="e">
        <f t="shared" ca="1" si="0"/>
        <v>#NAME?</v>
      </c>
      <c r="K22" s="141" t="e">
        <f t="shared" ca="1" si="1"/>
        <v>#NAME?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 t="e">
        <f ca="1">(SUM(G24)+SUM(F24)%-G23)*100</f>
        <v>#NAME?</v>
      </c>
      <c r="G23" s="272" t="e">
        <f ca="1">INT(SUM(G24)+(SUM(F24))%)</f>
        <v>#NAME?</v>
      </c>
      <c r="H23" s="271" t="e">
        <f ca="1">(SUM(I24)+SUM(H24)%-I23)*100</f>
        <v>#NAME?</v>
      </c>
      <c r="I23" s="273" t="e">
        <f ca="1">INT(SUM(I24)+(SUM(H24))%)</f>
        <v>#NAME?</v>
      </c>
      <c r="J23" s="274" t="e">
        <f t="shared" ca="1" si="0"/>
        <v>#NAME?</v>
      </c>
      <c r="K23" s="275" t="e">
        <f t="shared" ca="1" si="1"/>
        <v>#NAME?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 t="e">
        <f ca="1">(SUM(G25)+SUM(F25)%-G24)*100</f>
        <v>#NAME?</v>
      </c>
      <c r="G24" s="272" t="e">
        <f ca="1">INT(SUM(G25)+(SUM(F25))%)</f>
        <v>#NAME?</v>
      </c>
      <c r="H24" s="271" t="e">
        <f ca="1">(SUM(I25)+SUM(H25)%-I24)*100</f>
        <v>#NAME?</v>
      </c>
      <c r="I24" s="273" t="e">
        <f ca="1">INT(SUM(I25)+(SUM(H25))%)</f>
        <v>#NAME?</v>
      </c>
      <c r="J24" s="274" t="e">
        <f t="shared" ca="1" si="0"/>
        <v>#NAME?</v>
      </c>
      <c r="K24" s="275" t="e">
        <f t="shared" ca="1" si="1"/>
        <v>#NAME?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 t="e">
        <f ca="1">_mod2(SUM(ش7!G25,ش7!F25%,ش8!G25,ش8!F25%,ش9!G25,ش9!F25%),1)*100</f>
        <v>#NAME?</v>
      </c>
      <c r="G25" s="11">
        <f>INT(SUM(ش7!G25,ش7!F25%,ش8!G25,ش8!F25%,ش9!G25,ش9!F25%))</f>
        <v>0</v>
      </c>
      <c r="H25" s="118" t="e">
        <f ca="1">م2!J25</f>
        <v>#NAME?</v>
      </c>
      <c r="I25" s="119" t="e">
        <f ca="1">م2!K25</f>
        <v>#NAME?</v>
      </c>
      <c r="J25" s="116" t="e">
        <f t="shared" ca="1" si="0"/>
        <v>#NAME?</v>
      </c>
      <c r="K25" s="120" t="e">
        <f t="shared" ca="1" si="1"/>
        <v>#NAME?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 t="e">
        <f ca="1">(SUM(G27)+SUM(F27)%-G26)*100</f>
        <v>#NAME?</v>
      </c>
      <c r="G26" s="272" t="e">
        <f ca="1">INT(SUM(G27)+(SUM(F27))%)</f>
        <v>#NAME?</v>
      </c>
      <c r="H26" s="271" t="e">
        <f ca="1">(SUM(I27)+SUM(H27)%-I26)*100</f>
        <v>#NAME?</v>
      </c>
      <c r="I26" s="273" t="e">
        <f ca="1">INT(SUM(I27)+(SUM(H27))%)</f>
        <v>#NAME?</v>
      </c>
      <c r="J26" s="274" t="e">
        <f t="shared" ca="1" si="0"/>
        <v>#NAME?</v>
      </c>
      <c r="K26" s="275" t="e">
        <f t="shared" ca="1" si="1"/>
        <v>#NAME?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 t="e">
        <f ca="1">(SUM(G28:G30)+SUM(F28:F30)%-G27)*100</f>
        <v>#NAME?</v>
      </c>
      <c r="G27" s="272" t="e">
        <f ca="1">INT(SUM(G28:G30)+(SUM(F28:F30))%)</f>
        <v>#NAME?</v>
      </c>
      <c r="H27" s="271" t="e">
        <f ca="1">(SUM(I28:I30)+SUM(H28:H30)%-I27)*100</f>
        <v>#NAME?</v>
      </c>
      <c r="I27" s="273" t="e">
        <f ca="1">INT(SUM(I28:I30)+(SUM(H28:H30))%)</f>
        <v>#NAME?</v>
      </c>
      <c r="J27" s="274" t="e">
        <f t="shared" ca="1" si="0"/>
        <v>#NAME?</v>
      </c>
      <c r="K27" s="275" t="e">
        <f t="shared" ca="1" si="1"/>
        <v>#NAME?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 t="e">
        <f ca="1">_mod2(SUM(ش7!G28,ش7!F28%,ش8!G28,ش8!F28%,ش9!G28,ش9!F28%),1)*100</f>
        <v>#NAME?</v>
      </c>
      <c r="G28" s="8">
        <f>INT(SUM(ش7!G28,ش7!F28%,ش8!G28,ش8!F28%,ش9!G28,ش9!F28%))</f>
        <v>0</v>
      </c>
      <c r="H28" s="125" t="e">
        <f ca="1">م2!J28</f>
        <v>#NAME?</v>
      </c>
      <c r="I28" s="126" t="e">
        <f ca="1">م2!K28</f>
        <v>#NAME?</v>
      </c>
      <c r="J28" s="124" t="e">
        <f t="shared" ca="1" si="0"/>
        <v>#NAME?</v>
      </c>
      <c r="K28" s="127" t="e">
        <f t="shared" ca="1" si="1"/>
        <v>#NAME?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 t="e">
        <f ca="1">_mod2(SUM(ش7!G29,ش7!F29%,ش8!G29,ش8!F29%,ش9!G29,ش9!F29%),1)*100</f>
        <v>#NAME?</v>
      </c>
      <c r="G29" s="9">
        <f>INT(SUM(ش7!G29,ش7!F29%,ش8!G29,ش8!F29%,ش9!G29,ش9!F29%))</f>
        <v>0</v>
      </c>
      <c r="H29" s="132" t="e">
        <f ca="1">م2!J29</f>
        <v>#NAME?</v>
      </c>
      <c r="I29" s="133" t="e">
        <f ca="1">م2!K29</f>
        <v>#NAME?</v>
      </c>
      <c r="J29" s="130" t="e">
        <f t="shared" ca="1" si="0"/>
        <v>#NAME?</v>
      </c>
      <c r="K29" s="134" t="e">
        <f t="shared" ca="1" si="1"/>
        <v>#NAME?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 t="e">
        <f ca="1">_mod2(SUM(ش7!G30,ش7!F30%,ش8!G30,ش8!F30%,ش9!G30,ش9!F30%),1)*100</f>
        <v>#NAME?</v>
      </c>
      <c r="G30" s="10">
        <f>INT(SUM(ش7!G30,ش7!F30%,ش8!G30,ش8!F30%,ش9!G30,ش9!F30%))</f>
        <v>0</v>
      </c>
      <c r="H30" s="139" t="e">
        <f ca="1">م2!J30</f>
        <v>#NAME?</v>
      </c>
      <c r="I30" s="140" t="e">
        <f ca="1">م2!K30</f>
        <v>#NAME?</v>
      </c>
      <c r="J30" s="138" t="e">
        <f t="shared" ca="1" si="0"/>
        <v>#NAME?</v>
      </c>
      <c r="K30" s="141" t="e">
        <f t="shared" ca="1" si="1"/>
        <v>#NAME?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 t="e">
        <f ca="1">(SUM(G32,G34,G38)+SUM(F32,F34,F38)%-G31)*100</f>
        <v>#NAME?</v>
      </c>
      <c r="G31" s="272" t="e">
        <f ca="1">INT(SUM(G32,G34,G38)+(SUM(F32,F34,F38))%)</f>
        <v>#NAME?</v>
      </c>
      <c r="H31" s="271" t="e">
        <f ca="1">(SUM(I32,I34,I38)+SUM(H32,H34,H38)%-I31)*100</f>
        <v>#NAME?</v>
      </c>
      <c r="I31" s="273" t="e">
        <f ca="1">INT(SUM(I32,I34,I38)+(SUM(H32,H34,H38))%)</f>
        <v>#NAME?</v>
      </c>
      <c r="J31" s="274" t="e">
        <f t="shared" ca="1" si="0"/>
        <v>#NAME?</v>
      </c>
      <c r="K31" s="275" t="e">
        <f t="shared" ca="1" si="1"/>
        <v>#NAME?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 t="e">
        <f ca="1">(SUM(G33)+SUM(F33)%-G32)*100</f>
        <v>#NAME?</v>
      </c>
      <c r="G32" s="272" t="e">
        <f ca="1">INT(SUM(G33)+(SUM(F33))%)</f>
        <v>#NAME?</v>
      </c>
      <c r="H32" s="271" t="e">
        <f ca="1">(SUM(I33)+SUM(H33)%-I32)*100</f>
        <v>#NAME?</v>
      </c>
      <c r="I32" s="273" t="e">
        <f ca="1">INT(SUM(I33)+(SUM(H33))%)</f>
        <v>#NAME?</v>
      </c>
      <c r="J32" s="274" t="e">
        <f t="shared" ca="1" si="0"/>
        <v>#NAME?</v>
      </c>
      <c r="K32" s="275" t="e">
        <f t="shared" ca="1" si="1"/>
        <v>#NAME?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 t="e">
        <f ca="1">_mod2(SUM(ش7!G33,ش7!F33%,ش8!G33,ش8!F33%,ش9!G33,ش9!F33%),1)*100</f>
        <v>#NAME?</v>
      </c>
      <c r="G33" s="11">
        <f>INT(SUM(ش7!G33,ش7!F33%,ش8!G33,ش8!F33%,ش9!G33,ش9!F33%))</f>
        <v>0</v>
      </c>
      <c r="H33" s="118" t="e">
        <f ca="1">م2!J33</f>
        <v>#NAME?</v>
      </c>
      <c r="I33" s="119" t="e">
        <f ca="1">م2!K33</f>
        <v>#NAME?</v>
      </c>
      <c r="J33" s="116" t="e">
        <f t="shared" ca="1" si="0"/>
        <v>#NAME?</v>
      </c>
      <c r="K33" s="120" t="e">
        <f t="shared" ca="1" si="1"/>
        <v>#NAME?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 t="e">
        <f ca="1">(SUM(G35:G37)+SUM(F35:F37)%-G34)*100</f>
        <v>#NAME?</v>
      </c>
      <c r="G34" s="272" t="e">
        <f ca="1">INT(SUM(G35:G37)+(SUM(F35:F37))%)</f>
        <v>#NAME?</v>
      </c>
      <c r="H34" s="271" t="e">
        <f ca="1">(SUM(I35:I37)+SUM(H35:H37)%-I34)*100</f>
        <v>#NAME?</v>
      </c>
      <c r="I34" s="273" t="e">
        <f ca="1">INT(SUM(I35:I37)+(SUM(H35:H37))%)</f>
        <v>#NAME?</v>
      </c>
      <c r="J34" s="274" t="e">
        <f t="shared" ca="1" si="0"/>
        <v>#NAME?</v>
      </c>
      <c r="K34" s="275" t="e">
        <f t="shared" ca="1" si="1"/>
        <v>#NAME?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 t="e">
        <f ca="1">_mod2(SUM(ش7!G35,ش7!F35%,ش8!G35,ش8!F35%,ش9!G35,ش9!F35%),1)*100</f>
        <v>#NAME?</v>
      </c>
      <c r="G35" s="8">
        <f>INT(SUM(ش7!G35,ش7!F35%,ش8!G35,ش8!F35%,ش9!G35,ش9!F35%))</f>
        <v>0</v>
      </c>
      <c r="H35" s="125" t="e">
        <f ca="1">م2!J35</f>
        <v>#NAME?</v>
      </c>
      <c r="I35" s="126" t="e">
        <f ca="1">م2!K35</f>
        <v>#NAME?</v>
      </c>
      <c r="J35" s="124" t="e">
        <f t="shared" ca="1" si="0"/>
        <v>#NAME?</v>
      </c>
      <c r="K35" s="127" t="e">
        <f t="shared" ca="1" si="1"/>
        <v>#NAME?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 t="e">
        <f ca="1">_mod2(SUM(ش7!G36,ش7!F36%,ش8!G36,ش8!F36%,ش9!G36,ش9!F36%),1)*100</f>
        <v>#NAME?</v>
      </c>
      <c r="G36" s="9">
        <f>INT(SUM(ش7!G36,ش7!F36%,ش8!G36,ش8!F36%,ش9!G36,ش9!F36%))</f>
        <v>0</v>
      </c>
      <c r="H36" s="132" t="e">
        <f ca="1">م2!J36</f>
        <v>#NAME?</v>
      </c>
      <c r="I36" s="133" t="e">
        <f ca="1">م2!K36</f>
        <v>#NAME?</v>
      </c>
      <c r="J36" s="130" t="e">
        <f t="shared" ca="1" si="0"/>
        <v>#NAME?</v>
      </c>
      <c r="K36" s="134" t="e">
        <f t="shared" ca="1" si="1"/>
        <v>#NAME?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 t="e">
        <f ca="1">_mod2(SUM(ش7!G37,ش7!F37%,ش8!G37,ش8!F37%,ش9!G37,ش9!F37%),1)*100</f>
        <v>#NAME?</v>
      </c>
      <c r="G37" s="10">
        <f>INT(SUM(ش7!G37,ش7!F37%,ش8!G37,ش8!F37%,ش9!G37,ش9!F37%))</f>
        <v>0</v>
      </c>
      <c r="H37" s="139" t="e">
        <f ca="1">م2!J37</f>
        <v>#NAME?</v>
      </c>
      <c r="I37" s="140" t="e">
        <f ca="1">م2!K37</f>
        <v>#NAME?</v>
      </c>
      <c r="J37" s="138" t="e">
        <f t="shared" ca="1" si="0"/>
        <v>#NAME?</v>
      </c>
      <c r="K37" s="141" t="e">
        <f t="shared" ca="1" si="1"/>
        <v>#NAME?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 t="e">
        <f ca="1">(SUM(G39:G46)+SUM(F39:F46)%-G38)*100</f>
        <v>#NAME?</v>
      </c>
      <c r="G38" s="272" t="e">
        <f ca="1">INT(SUM(G39:G46)+(SUM(F39:F46))%)</f>
        <v>#NAME?</v>
      </c>
      <c r="H38" s="271" t="e">
        <f ca="1">(SUM(I39:I46)+SUM(H39:H46)%-I38)*100</f>
        <v>#NAME?</v>
      </c>
      <c r="I38" s="273" t="e">
        <f ca="1">INT(SUM(I39:I46)+(SUM(H39:H46))%)</f>
        <v>#NAME?</v>
      </c>
      <c r="J38" s="274" t="e">
        <f t="shared" ca="1" si="0"/>
        <v>#NAME?</v>
      </c>
      <c r="K38" s="275" t="e">
        <f t="shared" ca="1" si="1"/>
        <v>#NAME?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 t="e">
        <f ca="1">_mod2(SUM(ش7!G39,ش7!F39%,ش8!G39,ش8!F39%,ش9!G39,ش9!F39%),1)*100</f>
        <v>#NAME?</v>
      </c>
      <c r="G39" s="8">
        <f>INT(SUM(ش7!G39,ش7!F39%,ش8!G39,ش8!F39%,ش9!G39,ش9!F39%))</f>
        <v>0</v>
      </c>
      <c r="H39" s="125" t="e">
        <f ca="1">م2!J39</f>
        <v>#NAME?</v>
      </c>
      <c r="I39" s="126" t="e">
        <f ca="1">م2!K39</f>
        <v>#NAME?</v>
      </c>
      <c r="J39" s="124" t="e">
        <f t="shared" ca="1" si="0"/>
        <v>#NAME?</v>
      </c>
      <c r="K39" s="127" t="e">
        <f t="shared" ca="1" si="1"/>
        <v>#NAME?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 t="e">
        <f ca="1">_mod2(SUM(ش7!G40,ش7!F40%,ش8!G40,ش8!F40%,ش9!G40,ش9!F40%),1)*100</f>
        <v>#NAME?</v>
      </c>
      <c r="G40" s="9">
        <f>INT(SUM(ش7!G40,ش7!F40%,ش8!G40,ش8!F40%,ش9!G40,ش9!F40%))</f>
        <v>0</v>
      </c>
      <c r="H40" s="132" t="e">
        <f ca="1">م2!J40</f>
        <v>#NAME?</v>
      </c>
      <c r="I40" s="133" t="e">
        <f ca="1">م2!K40</f>
        <v>#NAME?</v>
      </c>
      <c r="J40" s="130" t="e">
        <f t="shared" ca="1" si="0"/>
        <v>#NAME?</v>
      </c>
      <c r="K40" s="134" t="e">
        <f t="shared" ca="1" si="1"/>
        <v>#NAME?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 t="e">
        <f ca="1">_mod2(SUM(ش7!G41,ش7!F41%,ش8!G41,ش8!F41%,ش9!G41,ش9!F41%),1)*100</f>
        <v>#NAME?</v>
      </c>
      <c r="G41" s="9">
        <f>INT(SUM(ش7!G41,ش7!F41%,ش8!G41,ش8!F41%,ش9!G41,ش9!F41%))</f>
        <v>0</v>
      </c>
      <c r="H41" s="132" t="e">
        <f ca="1">م2!J41</f>
        <v>#NAME?</v>
      </c>
      <c r="I41" s="133" t="e">
        <f ca="1">م2!K41</f>
        <v>#NAME?</v>
      </c>
      <c r="J41" s="130" t="e">
        <f t="shared" ca="1" si="0"/>
        <v>#NAME?</v>
      </c>
      <c r="K41" s="134" t="e">
        <f t="shared" ca="1" si="1"/>
        <v>#NAME?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 t="e">
        <f ca="1">_mod2(SUM(ش7!G42,ش7!F42%,ش8!G42,ش8!F42%,ش9!G42,ش9!F42%),1)*100</f>
        <v>#NAME?</v>
      </c>
      <c r="G42" s="9">
        <f>INT(SUM(ش7!G42,ش7!F42%,ش8!G42,ش8!F42%,ش9!G42,ش9!F42%))</f>
        <v>0</v>
      </c>
      <c r="H42" s="132" t="e">
        <f ca="1">م2!J42</f>
        <v>#NAME?</v>
      </c>
      <c r="I42" s="133" t="e">
        <f ca="1">م2!K42</f>
        <v>#NAME?</v>
      </c>
      <c r="J42" s="130" t="e">
        <f t="shared" ca="1" si="0"/>
        <v>#NAME?</v>
      </c>
      <c r="K42" s="134" t="e">
        <f t="shared" ca="1" si="1"/>
        <v>#NAME?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 t="e">
        <f ca="1">_mod2(SUM(ش7!G43,ش7!F43%,ش8!G43,ش8!F43%,ش9!G43,ش9!F43%),1)*100</f>
        <v>#NAME?</v>
      </c>
      <c r="G43" s="9">
        <f>INT(SUM(ش7!G43,ش7!F43%,ش8!G43,ش8!F43%,ش9!G43,ش9!F43%))</f>
        <v>0</v>
      </c>
      <c r="H43" s="132" t="e">
        <f ca="1">م2!J43</f>
        <v>#NAME?</v>
      </c>
      <c r="I43" s="133" t="e">
        <f ca="1">م2!K43</f>
        <v>#NAME?</v>
      </c>
      <c r="J43" s="130" t="e">
        <f t="shared" ca="1" si="0"/>
        <v>#NAME?</v>
      </c>
      <c r="K43" s="134" t="e">
        <f t="shared" ca="1" si="1"/>
        <v>#NAME?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 t="e">
        <f ca="1">_mod2(SUM(ش7!G44,ش7!F44%,ش8!G44,ش8!F44%,ش9!G44,ش9!F44%),1)*100</f>
        <v>#NAME?</v>
      </c>
      <c r="G44" s="9">
        <f>INT(SUM(ش7!G44,ش7!F44%,ش8!G44,ش8!F44%,ش9!G44,ش9!F44%))</f>
        <v>0</v>
      </c>
      <c r="H44" s="132" t="e">
        <f ca="1">م2!J44</f>
        <v>#NAME?</v>
      </c>
      <c r="I44" s="133" t="e">
        <f ca="1">م2!K44</f>
        <v>#NAME?</v>
      </c>
      <c r="J44" s="130" t="e">
        <f t="shared" ca="1" si="0"/>
        <v>#NAME?</v>
      </c>
      <c r="K44" s="134" t="e">
        <f t="shared" ca="1" si="1"/>
        <v>#NAME?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 t="e">
        <f ca="1">_mod2(SUM(ش7!G45,ش7!F45%,ش8!G45,ش8!F45%,ش9!G45,ش9!F45%),1)*100</f>
        <v>#NAME?</v>
      </c>
      <c r="G45" s="9">
        <f>INT(SUM(ش7!G45,ش7!F45%,ش8!G45,ش8!F45%,ش9!G45,ش9!F45%))</f>
        <v>0</v>
      </c>
      <c r="H45" s="132" t="e">
        <f ca="1">م2!J45</f>
        <v>#NAME?</v>
      </c>
      <c r="I45" s="133" t="e">
        <f ca="1">م2!K45</f>
        <v>#NAME?</v>
      </c>
      <c r="J45" s="130" t="e">
        <f t="shared" ca="1" si="0"/>
        <v>#NAME?</v>
      </c>
      <c r="K45" s="134" t="e">
        <f t="shared" ca="1" si="1"/>
        <v>#NAME?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 t="e">
        <f ca="1">_mod2(SUM(ش7!G46,ش7!F46%,ش8!G46,ش8!F46%,ش9!G46,ش9!F46%),1)*100</f>
        <v>#NAME?</v>
      </c>
      <c r="G46" s="12">
        <f>INT(SUM(ش7!G46,ش7!F46%,ش8!G46,ش8!F46%,ش9!G46,ش9!F46%))</f>
        <v>0</v>
      </c>
      <c r="H46" s="150" t="e">
        <f ca="1">م2!J46</f>
        <v>#NAME?</v>
      </c>
      <c r="I46" s="151" t="e">
        <f ca="1">م2!K46</f>
        <v>#NAME?</v>
      </c>
      <c r="J46" s="148" t="e">
        <f t="shared" ca="1" si="0"/>
        <v>#NAME?</v>
      </c>
      <c r="K46" s="152" t="e">
        <f t="shared" ca="1" si="1"/>
        <v>#NAME?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المدة الثالثة2021م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المدة الجارية</v>
      </c>
      <c r="G49" s="487">
        <f>G$2</f>
        <v>0</v>
      </c>
      <c r="H49" s="486" t="str">
        <f>$H$2</f>
        <v>المدة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 t="e">
        <f ca="1">(SUM(G55)+SUM(F55)%-G51)*100</f>
        <v>#NAME?</v>
      </c>
      <c r="G51" s="266" t="e">
        <f ca="1">INT(SUM(G55)+(SUM(F55))%)</f>
        <v>#NAME?</v>
      </c>
      <c r="H51" s="265" t="e">
        <f ca="1">(SUM(I55)+SUM(H55)%-I51)*100</f>
        <v>#NAME?</v>
      </c>
      <c r="I51" s="267" t="e">
        <f ca="1">INT(SUM(I55)+(SUM(H55))%)</f>
        <v>#NAME?</v>
      </c>
      <c r="J51" s="268" t="e">
        <f t="shared" ref="J51:J65" ca="1" si="2">(SUM(G51,I51)+SUM(F51,H51)%-K51)*100</f>
        <v>#NAME?</v>
      </c>
      <c r="K51" s="269" t="e">
        <f t="shared" ref="K51:K65" ca="1" si="3">INT(SUM(G51,I51)+SUM(F51,H51)%)</f>
        <v>#NAME?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 t="e">
        <f ca="1">_mod2(SUM(ش7!G52,ش7!F52%,ش8!G52,ش8!F52%,ش9!G52,ش9!F52%),1)*100</f>
        <v>#NAME?</v>
      </c>
      <c r="G52" s="13">
        <f>INT(SUM(ش7!G52,ش7!F52%,ش8!G52,ش8!F52%,ش9!G52,ش9!F52%))</f>
        <v>0</v>
      </c>
      <c r="H52" s="161" t="e">
        <f ca="1">م2!J52</f>
        <v>#NAME?</v>
      </c>
      <c r="I52" s="162" t="e">
        <f ca="1">م2!K52</f>
        <v>#NAME?</v>
      </c>
      <c r="J52" s="159" t="e">
        <f t="shared" ca="1" si="2"/>
        <v>#NAME?</v>
      </c>
      <c r="K52" s="163" t="e">
        <f t="shared" ca="1" si="3"/>
        <v>#NAME?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 t="e">
        <f ca="1">_mod2(SUM(ش7!G53,ش7!F53%,ش8!G53,ش8!F53%,ش9!G53,ش9!F53%),1)*100</f>
        <v>#NAME?</v>
      </c>
      <c r="G53" s="9">
        <f>INT(SUM(ش7!G53,ش7!F53%,ش8!G53,ش8!F53%,ش9!G53,ش9!F53%))</f>
        <v>0</v>
      </c>
      <c r="H53" s="132" t="e">
        <f ca="1">م2!J53</f>
        <v>#NAME?</v>
      </c>
      <c r="I53" s="133" t="e">
        <f ca="1">م2!K53</f>
        <v>#NAME?</v>
      </c>
      <c r="J53" s="130" t="e">
        <f t="shared" ca="1" si="2"/>
        <v>#NAME?</v>
      </c>
      <c r="K53" s="134" t="e">
        <f t="shared" ca="1" si="3"/>
        <v>#NAME?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 t="e">
        <f ca="1">_mod2(SUM(ش7!G54,ش7!F54%,ش8!G54,ش8!F54%,ش9!G54,ش9!F54%),1)*100</f>
        <v>#NAME?</v>
      </c>
      <c r="G54" s="14">
        <f>INT(SUM(ش7!G54,ش7!F54%,ش8!G54,ش8!F54%,ش9!G54,ش9!F54%))</f>
        <v>0</v>
      </c>
      <c r="H54" s="167" t="e">
        <f ca="1">م2!J54</f>
        <v>#NAME?</v>
      </c>
      <c r="I54" s="168" t="e">
        <f ca="1">م2!K54</f>
        <v>#NAME?</v>
      </c>
      <c r="J54" s="165" t="e">
        <f t="shared" ca="1" si="2"/>
        <v>#NAME?</v>
      </c>
      <c r="K54" s="169" t="e">
        <f t="shared" ca="1" si="3"/>
        <v>#NAME?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 t="e">
        <f ca="1">(SUM(G56,G60)+SUM(F56,F60)%-G55)*100</f>
        <v>#NAME?</v>
      </c>
      <c r="G55" s="272" t="e">
        <f ca="1">INT(SUM(G56,G60)+(SUM(F56,F60))%)</f>
        <v>#NAME?</v>
      </c>
      <c r="H55" s="271" t="e">
        <f ca="1">(SUM(I56,I60)+SUM(H56,H60)%-I55)*100</f>
        <v>#NAME?</v>
      </c>
      <c r="I55" s="273" t="e">
        <f ca="1">INT(SUM(I56,I60)+(SUM(H56,H60))%)</f>
        <v>#NAME?</v>
      </c>
      <c r="J55" s="274" t="e">
        <f t="shared" ca="1" si="2"/>
        <v>#NAME?</v>
      </c>
      <c r="K55" s="275" t="e">
        <f t="shared" ca="1" si="3"/>
        <v>#NAME?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 t="e">
        <f ca="1">(SUM(G57:G59)+SUM(F57:F59)%-G56)*100</f>
        <v>#NAME?</v>
      </c>
      <c r="G56" s="272" t="e">
        <f ca="1">INT(SUM(G57:G59)+(SUM(F57:F59))%)</f>
        <v>#NAME?</v>
      </c>
      <c r="H56" s="271" t="e">
        <f ca="1">(SUM(I57:I59)+SUM(H57:H59)%-I56)*100</f>
        <v>#NAME?</v>
      </c>
      <c r="I56" s="273" t="e">
        <f ca="1">INT(SUM(I57:I59)+(SUM(H57:H59))%)</f>
        <v>#NAME?</v>
      </c>
      <c r="J56" s="274" t="e">
        <f t="shared" ca="1" si="2"/>
        <v>#NAME?</v>
      </c>
      <c r="K56" s="275" t="e">
        <f t="shared" ca="1" si="3"/>
        <v>#NAME?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 t="e">
        <f ca="1">_mod2(SUM(ش7!G57,ش7!F57%,ش8!G57,ش8!F57%,ش9!G57,ش9!F57%),1)*100</f>
        <v>#NAME?</v>
      </c>
      <c r="G57" s="13">
        <f>INT(SUM(ش7!G57,ش7!F57%,ش8!G57,ش8!F57%,ش9!G57,ش9!F57%))</f>
        <v>0</v>
      </c>
      <c r="H57" s="161" t="e">
        <f ca="1">م2!J57</f>
        <v>#NAME?</v>
      </c>
      <c r="I57" s="162" t="e">
        <f ca="1">م2!K57</f>
        <v>#NAME?</v>
      </c>
      <c r="J57" s="159" t="e">
        <f t="shared" ca="1" si="2"/>
        <v>#NAME?</v>
      </c>
      <c r="K57" s="163" t="e">
        <f t="shared" ca="1" si="3"/>
        <v>#NAME?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 t="e">
        <f ca="1">_mod2(SUM(ش7!G58,ش7!F58%,ش8!G58,ش8!F58%,ش9!G58,ش9!F58%),1)*100</f>
        <v>#NAME?</v>
      </c>
      <c r="G58" s="9">
        <f>INT(SUM(ش7!G58,ش7!F58%,ش8!G58,ش8!F58%,ش9!G58,ش9!F58%))</f>
        <v>0</v>
      </c>
      <c r="H58" s="132" t="e">
        <f ca="1">م2!J58</f>
        <v>#NAME?</v>
      </c>
      <c r="I58" s="133" t="e">
        <f ca="1">م2!K58</f>
        <v>#NAME?</v>
      </c>
      <c r="J58" s="130" t="e">
        <f t="shared" ca="1" si="2"/>
        <v>#NAME?</v>
      </c>
      <c r="K58" s="134" t="e">
        <f t="shared" ca="1" si="3"/>
        <v>#NAME?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 t="e">
        <f ca="1">_mod2(SUM(ش7!G59,ش7!F59%,ش8!G59,ش8!F59%,ش9!G59,ش9!F59%),1)*100</f>
        <v>#NAME?</v>
      </c>
      <c r="G59" s="14">
        <f>INT(SUM(ش7!G59,ش7!F59%,ش8!G59,ش8!F59%,ش9!G59,ش9!F59%))</f>
        <v>0</v>
      </c>
      <c r="H59" s="167" t="e">
        <f ca="1">م2!J59</f>
        <v>#NAME?</v>
      </c>
      <c r="I59" s="168" t="e">
        <f ca="1">م2!K59</f>
        <v>#NAME?</v>
      </c>
      <c r="J59" s="165" t="e">
        <f t="shared" ca="1" si="2"/>
        <v>#NAME?</v>
      </c>
      <c r="K59" s="169" t="e">
        <f t="shared" ca="1" si="3"/>
        <v>#NAME?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 t="e">
        <f ca="1">(SUM(G61:G65)+SUM(F61:F65)%-G60)*100</f>
        <v>#NAME?</v>
      </c>
      <c r="G60" s="272" t="e">
        <f ca="1">INT(SUM(G61:G65)+(SUM(F61:F65))%)</f>
        <v>#NAME?</v>
      </c>
      <c r="H60" s="271" t="e">
        <f ca="1">(SUM(I61:I65)+SUM(H61:H65)%-I60)*100</f>
        <v>#NAME?</v>
      </c>
      <c r="I60" s="273" t="e">
        <f ca="1">INT(SUM(I61:I65)+(SUM(H61:H65))%)</f>
        <v>#NAME?</v>
      </c>
      <c r="J60" s="274" t="e">
        <f t="shared" ca="1" si="2"/>
        <v>#NAME?</v>
      </c>
      <c r="K60" s="275" t="e">
        <f t="shared" ca="1" si="3"/>
        <v>#NAME?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 t="e">
        <f ca="1">_mod2(SUM(ش7!G61,ش7!F61%,ش8!G61,ش8!F61%,ش9!G61,ش9!F61%),1)*100</f>
        <v>#NAME?</v>
      </c>
      <c r="G61" s="13">
        <f>INT(SUM(ش7!G61,ش7!F61%,ش8!G61,ش8!F61%,ش9!G61,ش9!F61%))</f>
        <v>0</v>
      </c>
      <c r="H61" s="161" t="e">
        <f ca="1">م2!J61</f>
        <v>#NAME?</v>
      </c>
      <c r="I61" s="162" t="e">
        <f ca="1">م2!K61</f>
        <v>#NAME?</v>
      </c>
      <c r="J61" s="159" t="e">
        <f t="shared" ca="1" si="2"/>
        <v>#NAME?</v>
      </c>
      <c r="K61" s="163" t="e">
        <f t="shared" ca="1" si="3"/>
        <v>#NAME?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 t="e">
        <f ca="1">_mod2(SUM(ش7!G62,ش7!F62%,ش8!G62,ش8!F62%,ش9!G62,ش9!F62%),1)*100</f>
        <v>#NAME?</v>
      </c>
      <c r="G62" s="9">
        <f>INT(SUM(ش7!G62,ش7!F62%,ش8!G62,ش8!F62%,ش9!G62,ش9!F62%))</f>
        <v>0</v>
      </c>
      <c r="H62" s="132" t="e">
        <f ca="1">م2!J62</f>
        <v>#NAME?</v>
      </c>
      <c r="I62" s="133" t="e">
        <f ca="1">م2!K62</f>
        <v>#NAME?</v>
      </c>
      <c r="J62" s="130" t="e">
        <f t="shared" ca="1" si="2"/>
        <v>#NAME?</v>
      </c>
      <c r="K62" s="134" t="e">
        <f t="shared" ca="1" si="3"/>
        <v>#NAME?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 t="e">
        <f ca="1">_mod2(SUM(ش7!G63,ش7!F63%,ش8!G63,ش8!F63%,ش9!G63,ش9!F63%),1)*100</f>
        <v>#NAME?</v>
      </c>
      <c r="G63" s="9">
        <f>INT(SUM(ش7!G63,ش7!F63%,ش8!G63,ش8!F63%,ش9!G63,ش9!F63%))</f>
        <v>0</v>
      </c>
      <c r="H63" s="132" t="e">
        <f ca="1">م2!J63</f>
        <v>#NAME?</v>
      </c>
      <c r="I63" s="133" t="e">
        <f ca="1">م2!K63</f>
        <v>#NAME?</v>
      </c>
      <c r="J63" s="130" t="e">
        <f t="shared" ca="1" si="2"/>
        <v>#NAME?</v>
      </c>
      <c r="K63" s="134" t="e">
        <f t="shared" ca="1" si="3"/>
        <v>#NAME?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 t="e">
        <f ca="1">_mod2(SUM(ش7!G64,ش7!F64%,ش8!G64,ش8!F64%,ش9!G64,ش9!F64%),1)*100</f>
        <v>#NAME?</v>
      </c>
      <c r="G64" s="9">
        <f>INT(SUM(ش7!G64,ش7!F64%,ش8!G64,ش8!F64%,ش9!G64,ش9!F64%))</f>
        <v>0</v>
      </c>
      <c r="H64" s="132" t="e">
        <f ca="1">م2!J64</f>
        <v>#NAME?</v>
      </c>
      <c r="I64" s="133" t="e">
        <f ca="1">م2!K64</f>
        <v>#NAME?</v>
      </c>
      <c r="J64" s="130" t="e">
        <f t="shared" ca="1" si="2"/>
        <v>#NAME?</v>
      </c>
      <c r="K64" s="134" t="e">
        <f t="shared" ca="1" si="3"/>
        <v>#NAME?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 t="e">
        <f ca="1">_mod2(SUM(ش7!G65,ش7!F65%,ش8!G65,ش8!F65%,ش9!G65,ش9!F65%),1)*100</f>
        <v>#NAME?</v>
      </c>
      <c r="G65" s="12">
        <f>INT(SUM(ش7!G65,ش7!F65%,ش8!G65,ش8!F65%,ش9!G65,ش9!F65%))</f>
        <v>0</v>
      </c>
      <c r="H65" s="150" t="e">
        <f ca="1">م2!J65</f>
        <v>#NAME?</v>
      </c>
      <c r="I65" s="151" t="e">
        <f ca="1">م2!K65</f>
        <v>#NAME?</v>
      </c>
      <c r="J65" s="148" t="e">
        <f t="shared" ca="1" si="2"/>
        <v>#NAME?</v>
      </c>
      <c r="K65" s="152" t="e">
        <f t="shared" ca="1" si="3"/>
        <v>#NAME?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 t="e">
        <f ca="1">(SUM(G68,G74,G121,G127,G134)+SUM(F68,F74,F121,F127,F134)%-G67)*100</f>
        <v>#NAME?</v>
      </c>
      <c r="G67" s="266" t="e">
        <f ca="1">INT(SUM(G68,G74,G121,G127,G134)+(SUM(F68,F74,F121,F127,F134))%)</f>
        <v>#NAME?</v>
      </c>
      <c r="H67" s="265" t="e">
        <f ca="1">(SUM(I68,I74,I121,I127,I134)+SUM(H68,H74,H121,H127,H134)%-I67)*100</f>
        <v>#NAME?</v>
      </c>
      <c r="I67" s="267" t="e">
        <f ca="1">INT(SUM(I68,I74,I121,I127,I134)+(SUM(H68,H74,H121,H127,H134))%)</f>
        <v>#NAME?</v>
      </c>
      <c r="J67" s="268" t="e">
        <f t="shared" ref="J67:J89" ca="1" si="4">(SUM(G67,I67)+SUM(F67,H67)%-K67)*100</f>
        <v>#NAME?</v>
      </c>
      <c r="K67" s="269" t="e">
        <f t="shared" ref="K67:K89" ca="1" si="5">INT(SUM(G67,I67)+SUM(F67,H67)%)</f>
        <v>#NAME?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 t="e">
        <f ca="1">(SUM(G69)+SUM(F69)%-G68)*100</f>
        <v>#NAME?</v>
      </c>
      <c r="G68" s="272" t="e">
        <f ca="1">INT(SUM(G69)+(SUM(F69))%)</f>
        <v>#NAME?</v>
      </c>
      <c r="H68" s="271" t="e">
        <f ca="1">(SUM(I69)+SUM(H69)%-I68)*100</f>
        <v>#NAME?</v>
      </c>
      <c r="I68" s="273" t="e">
        <f ca="1">INT(SUM(I69)+(SUM(H69))%)</f>
        <v>#NAME?</v>
      </c>
      <c r="J68" s="274" t="e">
        <f t="shared" ca="1" si="4"/>
        <v>#NAME?</v>
      </c>
      <c r="K68" s="275" t="e">
        <f t="shared" ca="1" si="5"/>
        <v>#NAME?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 t="e">
        <f ca="1">(SUM(G70:G73)+SUM(F70:F73)%-G69)*100</f>
        <v>#NAME?</v>
      </c>
      <c r="G69" s="272" t="e">
        <f ca="1">INT(SUM(G70:G73)+(SUM(F70:F73))%)</f>
        <v>#NAME?</v>
      </c>
      <c r="H69" s="271" t="e">
        <f ca="1">(SUM(I70:I73)+SUM(H70:H73)%-I69)*100</f>
        <v>#NAME?</v>
      </c>
      <c r="I69" s="273" t="e">
        <f ca="1">INT(SUM(I70:I73)+(SUM(H70:H73))%)</f>
        <v>#NAME?</v>
      </c>
      <c r="J69" s="274" t="e">
        <f t="shared" ca="1" si="4"/>
        <v>#NAME?</v>
      </c>
      <c r="K69" s="275" t="e">
        <f t="shared" ca="1" si="5"/>
        <v>#NAME?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 t="e">
        <f ca="1">_mod2(SUM(ش7!G70,ش7!F70%,ش8!G70,ش8!F70%,ش9!G70,ش9!F70%),1)*100</f>
        <v>#NAME?</v>
      </c>
      <c r="G70" s="13">
        <f>INT(SUM(ش7!G70,ش7!F70%,ش8!G70,ش8!F70%,ش9!G70,ش9!F70%))</f>
        <v>0</v>
      </c>
      <c r="H70" s="161" t="e">
        <f ca="1">م2!J70</f>
        <v>#NAME?</v>
      </c>
      <c r="I70" s="162" t="e">
        <f ca="1">م2!K70</f>
        <v>#NAME?</v>
      </c>
      <c r="J70" s="159" t="e">
        <f t="shared" ca="1" si="4"/>
        <v>#NAME?</v>
      </c>
      <c r="K70" s="163" t="e">
        <f t="shared" ca="1" si="5"/>
        <v>#NAME?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 t="e">
        <f ca="1">_mod2(SUM(ش7!G71,ش7!F71%,ش8!G71,ش8!F71%,ش9!G71,ش9!F71%),1)*100</f>
        <v>#NAME?</v>
      </c>
      <c r="G71" s="9">
        <f>INT(SUM(ش7!G71,ش7!F71%,ش8!G71,ش8!F71%,ش9!G71,ش9!F71%))</f>
        <v>0</v>
      </c>
      <c r="H71" s="132" t="e">
        <f ca="1">م2!J71</f>
        <v>#NAME?</v>
      </c>
      <c r="I71" s="133" t="e">
        <f ca="1">م2!K71</f>
        <v>#NAME?</v>
      </c>
      <c r="J71" s="130" t="e">
        <f t="shared" ca="1" si="4"/>
        <v>#NAME?</v>
      </c>
      <c r="K71" s="134" t="e">
        <f t="shared" ca="1" si="5"/>
        <v>#NAME?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 t="e">
        <f ca="1">_mod2(SUM(ش7!G72,ش7!F72%,ش8!G72,ش8!F72%,ش9!G72,ش9!F72%),1)*100</f>
        <v>#NAME?</v>
      </c>
      <c r="G72" s="9">
        <f>INT(SUM(ش7!G72,ش7!F72%,ش8!G72,ش8!F72%,ش9!G72,ش9!F72%))</f>
        <v>0</v>
      </c>
      <c r="H72" s="132" t="e">
        <f ca="1">م2!J72</f>
        <v>#NAME?</v>
      </c>
      <c r="I72" s="133" t="e">
        <f ca="1">م2!K72</f>
        <v>#NAME?</v>
      </c>
      <c r="J72" s="130" t="e">
        <f t="shared" ca="1" si="4"/>
        <v>#NAME?</v>
      </c>
      <c r="K72" s="134" t="e">
        <f t="shared" ca="1" si="5"/>
        <v>#NAME?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 t="e">
        <f ca="1">_mod2(SUM(ش7!G73,ش7!F73%,ش8!G73,ش8!F73%,ش9!G73,ش9!F73%),1)*100</f>
        <v>#NAME?</v>
      </c>
      <c r="G73" s="14">
        <f>INT(SUM(ش7!G73,ش7!F73%,ش8!G73,ش8!F73%,ش9!G73,ش9!F73%))</f>
        <v>0</v>
      </c>
      <c r="H73" s="167" t="e">
        <f ca="1">م2!J73</f>
        <v>#NAME?</v>
      </c>
      <c r="I73" s="168" t="e">
        <f ca="1">م2!K73</f>
        <v>#NAME?</v>
      </c>
      <c r="J73" s="165" t="e">
        <f t="shared" ca="1" si="4"/>
        <v>#NAME?</v>
      </c>
      <c r="K73" s="169" t="e">
        <f t="shared" ca="1" si="5"/>
        <v>#NAME?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 t="e">
        <f ca="1">(SUM(G75,G79,G101)+SUM(F75,F79,F101)%-G74)*100</f>
        <v>#NAME?</v>
      </c>
      <c r="G74" s="272" t="e">
        <f ca="1">INT(SUM(G75,G79,G101)+(SUM(F75,F79,F101))%)</f>
        <v>#NAME?</v>
      </c>
      <c r="H74" s="271" t="e">
        <f ca="1">(SUM(I75,I79,I101)+SUM(H75,H79,H101)%-I74)*100</f>
        <v>#NAME?</v>
      </c>
      <c r="I74" s="273" t="e">
        <f ca="1">INT(SUM(I75,I79,I101)+(SUM(H75,H79,H101))%)</f>
        <v>#NAME?</v>
      </c>
      <c r="J74" s="274" t="e">
        <f t="shared" ca="1" si="4"/>
        <v>#NAME?</v>
      </c>
      <c r="K74" s="275" t="e">
        <f t="shared" ca="1" si="5"/>
        <v>#NAME?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 t="e">
        <f ca="1">(SUM(G76:G78)+SUM(F76:F78)%-G75)*100</f>
        <v>#NAME?</v>
      </c>
      <c r="G75" s="272" t="e">
        <f ca="1">INT(SUM(G76:G78)+(SUM(F76:F78))%)</f>
        <v>#NAME?</v>
      </c>
      <c r="H75" s="271" t="e">
        <f ca="1">(SUM(I76:I78)+SUM(H76:H78)%-I75)*100</f>
        <v>#NAME?</v>
      </c>
      <c r="I75" s="273" t="e">
        <f ca="1">INT(SUM(I76:I78)+(SUM(H76:H78))%)</f>
        <v>#NAME?</v>
      </c>
      <c r="J75" s="274" t="e">
        <f t="shared" ca="1" si="4"/>
        <v>#NAME?</v>
      </c>
      <c r="K75" s="275" t="e">
        <f t="shared" ca="1" si="5"/>
        <v>#NAME?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 t="e">
        <f ca="1">_mod2(SUM(ش7!G76,ش7!F76%,ش8!G76,ش8!F76%,ش9!G76,ش9!F76%),1)*100</f>
        <v>#NAME?</v>
      </c>
      <c r="G76" s="13">
        <f>INT(SUM(ش7!G76,ش7!F76%,ش8!G76,ش8!F76%,ش9!G76,ش9!F76%))</f>
        <v>0</v>
      </c>
      <c r="H76" s="161" t="e">
        <f ca="1">م2!J76</f>
        <v>#NAME?</v>
      </c>
      <c r="I76" s="162" t="e">
        <f ca="1">م2!K76</f>
        <v>#NAME?</v>
      </c>
      <c r="J76" s="159" t="e">
        <f t="shared" ca="1" si="4"/>
        <v>#NAME?</v>
      </c>
      <c r="K76" s="163" t="e">
        <f t="shared" ca="1" si="5"/>
        <v>#NAME?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 t="e">
        <f ca="1">_mod2(SUM(ش7!G77,ش7!F77%,ش8!G77,ش8!F77%,ش9!G77,ش9!F77%),1)*100</f>
        <v>#NAME?</v>
      </c>
      <c r="G77" s="9">
        <f>INT(SUM(ش7!G77,ش7!F77%,ش8!G77,ش8!F77%,ش9!G77,ش9!F77%))</f>
        <v>0</v>
      </c>
      <c r="H77" s="132" t="e">
        <f ca="1">م2!J77</f>
        <v>#NAME?</v>
      </c>
      <c r="I77" s="133" t="e">
        <f ca="1">م2!K77</f>
        <v>#NAME?</v>
      </c>
      <c r="J77" s="130" t="e">
        <f t="shared" ca="1" si="4"/>
        <v>#NAME?</v>
      </c>
      <c r="K77" s="134" t="e">
        <f t="shared" ca="1" si="5"/>
        <v>#NAME?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 t="e">
        <f ca="1">_mod2(SUM(ش7!G78,ش7!F78%,ش8!G78,ش8!F78%,ش9!G78,ش9!F78%),1)*100</f>
        <v>#NAME?</v>
      </c>
      <c r="G78" s="14">
        <f>INT(SUM(ش7!G78,ش7!F78%,ش8!G78,ش8!F78%,ش9!G78,ش9!F78%))</f>
        <v>0</v>
      </c>
      <c r="H78" s="167" t="e">
        <f ca="1">م2!J78</f>
        <v>#NAME?</v>
      </c>
      <c r="I78" s="168" t="e">
        <f ca="1">م2!K78</f>
        <v>#NAME?</v>
      </c>
      <c r="J78" s="165" t="e">
        <f t="shared" ca="1" si="4"/>
        <v>#NAME?</v>
      </c>
      <c r="K78" s="169" t="e">
        <f t="shared" ca="1" si="5"/>
        <v>#NAME?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 t="e">
        <f ca="1">(SUM(G80:G89,G94:G100)+SUM(F80:F89,F94:F100)%-G79)*100</f>
        <v>#NAME?</v>
      </c>
      <c r="G79" s="272" t="e">
        <f ca="1">INT(SUM(G80:G89,G94:G100)+(SUM(F80:F89,F94:F100))%)</f>
        <v>#NAME?</v>
      </c>
      <c r="H79" s="271" t="e">
        <f ca="1">(SUM(I80:I89,I94:I100)+SUM(H80:H89,H94:H100)%-I79)*100</f>
        <v>#NAME?</v>
      </c>
      <c r="I79" s="273" t="e">
        <f ca="1">INT(SUM(I80:I89,I94:I100)+(SUM(H80:H89,H94:H100))%)</f>
        <v>#NAME?</v>
      </c>
      <c r="J79" s="274" t="e">
        <f t="shared" ca="1" si="4"/>
        <v>#NAME?</v>
      </c>
      <c r="K79" s="275" t="e">
        <f t="shared" ca="1" si="5"/>
        <v>#NAME?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 t="e">
        <f ca="1">_mod2(SUM(ش7!G80,ش7!F80%,ش8!G80,ش8!F80%,ش9!G80,ش9!F80%),1)*100</f>
        <v>#NAME?</v>
      </c>
      <c r="G80" s="13">
        <f>INT(SUM(ش7!G80,ش7!F80%,ش8!G80,ش8!F80%,ش9!G80,ش9!F80%))</f>
        <v>0</v>
      </c>
      <c r="H80" s="161" t="e">
        <f ca="1">م2!J80</f>
        <v>#NAME?</v>
      </c>
      <c r="I80" s="162" t="e">
        <f ca="1">م2!K80</f>
        <v>#NAME?</v>
      </c>
      <c r="J80" s="159" t="e">
        <f t="shared" ca="1" si="4"/>
        <v>#NAME?</v>
      </c>
      <c r="K80" s="163" t="e">
        <f t="shared" ca="1" si="5"/>
        <v>#NAME?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 t="e">
        <f ca="1">_mod2(SUM(ش7!G81,ش7!F81%,ش8!G81,ش8!F81%,ش9!G81,ش9!F81%),1)*100</f>
        <v>#NAME?</v>
      </c>
      <c r="G81" s="9">
        <f>INT(SUM(ش7!G81,ش7!F81%,ش8!G81,ش8!F81%,ش9!G81,ش9!F81%))</f>
        <v>0</v>
      </c>
      <c r="H81" s="132" t="e">
        <f ca="1">م2!J81</f>
        <v>#NAME?</v>
      </c>
      <c r="I81" s="133" t="e">
        <f ca="1">م2!K81</f>
        <v>#NAME?</v>
      </c>
      <c r="J81" s="130" t="e">
        <f t="shared" ca="1" si="4"/>
        <v>#NAME?</v>
      </c>
      <c r="K81" s="134" t="e">
        <f t="shared" ca="1" si="5"/>
        <v>#NAME?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 t="e">
        <f ca="1">_mod2(SUM(ش7!G82,ش7!F82%,ش8!G82,ش8!F82%,ش9!G82,ش9!F82%),1)*100</f>
        <v>#NAME?</v>
      </c>
      <c r="G82" s="9">
        <f>INT(SUM(ش7!G82,ش7!F82%,ش8!G82,ش8!F82%,ش9!G82,ش9!F82%))</f>
        <v>0</v>
      </c>
      <c r="H82" s="132" t="e">
        <f ca="1">م2!J82</f>
        <v>#NAME?</v>
      </c>
      <c r="I82" s="133" t="e">
        <f ca="1">م2!K82</f>
        <v>#NAME?</v>
      </c>
      <c r="J82" s="130" t="e">
        <f t="shared" ca="1" si="4"/>
        <v>#NAME?</v>
      </c>
      <c r="K82" s="134" t="e">
        <f t="shared" ca="1" si="5"/>
        <v>#NAME?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 t="e">
        <f ca="1">_mod2(SUM(ش7!G83,ش7!F83%,ش8!G83,ش8!F83%,ش9!G83,ش9!F83%),1)*100</f>
        <v>#NAME?</v>
      </c>
      <c r="G83" s="9">
        <f>INT(SUM(ش7!G83,ش7!F83%,ش8!G83,ش8!F83%,ش9!G83,ش9!F83%))</f>
        <v>0</v>
      </c>
      <c r="H83" s="132" t="e">
        <f ca="1">م2!J83</f>
        <v>#NAME?</v>
      </c>
      <c r="I83" s="133" t="e">
        <f ca="1">م2!K83</f>
        <v>#NAME?</v>
      </c>
      <c r="J83" s="130" t="e">
        <f t="shared" ca="1" si="4"/>
        <v>#NAME?</v>
      </c>
      <c r="K83" s="134" t="e">
        <f t="shared" ca="1" si="5"/>
        <v>#NAME?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 t="e">
        <f ca="1">_mod2(SUM(ش7!G84,ش7!F84%,ش8!G84,ش8!F84%,ش9!G84,ش9!F84%),1)*100</f>
        <v>#NAME?</v>
      </c>
      <c r="G84" s="9">
        <f>INT(SUM(ش7!G84,ش7!F84%,ش8!G84,ش8!F84%,ش9!G84,ش9!F84%))</f>
        <v>0</v>
      </c>
      <c r="H84" s="132" t="e">
        <f ca="1">م2!J84</f>
        <v>#NAME?</v>
      </c>
      <c r="I84" s="133" t="e">
        <f ca="1">م2!K84</f>
        <v>#NAME?</v>
      </c>
      <c r="J84" s="130" t="e">
        <f t="shared" ca="1" si="4"/>
        <v>#NAME?</v>
      </c>
      <c r="K84" s="134" t="e">
        <f t="shared" ca="1" si="5"/>
        <v>#NAME?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 t="e">
        <f ca="1">_mod2(SUM(ش7!G85,ش7!F85%,ش8!G85,ش8!F85%,ش9!G85,ش9!F85%),1)*100</f>
        <v>#NAME?</v>
      </c>
      <c r="G85" s="9">
        <f>INT(SUM(ش7!G85,ش7!F85%,ش8!G85,ش8!F85%,ش9!G85,ش9!F85%))</f>
        <v>0</v>
      </c>
      <c r="H85" s="132" t="e">
        <f ca="1">م2!J85</f>
        <v>#NAME?</v>
      </c>
      <c r="I85" s="133" t="e">
        <f ca="1">م2!K85</f>
        <v>#NAME?</v>
      </c>
      <c r="J85" s="130" t="e">
        <f t="shared" ca="1" si="4"/>
        <v>#NAME?</v>
      </c>
      <c r="K85" s="134" t="e">
        <f t="shared" ca="1" si="5"/>
        <v>#NAME?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 t="e">
        <f ca="1">_mod2(SUM(ش7!G86,ش7!F86%,ش8!G86,ش8!F86%,ش9!G86,ش9!F86%),1)*100</f>
        <v>#NAME?</v>
      </c>
      <c r="G86" s="9">
        <f>INT(SUM(ش7!G86,ش7!F86%,ش8!G86,ش8!F86%,ش9!G86,ش9!F86%))</f>
        <v>0</v>
      </c>
      <c r="H86" s="132" t="e">
        <f ca="1">م2!J86</f>
        <v>#NAME?</v>
      </c>
      <c r="I86" s="133" t="e">
        <f ca="1">م2!K86</f>
        <v>#NAME?</v>
      </c>
      <c r="J86" s="130" t="e">
        <f t="shared" ca="1" si="4"/>
        <v>#NAME?</v>
      </c>
      <c r="K86" s="134" t="e">
        <f t="shared" ca="1" si="5"/>
        <v>#NAME?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 t="e">
        <f ca="1">_mod2(SUM(ش7!G87,ش7!F87%,ش8!G87,ش8!F87%,ش9!G87,ش9!F87%),1)*100</f>
        <v>#NAME?</v>
      </c>
      <c r="G87" s="9">
        <f>INT(SUM(ش7!G87,ش7!F87%,ش8!G87,ش8!F87%,ش9!G87,ش9!F87%))</f>
        <v>0</v>
      </c>
      <c r="H87" s="132" t="e">
        <f ca="1">م2!J87</f>
        <v>#NAME?</v>
      </c>
      <c r="I87" s="133" t="e">
        <f ca="1">م2!K87</f>
        <v>#NAME?</v>
      </c>
      <c r="J87" s="130" t="e">
        <f t="shared" ca="1" si="4"/>
        <v>#NAME?</v>
      </c>
      <c r="K87" s="134" t="e">
        <f t="shared" ca="1" si="5"/>
        <v>#NAME?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 t="e">
        <f ca="1">_mod2(SUM(ش7!G88,ش7!F88%,ش8!G88,ش8!F88%,ش9!G88,ش9!F88%),1)*100</f>
        <v>#NAME?</v>
      </c>
      <c r="G88" s="9">
        <f>INT(SUM(ش7!G88,ش7!F88%,ش8!G88,ش8!F88%,ش9!G88,ش9!F88%))</f>
        <v>0</v>
      </c>
      <c r="H88" s="132" t="e">
        <f ca="1">م2!J88</f>
        <v>#NAME?</v>
      </c>
      <c r="I88" s="133" t="e">
        <f ca="1">م2!K88</f>
        <v>#NAME?</v>
      </c>
      <c r="J88" s="130" t="e">
        <f t="shared" ca="1" si="4"/>
        <v>#NAME?</v>
      </c>
      <c r="K88" s="134" t="e">
        <f t="shared" ca="1" si="5"/>
        <v>#NAME?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 t="e">
        <f ca="1">_mod2(SUM(ش7!G89,ش7!F89%,ش8!G89,ش8!F89%,ش9!G89,ش9!F89%),1)*100</f>
        <v>#NAME?</v>
      </c>
      <c r="G89" s="12">
        <f>INT(SUM(ش7!G89,ش7!F89%,ش8!G89,ش8!F89%,ش9!G89,ش9!F89%))</f>
        <v>0</v>
      </c>
      <c r="H89" s="150" t="e">
        <f ca="1">م2!J89</f>
        <v>#NAME?</v>
      </c>
      <c r="I89" s="151" t="e">
        <f ca="1">م2!K89</f>
        <v>#NAME?</v>
      </c>
      <c r="J89" s="148" t="e">
        <f t="shared" ca="1" si="4"/>
        <v>#NAME?</v>
      </c>
      <c r="K89" s="152" t="e">
        <f t="shared" ca="1" si="5"/>
        <v>#NAME?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المدة الثالثة2021م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المدة الجارية</v>
      </c>
      <c r="G92" s="487">
        <f>G$2</f>
        <v>0</v>
      </c>
      <c r="H92" s="486" t="str">
        <f>$H$2</f>
        <v>المدة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 t="e">
        <f ca="1">_mod2(SUM(ش7!G94,ش7!F94%,ش8!G94,ش8!F94%,ش9!G94,ش9!F94%),1)*100</f>
        <v>#NAME?</v>
      </c>
      <c r="G94" s="15">
        <f>INT(SUM(ش7!G94,ش7!F94%,ش8!G94,ش8!F94%,ش9!G94,ش9!F94%))</f>
        <v>0</v>
      </c>
      <c r="H94" s="180" t="e">
        <f ca="1">م2!J94</f>
        <v>#NAME?</v>
      </c>
      <c r="I94" s="181" t="e">
        <f ca="1">م2!K94</f>
        <v>#NAME?</v>
      </c>
      <c r="J94" s="179" t="e">
        <f t="shared" ref="J94:J139" ca="1" si="6">(SUM(G94,I94)+SUM(F94,H94)%-K94)*100</f>
        <v>#NAME?</v>
      </c>
      <c r="K94" s="182" t="e">
        <f t="shared" ref="K94:K139" ca="1" si="7">INT(SUM(G94,I94)+SUM(F94,H94)%)</f>
        <v>#NAME?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 t="e">
        <f ca="1">_mod2(SUM(ش7!G95,ش7!F95%,ش8!G95,ش8!F95%,ش9!G95,ش9!F95%),1)*100</f>
        <v>#NAME?</v>
      </c>
      <c r="G95" s="9">
        <f>INT(SUM(ش7!G95,ش7!F95%,ش8!G95,ش8!F95%,ش9!G95,ش9!F95%))</f>
        <v>0</v>
      </c>
      <c r="H95" s="132" t="e">
        <f ca="1">م2!J95</f>
        <v>#NAME?</v>
      </c>
      <c r="I95" s="133" t="e">
        <f ca="1">م2!K95</f>
        <v>#NAME?</v>
      </c>
      <c r="J95" s="130" t="e">
        <f t="shared" ca="1" si="6"/>
        <v>#NAME?</v>
      </c>
      <c r="K95" s="134" t="e">
        <f t="shared" ca="1" si="7"/>
        <v>#NAME?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 t="e">
        <f ca="1">_mod2(SUM(ش7!G96,ش7!F96%,ش8!G96,ش8!F96%,ش9!G96,ش9!F96%),1)*100</f>
        <v>#NAME?</v>
      </c>
      <c r="G96" s="9">
        <f>INT(SUM(ش7!G96,ش7!F96%,ش8!G96,ش8!F96%,ش9!G96,ش9!F96%))</f>
        <v>0</v>
      </c>
      <c r="H96" s="132" t="e">
        <f ca="1">م2!J96</f>
        <v>#NAME?</v>
      </c>
      <c r="I96" s="133" t="e">
        <f ca="1">م2!K96</f>
        <v>#NAME?</v>
      </c>
      <c r="J96" s="130" t="e">
        <f t="shared" ca="1" si="6"/>
        <v>#NAME?</v>
      </c>
      <c r="K96" s="134" t="e">
        <f t="shared" ca="1" si="7"/>
        <v>#NAME?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 t="e">
        <f ca="1">_mod2(SUM(ش7!G97,ش7!F97%,ش8!G97,ش8!F97%,ش9!G97,ش9!F97%),1)*100</f>
        <v>#NAME?</v>
      </c>
      <c r="G97" s="9">
        <f>INT(SUM(ش7!G97,ش7!F97%,ش8!G97,ش8!F97%,ش9!G97,ش9!F97%))</f>
        <v>0</v>
      </c>
      <c r="H97" s="132" t="e">
        <f ca="1">م2!J97</f>
        <v>#NAME?</v>
      </c>
      <c r="I97" s="133" t="e">
        <f ca="1">م2!K97</f>
        <v>#NAME?</v>
      </c>
      <c r="J97" s="130" t="e">
        <f t="shared" ca="1" si="6"/>
        <v>#NAME?</v>
      </c>
      <c r="K97" s="134" t="e">
        <f t="shared" ca="1" si="7"/>
        <v>#NAME?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 t="e">
        <f ca="1">_mod2(SUM(ش7!G98,ش7!F98%,ش8!G98,ش8!F98%,ش9!G98,ش9!F98%),1)*100</f>
        <v>#NAME?</v>
      </c>
      <c r="G98" s="9">
        <f>INT(SUM(ش7!G98,ش7!F98%,ش8!G98,ش8!F98%,ش9!G98,ش9!F98%))</f>
        <v>0</v>
      </c>
      <c r="H98" s="132" t="e">
        <f ca="1">م2!J98</f>
        <v>#NAME?</v>
      </c>
      <c r="I98" s="133" t="e">
        <f ca="1">م2!K98</f>
        <v>#NAME?</v>
      </c>
      <c r="J98" s="130" t="e">
        <f t="shared" ca="1" si="6"/>
        <v>#NAME?</v>
      </c>
      <c r="K98" s="134" t="e">
        <f t="shared" ca="1" si="7"/>
        <v>#NAME?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 t="e">
        <f ca="1">_mod2(SUM(ش7!G99,ش7!F99%,ش8!G99,ش8!F99%,ش9!G99,ش9!F99%),1)*100</f>
        <v>#NAME?</v>
      </c>
      <c r="G99" s="9">
        <f>INT(SUM(ش7!G99,ش7!F99%,ش8!G99,ش8!F99%,ش9!G99,ش9!F99%))</f>
        <v>97850</v>
      </c>
      <c r="H99" s="132" t="e">
        <f ca="1">م2!J99</f>
        <v>#NAME?</v>
      </c>
      <c r="I99" s="133" t="e">
        <f ca="1">م2!K99</f>
        <v>#NAME?</v>
      </c>
      <c r="J99" s="130" t="e">
        <f t="shared" ca="1" si="6"/>
        <v>#NAME?</v>
      </c>
      <c r="K99" s="134" t="e">
        <f t="shared" ca="1" si="7"/>
        <v>#NAME?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 t="e">
        <f ca="1">_mod2(SUM(ش7!G100,ش7!F100%,ش8!G100,ش8!F100%,ش9!G100,ش9!F100%),1)*100</f>
        <v>#NAME?</v>
      </c>
      <c r="G100" s="14">
        <f>INT(SUM(ش7!G100,ش7!F100%,ش8!G100,ش8!F100%,ش9!G100,ش9!F100%))</f>
        <v>0</v>
      </c>
      <c r="H100" s="167" t="e">
        <f ca="1">م2!J100</f>
        <v>#NAME?</v>
      </c>
      <c r="I100" s="168" t="e">
        <f ca="1">م2!K100</f>
        <v>#NAME?</v>
      </c>
      <c r="J100" s="165" t="e">
        <f t="shared" ca="1" si="6"/>
        <v>#NAME?</v>
      </c>
      <c r="K100" s="169" t="e">
        <f t="shared" ca="1" si="7"/>
        <v>#NAME?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 t="e">
        <f ca="1">(SUM(G102:G120)+SUM(F102:F120)%-G101)*100</f>
        <v>#NAME?</v>
      </c>
      <c r="G101" s="272" t="e">
        <f ca="1">INT(SUM(G102:G120)+(SUM(F102:F120))%)</f>
        <v>#NAME?</v>
      </c>
      <c r="H101" s="271" t="e">
        <f ca="1">(SUM(I102:I120)+SUM(H102:H120)%-I101)*100</f>
        <v>#NAME?</v>
      </c>
      <c r="I101" s="273" t="e">
        <f ca="1">INT(SUM(I102:I120)+(SUM(H102:H120))%)</f>
        <v>#NAME?</v>
      </c>
      <c r="J101" s="274" t="e">
        <f t="shared" ca="1" si="6"/>
        <v>#NAME?</v>
      </c>
      <c r="K101" s="275" t="e">
        <f t="shared" ca="1" si="7"/>
        <v>#NAME?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 t="e">
        <f ca="1">_mod2(SUM(ش7!G102,ش7!F102%,ش8!G102,ش8!F102%,ش9!G102,ش9!F102%),1)*100</f>
        <v>#NAME?</v>
      </c>
      <c r="G102" s="13">
        <f>INT(SUM(ش7!G102,ش7!F102%,ش8!G102,ش8!F102%,ش9!G102,ش9!F102%))</f>
        <v>0</v>
      </c>
      <c r="H102" s="161" t="e">
        <f ca="1">م2!J102</f>
        <v>#NAME?</v>
      </c>
      <c r="I102" s="162" t="e">
        <f ca="1">م2!K102</f>
        <v>#NAME?</v>
      </c>
      <c r="J102" s="159" t="e">
        <f t="shared" ca="1" si="6"/>
        <v>#NAME?</v>
      </c>
      <c r="K102" s="163" t="e">
        <f t="shared" ca="1" si="7"/>
        <v>#NAME?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 t="e">
        <f ca="1">_mod2(SUM(ش7!G103,ش7!F103%,ش8!G103,ش8!F103%,ش9!G103,ش9!F103%),1)*100</f>
        <v>#NAME?</v>
      </c>
      <c r="G103" s="9">
        <f>INT(SUM(ش7!G103,ش7!F103%,ش8!G103,ش8!F103%,ش9!G103,ش9!F103%))</f>
        <v>0</v>
      </c>
      <c r="H103" s="132" t="e">
        <f ca="1">م2!J103</f>
        <v>#NAME?</v>
      </c>
      <c r="I103" s="133" t="e">
        <f ca="1">م2!K103</f>
        <v>#NAME?</v>
      </c>
      <c r="J103" s="130" t="e">
        <f t="shared" ca="1" si="6"/>
        <v>#NAME?</v>
      </c>
      <c r="K103" s="134" t="e">
        <f t="shared" ca="1" si="7"/>
        <v>#NAME?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 t="e">
        <f ca="1">_mod2(SUM(ش7!G104,ش7!F104%,ش8!G104,ش8!F104%,ش9!G104,ش9!F104%),1)*100</f>
        <v>#NAME?</v>
      </c>
      <c r="G104" s="9">
        <f>INT(SUM(ش7!G104,ش7!F104%,ش8!G104,ش8!F104%,ش9!G104,ش9!F104%))</f>
        <v>0</v>
      </c>
      <c r="H104" s="132" t="e">
        <f ca="1">م2!J104</f>
        <v>#NAME?</v>
      </c>
      <c r="I104" s="133" t="e">
        <f ca="1">م2!K104</f>
        <v>#NAME?</v>
      </c>
      <c r="J104" s="130" t="e">
        <f t="shared" ca="1" si="6"/>
        <v>#NAME?</v>
      </c>
      <c r="K104" s="134" t="e">
        <f t="shared" ca="1" si="7"/>
        <v>#NAME?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 t="e">
        <f ca="1">_mod2(SUM(ش7!G105,ش7!F105%,ش8!G105,ش8!F105%,ش9!G105,ش9!F105%),1)*100</f>
        <v>#NAME?</v>
      </c>
      <c r="G105" s="9">
        <f>INT(SUM(ش7!G105,ش7!F105%,ش8!G105,ش8!F105%,ش9!G105,ش9!F105%))</f>
        <v>0</v>
      </c>
      <c r="H105" s="132" t="e">
        <f ca="1">م2!J105</f>
        <v>#NAME?</v>
      </c>
      <c r="I105" s="133" t="e">
        <f ca="1">م2!K105</f>
        <v>#NAME?</v>
      </c>
      <c r="J105" s="130" t="e">
        <f t="shared" ca="1" si="6"/>
        <v>#NAME?</v>
      </c>
      <c r="K105" s="134" t="e">
        <f t="shared" ca="1" si="7"/>
        <v>#NAME?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 t="e">
        <f ca="1">_mod2(SUM(ش7!G106,ش7!F106%,ش8!G106,ش8!F106%,ش9!G106,ش9!F106%),1)*100</f>
        <v>#NAME?</v>
      </c>
      <c r="G106" s="9">
        <f>INT(SUM(ش7!G106,ش7!F106%,ش8!G106,ش8!F106%,ش9!G106,ش9!F106%))</f>
        <v>0</v>
      </c>
      <c r="H106" s="132" t="e">
        <f ca="1">م2!J106</f>
        <v>#NAME?</v>
      </c>
      <c r="I106" s="133" t="e">
        <f ca="1">م2!K106</f>
        <v>#NAME?</v>
      </c>
      <c r="J106" s="130" t="e">
        <f t="shared" ca="1" si="6"/>
        <v>#NAME?</v>
      </c>
      <c r="K106" s="134" t="e">
        <f t="shared" ca="1" si="7"/>
        <v>#NAME?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 t="e">
        <f ca="1">_mod2(SUM(ش7!G107,ش7!F107%,ش8!G107,ش8!F107%,ش9!G107,ش9!F107%),1)*100</f>
        <v>#NAME?</v>
      </c>
      <c r="G107" s="9">
        <f>INT(SUM(ش7!G107,ش7!F107%,ش8!G107,ش8!F107%,ش9!G107,ش9!F107%))</f>
        <v>0</v>
      </c>
      <c r="H107" s="132" t="e">
        <f ca="1">م2!J107</f>
        <v>#NAME?</v>
      </c>
      <c r="I107" s="133" t="e">
        <f ca="1">م2!K107</f>
        <v>#NAME?</v>
      </c>
      <c r="J107" s="130" t="e">
        <f t="shared" ca="1" si="6"/>
        <v>#NAME?</v>
      </c>
      <c r="K107" s="134" t="e">
        <f t="shared" ca="1" si="7"/>
        <v>#NAME?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 t="e">
        <f ca="1">_mod2(SUM(ش7!G108,ش7!F108%,ش8!G108,ش8!F108%,ش9!G108,ش9!F108%),1)*100</f>
        <v>#NAME?</v>
      </c>
      <c r="G108" s="9">
        <f>INT(SUM(ش7!G108,ش7!F108%,ش8!G108,ش8!F108%,ش9!G108,ش9!F108%))</f>
        <v>0</v>
      </c>
      <c r="H108" s="132" t="e">
        <f ca="1">م2!J108</f>
        <v>#NAME?</v>
      </c>
      <c r="I108" s="133" t="e">
        <f ca="1">م2!K108</f>
        <v>#NAME?</v>
      </c>
      <c r="J108" s="130" t="e">
        <f t="shared" ca="1" si="6"/>
        <v>#NAME?</v>
      </c>
      <c r="K108" s="134" t="e">
        <f t="shared" ca="1" si="7"/>
        <v>#NAME?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 t="e">
        <f ca="1">_mod2(SUM(ش7!G109,ش7!F109%,ش8!G109,ش8!F109%,ش9!G109,ش9!F109%),1)*100</f>
        <v>#NAME?</v>
      </c>
      <c r="G109" s="9">
        <f>INT(SUM(ش7!G109,ش7!F109%,ش8!G109,ش8!F109%,ش9!G109,ش9!F109%))</f>
        <v>0</v>
      </c>
      <c r="H109" s="132" t="e">
        <f ca="1">م2!J109</f>
        <v>#NAME?</v>
      </c>
      <c r="I109" s="133" t="e">
        <f ca="1">م2!K109</f>
        <v>#NAME?</v>
      </c>
      <c r="J109" s="130" t="e">
        <f t="shared" ca="1" si="6"/>
        <v>#NAME?</v>
      </c>
      <c r="K109" s="134" t="e">
        <f t="shared" ca="1" si="7"/>
        <v>#NAME?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 t="e">
        <f ca="1">_mod2(SUM(ش7!G110,ش7!F110%,ش8!G110,ش8!F110%,ش9!G110,ش9!F110%),1)*100</f>
        <v>#NAME?</v>
      </c>
      <c r="G110" s="9">
        <f>INT(SUM(ش7!G110,ش7!F110%,ش8!G110,ش8!F110%,ش9!G110,ش9!F110%))</f>
        <v>0</v>
      </c>
      <c r="H110" s="132" t="e">
        <f ca="1">م2!J110</f>
        <v>#NAME?</v>
      </c>
      <c r="I110" s="133" t="e">
        <f ca="1">م2!K110</f>
        <v>#NAME?</v>
      </c>
      <c r="J110" s="130" t="e">
        <f t="shared" ca="1" si="6"/>
        <v>#NAME?</v>
      </c>
      <c r="K110" s="134" t="e">
        <f t="shared" ca="1" si="7"/>
        <v>#NAME?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 t="e">
        <f ca="1">_mod2(SUM(ش7!G111,ش7!F111%,ش8!G111,ش8!F111%,ش9!G111,ش9!F111%),1)*100</f>
        <v>#NAME?</v>
      </c>
      <c r="G111" s="9">
        <f>INT(SUM(ش7!G111,ش7!F111%,ش8!G111,ش8!F111%,ش9!G111,ش9!F111%))</f>
        <v>0</v>
      </c>
      <c r="H111" s="132" t="e">
        <f ca="1">م2!J111</f>
        <v>#NAME?</v>
      </c>
      <c r="I111" s="133" t="e">
        <f ca="1">م2!K111</f>
        <v>#NAME?</v>
      </c>
      <c r="J111" s="130" t="e">
        <f t="shared" ca="1" si="6"/>
        <v>#NAME?</v>
      </c>
      <c r="K111" s="134" t="e">
        <f t="shared" ca="1" si="7"/>
        <v>#NAME?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 t="e">
        <f ca="1">_mod2(SUM(ش7!G112,ش7!F112%,ش8!G112,ش8!F112%,ش9!G112,ش9!F112%),1)*100</f>
        <v>#NAME?</v>
      </c>
      <c r="G112" s="9">
        <f>INT(SUM(ش7!G112,ش7!F112%,ش8!G112,ش8!F112%,ش9!G112,ش9!F112%))</f>
        <v>0</v>
      </c>
      <c r="H112" s="132" t="e">
        <f ca="1">م2!J112</f>
        <v>#NAME?</v>
      </c>
      <c r="I112" s="133" t="e">
        <f ca="1">م2!K112</f>
        <v>#NAME?</v>
      </c>
      <c r="J112" s="130" t="e">
        <f t="shared" ca="1" si="6"/>
        <v>#NAME?</v>
      </c>
      <c r="K112" s="134" t="e">
        <f t="shared" ca="1" si="7"/>
        <v>#NAME?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 t="e">
        <f ca="1">_mod2(SUM(ش7!G113,ش7!F113%,ش8!G113,ش8!F113%,ش9!G113,ش9!F113%),1)*100</f>
        <v>#NAME?</v>
      </c>
      <c r="G113" s="9">
        <f>INT(SUM(ش7!G113,ش7!F113%,ش8!G113,ش8!F113%,ش9!G113,ش9!F113%))</f>
        <v>0</v>
      </c>
      <c r="H113" s="132" t="e">
        <f ca="1">م2!J113</f>
        <v>#NAME?</v>
      </c>
      <c r="I113" s="133" t="e">
        <f ca="1">م2!K113</f>
        <v>#NAME?</v>
      </c>
      <c r="J113" s="130" t="e">
        <f t="shared" ca="1" si="6"/>
        <v>#NAME?</v>
      </c>
      <c r="K113" s="134" t="e">
        <f t="shared" ca="1" si="7"/>
        <v>#NAME?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 t="e">
        <f ca="1">_mod2(SUM(ش7!G114,ش7!F114%,ش8!G114,ش8!F114%,ش9!G114,ش9!F114%),1)*100</f>
        <v>#NAME?</v>
      </c>
      <c r="G114" s="9">
        <f>INT(SUM(ش7!G114,ش7!F114%,ش8!G114,ش8!F114%,ش9!G114,ش9!F114%))</f>
        <v>0</v>
      </c>
      <c r="H114" s="132" t="e">
        <f ca="1">م2!J114</f>
        <v>#NAME?</v>
      </c>
      <c r="I114" s="133" t="e">
        <f ca="1">م2!K114</f>
        <v>#NAME?</v>
      </c>
      <c r="J114" s="130" t="e">
        <f t="shared" ca="1" si="6"/>
        <v>#NAME?</v>
      </c>
      <c r="K114" s="134" t="e">
        <f t="shared" ca="1" si="7"/>
        <v>#NAME?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 t="e">
        <f ca="1">_mod2(SUM(ش7!G115,ش7!F115%,ش8!G115,ش8!F115%,ش9!G115,ش9!F115%),1)*100</f>
        <v>#NAME?</v>
      </c>
      <c r="G115" s="9">
        <f>INT(SUM(ش7!G115,ش7!F115%,ش8!G115,ش8!F115%,ش9!G115,ش9!F115%))</f>
        <v>0</v>
      </c>
      <c r="H115" s="132" t="e">
        <f ca="1">م2!J115</f>
        <v>#NAME?</v>
      </c>
      <c r="I115" s="133" t="e">
        <f ca="1">م2!K115</f>
        <v>#NAME?</v>
      </c>
      <c r="J115" s="130" t="e">
        <f t="shared" ca="1" si="6"/>
        <v>#NAME?</v>
      </c>
      <c r="K115" s="134" t="e">
        <f t="shared" ca="1" si="7"/>
        <v>#NAME?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 t="e">
        <f ca="1">_mod2(SUM(ش7!G116,ش7!F116%,ش8!G116,ش8!F116%,ش9!G116,ش9!F116%),1)*100</f>
        <v>#NAME?</v>
      </c>
      <c r="G116" s="9">
        <f>INT(SUM(ش7!G116,ش7!F116%,ش8!G116,ش8!F116%,ش9!G116,ش9!F116%))</f>
        <v>0</v>
      </c>
      <c r="H116" s="132" t="e">
        <f ca="1">م2!J116</f>
        <v>#NAME?</v>
      </c>
      <c r="I116" s="133" t="e">
        <f ca="1">م2!K116</f>
        <v>#NAME?</v>
      </c>
      <c r="J116" s="130" t="e">
        <f t="shared" ca="1" si="6"/>
        <v>#NAME?</v>
      </c>
      <c r="K116" s="134" t="e">
        <f t="shared" ca="1" si="7"/>
        <v>#NAME?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 t="e">
        <f ca="1">_mod2(SUM(ش7!G117,ش7!F117%,ش8!G117,ش8!F117%,ش9!G117,ش9!F117%),1)*100</f>
        <v>#NAME?</v>
      </c>
      <c r="G117" s="9">
        <f>INT(SUM(ش7!G117,ش7!F117%,ش8!G117,ش8!F117%,ش9!G117,ش9!F117%))</f>
        <v>0</v>
      </c>
      <c r="H117" s="132" t="e">
        <f ca="1">م2!J117</f>
        <v>#NAME?</v>
      </c>
      <c r="I117" s="133" t="e">
        <f ca="1">م2!K117</f>
        <v>#NAME?</v>
      </c>
      <c r="J117" s="130" t="e">
        <f t="shared" ca="1" si="6"/>
        <v>#NAME?</v>
      </c>
      <c r="K117" s="134" t="e">
        <f t="shared" ca="1" si="7"/>
        <v>#NAME?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 t="e">
        <f ca="1">_mod2(SUM(ش7!G118,ش7!F118%,ش8!G118,ش8!F118%,ش9!G118,ش9!F118%),1)*100</f>
        <v>#NAME?</v>
      </c>
      <c r="G118" s="9">
        <f>INT(SUM(ش7!G118,ش7!F118%,ش8!G118,ش8!F118%,ش9!G118,ش9!F118%))</f>
        <v>0</v>
      </c>
      <c r="H118" s="132" t="e">
        <f ca="1">م2!J118</f>
        <v>#NAME?</v>
      </c>
      <c r="I118" s="133" t="e">
        <f ca="1">م2!K118</f>
        <v>#NAME?</v>
      </c>
      <c r="J118" s="130" t="e">
        <f t="shared" ca="1" si="6"/>
        <v>#NAME?</v>
      </c>
      <c r="K118" s="134" t="e">
        <f t="shared" ca="1" si="7"/>
        <v>#NAME?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 t="e">
        <f ca="1">_mod2(SUM(ش7!G119,ش7!F119%,ش8!G119,ش8!F119%,ش9!G119,ش9!F119%),1)*100</f>
        <v>#NAME?</v>
      </c>
      <c r="G119" s="9">
        <f>INT(SUM(ش7!G119,ش7!F119%,ش8!G119,ش8!F119%,ش9!G119,ش9!F119%))</f>
        <v>0</v>
      </c>
      <c r="H119" s="132" t="e">
        <f ca="1">م2!J119</f>
        <v>#NAME?</v>
      </c>
      <c r="I119" s="133" t="e">
        <f ca="1">م2!K119</f>
        <v>#NAME?</v>
      </c>
      <c r="J119" s="130" t="e">
        <f t="shared" ca="1" si="6"/>
        <v>#NAME?</v>
      </c>
      <c r="K119" s="134" t="e">
        <f t="shared" ca="1" si="7"/>
        <v>#NAME?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 t="e">
        <f ca="1">_mod2(SUM(ش7!G120,ش7!F120%,ش8!G120,ش8!F120%,ش9!G120,ش9!F120%),1)*100</f>
        <v>#NAME?</v>
      </c>
      <c r="G120" s="10">
        <f>INT(SUM(ش7!G120,ش7!F120%,ش8!G120,ش8!F120%,ش9!G120,ش9!F120%))</f>
        <v>0</v>
      </c>
      <c r="H120" s="139" t="e">
        <f ca="1">م2!J120</f>
        <v>#NAME?</v>
      </c>
      <c r="I120" s="140" t="e">
        <f ca="1">م2!K120</f>
        <v>#NAME?</v>
      </c>
      <c r="J120" s="138" t="e">
        <f t="shared" ca="1" si="6"/>
        <v>#NAME?</v>
      </c>
      <c r="K120" s="141" t="e">
        <f t="shared" ca="1" si="7"/>
        <v>#NAME?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 t="e">
        <f ca="1">(SUM(G122,G124)+SUM(F122,F124)%-G121)*100</f>
        <v>#NAME?</v>
      </c>
      <c r="G121" s="272" t="e">
        <f ca="1">INT(SUM(G122,G124)+(SUM(F122,F124))%)</f>
        <v>#NAME?</v>
      </c>
      <c r="H121" s="271" t="e">
        <f ca="1">(SUM(I122,I124)+SUM(H122,H124)%-I121)*100</f>
        <v>#NAME?</v>
      </c>
      <c r="I121" s="273" t="e">
        <f ca="1">INT(SUM(I122,I124)+(SUM(H122,H124))%)</f>
        <v>#NAME?</v>
      </c>
      <c r="J121" s="274" t="e">
        <f t="shared" ca="1" si="6"/>
        <v>#NAME?</v>
      </c>
      <c r="K121" s="275" t="e">
        <f t="shared" ca="1" si="7"/>
        <v>#NAME?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 t="e">
        <f ca="1">(SUM(G123)+SUM(F123)%-G122)*100</f>
        <v>#NAME?</v>
      </c>
      <c r="G122" s="283" t="e">
        <f ca="1">INT(SUM(G123)+(SUM(F123))%)</f>
        <v>#NAME?</v>
      </c>
      <c r="H122" s="284" t="e">
        <f ca="1">(SUM(I123)+SUM(H123)%-I122)*100</f>
        <v>#NAME?</v>
      </c>
      <c r="I122" s="285" t="e">
        <f ca="1">INT(SUM(I123)+(SUM(H123))%)</f>
        <v>#NAME?</v>
      </c>
      <c r="J122" s="282" t="e">
        <f t="shared" ca="1" si="6"/>
        <v>#NAME?</v>
      </c>
      <c r="K122" s="286" t="e">
        <f t="shared" ca="1" si="7"/>
        <v>#NAME?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 t="e">
        <f ca="1">_mod2(SUM(ش7!G123,ش7!F123%,ش8!G123,ش8!F123%,ش9!G123,ش9!F123%),1)*100</f>
        <v>#NAME?</v>
      </c>
      <c r="G123" s="16">
        <f>INT(SUM(ش7!G123,ش7!F123%,ش8!G123,ش8!F123%,ش9!G123,ش9!F123%))</f>
        <v>1684561</v>
      </c>
      <c r="H123" s="189" t="e">
        <f ca="1">م2!J123</f>
        <v>#NAME?</v>
      </c>
      <c r="I123" s="190" t="e">
        <f ca="1">م2!K123</f>
        <v>#NAME?</v>
      </c>
      <c r="J123" s="188" t="e">
        <f t="shared" ca="1" si="6"/>
        <v>#NAME?</v>
      </c>
      <c r="K123" s="191" t="e">
        <f t="shared" ca="1" si="7"/>
        <v>#NAME?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 t="e">
        <f ca="1">(SUM(G125:G126)+SUM(F125:F126)%-G124)*100</f>
        <v>#NAME?</v>
      </c>
      <c r="G124" s="272" t="e">
        <f ca="1">INT(SUM(G125:G126)+(SUM(F125:F126))%)</f>
        <v>#NAME?</v>
      </c>
      <c r="H124" s="271" t="e">
        <f ca="1">(SUM(I125:I126)+SUM(H125:H126)%-I124)*100</f>
        <v>#NAME?</v>
      </c>
      <c r="I124" s="273" t="e">
        <f ca="1">INT(SUM(I125:I126)+(SUM(H125:H126))%)</f>
        <v>#NAME?</v>
      </c>
      <c r="J124" s="274" t="e">
        <f t="shared" ca="1" si="6"/>
        <v>#NAME?</v>
      </c>
      <c r="K124" s="275" t="e">
        <f t="shared" ca="1" si="7"/>
        <v>#NAME?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 t="e">
        <f ca="1">_mod2(SUM(ش7!G125,ش7!F125%,ش8!G125,ش8!F125%,ش9!G125,ش9!F125%),1)*100</f>
        <v>#NAME?</v>
      </c>
      <c r="G125" s="13">
        <f>INT(SUM(ش7!G125,ش7!F125%,ش8!G125,ش8!F125%,ش9!G125,ش9!F125%))</f>
        <v>0</v>
      </c>
      <c r="H125" s="161" t="e">
        <f ca="1">م2!J125</f>
        <v>#NAME?</v>
      </c>
      <c r="I125" s="162" t="e">
        <f ca="1">م2!K125</f>
        <v>#NAME?</v>
      </c>
      <c r="J125" s="159" t="e">
        <f t="shared" ca="1" si="6"/>
        <v>#NAME?</v>
      </c>
      <c r="K125" s="163" t="e">
        <f t="shared" ca="1" si="7"/>
        <v>#NAME?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 t="e">
        <f ca="1">_mod2(SUM(ش7!G126,ش7!F126%,ش8!G126,ش8!F126%,ش9!G126,ش9!F126%),1)*100</f>
        <v>#NAME?</v>
      </c>
      <c r="G126" s="10">
        <f>INT(SUM(ش7!G126,ش7!F126%,ش8!G126,ش8!F126%,ش9!G126,ش9!F126%))</f>
        <v>0</v>
      </c>
      <c r="H126" s="139" t="e">
        <f ca="1">م2!J126</f>
        <v>#NAME?</v>
      </c>
      <c r="I126" s="140" t="e">
        <f ca="1">م2!K126</f>
        <v>#NAME?</v>
      </c>
      <c r="J126" s="138" t="e">
        <f t="shared" ca="1" si="6"/>
        <v>#NAME?</v>
      </c>
      <c r="K126" s="141" t="e">
        <f t="shared" ca="1" si="7"/>
        <v>#NAME?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 t="e">
        <f ca="1">(SUM(G128,G131)+SUM(F128,F131)%-G127)*100</f>
        <v>#NAME?</v>
      </c>
      <c r="G127" s="272" t="e">
        <f ca="1">INT(SUM(G128,G131)+(SUM(F128,F131))%)</f>
        <v>#NAME?</v>
      </c>
      <c r="H127" s="271" t="e">
        <f ca="1">(SUM(I128,I131)+SUM(H128,H131)%-I127)*100</f>
        <v>#NAME?</v>
      </c>
      <c r="I127" s="273" t="e">
        <f ca="1">INT(SUM(I128,I131)+(SUM(H128,H131))%)</f>
        <v>#NAME?</v>
      </c>
      <c r="J127" s="274" t="e">
        <f t="shared" ca="1" si="6"/>
        <v>#NAME?</v>
      </c>
      <c r="K127" s="275" t="e">
        <f t="shared" ca="1" si="7"/>
        <v>#NAME?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 t="e">
        <f ca="1">(SUM(G129:G130)+SUM(F129:F130)%-G128)*100</f>
        <v>#NAME?</v>
      </c>
      <c r="G128" s="272" t="e">
        <f ca="1">INT(SUM(G129:G130)+(SUM(F129:F130))%)</f>
        <v>#NAME?</v>
      </c>
      <c r="H128" s="271" t="e">
        <f ca="1">(SUM(I129:I130)+SUM(H129:H130)%-I128)*100</f>
        <v>#NAME?</v>
      </c>
      <c r="I128" s="273" t="e">
        <f ca="1">INT(SUM(I129:I130)+(SUM(H129:H130))%)</f>
        <v>#NAME?</v>
      </c>
      <c r="J128" s="274" t="e">
        <f t="shared" ca="1" si="6"/>
        <v>#NAME?</v>
      </c>
      <c r="K128" s="275" t="e">
        <f t="shared" ca="1" si="7"/>
        <v>#NAME?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 t="e">
        <f ca="1">_mod2(SUM(ش7!G129,ش7!F129%,ش8!G129,ش8!F129%,ش9!G129,ش9!F129%),1)*100</f>
        <v>#NAME?</v>
      </c>
      <c r="G129" s="8">
        <f>INT(SUM(ش7!G129,ش7!F129%,ش8!G129,ش8!F129%,ش9!G129,ش9!F129%))</f>
        <v>0</v>
      </c>
      <c r="H129" s="125" t="e">
        <f ca="1">م2!J129</f>
        <v>#NAME?</v>
      </c>
      <c r="I129" s="126" t="e">
        <f ca="1">م2!K129</f>
        <v>#NAME?</v>
      </c>
      <c r="J129" s="124" t="e">
        <f t="shared" ca="1" si="6"/>
        <v>#NAME?</v>
      </c>
      <c r="K129" s="127" t="e">
        <f t="shared" ca="1" si="7"/>
        <v>#NAME?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 t="e">
        <f ca="1">_mod2(SUM(ش7!G130,ش7!F130%,ش8!G130,ش8!F130%,ش9!G130,ش9!F130%),1)*100</f>
        <v>#NAME?</v>
      </c>
      <c r="G130" s="10">
        <f>INT(SUM(ش7!G130,ش7!F130%,ش8!G130,ش8!F130%,ش9!G130,ش9!F130%))</f>
        <v>0</v>
      </c>
      <c r="H130" s="139" t="e">
        <f ca="1">م2!J130</f>
        <v>#NAME?</v>
      </c>
      <c r="I130" s="140" t="e">
        <f ca="1">م2!K130</f>
        <v>#NAME?</v>
      </c>
      <c r="J130" s="138" t="e">
        <f t="shared" ca="1" si="6"/>
        <v>#NAME?</v>
      </c>
      <c r="K130" s="141" t="e">
        <f t="shared" ca="1" si="7"/>
        <v>#NAME?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 t="e">
        <f ca="1">(SUM(G132:G133)+SUM(F132:F133)%-G131)*100</f>
        <v>#NAME?</v>
      </c>
      <c r="G131" s="272" t="e">
        <f ca="1">INT(SUM(G132:G133)+(SUM(F132:F133))%)</f>
        <v>#NAME?</v>
      </c>
      <c r="H131" s="271" t="e">
        <f ca="1">(SUM(I132:I133)+SUM(H132:H133)%-I131)*100</f>
        <v>#NAME?</v>
      </c>
      <c r="I131" s="273" t="e">
        <f ca="1">INT(SUM(I132:I133)+(SUM(H132:H133))%)</f>
        <v>#NAME?</v>
      </c>
      <c r="J131" s="274" t="e">
        <f t="shared" ca="1" si="6"/>
        <v>#NAME?</v>
      </c>
      <c r="K131" s="275" t="e">
        <f t="shared" ca="1" si="7"/>
        <v>#NAME?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 t="e">
        <f ca="1">_mod2(SUM(ش7!G132,ش7!F132%,ش8!G132,ش8!F132%,ش9!G132,ش9!F132%),1)*100</f>
        <v>#NAME?</v>
      </c>
      <c r="G132" s="8">
        <f>INT(SUM(ش7!G132,ش7!F132%,ش8!G132,ش8!F132%,ش9!G132,ش9!F132%))</f>
        <v>0</v>
      </c>
      <c r="H132" s="125" t="e">
        <f ca="1">م2!J132</f>
        <v>#NAME?</v>
      </c>
      <c r="I132" s="126" t="e">
        <f ca="1">م2!K132</f>
        <v>#NAME?</v>
      </c>
      <c r="J132" s="124" t="e">
        <f t="shared" ca="1" si="6"/>
        <v>#NAME?</v>
      </c>
      <c r="K132" s="127" t="e">
        <f t="shared" ca="1" si="7"/>
        <v>#NAME?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 t="e">
        <f ca="1">_mod2(SUM(ش7!G133,ش7!F133%,ش8!G133,ش8!F133%,ش9!G133,ش9!F133%),1)*100</f>
        <v>#NAME?</v>
      </c>
      <c r="G133" s="10">
        <f>INT(SUM(ش7!G133,ش7!F133%,ش8!G133,ش8!F133%,ش9!G133,ش9!F133%))</f>
        <v>0</v>
      </c>
      <c r="H133" s="139" t="e">
        <f ca="1">م2!J133</f>
        <v>#NAME?</v>
      </c>
      <c r="I133" s="140" t="e">
        <f ca="1">م2!K133</f>
        <v>#NAME?</v>
      </c>
      <c r="J133" s="138" t="e">
        <f t="shared" ca="1" si="6"/>
        <v>#NAME?</v>
      </c>
      <c r="K133" s="141" t="e">
        <f t="shared" ca="1" si="7"/>
        <v>#NAME?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 t="e">
        <f ca="1">(SUM(G135)+SUM(F135)%-G134)*100</f>
        <v>#NAME?</v>
      </c>
      <c r="G134" s="272" t="e">
        <f ca="1">INT(SUM(G135)+(SUM(F135))%)</f>
        <v>#NAME?</v>
      </c>
      <c r="H134" s="271" t="e">
        <f ca="1">(SUM(I135)+SUM(H135)%-I134)*100</f>
        <v>#NAME?</v>
      </c>
      <c r="I134" s="273" t="e">
        <f ca="1">INT(SUM(I135)+(SUM(H135))%)</f>
        <v>#NAME?</v>
      </c>
      <c r="J134" s="274" t="e">
        <f t="shared" ca="1" si="6"/>
        <v>#NAME?</v>
      </c>
      <c r="K134" s="275" t="e">
        <f t="shared" ca="1" si="7"/>
        <v>#NAME?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 t="e">
        <f ca="1">(SUM(G136:G139)+SUM(F136:F139)%-G135)*100</f>
        <v>#NAME?</v>
      </c>
      <c r="G135" s="272" t="e">
        <f ca="1">INT(SUM(G136:G139)+(SUM(F136:F139))%)</f>
        <v>#NAME?</v>
      </c>
      <c r="H135" s="271" t="e">
        <f ca="1">(SUM(I136:I139)+SUM(H136:H139)%-I135)*100</f>
        <v>#NAME?</v>
      </c>
      <c r="I135" s="273" t="e">
        <f ca="1">INT(SUM(I136:I139)+(SUM(H136:H139))%)</f>
        <v>#NAME?</v>
      </c>
      <c r="J135" s="274" t="e">
        <f t="shared" ca="1" si="6"/>
        <v>#NAME?</v>
      </c>
      <c r="K135" s="275" t="e">
        <f t="shared" ca="1" si="7"/>
        <v>#NAME?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 t="e">
        <f ca="1">_mod2(SUM(ش7!G136,ش7!F136%,ش8!G136,ش8!F136%,ش9!G136,ش9!F136%),1)*100</f>
        <v>#NAME?</v>
      </c>
      <c r="G136" s="8">
        <f>INT(SUM(ش7!G136,ش7!F136%,ش8!G136,ش8!F136%,ش9!G136,ش9!F136%))</f>
        <v>0</v>
      </c>
      <c r="H136" s="125" t="e">
        <f ca="1">م2!J136</f>
        <v>#NAME?</v>
      </c>
      <c r="I136" s="126" t="e">
        <f ca="1">م2!K136</f>
        <v>#NAME?</v>
      </c>
      <c r="J136" s="124" t="e">
        <f t="shared" ca="1" si="6"/>
        <v>#NAME?</v>
      </c>
      <c r="K136" s="127" t="e">
        <f t="shared" ca="1" si="7"/>
        <v>#NAME?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 t="e">
        <f ca="1">_mod2(SUM(ش7!G137,ش7!F137%,ش8!G137,ش8!F137%,ش9!G137,ش9!F137%),1)*100</f>
        <v>#NAME?</v>
      </c>
      <c r="G137" s="9">
        <f>INT(SUM(ش7!G137,ش7!F137%,ش8!G137,ش8!F137%,ش9!G137,ش9!F137%))</f>
        <v>0</v>
      </c>
      <c r="H137" s="132" t="e">
        <f ca="1">م2!J137</f>
        <v>#NAME?</v>
      </c>
      <c r="I137" s="133" t="e">
        <f ca="1">م2!K137</f>
        <v>#NAME?</v>
      </c>
      <c r="J137" s="130" t="e">
        <f t="shared" ca="1" si="6"/>
        <v>#NAME?</v>
      </c>
      <c r="K137" s="134" t="e">
        <f t="shared" ca="1" si="7"/>
        <v>#NAME?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 t="e">
        <f ca="1">_mod2(SUM(ش7!G138,ش7!F138%,ش8!G138,ش8!F138%,ش9!G138,ش9!F138%),1)*100</f>
        <v>#NAME?</v>
      </c>
      <c r="G138" s="9">
        <f>INT(SUM(ش7!G138,ش7!F138%,ش8!G138,ش8!F138%,ش9!G138,ش9!F138%))</f>
        <v>0</v>
      </c>
      <c r="H138" s="132" t="e">
        <f ca="1">م2!J138</f>
        <v>#NAME?</v>
      </c>
      <c r="I138" s="133" t="e">
        <f ca="1">م2!K138</f>
        <v>#NAME?</v>
      </c>
      <c r="J138" s="130" t="e">
        <f t="shared" ca="1" si="6"/>
        <v>#NAME?</v>
      </c>
      <c r="K138" s="134" t="e">
        <f t="shared" ca="1" si="7"/>
        <v>#NAME?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 t="e">
        <f ca="1">_mod2(SUM(ش7!G139,ش7!F139%,ش8!G139,ش8!F139%,ش9!G139,ش9!F139%),1)*100</f>
        <v>#NAME?</v>
      </c>
      <c r="G139" s="12">
        <f>INT(SUM(ش7!G139,ش7!F139%,ش8!G139,ش8!F139%,ش9!G139,ش9!F139%))</f>
        <v>0</v>
      </c>
      <c r="H139" s="150" t="e">
        <f ca="1">م2!J139</f>
        <v>#NAME?</v>
      </c>
      <c r="I139" s="151" t="e">
        <f ca="1">م2!K139</f>
        <v>#NAME?</v>
      </c>
      <c r="J139" s="148" t="e">
        <f t="shared" ca="1" si="6"/>
        <v>#NAME?</v>
      </c>
      <c r="K139" s="152" t="e">
        <f t="shared" ca="1" si="7"/>
        <v>#NAME?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المدة الثالثة2021م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المدة الجارية</v>
      </c>
      <c r="G142" s="487">
        <f>G$2</f>
        <v>0</v>
      </c>
      <c r="H142" s="486" t="str">
        <f>$H$2</f>
        <v>المدة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 t="e">
        <f ca="1">(SUM(G145,G158)+SUM(F145,F158)%-G144)*100</f>
        <v>#NAME?</v>
      </c>
      <c r="G144" s="266" t="e">
        <f ca="1">INT(SUM(G145,G158)+(SUM(F145,F158))%)</f>
        <v>#NAME?</v>
      </c>
      <c r="H144" s="265" t="e">
        <f ca="1">(SUM(I145,I158)+SUM(H145,H158)%-I144)*100</f>
        <v>#NAME?</v>
      </c>
      <c r="I144" s="266" t="e">
        <f ca="1">INT(SUM(I145,I158)+(SUM(H145,H158))%)</f>
        <v>#NAME?</v>
      </c>
      <c r="J144" s="265" t="e">
        <f t="shared" ref="J144:J164" ca="1" si="8">(SUM(G144,I144)+SUM(F144,H144)%-K144)*100</f>
        <v>#NAME?</v>
      </c>
      <c r="K144" s="269" t="e">
        <f t="shared" ref="K144:K164" ca="1" si="9">INT(SUM(G144,I144)+SUM(F144,H144)%)</f>
        <v>#NAME?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 t="e">
        <f ca="1">(SUM(G146,G150,G154)+SUM(F146,F150,F154)%-G145)*100</f>
        <v>#NAME?</v>
      </c>
      <c r="G145" s="272" t="e">
        <f ca="1">INT(SUM(G146,G150,G154)+(SUM(F146,F150,F154))%)</f>
        <v>#NAME?</v>
      </c>
      <c r="H145" s="271" t="e">
        <f ca="1">(SUM(I146,I150,I154)+SUM(H146,H150,H154)%-I145)*100</f>
        <v>#NAME?</v>
      </c>
      <c r="I145" s="272" t="e">
        <f ca="1">INT(SUM(I146,I150,I154)+(SUM(H146,H150,H154))%)</f>
        <v>#NAME?</v>
      </c>
      <c r="J145" s="271" t="e">
        <f t="shared" ca="1" si="8"/>
        <v>#NAME?</v>
      </c>
      <c r="K145" s="275" t="e">
        <f t="shared" ca="1" si="9"/>
        <v>#NAME?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 t="e">
        <f ca="1">(SUM(G147:G149)+SUM(F147:F149)%-G146)*100</f>
        <v>#NAME?</v>
      </c>
      <c r="G146" s="272" t="e">
        <f ca="1">INT(SUM(G147:G149)+(SUM(F147:F149))%)</f>
        <v>#NAME?</v>
      </c>
      <c r="H146" s="271" t="e">
        <f ca="1">(SUM(I147:I149)+SUM(H147:H149)%-I146)*100</f>
        <v>#NAME?</v>
      </c>
      <c r="I146" s="272" t="e">
        <f ca="1">INT(SUM(I147:I149)+(SUM(H147:H149))%)</f>
        <v>#NAME?</v>
      </c>
      <c r="J146" s="271" t="e">
        <f t="shared" ca="1" si="8"/>
        <v>#NAME?</v>
      </c>
      <c r="K146" s="275" t="e">
        <f t="shared" ca="1" si="9"/>
        <v>#NAME?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 t="e">
        <f ca="1">_mod2(SUM(ش7!G147,ش7!F147%,ش8!G147,ش8!F147%,ش9!G147,ش9!F147%),1)*100</f>
        <v>#NAME?</v>
      </c>
      <c r="G147" s="13">
        <f>INT(SUM(ش7!G147,ش7!F147%,ش8!G147,ش8!F147%,ش9!G147,ش9!F147%))</f>
        <v>0</v>
      </c>
      <c r="H147" s="161" t="e">
        <f ca="1">م2!J147</f>
        <v>#NAME?</v>
      </c>
      <c r="I147" s="160" t="e">
        <f ca="1">م2!K147</f>
        <v>#NAME?</v>
      </c>
      <c r="J147" s="161" t="e">
        <f t="shared" ca="1" si="8"/>
        <v>#NAME?</v>
      </c>
      <c r="K147" s="163" t="e">
        <f t="shared" ca="1" si="9"/>
        <v>#NAME?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 t="e">
        <f ca="1">_mod2(SUM(ش7!G148,ش7!F148%,ش8!G148,ش8!F148%,ش9!G148,ش9!F148%),1)*100</f>
        <v>#NAME?</v>
      </c>
      <c r="G148" s="9">
        <f>INT(SUM(ش7!G148,ش7!F148%,ش8!G148,ش8!F148%,ش9!G148,ش9!F148%))</f>
        <v>0</v>
      </c>
      <c r="H148" s="132" t="e">
        <f ca="1">م2!J148</f>
        <v>#NAME?</v>
      </c>
      <c r="I148" s="131" t="e">
        <f ca="1">م2!K148</f>
        <v>#NAME?</v>
      </c>
      <c r="J148" s="132" t="e">
        <f t="shared" ca="1" si="8"/>
        <v>#NAME?</v>
      </c>
      <c r="K148" s="134" t="e">
        <f t="shared" ca="1" si="9"/>
        <v>#NAME?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 t="e">
        <f ca="1">_mod2(SUM(ش7!G149,ش7!F149%,ش8!G149,ش8!F149%,ش9!G149,ش9!F149%),1)*100</f>
        <v>#NAME?</v>
      </c>
      <c r="G149" s="14">
        <f>INT(SUM(ش7!G149,ش7!F149%,ش8!G149,ش8!F149%,ش9!G149,ش9!F149%))</f>
        <v>0</v>
      </c>
      <c r="H149" s="167" t="e">
        <f ca="1">م2!J149</f>
        <v>#NAME?</v>
      </c>
      <c r="I149" s="166" t="e">
        <f ca="1">م2!K149</f>
        <v>#NAME?</v>
      </c>
      <c r="J149" s="167" t="e">
        <f t="shared" ca="1" si="8"/>
        <v>#NAME?</v>
      </c>
      <c r="K149" s="169" t="e">
        <f t="shared" ca="1" si="9"/>
        <v>#NAME?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 t="e">
        <f ca="1">(SUM(G151:G153)+SUM(F151:F153)%-G150)*100</f>
        <v>#NAME?</v>
      </c>
      <c r="G150" s="272" t="e">
        <f ca="1">INT(SUM(G151:G153)+(SUM(F151:F153))%)</f>
        <v>#NAME?</v>
      </c>
      <c r="H150" s="271" t="e">
        <f ca="1">(SUM(I151:I153)+SUM(H151:H153)%-I150)*100</f>
        <v>#NAME?</v>
      </c>
      <c r="I150" s="272" t="e">
        <f ca="1">INT(SUM(I151:I153)+(SUM(H151:H153))%)</f>
        <v>#NAME?</v>
      </c>
      <c r="J150" s="271" t="e">
        <f t="shared" ca="1" si="8"/>
        <v>#NAME?</v>
      </c>
      <c r="K150" s="275" t="e">
        <f t="shared" ca="1" si="9"/>
        <v>#NAME?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 t="e">
        <f ca="1">_mod2(SUM(ش7!G151,ش7!F151%,ش8!G151,ش8!F151%,ش9!G151,ش9!F151%),1)*100</f>
        <v>#NAME?</v>
      </c>
      <c r="G151" s="13">
        <f>INT(SUM(ش7!G151,ش7!F151%,ش8!G151,ش8!F151%,ش9!G151,ش9!F151%))</f>
        <v>0</v>
      </c>
      <c r="H151" s="161" t="e">
        <f ca="1">م2!J151</f>
        <v>#NAME?</v>
      </c>
      <c r="I151" s="160" t="e">
        <f ca="1">م2!K151</f>
        <v>#NAME?</v>
      </c>
      <c r="J151" s="161" t="e">
        <f t="shared" ca="1" si="8"/>
        <v>#NAME?</v>
      </c>
      <c r="K151" s="163" t="e">
        <f t="shared" ca="1" si="9"/>
        <v>#NAME?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 t="e">
        <f ca="1">_mod2(SUM(ش7!G152,ش7!F152%,ش8!G152,ش8!F152%,ش9!G152,ش9!F152%),1)*100</f>
        <v>#NAME?</v>
      </c>
      <c r="G152" s="9">
        <f>INT(SUM(ش7!G152,ش7!F152%,ش8!G152,ش8!F152%,ش9!G152,ش9!F152%))</f>
        <v>0</v>
      </c>
      <c r="H152" s="132" t="e">
        <f ca="1">م2!J152</f>
        <v>#NAME?</v>
      </c>
      <c r="I152" s="131" t="e">
        <f ca="1">م2!K152</f>
        <v>#NAME?</v>
      </c>
      <c r="J152" s="132" t="e">
        <f t="shared" ca="1" si="8"/>
        <v>#NAME?</v>
      </c>
      <c r="K152" s="134" t="e">
        <f t="shared" ca="1" si="9"/>
        <v>#NAME?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 t="e">
        <f ca="1">_mod2(SUM(ش7!G153,ش7!F153%,ش8!G153,ش8!F153%,ش9!G153,ش9!F153%),1)*100</f>
        <v>#NAME?</v>
      </c>
      <c r="G153" s="14">
        <f>INT(SUM(ش7!G153,ش7!F153%,ش8!G153,ش8!F153%,ش9!G153,ش9!F153%))</f>
        <v>0</v>
      </c>
      <c r="H153" s="167" t="e">
        <f ca="1">م2!J153</f>
        <v>#NAME?</v>
      </c>
      <c r="I153" s="166" t="e">
        <f ca="1">م2!K153</f>
        <v>#NAME?</v>
      </c>
      <c r="J153" s="167" t="e">
        <f t="shared" ca="1" si="8"/>
        <v>#NAME?</v>
      </c>
      <c r="K153" s="169" t="e">
        <f t="shared" ca="1" si="9"/>
        <v>#NAME?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 t="e">
        <f ca="1">(SUM(G155:G157)+SUM(F155:F157)%-G154)*100</f>
        <v>#NAME?</v>
      </c>
      <c r="G154" s="272" t="e">
        <f ca="1">INT(SUM(G155:G157)+(SUM(F155:F157))%)</f>
        <v>#NAME?</v>
      </c>
      <c r="H154" s="271" t="e">
        <f ca="1">(SUM(I155:I157)+SUM(H155:H157)%-I154)*100</f>
        <v>#NAME?</v>
      </c>
      <c r="I154" s="272" t="e">
        <f ca="1">INT(SUM(I155:I157)+(SUM(H155:H157))%)</f>
        <v>#NAME?</v>
      </c>
      <c r="J154" s="271" t="e">
        <f t="shared" ca="1" si="8"/>
        <v>#NAME?</v>
      </c>
      <c r="K154" s="275" t="e">
        <f t="shared" ca="1" si="9"/>
        <v>#NAME?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 t="e">
        <f ca="1">_mod2(SUM(ش7!G155,ش7!F155%,ش8!G155,ش8!F155%,ش9!G155,ش9!F155%),1)*100</f>
        <v>#NAME?</v>
      </c>
      <c r="G155" s="13">
        <f>INT(SUM(ش7!G155,ش7!F155%,ش8!G155,ش8!F155%,ش9!G155,ش9!F155%))</f>
        <v>0</v>
      </c>
      <c r="H155" s="161" t="e">
        <f ca="1">م2!J155</f>
        <v>#NAME?</v>
      </c>
      <c r="I155" s="160" t="e">
        <f ca="1">م2!K155</f>
        <v>#NAME?</v>
      </c>
      <c r="J155" s="161" t="e">
        <f t="shared" ca="1" si="8"/>
        <v>#NAME?</v>
      </c>
      <c r="K155" s="163" t="e">
        <f t="shared" ca="1" si="9"/>
        <v>#NAME?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 t="e">
        <f ca="1">_mod2(SUM(ش7!G156,ش7!F156%,ش8!G156,ش8!F156%,ش9!G156,ش9!F156%),1)*100</f>
        <v>#NAME?</v>
      </c>
      <c r="G156" s="9">
        <f>INT(SUM(ش7!G156,ش7!F156%,ش8!G156,ش8!F156%,ش9!G156,ش9!F156%))</f>
        <v>0</v>
      </c>
      <c r="H156" s="132" t="e">
        <f ca="1">م2!J156</f>
        <v>#NAME?</v>
      </c>
      <c r="I156" s="131" t="e">
        <f ca="1">م2!K156</f>
        <v>#NAME?</v>
      </c>
      <c r="J156" s="132" t="e">
        <f t="shared" ca="1" si="8"/>
        <v>#NAME?</v>
      </c>
      <c r="K156" s="134" t="e">
        <f t="shared" ca="1" si="9"/>
        <v>#NAME?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 t="e">
        <f ca="1">_mod2(SUM(ش7!G157,ش7!F157%,ش8!G157,ش8!F157%,ش9!G157,ش9!F157%),1)*100</f>
        <v>#NAME?</v>
      </c>
      <c r="G157" s="14">
        <f>INT(SUM(ش7!G157,ش7!F157%,ش8!G157,ش8!F157%,ش9!G157,ش9!F157%))</f>
        <v>0</v>
      </c>
      <c r="H157" s="167" t="e">
        <f ca="1">م2!J157</f>
        <v>#NAME?</v>
      </c>
      <c r="I157" s="166" t="e">
        <f ca="1">م2!K157</f>
        <v>#NAME?</v>
      </c>
      <c r="J157" s="167" t="e">
        <f t="shared" ca="1" si="8"/>
        <v>#NAME?</v>
      </c>
      <c r="K157" s="169" t="e">
        <f t="shared" ca="1" si="9"/>
        <v>#NAME?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 t="e">
        <f ca="1">(SUM(G159)+SUM(F159)%-G158)*100</f>
        <v>#NAME?</v>
      </c>
      <c r="G158" s="272" t="e">
        <f ca="1">INT(SUM(G159)+(SUM(F159))%)</f>
        <v>#NAME?</v>
      </c>
      <c r="H158" s="271" t="e">
        <f ca="1">(SUM(I159)+SUM(H159)%-I158)*100</f>
        <v>#NAME?</v>
      </c>
      <c r="I158" s="272" t="e">
        <f ca="1">INT(SUM(I159)+(SUM(H159))%)</f>
        <v>#NAME?</v>
      </c>
      <c r="J158" s="271" t="e">
        <f t="shared" ca="1" si="8"/>
        <v>#NAME?</v>
      </c>
      <c r="K158" s="275" t="e">
        <f t="shared" ca="1" si="9"/>
        <v>#NAME?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 t="e">
        <f ca="1">(SUM(G160:G164)+SUM(F160:F164)%-G159)*100</f>
        <v>#NAME?</v>
      </c>
      <c r="G159" s="272" t="e">
        <f ca="1">INT(SUM(G160:G164)+(SUM(F160:F164))%)</f>
        <v>#NAME?</v>
      </c>
      <c r="H159" s="271" t="e">
        <f ca="1">(SUM(I160:I164)+SUM(H160:H164)%-I159)*100</f>
        <v>#NAME?</v>
      </c>
      <c r="I159" s="272" t="e">
        <f ca="1">INT(SUM(I160:I164)+(SUM(H160:H164))%)</f>
        <v>#NAME?</v>
      </c>
      <c r="J159" s="271" t="e">
        <f t="shared" ca="1" si="8"/>
        <v>#NAME?</v>
      </c>
      <c r="K159" s="275" t="e">
        <f t="shared" ca="1" si="9"/>
        <v>#NAME?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 t="e">
        <f ca="1">_mod2(SUM(ش7!G160,ش7!F160%,ش8!G160,ش8!F160%,ش9!G160,ش9!F160%),1)*100</f>
        <v>#NAME?</v>
      </c>
      <c r="G160" s="13">
        <f>INT(SUM(ش7!G160,ش7!F160%,ش8!G160,ش8!F160%,ش9!G160,ش9!F160%))</f>
        <v>0</v>
      </c>
      <c r="H160" s="161" t="e">
        <f ca="1">م2!J160</f>
        <v>#NAME?</v>
      </c>
      <c r="I160" s="160" t="e">
        <f ca="1">م2!K160</f>
        <v>#NAME?</v>
      </c>
      <c r="J160" s="161" t="e">
        <f t="shared" ca="1" si="8"/>
        <v>#NAME?</v>
      </c>
      <c r="K160" s="163" t="e">
        <f t="shared" ca="1" si="9"/>
        <v>#NAME?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 t="e">
        <f ca="1">_mod2(SUM(ش7!G161,ش7!F161%,ش8!G161,ش8!F161%,ش9!G161,ش9!F161%),1)*100</f>
        <v>#NAME?</v>
      </c>
      <c r="G161" s="9">
        <f>INT(SUM(ش7!G161,ش7!F161%,ش8!G161,ش8!F161%,ش9!G161,ش9!F161%))</f>
        <v>0</v>
      </c>
      <c r="H161" s="132" t="e">
        <f ca="1">م2!J161</f>
        <v>#NAME?</v>
      </c>
      <c r="I161" s="131" t="e">
        <f ca="1">م2!K161</f>
        <v>#NAME?</v>
      </c>
      <c r="J161" s="132" t="e">
        <f t="shared" ca="1" si="8"/>
        <v>#NAME?</v>
      </c>
      <c r="K161" s="134" t="e">
        <f t="shared" ca="1" si="9"/>
        <v>#NAME?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 t="e">
        <f ca="1">_mod2(SUM(ش7!G162,ش7!F162%,ش8!G162,ش8!F162%,ش9!G162,ش9!F162%),1)*100</f>
        <v>#NAME?</v>
      </c>
      <c r="G162" s="9">
        <f>INT(SUM(ش7!G162,ش7!F162%,ش8!G162,ش8!F162%,ش9!G162,ش9!F162%))</f>
        <v>0</v>
      </c>
      <c r="H162" s="132" t="e">
        <f ca="1">م2!J162</f>
        <v>#NAME?</v>
      </c>
      <c r="I162" s="131" t="e">
        <f ca="1">م2!K162</f>
        <v>#NAME?</v>
      </c>
      <c r="J162" s="132" t="e">
        <f t="shared" ca="1" si="8"/>
        <v>#NAME?</v>
      </c>
      <c r="K162" s="134" t="e">
        <f t="shared" ca="1" si="9"/>
        <v>#NAME?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 t="e">
        <f ca="1">_mod2(SUM(ش7!G163,ش7!F163%,ش8!G163,ش8!F163%,ش9!G163,ش9!F163%),1)*100</f>
        <v>#NAME?</v>
      </c>
      <c r="G163" s="9">
        <f>INT(SUM(ش7!G163,ش7!F163%,ش8!G163,ش8!F163%,ش9!G163,ش9!F163%))</f>
        <v>0</v>
      </c>
      <c r="H163" s="132" t="e">
        <f ca="1">م2!J163</f>
        <v>#NAME?</v>
      </c>
      <c r="I163" s="131" t="e">
        <f ca="1">م2!K163</f>
        <v>#NAME?</v>
      </c>
      <c r="J163" s="132" t="e">
        <f t="shared" ca="1" si="8"/>
        <v>#NAME?</v>
      </c>
      <c r="K163" s="134" t="e">
        <f t="shared" ca="1" si="9"/>
        <v>#NAME?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 t="e">
        <f ca="1">_mod2(SUM(ش7!G164,ش7!F164%,ش8!G164,ش8!F164%,ش9!G164,ش9!F164%),1)*100</f>
        <v>#NAME?</v>
      </c>
      <c r="G164" s="12">
        <f>INT(SUM(ش7!G164,ش7!F164%,ش8!G164,ش8!F164%,ش9!G164,ش9!F164%))</f>
        <v>0</v>
      </c>
      <c r="H164" s="150" t="e">
        <f ca="1">م2!J164</f>
        <v>#NAME?</v>
      </c>
      <c r="I164" s="149" t="e">
        <f ca="1">م2!K164</f>
        <v>#NAME?</v>
      </c>
      <c r="J164" s="150" t="e">
        <f t="shared" ca="1" si="8"/>
        <v>#NAME?</v>
      </c>
      <c r="K164" s="152" t="e">
        <f t="shared" ca="1" si="9"/>
        <v>#NAME?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 t="e">
        <f ca="1">F4</f>
        <v>#NAME?</v>
      </c>
      <c r="G166" s="200" t="e">
        <f ca="1">G4</f>
        <v>#NAME?</v>
      </c>
      <c r="H166" s="199" t="e">
        <f ca="1">H4</f>
        <v>#NAME?</v>
      </c>
      <c r="I166" s="200" t="e">
        <f ca="1">I4</f>
        <v>#NAME?</v>
      </c>
      <c r="J166" s="265" t="e">
        <f ca="1">(SUM(G166,I166)+SUM(F166,H166)%-K166)*100</f>
        <v>#NAME?</v>
      </c>
      <c r="K166" s="269" t="e">
        <f ca="1">INT(SUM(G166,I166)+SUM(F166,H166)%)</f>
        <v>#NAME?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 t="e">
        <f ca="1">F51</f>
        <v>#NAME?</v>
      </c>
      <c r="G167" s="117" t="e">
        <f ca="1">G51</f>
        <v>#NAME?</v>
      </c>
      <c r="H167" s="118" t="e">
        <f ca="1">H51</f>
        <v>#NAME?</v>
      </c>
      <c r="I167" s="117" t="e">
        <f ca="1">I51</f>
        <v>#NAME?</v>
      </c>
      <c r="J167" s="271" t="e">
        <f ca="1">(SUM(G167,I167)+SUM(F167,H167)%-K167)*100</f>
        <v>#NAME?</v>
      </c>
      <c r="K167" s="275" t="e">
        <f ca="1">INT(SUM(G167,I167)+SUM(F167,H167)%)</f>
        <v>#NAME?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 t="e">
        <f ca="1">F67</f>
        <v>#NAME?</v>
      </c>
      <c r="G168" s="117" t="e">
        <f ca="1">G67</f>
        <v>#NAME?</v>
      </c>
      <c r="H168" s="118" t="e">
        <f ca="1">H67</f>
        <v>#NAME?</v>
      </c>
      <c r="I168" s="117" t="e">
        <f ca="1">I67</f>
        <v>#NAME?</v>
      </c>
      <c r="J168" s="271" t="e">
        <f ca="1">(SUM(G168,I168)+SUM(F168,H168)%-K168)*100</f>
        <v>#NAME?</v>
      </c>
      <c r="K168" s="275" t="e">
        <f ca="1">INT(SUM(G168,I168)+SUM(F168,H168)%)</f>
        <v>#NAME?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 t="e">
        <f ca="1">F144</f>
        <v>#NAME?</v>
      </c>
      <c r="G169" s="117" t="e">
        <f ca="1">G144</f>
        <v>#NAME?</v>
      </c>
      <c r="H169" s="118" t="e">
        <f ca="1">H144</f>
        <v>#NAME?</v>
      </c>
      <c r="I169" s="117" t="e">
        <f ca="1">I144</f>
        <v>#NAME?</v>
      </c>
      <c r="J169" s="271" t="e">
        <f ca="1">(SUM(G169,I169)+SUM(F169,H169)%-K169)*100</f>
        <v>#NAME?</v>
      </c>
      <c r="K169" s="275" t="e">
        <f ca="1">INT(SUM(G169,I169)+SUM(F169,H169)%)</f>
        <v>#NAME?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 t="e">
        <f ca="1">(SUM(G166:G169)+SUM(F166:F169)%-G170)*100</f>
        <v>#NAME?</v>
      </c>
      <c r="G170" s="272" t="e">
        <f ca="1">INT(SUM(G166:G169)+(SUM(F166:F169))%)</f>
        <v>#NAME?</v>
      </c>
      <c r="H170" s="271" t="e">
        <f ca="1">(SUM(I166:I169)+SUM(H166:H169)%-I170)*100</f>
        <v>#NAME?</v>
      </c>
      <c r="I170" s="272" t="e">
        <f ca="1">INT(SUM(I166:I169)+(SUM(H166:H169))%)</f>
        <v>#NAME?</v>
      </c>
      <c r="J170" s="271" t="e">
        <f ca="1">(SUM(G170,I170)+SUM(F170,H170)%-K170)*100</f>
        <v>#NAME?</v>
      </c>
      <c r="K170" s="275" t="e">
        <f ca="1">INT(SUM(G170,I170)+SUM(F170,H170)%)</f>
        <v>#NAME?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/>
      <c r="G171" s="11"/>
      <c r="H171" s="118"/>
      <c r="I171" s="117"/>
      <c r="J171" s="271"/>
      <c r="K171" s="275"/>
    </row>
    <row r="172" spans="1:11" ht="30" customHeight="1" thickTop="1" thickBot="1">
      <c r="A172" s="466"/>
      <c r="B172" s="466"/>
      <c r="C172" s="466"/>
      <c r="D172" s="466"/>
      <c r="E172" s="533"/>
      <c r="F172" s="50"/>
      <c r="G172" s="232"/>
      <c r="H172" s="194"/>
      <c r="I172" s="193"/>
      <c r="J172" s="290"/>
      <c r="K172" s="291"/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المدة الثالثة2021م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المدة الجارية</v>
      </c>
      <c r="G175" s="487">
        <f>G$2</f>
        <v>0</v>
      </c>
      <c r="H175" s="486" t="str">
        <f>$H$2</f>
        <v>المدة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 t="e">
        <f ca="1">(SUM(G178,G193)+SUM(F178,F193)%-G177)*100</f>
        <v>#NAME?</v>
      </c>
      <c r="G177" s="272" t="e">
        <f ca="1">INT(SUM(G178,G193)+(SUM(F178,F193))%)</f>
        <v>#NAME?</v>
      </c>
      <c r="H177" s="271" t="e">
        <f ca="1">(SUM(I178,I193)+SUM(H178,H193)%-I177)*100</f>
        <v>#NAME?</v>
      </c>
      <c r="I177" s="273" t="e">
        <f ca="1">INT(SUM(I178,I193)+(SUM(H178,H193))%)</f>
        <v>#NAME?</v>
      </c>
      <c r="J177" s="274" t="e">
        <f t="shared" ref="J177:J202" ca="1" si="10">(SUM(G177,I177)+SUM(F177,H177)%-K177)*100</f>
        <v>#NAME?</v>
      </c>
      <c r="K177" s="275" t="e">
        <f t="shared" ref="K177:K202" ca="1" si="11">INT(SUM(G177,I177)+SUM(F177,H177)%)</f>
        <v>#NAME?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 t="e">
        <f ca="1">(SUM(G179,G181,G183,G186,G192)+SUM(F179,F181,F183,F186,F192)%-G178)*100</f>
        <v>#NAME?</v>
      </c>
      <c r="G178" s="272" t="e">
        <f ca="1">INT(SUM(G179,G181,G183,G186,G192)+(SUM(F179,F181,F183,F186,F192))%)</f>
        <v>#NAME?</v>
      </c>
      <c r="H178" s="271" t="e">
        <f ca="1">(SUM(I179,I181,I183,I186,I192)+SUM(H179,H181,H183,H186,H192)%-I178)*100</f>
        <v>#NAME?</v>
      </c>
      <c r="I178" s="273" t="e">
        <f ca="1">INT(SUM(I179,I181,I183,I186,I192)+(SUM(H179,H181,H183,H186,H192))%)</f>
        <v>#NAME?</v>
      </c>
      <c r="J178" s="274" t="e">
        <f t="shared" ca="1" si="10"/>
        <v>#NAME?</v>
      </c>
      <c r="K178" s="275" t="e">
        <f t="shared" ca="1" si="11"/>
        <v>#NAME?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 t="e">
        <f ca="1">(SUM(G180)+SUM(F180)%-G179)*100</f>
        <v>#NAME?</v>
      </c>
      <c r="G179" s="272" t="e">
        <f ca="1">INT(SUM(G180)+(SUM(F180))%)</f>
        <v>#NAME?</v>
      </c>
      <c r="H179" s="271" t="e">
        <f ca="1">(SUM(I180)+SUM(H180)%-I179)*100</f>
        <v>#NAME?</v>
      </c>
      <c r="I179" s="273" t="e">
        <f ca="1">INT(SUM(I180)+(SUM(H180))%)</f>
        <v>#NAME?</v>
      </c>
      <c r="J179" s="274" t="e">
        <f t="shared" ca="1" si="10"/>
        <v>#NAME?</v>
      </c>
      <c r="K179" s="275" t="e">
        <f t="shared" ca="1" si="11"/>
        <v>#NAME?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 t="e">
        <f ca="1">_mod2(SUM(ش7!G180,ش7!F180%,ش8!G180,ش8!F180%,ش9!G180,ش9!F180%),1)*100</f>
        <v>#NAME?</v>
      </c>
      <c r="G180" s="16">
        <f>INT(SUM(ش7!G180,ش7!F180%,ش8!G180,ش8!F180%,ش9!G180,ش9!F180%))</f>
        <v>0</v>
      </c>
      <c r="H180" s="189" t="e">
        <f ca="1">م2!J180</f>
        <v>#NAME?</v>
      </c>
      <c r="I180" s="190" t="e">
        <f ca="1">م2!K180</f>
        <v>#NAME?</v>
      </c>
      <c r="J180" s="188" t="e">
        <f t="shared" ca="1" si="10"/>
        <v>#NAME?</v>
      </c>
      <c r="K180" s="191" t="e">
        <f t="shared" ca="1" si="11"/>
        <v>#NAME?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 t="e">
        <f ca="1">(SUM(G182)+SUM(F182)%-G181)*100</f>
        <v>#NAME?</v>
      </c>
      <c r="G181" s="272" t="e">
        <f ca="1">INT(SUM(G182)+(SUM(F182))%)</f>
        <v>#NAME?</v>
      </c>
      <c r="H181" s="271" t="e">
        <f ca="1">(SUM(I182)+SUM(H182)%-I181)*100</f>
        <v>#NAME?</v>
      </c>
      <c r="I181" s="273" t="e">
        <f ca="1">INT(SUM(I182)+(SUM(H182))%)</f>
        <v>#NAME?</v>
      </c>
      <c r="J181" s="274" t="e">
        <f t="shared" ca="1" si="10"/>
        <v>#NAME?</v>
      </c>
      <c r="K181" s="275" t="e">
        <f t="shared" ca="1" si="11"/>
        <v>#NAME?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 t="e">
        <f ca="1">_mod2(SUM(ش7!G182,ش7!F182%,ش8!G182,ش8!F182%,ش9!G182,ش9!F182%),1)*100</f>
        <v>#NAME?</v>
      </c>
      <c r="G182" s="16">
        <f>INT(SUM(ش7!G182,ش7!F182%,ش8!G182,ش8!F182%,ش9!G182,ش9!F182%))</f>
        <v>0</v>
      </c>
      <c r="H182" s="189" t="e">
        <f ca="1">م2!J182</f>
        <v>#NAME?</v>
      </c>
      <c r="I182" s="190" t="e">
        <f ca="1">م2!K182</f>
        <v>#NAME?</v>
      </c>
      <c r="J182" s="188" t="e">
        <f t="shared" ca="1" si="10"/>
        <v>#NAME?</v>
      </c>
      <c r="K182" s="191" t="e">
        <f t="shared" ca="1" si="11"/>
        <v>#NAME?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 t="e">
        <f ca="1">(SUM(G184:G185)+SUM(F184:F185)%-G183)*100</f>
        <v>#NAME?</v>
      </c>
      <c r="G183" s="272" t="e">
        <f ca="1">INT(SUM(G184:G185)+(SUM(F184:F185))%)</f>
        <v>#NAME?</v>
      </c>
      <c r="H183" s="271" t="e">
        <f ca="1">(SUM(I184:I185)+SUM(H184:H185)%-I183)*100</f>
        <v>#NAME?</v>
      </c>
      <c r="I183" s="273" t="e">
        <f ca="1">INT(SUM(I184:I185)+(SUM(H184:H185))%)</f>
        <v>#NAME?</v>
      </c>
      <c r="J183" s="274" t="e">
        <f t="shared" ca="1" si="10"/>
        <v>#NAME?</v>
      </c>
      <c r="K183" s="275" t="e">
        <f t="shared" ca="1" si="11"/>
        <v>#NAME?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 t="e">
        <f ca="1">_mod2(SUM(ش7!G184,ش7!F184%,ش8!G184,ش8!F184%,ش9!G184,ش9!F184%),1)*100</f>
        <v>#NAME?</v>
      </c>
      <c r="G184" s="13">
        <f>INT(SUM(ش7!G184,ش7!F184%,ش8!G184,ش8!F184%,ش9!G184,ش9!F184%))</f>
        <v>0</v>
      </c>
      <c r="H184" s="161" t="e">
        <f ca="1">م2!J184</f>
        <v>#NAME?</v>
      </c>
      <c r="I184" s="162" t="e">
        <f ca="1">م2!K184</f>
        <v>#NAME?</v>
      </c>
      <c r="J184" s="159" t="e">
        <f t="shared" ca="1" si="10"/>
        <v>#NAME?</v>
      </c>
      <c r="K184" s="163" t="e">
        <f t="shared" ca="1" si="11"/>
        <v>#NAME?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 t="e">
        <f ca="1">_mod2(SUM(ش7!G185,ش7!F185%,ش8!G185,ش8!F185%,ش9!G185,ش9!F185%),1)*100</f>
        <v>#NAME?</v>
      </c>
      <c r="G185" s="14">
        <f>INT(SUM(ش7!G185,ش7!F185%,ش8!G185,ش8!F185%,ش9!G185,ش9!F185%))</f>
        <v>0</v>
      </c>
      <c r="H185" s="167" t="e">
        <f ca="1">م2!J185</f>
        <v>#NAME?</v>
      </c>
      <c r="I185" s="168" t="e">
        <f ca="1">م2!K185</f>
        <v>#NAME?</v>
      </c>
      <c r="J185" s="165" t="e">
        <f t="shared" ca="1" si="10"/>
        <v>#NAME?</v>
      </c>
      <c r="K185" s="169" t="e">
        <f t="shared" ca="1" si="11"/>
        <v>#NAME?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 t="e">
        <f ca="1">(SUM(G187:G191)+SUM(F187:F191)%-G186)*100</f>
        <v>#NAME?</v>
      </c>
      <c r="G186" s="272" t="e">
        <f ca="1">INT(SUM(G187:G191)+(SUM(F187:F191))%)</f>
        <v>#NAME?</v>
      </c>
      <c r="H186" s="271" t="e">
        <f ca="1">(SUM(I187:I191)+SUM(H187:H191)%-I186)*100</f>
        <v>#NAME?</v>
      </c>
      <c r="I186" s="273" t="e">
        <f ca="1">INT(SUM(I187:I191)+(SUM(H187:H191))%)</f>
        <v>#NAME?</v>
      </c>
      <c r="J186" s="274" t="e">
        <f t="shared" ca="1" si="10"/>
        <v>#NAME?</v>
      </c>
      <c r="K186" s="275" t="e">
        <f t="shared" ca="1" si="11"/>
        <v>#NAME?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 t="e">
        <f ca="1">_mod2(SUM(ش7!G187,ش7!F187%,ش8!G187,ش8!F187%,ش9!G187,ش9!F187%),1)*100</f>
        <v>#NAME?</v>
      </c>
      <c r="G187" s="13">
        <f>INT(SUM(ش7!G187,ش7!F187%,ش8!G187,ش8!F187%,ش9!G187,ش9!F187%))</f>
        <v>0</v>
      </c>
      <c r="H187" s="161" t="e">
        <f ca="1">م2!J187</f>
        <v>#NAME?</v>
      </c>
      <c r="I187" s="162" t="e">
        <f ca="1">م2!K187</f>
        <v>#NAME?</v>
      </c>
      <c r="J187" s="159" t="e">
        <f t="shared" ca="1" si="10"/>
        <v>#NAME?</v>
      </c>
      <c r="K187" s="163" t="e">
        <f t="shared" ca="1" si="11"/>
        <v>#NAME?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 t="e">
        <f ca="1">_mod2(SUM(ش7!G188,ش7!F188%,ش8!G188,ش8!F188%,ش9!G188,ش9!F188%),1)*100</f>
        <v>#NAME?</v>
      </c>
      <c r="G188" s="9">
        <f>INT(SUM(ش7!G188,ش7!F188%,ش8!G188,ش8!F188%,ش9!G188,ش9!F188%))</f>
        <v>0</v>
      </c>
      <c r="H188" s="132" t="e">
        <f ca="1">م2!J188</f>
        <v>#NAME?</v>
      </c>
      <c r="I188" s="133" t="e">
        <f ca="1">م2!K188</f>
        <v>#NAME?</v>
      </c>
      <c r="J188" s="130" t="e">
        <f t="shared" ca="1" si="10"/>
        <v>#NAME?</v>
      </c>
      <c r="K188" s="134" t="e">
        <f t="shared" ca="1" si="11"/>
        <v>#NAME?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 t="e">
        <f ca="1">_mod2(SUM(ش7!G189,ش7!F189%,ش8!G189,ش8!F189%,ش9!G189,ش9!F189%),1)*100</f>
        <v>#NAME?</v>
      </c>
      <c r="G189" s="9">
        <f>INT(SUM(ش7!G189,ش7!F189%,ش8!G189,ش8!F189%,ش9!G189,ش9!F189%))</f>
        <v>0</v>
      </c>
      <c r="H189" s="132" t="e">
        <f ca="1">م2!J189</f>
        <v>#NAME?</v>
      </c>
      <c r="I189" s="133" t="e">
        <f ca="1">م2!K189</f>
        <v>#NAME?</v>
      </c>
      <c r="J189" s="130" t="e">
        <f t="shared" ca="1" si="10"/>
        <v>#NAME?</v>
      </c>
      <c r="K189" s="134" t="e">
        <f t="shared" ca="1" si="11"/>
        <v>#NAME?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 t="e">
        <f ca="1">_mod2(SUM(ش7!G190,ش7!F190%,ش8!G190,ش8!F190%,ش9!G190,ش9!F190%),1)*100</f>
        <v>#NAME?</v>
      </c>
      <c r="G190" s="9">
        <f>INT(SUM(ش7!G190,ش7!F190%,ش8!G190,ش8!F190%,ش9!G190,ش9!F190%))</f>
        <v>0</v>
      </c>
      <c r="H190" s="132" t="e">
        <f ca="1">م2!J190</f>
        <v>#NAME?</v>
      </c>
      <c r="I190" s="133" t="e">
        <f ca="1">م2!K190</f>
        <v>#NAME?</v>
      </c>
      <c r="J190" s="130" t="e">
        <f t="shared" ca="1" si="10"/>
        <v>#NAME?</v>
      </c>
      <c r="K190" s="134" t="e">
        <f t="shared" ca="1" si="11"/>
        <v>#NAME?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 t="e">
        <f ca="1">_mod2(SUM(ش7!G191,ش7!F191%,ش8!G191,ش8!F191%,ش9!G191,ش9!F191%),1)*100</f>
        <v>#NAME?</v>
      </c>
      <c r="G191" s="14">
        <f>INT(SUM(ش7!G191,ش7!F191%,ش8!G191,ش8!F191%,ش9!G191,ش9!F191%))</f>
        <v>0</v>
      </c>
      <c r="H191" s="167" t="e">
        <f ca="1">م2!J191</f>
        <v>#NAME?</v>
      </c>
      <c r="I191" s="168" t="e">
        <f ca="1">م2!K191</f>
        <v>#NAME?</v>
      </c>
      <c r="J191" s="165" t="e">
        <f t="shared" ca="1" si="10"/>
        <v>#NAME?</v>
      </c>
      <c r="K191" s="169" t="e">
        <f t="shared" ca="1" si="11"/>
        <v>#NAME?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 t="e">
        <f ca="1">_mod2(SUM(ش7!G192,ش7!F192%,ش8!G192,ش8!F192%,ش9!G192,ش9!F192%),1)*100</f>
        <v>#NAME?</v>
      </c>
      <c r="G192" s="297">
        <f>INT(SUM(ش7!G192,ش7!F192%,ش8!G192,ش8!F192%,ش9!G192,ش9!F192%))</f>
        <v>0</v>
      </c>
      <c r="H192" s="298" t="e">
        <f ca="1">م2!J192</f>
        <v>#NAME?</v>
      </c>
      <c r="I192" s="299" t="e">
        <f ca="1">م2!K192</f>
        <v>#NAME?</v>
      </c>
      <c r="J192" s="296" t="e">
        <f t="shared" ca="1" si="10"/>
        <v>#NAME?</v>
      </c>
      <c r="K192" s="300" t="e">
        <f t="shared" ca="1" si="11"/>
        <v>#NAME?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 t="e">
        <f ca="1">(SUM(G194,G197,G200)+SUM(F194,F197,F200)%-G193)*100</f>
        <v>#NAME?</v>
      </c>
      <c r="G193" s="272" t="e">
        <f ca="1">INT(SUM(G194,G197,G200)+(SUM(F194,F197,F200))%)</f>
        <v>#NAME?</v>
      </c>
      <c r="H193" s="271" t="e">
        <f ca="1">(SUM(I194,I197,I200)+SUM(H194,H197,H200)%-I193)*100</f>
        <v>#NAME?</v>
      </c>
      <c r="I193" s="273" t="e">
        <f ca="1">INT(SUM(I194,I197,I200)+(SUM(H194,H197,H200))%)</f>
        <v>#NAME?</v>
      </c>
      <c r="J193" s="274" t="e">
        <f t="shared" ca="1" si="10"/>
        <v>#NAME?</v>
      </c>
      <c r="K193" s="275" t="e">
        <f t="shared" ca="1" si="11"/>
        <v>#NAME?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 t="e">
        <f ca="1">(SUM(G195:G196)+SUM(F195:F196)%-G194)*100</f>
        <v>#NAME?</v>
      </c>
      <c r="G194" s="283" t="e">
        <f ca="1">INT(SUM(G195:G196)+(SUM(F195:F196))%)</f>
        <v>#NAME?</v>
      </c>
      <c r="H194" s="284" t="e">
        <f ca="1">(SUM(I195:I196)+SUM(H195:H196)%-I194)*100</f>
        <v>#NAME?</v>
      </c>
      <c r="I194" s="285" t="e">
        <f ca="1">INT(SUM(I195:I196)+(SUM(H195:H196))%)</f>
        <v>#NAME?</v>
      </c>
      <c r="J194" s="282" t="e">
        <f t="shared" ca="1" si="10"/>
        <v>#NAME?</v>
      </c>
      <c r="K194" s="286" t="e">
        <f t="shared" ca="1" si="11"/>
        <v>#NAME?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 t="e">
        <f ca="1">_mod2(SUM(ش7!G195,ش7!F195%,ش8!G195,ش8!F195%,ش9!G195,ش9!F195%),1)*100</f>
        <v>#NAME?</v>
      </c>
      <c r="G195" s="13">
        <f>INT(SUM(ش7!G195,ش7!F195%,ش8!G195,ش8!F195%,ش9!G195,ش9!F195%))</f>
        <v>0</v>
      </c>
      <c r="H195" s="161" t="e">
        <f ca="1">م2!J195</f>
        <v>#NAME?</v>
      </c>
      <c r="I195" s="162" t="e">
        <f ca="1">م2!K195</f>
        <v>#NAME?</v>
      </c>
      <c r="J195" s="159" t="e">
        <f t="shared" ca="1" si="10"/>
        <v>#NAME?</v>
      </c>
      <c r="K195" s="163" t="e">
        <f t="shared" ca="1" si="11"/>
        <v>#NAME?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 t="e">
        <f ca="1">_mod2(SUM(ش7!G196,ش7!F196%,ش8!G196,ش8!F196%,ش9!G196,ش9!F196%),1)*100</f>
        <v>#NAME?</v>
      </c>
      <c r="G196" s="14">
        <f>INT(SUM(ش7!G196,ش7!F196%,ش8!G196,ش8!F196%,ش9!G196,ش9!F196%))</f>
        <v>0</v>
      </c>
      <c r="H196" s="167" t="e">
        <f ca="1">م2!J196</f>
        <v>#NAME?</v>
      </c>
      <c r="I196" s="168" t="e">
        <f ca="1">م2!K196</f>
        <v>#NAME?</v>
      </c>
      <c r="J196" s="165" t="e">
        <f t="shared" ca="1" si="10"/>
        <v>#NAME?</v>
      </c>
      <c r="K196" s="169" t="e">
        <f t="shared" ca="1" si="11"/>
        <v>#NAME?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 t="e">
        <f ca="1">(SUM(G198:G199)+SUM(F198:F199)%-G197)*100</f>
        <v>#NAME?</v>
      </c>
      <c r="G197" s="272" t="e">
        <f ca="1">INT(SUM(G198:G199)+(SUM(F198:F199))%)</f>
        <v>#NAME?</v>
      </c>
      <c r="H197" s="271" t="e">
        <f ca="1">(SUM(I198:I199)+SUM(H198:H199)%-I197)*100</f>
        <v>#NAME?</v>
      </c>
      <c r="I197" s="273" t="e">
        <f ca="1">INT(SUM(I198:I199)+(SUM(H198:H199))%)</f>
        <v>#NAME?</v>
      </c>
      <c r="J197" s="274" t="e">
        <f t="shared" ca="1" si="10"/>
        <v>#NAME?</v>
      </c>
      <c r="K197" s="275" t="e">
        <f t="shared" ca="1" si="11"/>
        <v>#NAME?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 t="e">
        <f ca="1">_mod2(SUM(ش7!G198,ش7!F198%,ش8!G198,ش8!F198%,ش9!G198,ش9!F198%),1)*100</f>
        <v>#NAME?</v>
      </c>
      <c r="G198" s="13">
        <f>INT(SUM(ش7!G198,ش7!F198%,ش8!G198,ش8!F198%,ش9!G198,ش9!F198%))</f>
        <v>0</v>
      </c>
      <c r="H198" s="161" t="e">
        <f ca="1">م2!J198</f>
        <v>#NAME?</v>
      </c>
      <c r="I198" s="162" t="e">
        <f ca="1">م2!K198</f>
        <v>#NAME?</v>
      </c>
      <c r="J198" s="159" t="e">
        <f t="shared" ca="1" si="10"/>
        <v>#NAME?</v>
      </c>
      <c r="K198" s="163" t="e">
        <f t="shared" ca="1" si="11"/>
        <v>#NAME?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 t="e">
        <f ca="1">_mod2(SUM(ش7!G199,ش7!F199%,ش8!G199,ش8!F199%,ش9!G199,ش9!F199%),1)*100</f>
        <v>#NAME?</v>
      </c>
      <c r="G199" s="14">
        <f>INT(SUM(ش7!G199,ش7!F199%,ش8!G199,ش8!F199%,ش9!G199,ش9!F199%))</f>
        <v>0</v>
      </c>
      <c r="H199" s="167" t="e">
        <f ca="1">م2!J199</f>
        <v>#NAME?</v>
      </c>
      <c r="I199" s="168" t="e">
        <f ca="1">م2!K199</f>
        <v>#NAME?</v>
      </c>
      <c r="J199" s="165" t="e">
        <f t="shared" ca="1" si="10"/>
        <v>#NAME?</v>
      </c>
      <c r="K199" s="169" t="e">
        <f t="shared" ca="1" si="11"/>
        <v>#NAME?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 t="e">
        <f ca="1">(SUM(G201:G202)+SUM(F201:F202)%-G200)*100</f>
        <v>#NAME?</v>
      </c>
      <c r="G200" s="272" t="e">
        <f ca="1">INT(SUM(G201:G202)+(SUM(F201:F202))%)</f>
        <v>#NAME?</v>
      </c>
      <c r="H200" s="271" t="e">
        <f ca="1">(SUM(I201:I202)+SUM(H201:H202)%-I200)*100</f>
        <v>#NAME?</v>
      </c>
      <c r="I200" s="273" t="e">
        <f ca="1">INT(SUM(I201:I202)+(SUM(H201:H202))%)</f>
        <v>#NAME?</v>
      </c>
      <c r="J200" s="274" t="e">
        <f t="shared" ca="1" si="10"/>
        <v>#NAME?</v>
      </c>
      <c r="K200" s="275" t="e">
        <f t="shared" ca="1" si="11"/>
        <v>#NAME?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 t="e">
        <f ca="1">_mod2(SUM(ش7!G201,ش7!F201%,ش8!G201,ش8!F201%,ش9!G201,ش9!F201%),1)*100</f>
        <v>#NAME?</v>
      </c>
      <c r="G201" s="13">
        <f>INT(SUM(ش7!G201,ش7!F201%,ش8!G201,ش8!F201%,ش9!G201,ش9!F201%))</f>
        <v>0</v>
      </c>
      <c r="H201" s="161" t="e">
        <f ca="1">م2!J201</f>
        <v>#NAME?</v>
      </c>
      <c r="I201" s="162" t="e">
        <f ca="1">م2!K201</f>
        <v>#NAME?</v>
      </c>
      <c r="J201" s="159" t="e">
        <f t="shared" ca="1" si="10"/>
        <v>#NAME?</v>
      </c>
      <c r="K201" s="163" t="e">
        <f t="shared" ca="1" si="11"/>
        <v>#NAME?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 t="e">
        <f ca="1">_mod2(SUM(ش7!G202,ش7!F202%,ش8!G202,ش8!F202%,ش9!G202,ش9!F202%),1)*100</f>
        <v>#NAME?</v>
      </c>
      <c r="G202" s="12">
        <f>INT(SUM(ش7!G202,ش7!F202%,ش8!G202,ش8!F202%,ش9!G202,ش9!F202%))</f>
        <v>0</v>
      </c>
      <c r="H202" s="150" t="e">
        <f ca="1">م2!J202</f>
        <v>#NAME?</v>
      </c>
      <c r="I202" s="151" t="e">
        <f ca="1">م2!K202</f>
        <v>#NAME?</v>
      </c>
      <c r="J202" s="148" t="e">
        <f t="shared" ca="1" si="10"/>
        <v>#NAME?</v>
      </c>
      <c r="K202" s="152" t="e">
        <f t="shared" ca="1" si="11"/>
        <v>#NAME?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 t="e">
        <f ca="1">(SUM(G205,G239,G250,G262)+SUM(F205,F239,F250,F262)%-G204)*100</f>
        <v>#NAME?</v>
      </c>
      <c r="G204" s="267" t="e">
        <f ca="1">INT(SUM(G205,G239,G250,G262)+(SUM(F205,F239,F250,F262))%)</f>
        <v>#NAME?</v>
      </c>
      <c r="H204" s="268" t="e">
        <f ca="1">(SUM(I205,I239,I250,I262)+SUM(H205,H239,H250,H262)%-I204)*100</f>
        <v>#NAME?</v>
      </c>
      <c r="I204" s="267" t="e">
        <f ca="1">INT(SUM(I205,I239,I250,I262)+(SUM(H205,H239,H250,H262))%)</f>
        <v>#NAME?</v>
      </c>
      <c r="J204" s="268" t="e">
        <f t="shared" ref="J204:J219" ca="1" si="12">(SUM(G204,I204)+SUM(F204,H204)%-K204)*100</f>
        <v>#NAME?</v>
      </c>
      <c r="K204" s="269" t="e">
        <f t="shared" ref="K204:K219" ca="1" si="13">INT(SUM(G204,I204)+SUM(F204,H204)%)</f>
        <v>#NAME?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 t="e">
        <f ca="1">(SUM(G206,G209,G211,G214,G219,G227,G231,G235)+SUM(F206,F209,F211,F214,F219,F227,F231,F235)%-G205)*100</f>
        <v>#NAME?</v>
      </c>
      <c r="G205" s="273" t="e">
        <f ca="1">INT(SUM(G206,G209,G211,G214,G219,G227,G231,G235)+(SUM(F206,F209,F211,F214,F219,F227,F231,F235))%)</f>
        <v>#NAME?</v>
      </c>
      <c r="H205" s="274" t="e">
        <f ca="1">(SUM(I206,I209,I211,I214,I219,I227,I231,I235)+SUM(H206,H209,H211,H214,H219,H227,H231,H235)%-I205)*100</f>
        <v>#NAME?</v>
      </c>
      <c r="I205" s="273" t="e">
        <f ca="1">INT(SUM(I206,I209,I211,I214,I219,I227,I231,I235)+(SUM(H206,H209,H211,H214,H219,H227,H231,H235))%)</f>
        <v>#NAME?</v>
      </c>
      <c r="J205" s="274" t="e">
        <f t="shared" ca="1" si="12"/>
        <v>#NAME?</v>
      </c>
      <c r="K205" s="275" t="e">
        <f t="shared" ca="1" si="13"/>
        <v>#NAME?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 t="e">
        <f ca="1">(SUM(G207:G208)+SUM(F207:F208)%-G206)*100</f>
        <v>#NAME?</v>
      </c>
      <c r="G206" s="273" t="e">
        <f ca="1">INT(SUM(G207:G208)+(SUM(F207:F208))%)</f>
        <v>#NAME?</v>
      </c>
      <c r="H206" s="274" t="e">
        <f ca="1">(SUM(I207:I208)+SUM(H207:H208)%-I206)*100</f>
        <v>#NAME?</v>
      </c>
      <c r="I206" s="273" t="e">
        <f ca="1">INT(SUM(I207:I208)+(SUM(H207:H208))%)</f>
        <v>#NAME?</v>
      </c>
      <c r="J206" s="274" t="e">
        <f t="shared" ca="1" si="12"/>
        <v>#NAME?</v>
      </c>
      <c r="K206" s="275" t="e">
        <f t="shared" ca="1" si="13"/>
        <v>#NAME?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 t="e">
        <f ca="1">_mod2(SUM(ش7!G207,ش7!F207%,ش8!G207,ش8!F207%,ش9!G207,ش9!F207%),1)*100</f>
        <v>#NAME?</v>
      </c>
      <c r="G207" s="17">
        <f>INT(SUM(ش7!G207,ش7!F207%,ش8!G207,ش8!F207%,ش9!G207,ش9!F207%))</f>
        <v>0</v>
      </c>
      <c r="H207" s="159" t="e">
        <f ca="1">م2!J207</f>
        <v>#NAME?</v>
      </c>
      <c r="I207" s="162" t="e">
        <f ca="1">م2!K207</f>
        <v>#NAME?</v>
      </c>
      <c r="J207" s="159" t="e">
        <f t="shared" ca="1" si="12"/>
        <v>#NAME?</v>
      </c>
      <c r="K207" s="163" t="e">
        <f t="shared" ca="1" si="13"/>
        <v>#NAME?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 t="e">
        <f ca="1">_mod2(SUM(ش7!G208,ش7!F208%,ش8!G208,ش8!F208%,ش9!G208,ش9!F208%),1)*100</f>
        <v>#NAME?</v>
      </c>
      <c r="G208" s="18">
        <f>INT(SUM(ش7!G208,ش7!F208%,ش8!G208,ش8!F208%,ش9!G208,ش9!F208%))</f>
        <v>0</v>
      </c>
      <c r="H208" s="165" t="e">
        <f ca="1">م2!J208</f>
        <v>#NAME?</v>
      </c>
      <c r="I208" s="168" t="e">
        <f ca="1">م2!K208</f>
        <v>#NAME?</v>
      </c>
      <c r="J208" s="165" t="e">
        <f t="shared" ca="1" si="12"/>
        <v>#NAME?</v>
      </c>
      <c r="K208" s="169" t="e">
        <f t="shared" ca="1" si="13"/>
        <v>#NAME?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 t="e">
        <f ca="1">(SUM(G210)+SUM(F210)%-G209)*100</f>
        <v>#NAME?</v>
      </c>
      <c r="G209" s="273" t="e">
        <f ca="1">INT(SUM(G210)+(SUM(F210))%)</f>
        <v>#NAME?</v>
      </c>
      <c r="H209" s="274" t="e">
        <f ca="1">(SUM(I210)+SUM(H210)%-I209)*100</f>
        <v>#NAME?</v>
      </c>
      <c r="I209" s="273" t="e">
        <f ca="1">INT(SUM(I210)+(SUM(H210))%)</f>
        <v>#NAME?</v>
      </c>
      <c r="J209" s="274" t="e">
        <f t="shared" ca="1" si="12"/>
        <v>#NAME?</v>
      </c>
      <c r="K209" s="275" t="e">
        <f t="shared" ca="1" si="13"/>
        <v>#NAME?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 t="e">
        <f ca="1">_mod2(SUM(ش7!G210,ش7!F210%,ش8!G210,ش8!F210%,ش9!G210,ش9!F210%),1)*100</f>
        <v>#NAME?</v>
      </c>
      <c r="G210" s="19">
        <f>INT(SUM(ش7!G210,ش7!F210%,ش8!G210,ش8!F210%,ش9!G210,ش9!F210%))</f>
        <v>108000</v>
      </c>
      <c r="H210" s="188" t="e">
        <f ca="1">م2!J210</f>
        <v>#NAME?</v>
      </c>
      <c r="I210" s="190" t="e">
        <f ca="1">م2!K210</f>
        <v>#NAME?</v>
      </c>
      <c r="J210" s="188" t="e">
        <f t="shared" ca="1" si="12"/>
        <v>#NAME?</v>
      </c>
      <c r="K210" s="191" t="e">
        <f t="shared" ca="1" si="13"/>
        <v>#NAME?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 t="e">
        <f ca="1">(SUM(G212:G213)+SUM(F212:F213)%-G211)*100</f>
        <v>#NAME?</v>
      </c>
      <c r="G211" s="273" t="e">
        <f ca="1">INT(SUM(G212:G213)+(SUM(F212:F213))%)</f>
        <v>#NAME?</v>
      </c>
      <c r="H211" s="274" t="e">
        <f ca="1">(SUM(I212:I213)+SUM(H212:H213)%-I211)*100</f>
        <v>#NAME?</v>
      </c>
      <c r="I211" s="273" t="e">
        <f ca="1">INT(SUM(I212:I213)+(SUM(H212:H213))%)</f>
        <v>#NAME?</v>
      </c>
      <c r="J211" s="274" t="e">
        <f t="shared" ca="1" si="12"/>
        <v>#NAME?</v>
      </c>
      <c r="K211" s="275" t="e">
        <f t="shared" ca="1" si="13"/>
        <v>#NAME?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 t="e">
        <f ca="1">_mod2(SUM(ش7!G212,ش7!F212%,ش8!G212,ش8!F212%,ش9!G212,ش9!F212%),1)*100</f>
        <v>#NAME?</v>
      </c>
      <c r="G212" s="17">
        <f>INT(SUM(ش7!G212,ش7!F212%,ش8!G212,ش8!F212%,ش9!G212,ش9!F212%))</f>
        <v>0</v>
      </c>
      <c r="H212" s="159" t="e">
        <f ca="1">م2!J212</f>
        <v>#NAME?</v>
      </c>
      <c r="I212" s="162" t="e">
        <f ca="1">م2!K212</f>
        <v>#NAME?</v>
      </c>
      <c r="J212" s="159" t="e">
        <f t="shared" ca="1" si="12"/>
        <v>#NAME?</v>
      </c>
      <c r="K212" s="163" t="e">
        <f t="shared" ca="1" si="13"/>
        <v>#NAME?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 t="e">
        <f ca="1">_mod2(SUM(ش7!G213,ش7!F213%,ش8!G213,ش8!F213%,ش9!G213,ش9!F213%),1)*100</f>
        <v>#NAME?</v>
      </c>
      <c r="G213" s="18">
        <f>INT(SUM(ش7!G213,ش7!F213%,ش8!G213,ش8!F213%,ش9!G213,ش9!F213%))</f>
        <v>0</v>
      </c>
      <c r="H213" s="165" t="e">
        <f ca="1">م2!J213</f>
        <v>#NAME?</v>
      </c>
      <c r="I213" s="168" t="e">
        <f ca="1">م2!K213</f>
        <v>#NAME?</v>
      </c>
      <c r="J213" s="165" t="e">
        <f t="shared" ca="1" si="12"/>
        <v>#NAME?</v>
      </c>
      <c r="K213" s="169" t="e">
        <f t="shared" ca="1" si="13"/>
        <v>#NAME?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 t="e">
        <f ca="1">(SUM(G215:G218)+SUM(F215:F218)%-G214)*100</f>
        <v>#NAME?</v>
      </c>
      <c r="G214" s="273" t="e">
        <f ca="1">INT(SUM(G215:G218)+(SUM(F215:F218))%)</f>
        <v>#NAME?</v>
      </c>
      <c r="H214" s="274" t="e">
        <f ca="1">(SUM(I215:I218)+SUM(H215:H218)%-I214)*100</f>
        <v>#NAME?</v>
      </c>
      <c r="I214" s="273" t="e">
        <f ca="1">INT(SUM(I215:I218)+(SUM(H215:H218))%)</f>
        <v>#NAME?</v>
      </c>
      <c r="J214" s="274" t="e">
        <f t="shared" ca="1" si="12"/>
        <v>#NAME?</v>
      </c>
      <c r="K214" s="275" t="e">
        <f t="shared" ca="1" si="13"/>
        <v>#NAME?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 t="e">
        <f ca="1">_mod2(SUM(ش7!G215,ش7!F215%,ش8!G215,ش8!F215%,ش9!G215,ش9!F215%),1)*100</f>
        <v>#NAME?</v>
      </c>
      <c r="G215" s="17">
        <f>INT(SUM(ش7!G215,ش7!F215%,ش8!G215,ش8!F215%,ش9!G215,ش9!F215%))</f>
        <v>0</v>
      </c>
      <c r="H215" s="159" t="e">
        <f ca="1">م2!J215</f>
        <v>#NAME?</v>
      </c>
      <c r="I215" s="162" t="e">
        <f ca="1">م2!K215</f>
        <v>#NAME?</v>
      </c>
      <c r="J215" s="159" t="e">
        <f t="shared" ca="1" si="12"/>
        <v>#NAME?</v>
      </c>
      <c r="K215" s="163" t="e">
        <f t="shared" ca="1" si="13"/>
        <v>#NAME?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 t="e">
        <f ca="1">_mod2(SUM(ش7!G216,ش7!F216%,ش8!G216,ش8!F216%,ش9!G216,ش9!F216%),1)*100</f>
        <v>#NAME?</v>
      </c>
      <c r="G216" s="20">
        <f>INT(SUM(ش7!G216,ش7!F216%,ش8!G216,ش8!F216%,ش9!G216,ش9!F216%))</f>
        <v>0</v>
      </c>
      <c r="H216" s="130" t="e">
        <f ca="1">م2!J216</f>
        <v>#NAME?</v>
      </c>
      <c r="I216" s="133" t="e">
        <f ca="1">م2!K216</f>
        <v>#NAME?</v>
      </c>
      <c r="J216" s="130" t="e">
        <f t="shared" ca="1" si="12"/>
        <v>#NAME?</v>
      </c>
      <c r="K216" s="134" t="e">
        <f t="shared" ca="1" si="13"/>
        <v>#NAME?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 t="e">
        <f ca="1">_mod2(SUM(ش7!G217,ش7!F217%,ش8!G217,ش8!F217%,ش9!G217,ش9!F217%),1)*100</f>
        <v>#NAME?</v>
      </c>
      <c r="G217" s="20">
        <f>INT(SUM(ش7!G217,ش7!F217%,ش8!G217,ش8!F217%,ش9!G217,ش9!F217%))</f>
        <v>39600</v>
      </c>
      <c r="H217" s="130" t="e">
        <f ca="1">م2!J217</f>
        <v>#NAME?</v>
      </c>
      <c r="I217" s="133" t="e">
        <f ca="1">م2!K217</f>
        <v>#NAME?</v>
      </c>
      <c r="J217" s="130" t="e">
        <f t="shared" ca="1" si="12"/>
        <v>#NAME?</v>
      </c>
      <c r="K217" s="134" t="e">
        <f t="shared" ca="1" si="13"/>
        <v>#NAME?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 t="e">
        <f ca="1">_mod2(SUM(ش7!G218,ش7!F218%,ش8!G218,ش8!F218%,ش9!G218,ش9!F218%),1)*100</f>
        <v>#NAME?</v>
      </c>
      <c r="G218" s="22">
        <f>INT(SUM(ش7!G218,ش7!F218%,ش8!G218,ش8!F218%,ش9!G218,ش9!F218%))</f>
        <v>9600</v>
      </c>
      <c r="H218" s="183" t="e">
        <f ca="1">م2!J218</f>
        <v>#NAME?</v>
      </c>
      <c r="I218" s="186" t="e">
        <f ca="1">م2!K218</f>
        <v>#NAME?</v>
      </c>
      <c r="J218" s="183" t="e">
        <f t="shared" ca="1" si="12"/>
        <v>#NAME?</v>
      </c>
      <c r="K218" s="187" t="e">
        <f t="shared" ca="1" si="13"/>
        <v>#NAME?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 t="e">
        <f ca="1">(SUM(G224:G226)+SUM(F224:F226)%-G219)*100</f>
        <v>#NAME?</v>
      </c>
      <c r="G219" s="305" t="e">
        <f ca="1">INT(SUM(G224:G226)+(SUM(F224:F226))%)</f>
        <v>#NAME?</v>
      </c>
      <c r="H219" s="306" t="e">
        <f ca="1">(SUM(I224:I226)+SUM(H224:H226)%-I219)*100</f>
        <v>#NAME?</v>
      </c>
      <c r="I219" s="305" t="e">
        <f ca="1">INT(SUM(I224:I226)+(SUM(H224:H226))%)</f>
        <v>#NAME?</v>
      </c>
      <c r="J219" s="306" t="e">
        <f t="shared" ca="1" si="12"/>
        <v>#NAME?</v>
      </c>
      <c r="K219" s="307" t="e">
        <f t="shared" ca="1" si="13"/>
        <v>#NAME?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المدة الثالثة2021م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المدة الجارية</v>
      </c>
      <c r="G222" s="487">
        <f>G$2</f>
        <v>0</v>
      </c>
      <c r="H222" s="486" t="str">
        <f>$H$2</f>
        <v>المدة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 t="e">
        <f ca="1">_mod2(SUM(ش7!G224,ش7!F224%,ش8!G224,ش8!F224%,ش9!G224,ش9!F224%),1)*100</f>
        <v>#NAME?</v>
      </c>
      <c r="G224" s="15">
        <f>INT(SUM(ش7!G224,ش7!F224%,ش8!G224,ش8!F224%,ش9!G224,ش9!F224%))</f>
        <v>18000</v>
      </c>
      <c r="H224" s="180" t="e">
        <f ca="1">م2!J224</f>
        <v>#NAME?</v>
      </c>
      <c r="I224" s="181" t="e">
        <f ca="1">م2!K224</f>
        <v>#NAME?</v>
      </c>
      <c r="J224" s="179" t="e">
        <f t="shared" ref="J224:J265" ca="1" si="14">(SUM(G224,I224)+SUM(F224,H224)%-K224)*100</f>
        <v>#NAME?</v>
      </c>
      <c r="K224" s="182" t="e">
        <f t="shared" ref="K224:K265" ca="1" si="15">INT(SUM(G224,I224)+SUM(F224,H224)%)</f>
        <v>#NAME?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 t="e">
        <f ca="1">_mod2(SUM(ش7!G225,ش7!F225%,ش8!G225,ش8!F225%,ش9!G225,ش9!F225%),1)*100</f>
        <v>#NAME?</v>
      </c>
      <c r="G225" s="9">
        <f>INT(SUM(ش7!G225,ش7!F225%,ش8!G225,ش8!F225%,ش9!G225,ش9!F225%))</f>
        <v>90000</v>
      </c>
      <c r="H225" s="132" t="e">
        <f ca="1">م2!J225</f>
        <v>#NAME?</v>
      </c>
      <c r="I225" s="133" t="e">
        <f ca="1">م2!K225</f>
        <v>#NAME?</v>
      </c>
      <c r="J225" s="130" t="e">
        <f t="shared" ca="1" si="14"/>
        <v>#NAME?</v>
      </c>
      <c r="K225" s="134" t="e">
        <f t="shared" ca="1" si="15"/>
        <v>#NAME?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 t="e">
        <f ca="1">_mod2(SUM(ش7!G226,ش7!F226%,ش8!G226,ش8!F226%,ش9!G226,ش9!F226%),1)*100</f>
        <v>#NAME?</v>
      </c>
      <c r="G226" s="14">
        <f>INT(SUM(ش7!G226,ش7!F226%,ش8!G226,ش8!F226%,ش9!G226,ش9!F226%))</f>
        <v>0</v>
      </c>
      <c r="H226" s="167" t="e">
        <f ca="1">م2!J226</f>
        <v>#NAME?</v>
      </c>
      <c r="I226" s="168" t="e">
        <f ca="1">م2!K226</f>
        <v>#NAME?</v>
      </c>
      <c r="J226" s="165" t="e">
        <f t="shared" ca="1" si="14"/>
        <v>#NAME?</v>
      </c>
      <c r="K226" s="169" t="e">
        <f t="shared" ca="1" si="15"/>
        <v>#NAME?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 t="e">
        <f ca="1">(SUM(G228:G230)+SUM(F228:F230)%-G227)*100</f>
        <v>#NAME?</v>
      </c>
      <c r="G227" s="272" t="e">
        <f ca="1">INT(SUM(G228:G230)+(SUM(F228:F230))%)</f>
        <v>#NAME?</v>
      </c>
      <c r="H227" s="271" t="e">
        <f ca="1">(SUM(I228:I230)+SUM(H228:H230)%-I227)*100</f>
        <v>#NAME?</v>
      </c>
      <c r="I227" s="273" t="e">
        <f ca="1">INT(SUM(I228:I230)+(SUM(H228:H230))%)</f>
        <v>#NAME?</v>
      </c>
      <c r="J227" s="274" t="e">
        <f t="shared" ca="1" si="14"/>
        <v>#NAME?</v>
      </c>
      <c r="K227" s="275" t="e">
        <f t="shared" ca="1" si="15"/>
        <v>#NAME?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 t="e">
        <f ca="1">_mod2(SUM(ش7!G228,ش7!F228%,ش8!G228,ش8!F228%,ش9!G228,ش9!F228%),1)*100</f>
        <v>#NAME?</v>
      </c>
      <c r="G228" s="13">
        <f>INT(SUM(ش7!G228,ش7!F228%,ش8!G228,ش8!F228%,ش9!G228,ش9!F228%))</f>
        <v>0</v>
      </c>
      <c r="H228" s="161" t="e">
        <f ca="1">م2!J228</f>
        <v>#NAME?</v>
      </c>
      <c r="I228" s="162" t="e">
        <f ca="1">م2!K228</f>
        <v>#NAME?</v>
      </c>
      <c r="J228" s="159" t="e">
        <f t="shared" ca="1" si="14"/>
        <v>#NAME?</v>
      </c>
      <c r="K228" s="163" t="e">
        <f t="shared" ca="1" si="15"/>
        <v>#NAME?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 t="e">
        <f ca="1">_mod2(SUM(ش7!G229,ش7!F229%,ش8!G229,ش8!F229%,ش9!G229,ش9!F229%),1)*100</f>
        <v>#NAME?</v>
      </c>
      <c r="G229" s="9">
        <f>INT(SUM(ش7!G229,ش7!F229%,ش8!G229,ش8!F229%,ش9!G229,ش9!F229%))</f>
        <v>0</v>
      </c>
      <c r="H229" s="132" t="e">
        <f ca="1">م2!J229</f>
        <v>#NAME?</v>
      </c>
      <c r="I229" s="133" t="e">
        <f ca="1">م2!K229</f>
        <v>#NAME?</v>
      </c>
      <c r="J229" s="130" t="e">
        <f t="shared" ca="1" si="14"/>
        <v>#NAME?</v>
      </c>
      <c r="K229" s="134" t="e">
        <f t="shared" ca="1" si="15"/>
        <v>#NAME?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 t="e">
        <f ca="1">_mod2(SUM(ش7!G230,ش7!F230%,ش8!G230,ش8!F230%,ش9!G230,ش9!F230%),1)*100</f>
        <v>#NAME?</v>
      </c>
      <c r="G230" s="14">
        <f>INT(SUM(ش7!G230,ش7!F230%,ش8!G230,ش8!F230%,ش9!G230,ش9!F230%))</f>
        <v>0</v>
      </c>
      <c r="H230" s="167" t="e">
        <f ca="1">م2!J230</f>
        <v>#NAME?</v>
      </c>
      <c r="I230" s="168" t="e">
        <f ca="1">م2!K230</f>
        <v>#NAME?</v>
      </c>
      <c r="J230" s="165" t="e">
        <f t="shared" ca="1" si="14"/>
        <v>#NAME?</v>
      </c>
      <c r="K230" s="169" t="e">
        <f t="shared" ca="1" si="15"/>
        <v>#NAME?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 t="e">
        <f ca="1">(SUM(G232:G234)+SUM(F232:F234)%-G231)*100</f>
        <v>#NAME?</v>
      </c>
      <c r="G231" s="272" t="e">
        <f ca="1">INT(SUM(G232:G234)+(SUM(F232:F234))%)</f>
        <v>#NAME?</v>
      </c>
      <c r="H231" s="271" t="e">
        <f ca="1">(SUM(I232:I234)+SUM(H232:H234)%-I231)*100</f>
        <v>#NAME?</v>
      </c>
      <c r="I231" s="273" t="e">
        <f ca="1">INT(SUM(I232:I234)+(SUM(H232:H234))%)</f>
        <v>#NAME?</v>
      </c>
      <c r="J231" s="274" t="e">
        <f t="shared" ca="1" si="14"/>
        <v>#NAME?</v>
      </c>
      <c r="K231" s="275" t="e">
        <f t="shared" ca="1" si="15"/>
        <v>#NAME?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 t="e">
        <f ca="1">_mod2(SUM(ش7!G232,ش7!F232%,ش8!G232,ش8!F232%,ش9!G232,ش9!F232%),1)*100</f>
        <v>#NAME?</v>
      </c>
      <c r="G232" s="13">
        <f>INT(SUM(ش7!G232,ش7!F232%,ش8!G232,ش8!F232%,ش9!G232,ش9!F232%))</f>
        <v>0</v>
      </c>
      <c r="H232" s="161" t="e">
        <f ca="1">م2!J232</f>
        <v>#NAME?</v>
      </c>
      <c r="I232" s="162" t="e">
        <f ca="1">م2!K232</f>
        <v>#NAME?</v>
      </c>
      <c r="J232" s="159" t="e">
        <f t="shared" ca="1" si="14"/>
        <v>#NAME?</v>
      </c>
      <c r="K232" s="163" t="e">
        <f t="shared" ca="1" si="15"/>
        <v>#NAME?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 t="e">
        <f ca="1">_mod2(SUM(ش7!G233,ش7!F233%,ش8!G233,ش8!F233%,ش9!G233,ش9!F233%),1)*100</f>
        <v>#NAME?</v>
      </c>
      <c r="G233" s="9">
        <f>INT(SUM(ش7!G233,ش7!F233%,ش8!G233,ش8!F233%,ش9!G233,ش9!F233%))</f>
        <v>0</v>
      </c>
      <c r="H233" s="132" t="e">
        <f ca="1">م2!J233</f>
        <v>#NAME?</v>
      </c>
      <c r="I233" s="133" t="e">
        <f ca="1">م2!K233</f>
        <v>#NAME?</v>
      </c>
      <c r="J233" s="130" t="e">
        <f t="shared" ca="1" si="14"/>
        <v>#NAME?</v>
      </c>
      <c r="K233" s="134" t="e">
        <f t="shared" ca="1" si="15"/>
        <v>#NAME?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 t="e">
        <f ca="1">_mod2(SUM(ش7!G234,ش7!F234%,ش8!G234,ش8!F234%,ش9!G234,ش9!F234%),1)*100</f>
        <v>#NAME?</v>
      </c>
      <c r="G234" s="14">
        <f>INT(SUM(ش7!G234,ش7!F234%,ش8!G234,ش8!F234%,ش9!G234,ش9!F234%))</f>
        <v>0</v>
      </c>
      <c r="H234" s="167" t="e">
        <f ca="1">م2!J234</f>
        <v>#NAME?</v>
      </c>
      <c r="I234" s="168" t="e">
        <f ca="1">م2!K234</f>
        <v>#NAME?</v>
      </c>
      <c r="J234" s="165" t="e">
        <f t="shared" ca="1" si="14"/>
        <v>#NAME?</v>
      </c>
      <c r="K234" s="169" t="e">
        <f t="shared" ca="1" si="15"/>
        <v>#NAME?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 t="e">
        <f ca="1">(SUM(G236:G238)+SUM(F236:F238)%-G235)*100</f>
        <v>#NAME?</v>
      </c>
      <c r="G235" s="272" t="e">
        <f ca="1">INT(SUM(G236:G238)+(SUM(F236:F238))%)</f>
        <v>#NAME?</v>
      </c>
      <c r="H235" s="271" t="e">
        <f ca="1">(SUM(I236:I238)+SUM(H236:H238)%-I235)*100</f>
        <v>#NAME?</v>
      </c>
      <c r="I235" s="273" t="e">
        <f ca="1">INT(SUM(I236:I238)+(SUM(H236:H238))%)</f>
        <v>#NAME?</v>
      </c>
      <c r="J235" s="274" t="e">
        <f t="shared" ca="1" si="14"/>
        <v>#NAME?</v>
      </c>
      <c r="K235" s="275" t="e">
        <f t="shared" ca="1" si="15"/>
        <v>#NAME?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 t="e">
        <f ca="1">_mod2(SUM(ش7!G236,ش7!F236%,ش8!G236,ش8!F236%,ش9!G236,ش9!F236%),1)*100</f>
        <v>#NAME?</v>
      </c>
      <c r="G236" s="13">
        <f>INT(SUM(ش7!G236,ش7!F236%,ش8!G236,ش8!F236%,ش9!G236,ش9!F236%))</f>
        <v>0</v>
      </c>
      <c r="H236" s="161" t="e">
        <f ca="1">م2!J236</f>
        <v>#NAME?</v>
      </c>
      <c r="I236" s="162" t="e">
        <f ca="1">م2!K236</f>
        <v>#NAME?</v>
      </c>
      <c r="J236" s="159" t="e">
        <f t="shared" ca="1" si="14"/>
        <v>#NAME?</v>
      </c>
      <c r="K236" s="163" t="e">
        <f t="shared" ca="1" si="15"/>
        <v>#NAME?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 t="e">
        <f ca="1">_mod2(SUM(ش7!G237,ش7!F237%,ش8!G237,ش8!F237%,ش9!G237,ش9!F237%),1)*100</f>
        <v>#NAME?</v>
      </c>
      <c r="G237" s="9">
        <f>INT(SUM(ش7!G237,ش7!F237%,ش8!G237,ش8!F237%,ش9!G237,ش9!F237%))</f>
        <v>0</v>
      </c>
      <c r="H237" s="132" t="e">
        <f ca="1">م2!J237</f>
        <v>#NAME?</v>
      </c>
      <c r="I237" s="133" t="e">
        <f ca="1">م2!K237</f>
        <v>#NAME?</v>
      </c>
      <c r="J237" s="130" t="e">
        <f t="shared" ca="1" si="14"/>
        <v>#NAME?</v>
      </c>
      <c r="K237" s="134" t="e">
        <f t="shared" ca="1" si="15"/>
        <v>#NAME?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 t="e">
        <f ca="1">_mod2(SUM(ش7!G238,ش7!F238%,ش8!G238,ش8!F238%,ش9!G238,ش9!F238%),1)*100</f>
        <v>#NAME?</v>
      </c>
      <c r="G238" s="14">
        <f>INT(SUM(ش7!G238,ش7!F238%,ش8!G238,ش8!F238%,ش9!G238,ش9!F238%))</f>
        <v>22200</v>
      </c>
      <c r="H238" s="167" t="e">
        <f ca="1">م2!J238</f>
        <v>#NAME?</v>
      </c>
      <c r="I238" s="168" t="e">
        <f ca="1">م2!K238</f>
        <v>#NAME?</v>
      </c>
      <c r="J238" s="165" t="e">
        <f t="shared" ca="1" si="14"/>
        <v>#NAME?</v>
      </c>
      <c r="K238" s="169" t="e">
        <f t="shared" ca="1" si="15"/>
        <v>#NAME?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 t="e">
        <f ca="1">(SUM(G240,G244,G248)+SUM(F240,F244,F248)%-G239)*100</f>
        <v>#NAME?</v>
      </c>
      <c r="G239" s="272" t="e">
        <f ca="1">INT(SUM(G240,G244,G248)+(SUM(F240,F244,F248))%)</f>
        <v>#NAME?</v>
      </c>
      <c r="H239" s="271" t="e">
        <f ca="1">(SUM(I240,I244,I248)+SUM(H240,H244,H248)%-I239)*100</f>
        <v>#NAME?</v>
      </c>
      <c r="I239" s="273" t="e">
        <f ca="1">INT(SUM(I240,I244,I248)+(SUM(H240,H244,H248))%)</f>
        <v>#NAME?</v>
      </c>
      <c r="J239" s="274" t="e">
        <f t="shared" ca="1" si="14"/>
        <v>#NAME?</v>
      </c>
      <c r="K239" s="275" t="e">
        <f t="shared" ca="1" si="15"/>
        <v>#NAME?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 t="e">
        <f ca="1">(SUM(G241:G243)+SUM(F241:F243)%-G240)*100</f>
        <v>#NAME?</v>
      </c>
      <c r="G240" s="272" t="e">
        <f ca="1">INT(SUM(G241:G243)+(SUM(F241:F243))%)</f>
        <v>#NAME?</v>
      </c>
      <c r="H240" s="271" t="e">
        <f ca="1">(SUM(I241:I243)+SUM(H241:H243)%-I240)*100</f>
        <v>#NAME?</v>
      </c>
      <c r="I240" s="273" t="e">
        <f ca="1">INT(SUM(I241:I243)+(SUM(H241:H243))%)</f>
        <v>#NAME?</v>
      </c>
      <c r="J240" s="274" t="e">
        <f t="shared" ca="1" si="14"/>
        <v>#NAME?</v>
      </c>
      <c r="K240" s="275" t="e">
        <f t="shared" ca="1" si="15"/>
        <v>#NAME?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 t="e">
        <f ca="1">_mod2(SUM(ش7!G241,ش7!F241%,ش8!G241,ش8!F241%,ش9!G241,ش9!F241%),1)*100</f>
        <v>#NAME?</v>
      </c>
      <c r="G241" s="13">
        <f>INT(SUM(ش7!G241,ش7!F241%,ش8!G241,ش8!F241%,ش9!G241,ش9!F241%))</f>
        <v>0</v>
      </c>
      <c r="H241" s="161" t="e">
        <f ca="1">م2!J241</f>
        <v>#NAME?</v>
      </c>
      <c r="I241" s="162" t="e">
        <f ca="1">م2!K241</f>
        <v>#NAME?</v>
      </c>
      <c r="J241" s="159" t="e">
        <f t="shared" ca="1" si="14"/>
        <v>#NAME?</v>
      </c>
      <c r="K241" s="163" t="e">
        <f t="shared" ca="1" si="15"/>
        <v>#NAME?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 t="e">
        <f ca="1">_mod2(SUM(ش7!G242,ش7!F242%,ش8!G242,ش8!F242%,ش9!G242,ش9!F242%),1)*100</f>
        <v>#NAME?</v>
      </c>
      <c r="G242" s="9">
        <f>INT(SUM(ش7!G242,ش7!F242%,ش8!G242,ش8!F242%,ش9!G242,ش9!F242%))</f>
        <v>0</v>
      </c>
      <c r="H242" s="132" t="e">
        <f ca="1">م2!J242</f>
        <v>#NAME?</v>
      </c>
      <c r="I242" s="133" t="e">
        <f ca="1">م2!K242</f>
        <v>#NAME?</v>
      </c>
      <c r="J242" s="130" t="e">
        <f t="shared" ca="1" si="14"/>
        <v>#NAME?</v>
      </c>
      <c r="K242" s="134" t="e">
        <f t="shared" ca="1" si="15"/>
        <v>#NAME?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 t="e">
        <f ca="1">_mod2(SUM(ش7!G243,ش7!F243%,ش8!G243,ش8!F243%,ش9!G243,ش9!F243%),1)*100</f>
        <v>#NAME?</v>
      </c>
      <c r="G243" s="14">
        <f>INT(SUM(ش7!G243,ش7!F243%,ش8!G243,ش8!F243%,ش9!G243,ش9!F243%))</f>
        <v>0</v>
      </c>
      <c r="H243" s="167" t="e">
        <f ca="1">م2!J243</f>
        <v>#NAME?</v>
      </c>
      <c r="I243" s="168" t="e">
        <f ca="1">م2!K243</f>
        <v>#NAME?</v>
      </c>
      <c r="J243" s="165" t="e">
        <f t="shared" ca="1" si="14"/>
        <v>#NAME?</v>
      </c>
      <c r="K243" s="169" t="e">
        <f t="shared" ca="1" si="15"/>
        <v>#NAME?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 t="e">
        <f ca="1">(SUM(G245:G247)+SUM(F245:F247)%-G244)*100</f>
        <v>#NAME?</v>
      </c>
      <c r="G244" s="272" t="e">
        <f ca="1">INT(SUM(G245:G247)+(SUM(F245:F247))%)</f>
        <v>#NAME?</v>
      </c>
      <c r="H244" s="271" t="e">
        <f ca="1">(SUM(I245:I247)+SUM(H245:H247)%-I244)*100</f>
        <v>#NAME?</v>
      </c>
      <c r="I244" s="273" t="e">
        <f ca="1">INT(SUM(I245:I247)+(SUM(H245:H247))%)</f>
        <v>#NAME?</v>
      </c>
      <c r="J244" s="274" t="e">
        <f t="shared" ca="1" si="14"/>
        <v>#NAME?</v>
      </c>
      <c r="K244" s="275" t="e">
        <f t="shared" ca="1" si="15"/>
        <v>#NAME?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 t="e">
        <f ca="1">_mod2(SUM(ش7!G245,ش7!F245%,ش8!G245,ش8!F245%,ش9!G245,ش9!F245%),1)*100</f>
        <v>#NAME?</v>
      </c>
      <c r="G245" s="13">
        <f>INT(SUM(ش7!G245,ش7!F245%,ش8!G245,ش8!F245%,ش9!G245,ش9!F245%))</f>
        <v>138000</v>
      </c>
      <c r="H245" s="161" t="e">
        <f ca="1">م2!J245</f>
        <v>#NAME?</v>
      </c>
      <c r="I245" s="162" t="e">
        <f ca="1">م2!K245</f>
        <v>#NAME?</v>
      </c>
      <c r="J245" s="159" t="e">
        <f t="shared" ca="1" si="14"/>
        <v>#NAME?</v>
      </c>
      <c r="K245" s="163" t="e">
        <f t="shared" ca="1" si="15"/>
        <v>#NAME?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 t="e">
        <f ca="1">_mod2(SUM(ش7!G246,ش7!F246%,ش8!G246,ش8!F246%,ش9!G246,ش9!F246%),1)*100</f>
        <v>#NAME?</v>
      </c>
      <c r="G246" s="9">
        <f>INT(SUM(ش7!G246,ش7!F246%,ش8!G246,ش8!F246%,ش9!G246,ش9!F246%))</f>
        <v>0</v>
      </c>
      <c r="H246" s="132" t="e">
        <f ca="1">م2!J246</f>
        <v>#NAME?</v>
      </c>
      <c r="I246" s="133" t="e">
        <f ca="1">م2!K246</f>
        <v>#NAME?</v>
      </c>
      <c r="J246" s="130" t="e">
        <f t="shared" ca="1" si="14"/>
        <v>#NAME?</v>
      </c>
      <c r="K246" s="134" t="e">
        <f t="shared" ca="1" si="15"/>
        <v>#NAME?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 t="e">
        <f ca="1">_mod2(SUM(ش7!G247,ش7!F247%,ش8!G247,ش8!F247%,ش9!G247,ش9!F247%),1)*100</f>
        <v>#NAME?</v>
      </c>
      <c r="G247" s="14">
        <f>INT(SUM(ش7!G247,ش7!F247%,ش8!G247,ش8!F247%,ش9!G247,ش9!F247%))</f>
        <v>0</v>
      </c>
      <c r="H247" s="167" t="e">
        <f ca="1">م2!J247</f>
        <v>#NAME?</v>
      </c>
      <c r="I247" s="168" t="e">
        <f ca="1">م2!K247</f>
        <v>#NAME?</v>
      </c>
      <c r="J247" s="165" t="e">
        <f t="shared" ca="1" si="14"/>
        <v>#NAME?</v>
      </c>
      <c r="K247" s="169" t="e">
        <f t="shared" ca="1" si="15"/>
        <v>#NAME?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 t="e">
        <f ca="1">(SUM(G249)+SUM(F249)%-G248)*100</f>
        <v>#NAME?</v>
      </c>
      <c r="G248" s="272" t="e">
        <f ca="1">INT(SUM(G249)+(SUM(F249))%)</f>
        <v>#NAME?</v>
      </c>
      <c r="H248" s="271" t="e">
        <f ca="1">(SUM(I249)+SUM(H249)%-I248)*100</f>
        <v>#NAME?</v>
      </c>
      <c r="I248" s="273" t="e">
        <f ca="1">INT(SUM(I249)+(SUM(H249))%)</f>
        <v>#NAME?</v>
      </c>
      <c r="J248" s="274" t="e">
        <f t="shared" ca="1" si="14"/>
        <v>#NAME?</v>
      </c>
      <c r="K248" s="275" t="e">
        <f t="shared" ca="1" si="15"/>
        <v>#NAME?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 t="e">
        <f ca="1">_mod2(SUM(ش7!G249,ش7!F249%,ش8!G249,ش8!F249%,ش9!G249,ش9!F249%),1)*100</f>
        <v>#NAME?</v>
      </c>
      <c r="G249" s="16">
        <f>INT(SUM(ش7!G249,ش7!F249%,ش8!G249,ش8!F249%,ش9!G249,ش9!F249%))</f>
        <v>0</v>
      </c>
      <c r="H249" s="189" t="e">
        <f ca="1">م2!J249</f>
        <v>#NAME?</v>
      </c>
      <c r="I249" s="190" t="e">
        <f ca="1">م2!K249</f>
        <v>#NAME?</v>
      </c>
      <c r="J249" s="188" t="e">
        <f t="shared" ca="1" si="14"/>
        <v>#NAME?</v>
      </c>
      <c r="K249" s="191" t="e">
        <f t="shared" ca="1" si="15"/>
        <v>#NAME?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 t="e">
        <f ca="1">(SUM(G251,G255,G258)+SUM(F251,F255,F258)%-G250)*100</f>
        <v>#NAME?</v>
      </c>
      <c r="G250" s="272" t="e">
        <f ca="1">INT(SUM(G251,G255,G258)+(SUM(F251,F255,F258))%)</f>
        <v>#NAME?</v>
      </c>
      <c r="H250" s="271" t="e">
        <f ca="1">(SUM(I251,I255,I258)+SUM(H251,H255,H258)%-I250)*100</f>
        <v>#NAME?</v>
      </c>
      <c r="I250" s="273" t="e">
        <f ca="1">INT(SUM(I251,I255,I258)+(SUM(H251,H255,H258))%)</f>
        <v>#NAME?</v>
      </c>
      <c r="J250" s="274" t="e">
        <f t="shared" ca="1" si="14"/>
        <v>#NAME?</v>
      </c>
      <c r="K250" s="275" t="e">
        <f t="shared" ca="1" si="15"/>
        <v>#NAME?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 t="e">
        <f ca="1">(SUM(G252:G254)+SUM(F252:F254)%-G251)*100</f>
        <v>#NAME?</v>
      </c>
      <c r="G251" s="272" t="e">
        <f ca="1">INT(SUM(G252:G254)+(SUM(F252:F254))%)</f>
        <v>#NAME?</v>
      </c>
      <c r="H251" s="271" t="e">
        <f ca="1">(SUM(I252:I254)+SUM(H252:H254)%-I251)*100</f>
        <v>#NAME?</v>
      </c>
      <c r="I251" s="273" t="e">
        <f ca="1">INT(SUM(I252:I254)+(SUM(H252:H254))%)</f>
        <v>#NAME?</v>
      </c>
      <c r="J251" s="274" t="e">
        <f t="shared" ca="1" si="14"/>
        <v>#NAME?</v>
      </c>
      <c r="K251" s="275" t="e">
        <f t="shared" ca="1" si="15"/>
        <v>#NAME?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 t="e">
        <f ca="1">_mod2(SUM(ش7!G252,ش7!F252%,ش8!G252,ش8!F252%,ش9!G252,ش9!F252%),1)*100</f>
        <v>#NAME?</v>
      </c>
      <c r="G252" s="13">
        <f>INT(SUM(ش7!G252,ش7!F252%,ش8!G252,ش8!F252%,ش9!G252,ش9!F252%))</f>
        <v>0</v>
      </c>
      <c r="H252" s="161" t="e">
        <f ca="1">م2!J252</f>
        <v>#NAME?</v>
      </c>
      <c r="I252" s="162" t="e">
        <f ca="1">م2!K252</f>
        <v>#NAME?</v>
      </c>
      <c r="J252" s="159" t="e">
        <f t="shared" ca="1" si="14"/>
        <v>#NAME?</v>
      </c>
      <c r="K252" s="163" t="e">
        <f t="shared" ca="1" si="15"/>
        <v>#NAME?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 t="e">
        <f ca="1">_mod2(SUM(ش7!G253,ش7!F253%,ش8!G253,ش8!F253%,ش9!G253,ش9!F253%),1)*100</f>
        <v>#NAME?</v>
      </c>
      <c r="G253" s="9">
        <f>INT(SUM(ش7!G253,ش7!F253%,ش8!G253,ش8!F253%,ش9!G253,ش9!F253%))</f>
        <v>0</v>
      </c>
      <c r="H253" s="132" t="e">
        <f ca="1">م2!J253</f>
        <v>#NAME?</v>
      </c>
      <c r="I253" s="133" t="e">
        <f ca="1">م2!K253</f>
        <v>#NAME?</v>
      </c>
      <c r="J253" s="130" t="e">
        <f t="shared" ca="1" si="14"/>
        <v>#NAME?</v>
      </c>
      <c r="K253" s="134" t="e">
        <f t="shared" ca="1" si="15"/>
        <v>#NAME?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 t="e">
        <f ca="1">_mod2(SUM(ش7!G254,ش7!F254%,ش8!G254,ش8!F254%,ش9!G254,ش9!F254%),1)*100</f>
        <v>#NAME?</v>
      </c>
      <c r="G254" s="14">
        <f>INT(SUM(ش7!G254,ش7!F254%,ش8!G254,ش8!F254%,ش9!G254,ش9!F254%))</f>
        <v>0</v>
      </c>
      <c r="H254" s="167" t="e">
        <f ca="1">م2!J254</f>
        <v>#NAME?</v>
      </c>
      <c r="I254" s="168" t="e">
        <f ca="1">م2!K254</f>
        <v>#NAME?</v>
      </c>
      <c r="J254" s="165" t="e">
        <f t="shared" ca="1" si="14"/>
        <v>#NAME?</v>
      </c>
      <c r="K254" s="169" t="e">
        <f t="shared" ca="1" si="15"/>
        <v>#NAME?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 t="e">
        <f ca="1">(SUM(G256:G257)+SUM(F256:F257)%-G255)*100</f>
        <v>#NAME?</v>
      </c>
      <c r="G255" s="272" t="e">
        <f ca="1">INT(SUM(G256:G257)+(SUM(F256:F257))%)</f>
        <v>#NAME?</v>
      </c>
      <c r="H255" s="271" t="e">
        <f ca="1">(SUM(I256:I257)+SUM(H256:H257)%-I255)*100</f>
        <v>#NAME?</v>
      </c>
      <c r="I255" s="273" t="e">
        <f ca="1">INT(SUM(I256:I257)+(SUM(H256:H257))%)</f>
        <v>#NAME?</v>
      </c>
      <c r="J255" s="274" t="e">
        <f t="shared" ca="1" si="14"/>
        <v>#NAME?</v>
      </c>
      <c r="K255" s="275" t="e">
        <f t="shared" ca="1" si="15"/>
        <v>#NAME?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 t="e">
        <f ca="1">_mod2(SUM(ش7!G256,ش7!F256%,ش8!G256,ش8!F256%,ش9!G256,ش9!F256%),1)*100</f>
        <v>#NAME?</v>
      </c>
      <c r="G256" s="13">
        <f>INT(SUM(ش7!G256,ش7!F256%,ش8!G256,ش8!F256%,ش9!G256,ش9!F256%))</f>
        <v>0</v>
      </c>
      <c r="H256" s="161" t="e">
        <f ca="1">م2!J256</f>
        <v>#NAME?</v>
      </c>
      <c r="I256" s="162" t="e">
        <f ca="1">م2!K256</f>
        <v>#NAME?</v>
      </c>
      <c r="J256" s="159" t="e">
        <f t="shared" ca="1" si="14"/>
        <v>#NAME?</v>
      </c>
      <c r="K256" s="163" t="e">
        <f t="shared" ca="1" si="15"/>
        <v>#NAME?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 t="e">
        <f ca="1">_mod2(SUM(ش7!G257,ش7!F257%,ش8!G257,ش8!F257%,ش9!G257,ش9!F257%),1)*100</f>
        <v>#NAME?</v>
      </c>
      <c r="G257" s="14">
        <f>INT(SUM(ش7!G257,ش7!F257%,ش8!G257,ش8!F257%,ش9!G257,ش9!F257%))</f>
        <v>0</v>
      </c>
      <c r="H257" s="167" t="e">
        <f ca="1">م2!J257</f>
        <v>#NAME?</v>
      </c>
      <c r="I257" s="168" t="e">
        <f ca="1">م2!K257</f>
        <v>#NAME?</v>
      </c>
      <c r="J257" s="165" t="e">
        <f t="shared" ca="1" si="14"/>
        <v>#NAME?</v>
      </c>
      <c r="K257" s="169" t="e">
        <f t="shared" ca="1" si="15"/>
        <v>#NAME?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 t="e">
        <f ca="1">(SUM(G259:G261)+SUM(F259:F261)%-G258)*100</f>
        <v>#NAME?</v>
      </c>
      <c r="G258" s="272" t="e">
        <f ca="1">INT(SUM(G259:G261)+(SUM(F259:F261))%)</f>
        <v>#NAME?</v>
      </c>
      <c r="H258" s="271" t="e">
        <f ca="1">(SUM(I259:I261)+SUM(H259:H261)%-I258)*100</f>
        <v>#NAME?</v>
      </c>
      <c r="I258" s="273" t="e">
        <f ca="1">INT(SUM(I259:I261)+(SUM(H259:H261))%)</f>
        <v>#NAME?</v>
      </c>
      <c r="J258" s="274" t="e">
        <f t="shared" ca="1" si="14"/>
        <v>#NAME?</v>
      </c>
      <c r="K258" s="275" t="e">
        <f t="shared" ca="1" si="15"/>
        <v>#NAME?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 t="e">
        <f ca="1">_mod2(SUM(ش7!G259,ش7!F259%,ش8!G259,ش8!F259%,ش9!G259,ش9!F259%),1)*100</f>
        <v>#NAME?</v>
      </c>
      <c r="G259" s="13">
        <f>INT(SUM(ش7!G259,ش7!F259%,ش8!G259,ش8!F259%,ش9!G259,ش9!F259%))</f>
        <v>0</v>
      </c>
      <c r="H259" s="161" t="e">
        <f ca="1">م2!J259</f>
        <v>#NAME?</v>
      </c>
      <c r="I259" s="162" t="e">
        <f ca="1">م2!K259</f>
        <v>#NAME?</v>
      </c>
      <c r="J259" s="159" t="e">
        <f t="shared" ca="1" si="14"/>
        <v>#NAME?</v>
      </c>
      <c r="K259" s="163" t="e">
        <f t="shared" ca="1" si="15"/>
        <v>#NAME?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 t="e">
        <f ca="1">_mod2(SUM(ش7!G260,ش7!F260%,ش8!G260,ش8!F260%,ش9!G260,ش9!F260%),1)*100</f>
        <v>#NAME?</v>
      </c>
      <c r="G260" s="9">
        <f>INT(SUM(ش7!G260,ش7!F260%,ش8!G260,ش8!F260%,ش9!G260,ش9!F260%))</f>
        <v>0</v>
      </c>
      <c r="H260" s="132" t="e">
        <f ca="1">م2!J260</f>
        <v>#NAME?</v>
      </c>
      <c r="I260" s="133" t="e">
        <f ca="1">م2!K260</f>
        <v>#NAME?</v>
      </c>
      <c r="J260" s="130" t="e">
        <f t="shared" ca="1" si="14"/>
        <v>#NAME?</v>
      </c>
      <c r="K260" s="134" t="e">
        <f t="shared" ca="1" si="15"/>
        <v>#NAME?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 t="e">
        <f ca="1">_mod2(SUM(ش7!G261,ش7!F261%,ش8!G261,ش8!F261%,ش9!G261,ش9!F261%),1)*100</f>
        <v>#NAME?</v>
      </c>
      <c r="G261" s="14">
        <f>INT(SUM(ش7!G261,ش7!F261%,ش8!G261,ش8!F261%,ش9!G261,ش9!F261%))</f>
        <v>0</v>
      </c>
      <c r="H261" s="167" t="e">
        <f ca="1">م2!J261</f>
        <v>#NAME?</v>
      </c>
      <c r="I261" s="168" t="e">
        <f ca="1">م2!K261</f>
        <v>#NAME?</v>
      </c>
      <c r="J261" s="165" t="e">
        <f t="shared" ca="1" si="14"/>
        <v>#NAME?</v>
      </c>
      <c r="K261" s="169" t="e">
        <f t="shared" ca="1" si="15"/>
        <v>#NAME?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 t="e">
        <f ca="1">(SUM(G263)+SUM(F263)%-G262)*100</f>
        <v>#NAME?</v>
      </c>
      <c r="G262" s="272" t="e">
        <f ca="1">INT(SUM(G263)+(SUM(F263))%)</f>
        <v>#NAME?</v>
      </c>
      <c r="H262" s="271" t="e">
        <f ca="1">(SUM(I263)+SUM(H263)%-I262)*100</f>
        <v>#NAME?</v>
      </c>
      <c r="I262" s="273" t="e">
        <f ca="1">INT(SUM(I263)+(SUM(H263))%)</f>
        <v>#NAME?</v>
      </c>
      <c r="J262" s="274" t="e">
        <f t="shared" ca="1" si="14"/>
        <v>#NAME?</v>
      </c>
      <c r="K262" s="275" t="e">
        <f t="shared" ca="1" si="15"/>
        <v>#NAME?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 t="e">
        <f ca="1">(SUM(G264:G265)+SUM(F264:F265)%-G263)*100</f>
        <v>#NAME?</v>
      </c>
      <c r="G263" s="272" t="e">
        <f ca="1">INT(SUM(G264:G265)+(SUM(F264:F265))%)</f>
        <v>#NAME?</v>
      </c>
      <c r="H263" s="271" t="e">
        <f ca="1">(SUM(I264:I265)+SUM(H264:H265)%-I263)*100</f>
        <v>#NAME?</v>
      </c>
      <c r="I263" s="273" t="e">
        <f ca="1">INT(SUM(I264:I265)+(SUM(H264:H265))%)</f>
        <v>#NAME?</v>
      </c>
      <c r="J263" s="274" t="e">
        <f t="shared" ca="1" si="14"/>
        <v>#NAME?</v>
      </c>
      <c r="K263" s="275" t="e">
        <f t="shared" ca="1" si="15"/>
        <v>#NAME?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 t="e">
        <f ca="1">_mod2(SUM(ش7!G264,ش7!F264%,ش8!G264,ش8!F264%,ش9!G264,ش9!F264%),1)*100</f>
        <v>#NAME?</v>
      </c>
      <c r="G264" s="13">
        <f>INT(SUM(ش7!G264,ش7!F264%,ش8!G264,ش8!F264%,ش9!G264,ش9!F264%))</f>
        <v>0</v>
      </c>
      <c r="H264" s="161" t="e">
        <f ca="1">م2!J264</f>
        <v>#NAME?</v>
      </c>
      <c r="I264" s="162" t="e">
        <f ca="1">م2!K264</f>
        <v>#NAME?</v>
      </c>
      <c r="J264" s="159" t="e">
        <f t="shared" ca="1" si="14"/>
        <v>#NAME?</v>
      </c>
      <c r="K264" s="163" t="e">
        <f t="shared" ca="1" si="15"/>
        <v>#NAME?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 t="e">
        <f ca="1">_mod2(SUM(ش7!G265,ش7!F265%,ش8!G265,ش8!F265%,ش9!G265,ش9!F265%),1)*100</f>
        <v>#NAME?</v>
      </c>
      <c r="G265" s="12">
        <f>INT(SUM(ش7!G265,ش7!F265%,ش8!G265,ش8!F265%,ش9!G265,ش9!F265%))</f>
        <v>0</v>
      </c>
      <c r="H265" s="150" t="e">
        <f ca="1">م2!J265</f>
        <v>#NAME?</v>
      </c>
      <c r="I265" s="151" t="e">
        <f ca="1">م2!K265</f>
        <v>#NAME?</v>
      </c>
      <c r="J265" s="148" t="e">
        <f t="shared" ca="1" si="14"/>
        <v>#NAME?</v>
      </c>
      <c r="K265" s="152" t="e">
        <f t="shared" ca="1" si="15"/>
        <v>#NAME?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المدة الثالثة2021م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المدة الجارية</v>
      </c>
      <c r="G268" s="487">
        <f>G$2</f>
        <v>0</v>
      </c>
      <c r="H268" s="486" t="str">
        <f>$H$2</f>
        <v>المدة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 t="e">
        <f ca="1">(SUM(G271,G282)+SUM(F271,F282)%-G270)*100</f>
        <v>#NAME?</v>
      </c>
      <c r="G270" s="273" t="e">
        <f ca="1">INT(SUM(G271,G282)+(SUM(F271,F282))%)</f>
        <v>#NAME?</v>
      </c>
      <c r="H270" s="271" t="e">
        <f ca="1">(SUM(I271,I282)+SUM(H271,H282)%-I270)*100</f>
        <v>#NAME?</v>
      </c>
      <c r="I270" s="273" t="e">
        <f ca="1">INT(SUM(I271,I282)+(SUM(H271,H282))%)</f>
        <v>#NAME?</v>
      </c>
      <c r="J270" s="274" t="e">
        <f t="shared" ref="J270:J290" ca="1" si="16">(SUM(G270,I270)+SUM(F270,H270)%-K270)*100</f>
        <v>#NAME?</v>
      </c>
      <c r="K270" s="275" t="e">
        <f t="shared" ref="K270:K290" ca="1" si="17">INT(SUM(G270,I270)+SUM(F270,H270)%)</f>
        <v>#NAME?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 t="e">
        <f ca="1">(SUM(G272,G277)+SUM(F272,F277)%-G271)*100</f>
        <v>#NAME?</v>
      </c>
      <c r="G271" s="273" t="e">
        <f ca="1">INT(SUM(G272,G277)+(SUM(F272,F277))%)</f>
        <v>#NAME?</v>
      </c>
      <c r="H271" s="271" t="e">
        <f ca="1">(SUM(I272,I277)+SUM(H272,H277)%-I271)*100</f>
        <v>#NAME?</v>
      </c>
      <c r="I271" s="273" t="e">
        <f ca="1">INT(SUM(I272,I277)+(SUM(H272,H277))%)</f>
        <v>#NAME?</v>
      </c>
      <c r="J271" s="274" t="e">
        <f t="shared" ca="1" si="16"/>
        <v>#NAME?</v>
      </c>
      <c r="K271" s="275" t="e">
        <f t="shared" ca="1" si="17"/>
        <v>#NAME?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 t="e">
        <f ca="1">(SUM(G273:G276)+SUM(F273:F276)%-G272)*100</f>
        <v>#NAME?</v>
      </c>
      <c r="G272" s="273" t="e">
        <f ca="1">INT(SUM(G273:G276)+(SUM(F273:F276))%)</f>
        <v>#NAME?</v>
      </c>
      <c r="H272" s="271" t="e">
        <f ca="1">(SUM(I273:I276)+SUM(H273:H276)%-I272)*100</f>
        <v>#NAME?</v>
      </c>
      <c r="I272" s="273" t="e">
        <f ca="1">INT(SUM(I273:I276)+(SUM(H273:H276))%)</f>
        <v>#NAME?</v>
      </c>
      <c r="J272" s="274" t="e">
        <f t="shared" ca="1" si="16"/>
        <v>#NAME?</v>
      </c>
      <c r="K272" s="275" t="e">
        <f t="shared" ca="1" si="17"/>
        <v>#NAME?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 t="e">
        <f ca="1">_mod2(SUM(ش7!G273,ش7!F273%,ش8!G273,ش8!F273%,ش9!G273,ش9!F273%),1)*100</f>
        <v>#NAME?</v>
      </c>
      <c r="G273" s="17">
        <f>INT(SUM(ش7!G273,ش7!F273%,ش8!G273,ش8!F273%,ش9!G273,ش9!F273%))</f>
        <v>0</v>
      </c>
      <c r="H273" s="161" t="e">
        <f ca="1">م2!J273</f>
        <v>#NAME?</v>
      </c>
      <c r="I273" s="162" t="e">
        <f ca="1">م2!K273</f>
        <v>#NAME?</v>
      </c>
      <c r="J273" s="159" t="e">
        <f t="shared" ca="1" si="16"/>
        <v>#NAME?</v>
      </c>
      <c r="K273" s="163" t="e">
        <f t="shared" ca="1" si="17"/>
        <v>#NAME?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 t="e">
        <f ca="1">_mod2(SUM(ش7!G274,ش7!F274%,ش8!G274,ش8!F274%,ش9!G274,ش9!F274%),1)*100</f>
        <v>#NAME?</v>
      </c>
      <c r="G274" s="20">
        <f>INT(SUM(ش7!G274,ش7!F274%,ش8!G274,ش8!F274%,ش9!G274,ش9!F274%))</f>
        <v>0</v>
      </c>
      <c r="H274" s="132" t="e">
        <f ca="1">م2!J274</f>
        <v>#NAME?</v>
      </c>
      <c r="I274" s="133" t="e">
        <f ca="1">م2!K274</f>
        <v>#NAME?</v>
      </c>
      <c r="J274" s="130" t="e">
        <f t="shared" ca="1" si="16"/>
        <v>#NAME?</v>
      </c>
      <c r="K274" s="134" t="e">
        <f t="shared" ca="1" si="17"/>
        <v>#NAME?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 t="e">
        <f ca="1">_mod2(SUM(ش7!G275,ش7!F275%,ش8!G275,ش8!F275%,ش9!G275,ش9!F275%),1)*100</f>
        <v>#NAME?</v>
      </c>
      <c r="G275" s="20">
        <f>INT(SUM(ش7!G275,ش7!F275%,ش8!G275,ش8!F275%,ش9!G275,ش9!F275%))</f>
        <v>0</v>
      </c>
      <c r="H275" s="132" t="e">
        <f ca="1">م2!J275</f>
        <v>#NAME?</v>
      </c>
      <c r="I275" s="133" t="e">
        <f ca="1">م2!K275</f>
        <v>#NAME?</v>
      </c>
      <c r="J275" s="130" t="e">
        <f t="shared" ca="1" si="16"/>
        <v>#NAME?</v>
      </c>
      <c r="K275" s="134" t="e">
        <f t="shared" ca="1" si="17"/>
        <v>#NAME?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 t="e">
        <f ca="1">_mod2(SUM(ش7!G276,ش7!F276%,ش8!G276,ش8!F276%,ش9!G276,ش9!F276%),1)*100</f>
        <v>#NAME?</v>
      </c>
      <c r="G276" s="18">
        <f>INT(SUM(ش7!G276,ش7!F276%,ش8!G276,ش8!F276%,ش9!G276,ش9!F276%))</f>
        <v>0</v>
      </c>
      <c r="H276" s="167" t="e">
        <f ca="1">م2!J276</f>
        <v>#NAME?</v>
      </c>
      <c r="I276" s="168" t="e">
        <f ca="1">م2!K276</f>
        <v>#NAME?</v>
      </c>
      <c r="J276" s="165" t="e">
        <f t="shared" ca="1" si="16"/>
        <v>#NAME?</v>
      </c>
      <c r="K276" s="169" t="e">
        <f t="shared" ca="1" si="17"/>
        <v>#NAME?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 t="e">
        <f ca="1">(SUM(G278:G281)+SUM(F278:F281)%-G277)*100</f>
        <v>#NAME?</v>
      </c>
      <c r="G277" s="273" t="e">
        <f ca="1">INT(SUM(G278:G281)+(SUM(F278:F281))%)</f>
        <v>#NAME?</v>
      </c>
      <c r="H277" s="271" t="e">
        <f ca="1">(SUM(I278:I281)+SUM(H278:H281)%-I277)*100</f>
        <v>#NAME?</v>
      </c>
      <c r="I277" s="273" t="e">
        <f ca="1">INT(SUM(I278:I281)+(SUM(H278:H281))%)</f>
        <v>#NAME?</v>
      </c>
      <c r="J277" s="274" t="e">
        <f t="shared" ca="1" si="16"/>
        <v>#NAME?</v>
      </c>
      <c r="K277" s="275" t="e">
        <f t="shared" ca="1" si="17"/>
        <v>#NAME?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 t="e">
        <f ca="1">_mod2(SUM(ش7!G278,ش7!F278%,ش8!G278,ش8!F278%,ش9!G278,ش9!F278%),1)*100</f>
        <v>#NAME?</v>
      </c>
      <c r="G278" s="17">
        <f>INT(SUM(ش7!G278,ش7!F278%,ش8!G278,ش8!F278%,ش9!G278,ش9!F278%))</f>
        <v>0</v>
      </c>
      <c r="H278" s="161" t="e">
        <f ca="1">م2!J278</f>
        <v>#NAME?</v>
      </c>
      <c r="I278" s="162" t="e">
        <f ca="1">م2!K278</f>
        <v>#NAME?</v>
      </c>
      <c r="J278" s="159" t="e">
        <f t="shared" ca="1" si="16"/>
        <v>#NAME?</v>
      </c>
      <c r="K278" s="163" t="e">
        <f t="shared" ca="1" si="17"/>
        <v>#NAME?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 t="e">
        <f ca="1">_mod2(SUM(ش7!G279,ش7!F279%,ش8!G279,ش8!F279%,ش9!G279,ش9!F279%),1)*100</f>
        <v>#NAME?</v>
      </c>
      <c r="G279" s="20">
        <f>INT(SUM(ش7!G279,ش7!F279%,ش8!G279,ش8!F279%,ش9!G279,ش9!F279%))</f>
        <v>0</v>
      </c>
      <c r="H279" s="132" t="e">
        <f ca="1">م2!J279</f>
        <v>#NAME?</v>
      </c>
      <c r="I279" s="133" t="e">
        <f ca="1">م2!K279</f>
        <v>#NAME?</v>
      </c>
      <c r="J279" s="130" t="e">
        <f t="shared" ca="1" si="16"/>
        <v>#NAME?</v>
      </c>
      <c r="K279" s="134" t="e">
        <f t="shared" ca="1" si="17"/>
        <v>#NAME?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 t="e">
        <f ca="1">_mod2(SUM(ش7!G280,ش7!F280%,ش8!G280,ش8!F280%,ش9!G280,ش9!F280%),1)*100</f>
        <v>#NAME?</v>
      </c>
      <c r="G280" s="20">
        <f>INT(SUM(ش7!G280,ش7!F280%,ش8!G280,ش8!F280%,ش9!G280,ش9!F280%))</f>
        <v>0</v>
      </c>
      <c r="H280" s="132" t="e">
        <f ca="1">م2!J280</f>
        <v>#NAME?</v>
      </c>
      <c r="I280" s="133" t="e">
        <f ca="1">م2!K280</f>
        <v>#NAME?</v>
      </c>
      <c r="J280" s="130" t="e">
        <f t="shared" ca="1" si="16"/>
        <v>#NAME?</v>
      </c>
      <c r="K280" s="134" t="e">
        <f t="shared" ca="1" si="17"/>
        <v>#NAME?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 t="e">
        <f ca="1">_mod2(SUM(ش7!G281,ش7!F281%,ش8!G281,ش8!F281%,ش9!G281,ش9!F281%),1)*100</f>
        <v>#NAME?</v>
      </c>
      <c r="G281" s="18">
        <f>INT(SUM(ش7!G281,ش7!F281%,ش8!G281,ش8!F281%,ش9!G281,ش9!F281%))</f>
        <v>0</v>
      </c>
      <c r="H281" s="167" t="e">
        <f ca="1">م2!J281</f>
        <v>#NAME?</v>
      </c>
      <c r="I281" s="168" t="e">
        <f ca="1">م2!K281</f>
        <v>#NAME?</v>
      </c>
      <c r="J281" s="165" t="e">
        <f t="shared" ca="1" si="16"/>
        <v>#NAME?</v>
      </c>
      <c r="K281" s="169" t="e">
        <f t="shared" ca="1" si="17"/>
        <v>#NAME?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 t="e">
        <f ca="1">(SUM(G283,G286,G288)+SUM(F283,F286,F288)%-G282)*100</f>
        <v>#NAME?</v>
      </c>
      <c r="G282" s="273" t="e">
        <f ca="1">INT(SUM(G283,G286,G288)+(SUM(F283,F286,F288))%)</f>
        <v>#NAME?</v>
      </c>
      <c r="H282" s="271" t="e">
        <f ca="1">(SUM(I283,I286,I288)+SUM(H283,H286,H288)%-I282)*100</f>
        <v>#NAME?</v>
      </c>
      <c r="I282" s="273" t="e">
        <f ca="1">INT(SUM(I283,I286,I288)+(SUM(H283,H286,H288))%)</f>
        <v>#NAME?</v>
      </c>
      <c r="J282" s="274" t="e">
        <f t="shared" ca="1" si="16"/>
        <v>#NAME?</v>
      </c>
      <c r="K282" s="275" t="e">
        <f t="shared" ca="1" si="17"/>
        <v>#NAME?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 t="e">
        <f ca="1">(SUM(G284:G285)+SUM(F284:F285)%-G283)*100</f>
        <v>#NAME?</v>
      </c>
      <c r="G283" s="273" t="e">
        <f ca="1">INT(SUM(G284:G285)+(SUM(F284:F285))%)</f>
        <v>#NAME?</v>
      </c>
      <c r="H283" s="271" t="e">
        <f ca="1">(SUM(I284:I285)+SUM(H284:H285)%-I283)*100</f>
        <v>#NAME?</v>
      </c>
      <c r="I283" s="273" t="e">
        <f ca="1">INT(SUM(I284:I285)+(SUM(H284:H285))%)</f>
        <v>#NAME?</v>
      </c>
      <c r="J283" s="274" t="e">
        <f t="shared" ca="1" si="16"/>
        <v>#NAME?</v>
      </c>
      <c r="K283" s="275" t="e">
        <f t="shared" ca="1" si="17"/>
        <v>#NAME?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 t="e">
        <f ca="1">_mod2(SUM(ش7!G284,ش7!F284%,ش8!G284,ش8!F284%,ش9!G284,ش9!F284%),1)*100</f>
        <v>#NAME?</v>
      </c>
      <c r="G284" s="17">
        <f>INT(SUM(ش7!G284,ش7!F284%,ش8!G284,ش8!F284%,ش9!G284,ش9!F284%))</f>
        <v>0</v>
      </c>
      <c r="H284" s="161" t="e">
        <f ca="1">م2!J284</f>
        <v>#NAME?</v>
      </c>
      <c r="I284" s="162" t="e">
        <f ca="1">م2!K284</f>
        <v>#NAME?</v>
      </c>
      <c r="J284" s="159" t="e">
        <f t="shared" ca="1" si="16"/>
        <v>#NAME?</v>
      </c>
      <c r="K284" s="163" t="e">
        <f t="shared" ca="1" si="17"/>
        <v>#NAME?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 t="e">
        <f ca="1">_mod2(SUM(ش7!G285,ش7!F285%,ش8!G285,ش8!F285%,ش9!G285,ش9!F285%),1)*100</f>
        <v>#NAME?</v>
      </c>
      <c r="G285" s="18">
        <f>INT(SUM(ش7!G285,ش7!F285%,ش8!G285,ش8!F285%,ش9!G285,ش9!F285%))</f>
        <v>0</v>
      </c>
      <c r="H285" s="167" t="e">
        <f ca="1">م2!J285</f>
        <v>#NAME?</v>
      </c>
      <c r="I285" s="168" t="e">
        <f ca="1">م2!K285</f>
        <v>#NAME?</v>
      </c>
      <c r="J285" s="165" t="e">
        <f t="shared" ca="1" si="16"/>
        <v>#NAME?</v>
      </c>
      <c r="K285" s="169" t="e">
        <f t="shared" ca="1" si="17"/>
        <v>#NAME?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 t="e">
        <f ca="1">(SUM(G287)+SUM(F287)%-G286)*100</f>
        <v>#NAME?</v>
      </c>
      <c r="G286" s="273" t="e">
        <f ca="1">INT(SUM(G287)+(SUM(F287))%)</f>
        <v>#NAME?</v>
      </c>
      <c r="H286" s="271" t="e">
        <f ca="1">(SUM(I287)+SUM(H287)%-I286)*100</f>
        <v>#NAME?</v>
      </c>
      <c r="I286" s="273" t="e">
        <f ca="1">INT(SUM(I287)+(SUM(H287))%)</f>
        <v>#NAME?</v>
      </c>
      <c r="J286" s="274" t="e">
        <f t="shared" ca="1" si="16"/>
        <v>#NAME?</v>
      </c>
      <c r="K286" s="275" t="e">
        <f t="shared" ca="1" si="17"/>
        <v>#NAME?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 t="e">
        <f ca="1">_mod2(SUM(ش7!G287,ش7!F287%,ش8!G287,ش8!F287%,ش9!G287,ش9!F287%),1)*100</f>
        <v>#NAME?</v>
      </c>
      <c r="G287" s="19">
        <f>INT(SUM(ش7!G287,ش7!F287%,ش8!G287,ش8!F287%,ش9!G287,ش9!F287%))</f>
        <v>0</v>
      </c>
      <c r="H287" s="189" t="e">
        <f ca="1">م2!J287</f>
        <v>#NAME?</v>
      </c>
      <c r="I287" s="190" t="e">
        <f ca="1">م2!K287</f>
        <v>#NAME?</v>
      </c>
      <c r="J287" s="188" t="e">
        <f t="shared" ca="1" si="16"/>
        <v>#NAME?</v>
      </c>
      <c r="K287" s="191" t="e">
        <f t="shared" ca="1" si="17"/>
        <v>#NAME?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 t="e">
        <f ca="1">(SUM(G289)+SUM(F289)%-G288)*100</f>
        <v>#NAME?</v>
      </c>
      <c r="G288" s="273" t="e">
        <f ca="1">INT(SUM(G289)+(SUM(F289))%)</f>
        <v>#NAME?</v>
      </c>
      <c r="H288" s="271" t="e">
        <f ca="1">(SUM(I289)+SUM(H289)%-I288)*100</f>
        <v>#NAME?</v>
      </c>
      <c r="I288" s="273" t="e">
        <f ca="1">INT(SUM(I289)+(SUM(H289))%)</f>
        <v>#NAME?</v>
      </c>
      <c r="J288" s="274" t="e">
        <f t="shared" ca="1" si="16"/>
        <v>#NAME?</v>
      </c>
      <c r="K288" s="275" t="e">
        <f t="shared" ca="1" si="17"/>
        <v>#NAME?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 t="e">
        <f ca="1">_mod2(SUM(ش7!G289,ش7!F289%,ش8!G289,ش8!F289%,ش9!G289,ش9!F289%),1)*100</f>
        <v>#NAME?</v>
      </c>
      <c r="G289" s="21">
        <f>INT(SUM(ش7!G289,ش7!F289%,ش8!G289,ش8!F289%,ش9!G289,ش9!F289%))</f>
        <v>0</v>
      </c>
      <c r="H289" s="194" t="e">
        <f ca="1">م2!J289</f>
        <v>#NAME?</v>
      </c>
      <c r="I289" s="195" t="e">
        <f ca="1">م2!K289</f>
        <v>#NAME?</v>
      </c>
      <c r="J289" s="192" t="e">
        <f t="shared" ca="1" si="16"/>
        <v>#NAME?</v>
      </c>
      <c r="K289" s="196" t="e">
        <f t="shared" ca="1" si="17"/>
        <v>#NAME?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 t="e">
        <f ca="1">(SUM(G177,G204,G270)+SUM(F177,F204,F270)%-G290)*100</f>
        <v>#NAME?</v>
      </c>
      <c r="G290" s="312" t="e">
        <f ca="1">INT(SUM(G177,G204,G270)+(SUM(F177,F204,F270))%)</f>
        <v>#NAME?</v>
      </c>
      <c r="H290" s="311" t="e">
        <f ca="1">(SUM(I177,I204,I270)+SUM(H177,H204,H270)%-I290)*100</f>
        <v>#NAME?</v>
      </c>
      <c r="I290" s="312" t="e">
        <f ca="1">INT(SUM(I177,I204,I270)+(SUM(H177,H204,H270))%)</f>
        <v>#NAME?</v>
      </c>
      <c r="J290" s="313" t="e">
        <f t="shared" ca="1" si="16"/>
        <v>#NAME?</v>
      </c>
      <c r="K290" s="314" t="e">
        <f t="shared" ca="1" si="17"/>
        <v>#NAME?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المدة الثالثة2021م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المدة الجارية</v>
      </c>
      <c r="G293" s="487">
        <f>G$2</f>
        <v>0</v>
      </c>
      <c r="H293" s="486" t="str">
        <f>$H$2</f>
        <v>المدة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 t="e">
        <f ca="1">(SUM(G296,G309)+SUM(F296,F309)%-G295)*100</f>
        <v>#NAME?</v>
      </c>
      <c r="G295" s="285" t="e">
        <f ca="1">INT(SUM(G296,G309)+(SUM(F296,F309))%)</f>
        <v>#NAME?</v>
      </c>
      <c r="H295" s="284" t="e">
        <f ca="1">(SUM(I296,I309)+SUM(H296,H309)%-I295)*100</f>
        <v>#NAME?</v>
      </c>
      <c r="I295" s="285" t="e">
        <f ca="1">INT(SUM(I296,I309)+(SUM(H296,H309))%)</f>
        <v>#NAME?</v>
      </c>
      <c r="J295" s="284" t="e">
        <f t="shared" ref="J295:J317" ca="1" si="18">(SUM(G295,I295)+SUM(F295,H295)%-K295)*100</f>
        <v>#NAME?</v>
      </c>
      <c r="K295" s="286" t="e">
        <f t="shared" ref="K295:K317" ca="1" si="19">INT(SUM(G295,I295)+SUM(F295,H295)%)</f>
        <v>#NAME?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 t="e">
        <f ca="1">(SUM(G297,G301,G305)+SUM(F297,F301,F305)%-G296)*100</f>
        <v>#NAME?</v>
      </c>
      <c r="G296" s="273" t="e">
        <f ca="1">INT(SUM(G297,G301,G305)+(SUM(F297,F301,F305))%)</f>
        <v>#NAME?</v>
      </c>
      <c r="H296" s="271" t="e">
        <f ca="1">(SUM(I297,I301,I305)+SUM(H297,H301,H305)%-I296)*100</f>
        <v>#NAME?</v>
      </c>
      <c r="I296" s="273" t="e">
        <f ca="1">INT(SUM(I297,I301,I305)+(SUM(H297,H301,H305))%)</f>
        <v>#NAME?</v>
      </c>
      <c r="J296" s="271" t="e">
        <f t="shared" ca="1" si="18"/>
        <v>#NAME?</v>
      </c>
      <c r="K296" s="275" t="e">
        <f t="shared" ca="1" si="19"/>
        <v>#NAME?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 t="e">
        <f ca="1">(SUM(G298:G300)+SUM(F298:F300)%-G297)*100</f>
        <v>#NAME?</v>
      </c>
      <c r="G297" s="273" t="e">
        <f ca="1">INT(SUM(G298:G300)+(SUM(F298:F300))%)</f>
        <v>#NAME?</v>
      </c>
      <c r="H297" s="271" t="e">
        <f ca="1">(SUM(I298:I300)+SUM(H298:H300)%-I297)*100</f>
        <v>#NAME?</v>
      </c>
      <c r="I297" s="273" t="e">
        <f ca="1">INT(SUM(I298:I300)+(SUM(H298:H300))%)</f>
        <v>#NAME?</v>
      </c>
      <c r="J297" s="271" t="e">
        <f t="shared" ca="1" si="18"/>
        <v>#NAME?</v>
      </c>
      <c r="K297" s="275" t="e">
        <f t="shared" ca="1" si="19"/>
        <v>#NAME?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 t="e">
        <f ca="1">_mod2(SUM(ش7!G298,ش7!F298%,ش8!G298,ش8!F298%,ش9!G298,ش9!F298%),1)*100</f>
        <v>#NAME?</v>
      </c>
      <c r="G298" s="17">
        <f>INT(SUM(ش7!G298,ش7!F298%,ش8!G298,ش8!F298%,ش9!G298,ش9!F298%))</f>
        <v>0</v>
      </c>
      <c r="H298" s="161" t="e">
        <f ca="1">م2!J298</f>
        <v>#NAME?</v>
      </c>
      <c r="I298" s="162" t="e">
        <f ca="1">م2!K298</f>
        <v>#NAME?</v>
      </c>
      <c r="J298" s="161" t="e">
        <f t="shared" ca="1" si="18"/>
        <v>#NAME?</v>
      </c>
      <c r="K298" s="163" t="e">
        <f t="shared" ca="1" si="19"/>
        <v>#NAME?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 t="e">
        <f ca="1">_mod2(SUM(ش7!G299,ش7!F299%,ش8!G299,ش8!F299%,ش9!G299,ش9!F299%),1)*100</f>
        <v>#NAME?</v>
      </c>
      <c r="G299" s="20">
        <f>INT(SUM(ش7!G299,ش7!F299%,ش8!G299,ش8!F299%,ش9!G299,ش9!F299%))</f>
        <v>0</v>
      </c>
      <c r="H299" s="132" t="e">
        <f ca="1">م2!J299</f>
        <v>#NAME?</v>
      </c>
      <c r="I299" s="133" t="e">
        <f ca="1">م2!K299</f>
        <v>#NAME?</v>
      </c>
      <c r="J299" s="132" t="e">
        <f t="shared" ca="1" si="18"/>
        <v>#NAME?</v>
      </c>
      <c r="K299" s="134" t="e">
        <f t="shared" ca="1" si="19"/>
        <v>#NAME?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 t="e">
        <f ca="1">_mod2(SUM(ش7!G300,ش7!F300%,ش8!G300,ش8!F300%,ش9!G300,ش9!F300%),1)*100</f>
        <v>#NAME?</v>
      </c>
      <c r="G300" s="18">
        <f>INT(SUM(ش7!G300,ش7!F300%,ش8!G300,ش8!F300%,ش9!G300,ش9!F300%))</f>
        <v>0</v>
      </c>
      <c r="H300" s="167" t="e">
        <f ca="1">م2!J300</f>
        <v>#NAME?</v>
      </c>
      <c r="I300" s="168" t="e">
        <f ca="1">م2!K300</f>
        <v>#NAME?</v>
      </c>
      <c r="J300" s="167" t="e">
        <f t="shared" ca="1" si="18"/>
        <v>#NAME?</v>
      </c>
      <c r="K300" s="169" t="e">
        <f t="shared" ca="1" si="19"/>
        <v>#NAME?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 t="e">
        <f ca="1">(SUM(G302:G304)+SUM(F302:F304)%-G301)*100</f>
        <v>#NAME?</v>
      </c>
      <c r="G301" s="273" t="e">
        <f ca="1">INT(SUM(G302:G304)+(SUM(F302:F304))%)</f>
        <v>#NAME?</v>
      </c>
      <c r="H301" s="271" t="e">
        <f ca="1">(SUM(I302:I304)+SUM(H302:H304)%-I301)*100</f>
        <v>#NAME?</v>
      </c>
      <c r="I301" s="273" t="e">
        <f ca="1">INT(SUM(I302:I304)+(SUM(H302:H304))%)</f>
        <v>#NAME?</v>
      </c>
      <c r="J301" s="271" t="e">
        <f t="shared" ca="1" si="18"/>
        <v>#NAME?</v>
      </c>
      <c r="K301" s="275" t="e">
        <f t="shared" ca="1" si="19"/>
        <v>#NAME?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 t="e">
        <f ca="1">_mod2(SUM(ش7!G302,ش7!F302%,ش8!G302,ش8!F302%,ش9!G302,ش9!F302%),1)*100</f>
        <v>#NAME?</v>
      </c>
      <c r="G302" s="17">
        <f>INT(SUM(ش7!G302,ش7!F302%,ش8!G302,ش8!F302%,ش9!G302,ش9!F302%))</f>
        <v>0</v>
      </c>
      <c r="H302" s="161" t="e">
        <f ca="1">م2!J302</f>
        <v>#NAME?</v>
      </c>
      <c r="I302" s="162" t="e">
        <f ca="1">م2!K302</f>
        <v>#NAME?</v>
      </c>
      <c r="J302" s="161" t="e">
        <f t="shared" ca="1" si="18"/>
        <v>#NAME?</v>
      </c>
      <c r="K302" s="163" t="e">
        <f t="shared" ca="1" si="19"/>
        <v>#NAME?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 t="e">
        <f ca="1">_mod2(SUM(ش7!G303,ش7!F303%,ش8!G303,ش8!F303%,ش9!G303,ش9!F303%),1)*100</f>
        <v>#NAME?</v>
      </c>
      <c r="G303" s="20">
        <f>INT(SUM(ش7!G303,ش7!F303%,ش8!G303,ش8!F303%,ش9!G303,ش9!F303%))</f>
        <v>0</v>
      </c>
      <c r="H303" s="132" t="e">
        <f ca="1">م2!J303</f>
        <v>#NAME?</v>
      </c>
      <c r="I303" s="133" t="e">
        <f ca="1">م2!K303</f>
        <v>#NAME?</v>
      </c>
      <c r="J303" s="132" t="e">
        <f t="shared" ca="1" si="18"/>
        <v>#NAME?</v>
      </c>
      <c r="K303" s="134" t="e">
        <f t="shared" ca="1" si="19"/>
        <v>#NAME?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 t="e">
        <f ca="1">_mod2(SUM(ش7!G304,ش7!F304%,ش8!G304,ش8!F304%,ش9!G304,ش9!F304%),1)*100</f>
        <v>#NAME?</v>
      </c>
      <c r="G304" s="18">
        <f>INT(SUM(ش7!G304,ش7!F304%,ش8!G304,ش8!F304%,ش9!G304,ش9!F304%))</f>
        <v>0</v>
      </c>
      <c r="H304" s="167" t="e">
        <f ca="1">م2!J304</f>
        <v>#NAME?</v>
      </c>
      <c r="I304" s="168" t="e">
        <f ca="1">م2!K304</f>
        <v>#NAME?</v>
      </c>
      <c r="J304" s="167" t="e">
        <f t="shared" ca="1" si="18"/>
        <v>#NAME?</v>
      </c>
      <c r="K304" s="169" t="e">
        <f t="shared" ca="1" si="19"/>
        <v>#NAME?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 t="e">
        <f ca="1">(SUM(G306:G308)+SUM(F306:F308)%-G305)*100</f>
        <v>#NAME?</v>
      </c>
      <c r="G305" s="273" t="e">
        <f ca="1">INT(SUM(G306:G308)+(SUM(F306:F308))%)</f>
        <v>#NAME?</v>
      </c>
      <c r="H305" s="271" t="e">
        <f ca="1">(SUM(I306:I308)+SUM(H306:H308)%-I305)*100</f>
        <v>#NAME?</v>
      </c>
      <c r="I305" s="273" t="e">
        <f ca="1">INT(SUM(I306:I308)+(SUM(H306:H308))%)</f>
        <v>#NAME?</v>
      </c>
      <c r="J305" s="271" t="e">
        <f t="shared" ca="1" si="18"/>
        <v>#NAME?</v>
      </c>
      <c r="K305" s="275" t="e">
        <f t="shared" ca="1" si="19"/>
        <v>#NAME?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 t="e">
        <f ca="1">_mod2(SUM(ش7!G306,ش7!F306%,ش8!G306,ش8!F306%,ش9!G306,ش9!F306%),1)*100</f>
        <v>#NAME?</v>
      </c>
      <c r="G306" s="17">
        <f>INT(SUM(ش7!G306,ش7!F306%,ش8!G306,ش8!F306%,ش9!G306,ش9!F306%))</f>
        <v>0</v>
      </c>
      <c r="H306" s="161" t="e">
        <f ca="1">م2!J306</f>
        <v>#NAME?</v>
      </c>
      <c r="I306" s="162" t="e">
        <f ca="1">م2!K306</f>
        <v>#NAME?</v>
      </c>
      <c r="J306" s="161" t="e">
        <f t="shared" ca="1" si="18"/>
        <v>#NAME?</v>
      </c>
      <c r="K306" s="163" t="e">
        <f t="shared" ca="1" si="19"/>
        <v>#NAME?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 t="e">
        <f ca="1">_mod2(SUM(ش7!G307,ش7!F307%,ش8!G307,ش8!F307%,ش9!G307,ش9!F307%),1)*100</f>
        <v>#NAME?</v>
      </c>
      <c r="G307" s="20">
        <f>INT(SUM(ش7!G307,ش7!F307%,ش8!G307,ش8!F307%,ش9!G307,ش9!F307%))</f>
        <v>0</v>
      </c>
      <c r="H307" s="132" t="e">
        <f ca="1">م2!J307</f>
        <v>#NAME?</v>
      </c>
      <c r="I307" s="133" t="e">
        <f ca="1">م2!K307</f>
        <v>#NAME?</v>
      </c>
      <c r="J307" s="132" t="e">
        <f t="shared" ca="1" si="18"/>
        <v>#NAME?</v>
      </c>
      <c r="K307" s="134" t="e">
        <f t="shared" ca="1" si="19"/>
        <v>#NAME?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 t="e">
        <f ca="1">_mod2(SUM(ش7!G308,ش7!F308%,ش8!G308,ش8!F308%,ش9!G308,ش9!F308%),1)*100</f>
        <v>#NAME?</v>
      </c>
      <c r="G308" s="18">
        <f>INT(SUM(ش7!G308,ش7!F308%,ش8!G308,ش8!F308%,ش9!G308,ش9!F308%))</f>
        <v>0</v>
      </c>
      <c r="H308" s="167" t="e">
        <f ca="1">م2!J308</f>
        <v>#NAME?</v>
      </c>
      <c r="I308" s="168" t="e">
        <f ca="1">م2!K308</f>
        <v>#NAME?</v>
      </c>
      <c r="J308" s="167" t="e">
        <f t="shared" ca="1" si="18"/>
        <v>#NAME?</v>
      </c>
      <c r="K308" s="169" t="e">
        <f t="shared" ca="1" si="19"/>
        <v>#NAME?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 t="e">
        <f ca="1">(SUM(G310,G316)+SUM(F310,F316)%-G309)*100</f>
        <v>#NAME?</v>
      </c>
      <c r="G309" s="273" t="e">
        <f ca="1">INT(SUM(G310,G316)+(SUM(F310,F316))%)</f>
        <v>#NAME?</v>
      </c>
      <c r="H309" s="271" t="e">
        <f ca="1">(SUM(I310,I316)+SUM(H310,H316)%-I309)*100</f>
        <v>#NAME?</v>
      </c>
      <c r="I309" s="273" t="e">
        <f ca="1">INT(SUM(I310,I316)+(SUM(H310,H316))%)</f>
        <v>#NAME?</v>
      </c>
      <c r="J309" s="271" t="e">
        <f t="shared" ca="1" si="18"/>
        <v>#NAME?</v>
      </c>
      <c r="K309" s="275" t="e">
        <f t="shared" ca="1" si="19"/>
        <v>#NAME?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 t="e">
        <f ca="1">(SUM(G311:G315)+SUM(F311:F315)%-G310)*100</f>
        <v>#NAME?</v>
      </c>
      <c r="G310" s="273" t="e">
        <f ca="1">INT(SUM(G311:G315)+(SUM(F311:F315))%)</f>
        <v>#NAME?</v>
      </c>
      <c r="H310" s="271" t="e">
        <f ca="1">(SUM(I311:I315)+SUM(H311:H315)%-I310)*100</f>
        <v>#NAME?</v>
      </c>
      <c r="I310" s="273" t="e">
        <f ca="1">INT(SUM(I311:I315)+(SUM(H311:H315))%)</f>
        <v>#NAME?</v>
      </c>
      <c r="J310" s="271" t="e">
        <f t="shared" ca="1" si="18"/>
        <v>#NAME?</v>
      </c>
      <c r="K310" s="275" t="e">
        <f t="shared" ca="1" si="19"/>
        <v>#NAME?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 t="e">
        <f ca="1">_mod2(SUM(ش7!G311,ش7!F311%,ش8!G311,ش8!F311%,ش9!G311,ش9!F311%),1)*100</f>
        <v>#NAME?</v>
      </c>
      <c r="G311" s="17">
        <f>INT(SUM(ش7!G311,ش7!F311%,ش8!G311,ش8!F311%,ش9!G311,ش9!F311%))</f>
        <v>0</v>
      </c>
      <c r="H311" s="161" t="e">
        <f ca="1">م2!J311</f>
        <v>#NAME?</v>
      </c>
      <c r="I311" s="162" t="e">
        <f ca="1">م2!K311</f>
        <v>#NAME?</v>
      </c>
      <c r="J311" s="161" t="e">
        <f t="shared" ca="1" si="18"/>
        <v>#NAME?</v>
      </c>
      <c r="K311" s="163" t="e">
        <f t="shared" ca="1" si="19"/>
        <v>#NAME?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 t="e">
        <f ca="1">_mod2(SUM(ش7!G312,ش7!F312%,ش8!G312,ش8!F312%,ش9!G312,ش9!F312%),1)*100</f>
        <v>#NAME?</v>
      </c>
      <c r="G312" s="20">
        <f>INT(SUM(ش7!G312,ش7!F312%,ش8!G312,ش8!F312%,ش9!G312,ش9!F312%))</f>
        <v>0</v>
      </c>
      <c r="H312" s="132" t="e">
        <f ca="1">م2!J312</f>
        <v>#NAME?</v>
      </c>
      <c r="I312" s="133" t="e">
        <f ca="1">م2!K312</f>
        <v>#NAME?</v>
      </c>
      <c r="J312" s="132" t="e">
        <f t="shared" ca="1" si="18"/>
        <v>#NAME?</v>
      </c>
      <c r="K312" s="134" t="e">
        <f t="shared" ca="1" si="19"/>
        <v>#NAME?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 t="e">
        <f ca="1">_mod2(SUM(ش7!G313,ش7!F313%,ش8!G313,ش8!F313%,ش9!G313,ش9!F313%),1)*100</f>
        <v>#NAME?</v>
      </c>
      <c r="G313" s="20">
        <f>INT(SUM(ش7!G313,ش7!F313%,ش8!G313,ش8!F313%,ش9!G313,ش9!F313%))</f>
        <v>0</v>
      </c>
      <c r="H313" s="132" t="e">
        <f ca="1">م2!J313</f>
        <v>#NAME?</v>
      </c>
      <c r="I313" s="133" t="e">
        <f ca="1">م2!K313</f>
        <v>#NAME?</v>
      </c>
      <c r="J313" s="132" t="e">
        <f t="shared" ca="1" si="18"/>
        <v>#NAME?</v>
      </c>
      <c r="K313" s="134" t="e">
        <f t="shared" ca="1" si="19"/>
        <v>#NAME?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 t="e">
        <f ca="1">_mod2(SUM(ش7!G314,ش7!F314%,ش8!G314,ش8!F314%,ش9!G314,ش9!F314%),1)*100</f>
        <v>#NAME?</v>
      </c>
      <c r="G314" s="20">
        <f>INT(SUM(ش7!G314,ش7!F314%,ش8!G314,ش8!F314%,ش9!G314,ش9!F314%))</f>
        <v>0</v>
      </c>
      <c r="H314" s="132" t="e">
        <f ca="1">م2!J314</f>
        <v>#NAME?</v>
      </c>
      <c r="I314" s="133" t="e">
        <f ca="1">م2!K314</f>
        <v>#NAME?</v>
      </c>
      <c r="J314" s="132" t="e">
        <f t="shared" ca="1" si="18"/>
        <v>#NAME?</v>
      </c>
      <c r="K314" s="134" t="e">
        <f t="shared" ca="1" si="19"/>
        <v>#NAME?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 t="e">
        <f ca="1">_mod2(SUM(ش7!G315,ش7!F315%,ش8!G315,ش8!F315%,ش9!G315,ش9!F315%),1)*100</f>
        <v>#NAME?</v>
      </c>
      <c r="G315" s="18">
        <f>INT(SUM(ش7!G315,ش7!F315%,ش8!G315,ش8!F315%,ش9!G315,ش9!F315%))</f>
        <v>0</v>
      </c>
      <c r="H315" s="167" t="e">
        <f ca="1">م2!J315</f>
        <v>#NAME?</v>
      </c>
      <c r="I315" s="168" t="e">
        <f ca="1">م2!K315</f>
        <v>#NAME?</v>
      </c>
      <c r="J315" s="167" t="e">
        <f t="shared" ca="1" si="18"/>
        <v>#NAME?</v>
      </c>
      <c r="K315" s="169" t="e">
        <f t="shared" ca="1" si="19"/>
        <v>#NAME?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 t="e">
        <f ca="1">(SUM(G317)+SUM(F317)%-G316)*100</f>
        <v>#NAME?</v>
      </c>
      <c r="G316" s="273" t="e">
        <f ca="1">INT(SUM(G317)+(SUM(F317))%)</f>
        <v>#NAME?</v>
      </c>
      <c r="H316" s="271" t="e">
        <f ca="1">(SUM(I317)+SUM(H317)%-I316)*100</f>
        <v>#NAME?</v>
      </c>
      <c r="I316" s="273" t="e">
        <f ca="1">INT(SUM(I317)+(SUM(H317))%)</f>
        <v>#NAME?</v>
      </c>
      <c r="J316" s="271" t="e">
        <f t="shared" ca="1" si="18"/>
        <v>#NAME?</v>
      </c>
      <c r="K316" s="275" t="e">
        <f t="shared" ca="1" si="19"/>
        <v>#NAME?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 t="e">
        <f ca="1">_mod2(SUM(ش7!G317,ش7!F317%,ش8!G317,ش8!F317%,ش9!G317,ش9!F317%),1)*100</f>
        <v>#NAME?</v>
      </c>
      <c r="G317" s="21">
        <f>INT(SUM(ش7!G317,ش7!F317%,ش8!G317,ش8!F317%,ش9!G317,ش9!F317%))</f>
        <v>0</v>
      </c>
      <c r="H317" s="194" t="e">
        <f ca="1">م2!J317</f>
        <v>#NAME?</v>
      </c>
      <c r="I317" s="195" t="e">
        <f ca="1">م2!K317</f>
        <v>#NAME?</v>
      </c>
      <c r="J317" s="194" t="e">
        <f t="shared" ca="1" si="18"/>
        <v>#NAME?</v>
      </c>
      <c r="K317" s="196" t="e">
        <f t="shared" ca="1" si="19"/>
        <v>#NAME?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 t="e">
        <f ca="1">F290</f>
        <v>#NAME?</v>
      </c>
      <c r="G319" s="229" t="e">
        <f ca="1">G290</f>
        <v>#NAME?</v>
      </c>
      <c r="H319" s="223" t="e">
        <f ca="1">H290</f>
        <v>#NAME?</v>
      </c>
      <c r="I319" s="229" t="e">
        <f ca="1">I290</f>
        <v>#NAME?</v>
      </c>
      <c r="J319" s="326" t="e">
        <f ca="1">(SUM(G319,I319)+SUM(F319,H319)%-K319)*100</f>
        <v>#NAME?</v>
      </c>
      <c r="K319" s="327" t="e">
        <f ca="1">INT(SUM(G319,I319)+SUM(F319,H319)%)</f>
        <v>#NAME?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 t="e">
        <f ca="1">F295</f>
        <v>#NAME?</v>
      </c>
      <c r="G320" s="230" t="e">
        <f ca="1">G295</f>
        <v>#NAME?</v>
      </c>
      <c r="H320" s="224" t="e">
        <f ca="1">H295</f>
        <v>#NAME?</v>
      </c>
      <c r="I320" s="230" t="e">
        <f ca="1">I295</f>
        <v>#NAME?</v>
      </c>
      <c r="J320" s="328" t="e">
        <f ca="1">(SUM(G320,I320)+SUM(F320,H320)%-K320)*100</f>
        <v>#NAME?</v>
      </c>
      <c r="K320" s="329" t="e">
        <f ca="1">INT(SUM(G320,I320)+SUM(F320,H320)%)</f>
        <v>#NAME?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 t="e">
        <f ca="1">(SUM(G319:G320)+SUM(F319:F320)%-G321)*100</f>
        <v>#NAME?</v>
      </c>
      <c r="G321" s="317" t="e">
        <f ca="1">INT(SUM(G319:G320)+(SUM(F319:F320))%)</f>
        <v>#NAME?</v>
      </c>
      <c r="H321" s="311" t="e">
        <f ca="1">(SUM(I319:I320)+SUM(H319:H320)%-I321)*100</f>
        <v>#NAME?</v>
      </c>
      <c r="I321" s="317" t="e">
        <f ca="1">INT(SUM(I319:I320)+(SUM(H319:H320))%)</f>
        <v>#NAME?</v>
      </c>
      <c r="J321" s="311" t="e">
        <f ca="1">(SUM(G321,I321)+SUM(F321,H321)%-K321)*100</f>
        <v>#NAME?</v>
      </c>
      <c r="K321" s="314" t="e">
        <f ca="1">INT(SUM(G321,I321)+SUM(F321,H321)%)</f>
        <v>#NAME?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/>
      <c r="G322" s="236"/>
      <c r="H322" s="185"/>
      <c r="I322" s="184"/>
      <c r="J322" s="284"/>
      <c r="K322" s="286"/>
    </row>
    <row r="323" spans="1:11" ht="36" customHeight="1" thickTop="1" thickBot="1">
      <c r="A323" s="466"/>
      <c r="B323" s="466"/>
      <c r="C323" s="466"/>
      <c r="D323" s="466"/>
      <c r="E323" s="466"/>
      <c r="F323" s="237"/>
      <c r="G323" s="232"/>
      <c r="H323" s="194"/>
      <c r="I323" s="193"/>
      <c r="J323" s="290"/>
      <c r="K323" s="291"/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0" man="1"/>
    <brk id="172" max="16383" man="1"/>
    <brk id="219" max="10" man="1"/>
    <brk id="265" max="16383" man="1"/>
    <brk id="290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59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م3!$A$1</f>
        <v>#NAME?</v>
      </c>
      <c r="B1" s="547"/>
      <c r="C1" s="547"/>
      <c r="D1" s="547"/>
      <c r="E1" s="547"/>
      <c r="F1" s="76"/>
      <c r="H1" s="78" t="str">
        <f>م3!$F$1</f>
        <v xml:space="preserve"> المدة الثالثة2021م </v>
      </c>
      <c r="I1" s="543"/>
      <c r="J1" s="543"/>
      <c r="K1" s="76"/>
      <c r="L1" s="546" t="str">
        <f>'المدة الثالثة'!$C$42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المدة الثالثة2021م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1.7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366</v>
      </c>
      <c r="T2" s="541"/>
      <c r="U2" s="541"/>
      <c r="V2" s="542"/>
      <c r="W2" s="541" t="s">
        <v>116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367</v>
      </c>
      <c r="AG2" s="541"/>
      <c r="AH2" s="541"/>
      <c r="AI2" s="542"/>
    </row>
    <row r="3" spans="1:35" ht="20.25" customHeight="1">
      <c r="A3" s="550" t="s">
        <v>44</v>
      </c>
      <c r="B3" s="551"/>
      <c r="C3" s="550" t="s">
        <v>365</v>
      </c>
      <c r="D3" s="552"/>
      <c r="E3" s="553" t="s">
        <v>115</v>
      </c>
      <c r="F3" s="552"/>
      <c r="G3" s="92"/>
      <c r="H3" s="555"/>
      <c r="I3" s="93"/>
      <c r="J3" s="550" t="s">
        <v>115</v>
      </c>
      <c r="K3" s="553"/>
      <c r="L3" s="557" t="s">
        <v>365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1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7.7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8.9" customHeight="1" thickTop="1">
      <c r="A6" s="349">
        <f>(SUM(F6,D6)+SUM(E6,C6)%-B6)*100</f>
        <v>0</v>
      </c>
      <c r="B6" s="350">
        <f>INT(SUM(F6,D6)+SUM(E6,C6)%)</f>
        <v>0</v>
      </c>
      <c r="C6" s="351">
        <f>'ع(م2)'!A6</f>
        <v>0</v>
      </c>
      <c r="D6" s="352">
        <f>'ع(م2)'!B6</f>
        <v>0</v>
      </c>
      <c r="E6" s="351">
        <f>(SUM(ع7!F6,ع7!E6%,ع8!F6,ع8!E6%,ع9!F6,ع9!E6%)-F6)*100</f>
        <v>0</v>
      </c>
      <c r="F6" s="353">
        <f>INT(SUM(ع7!F6,ع7!E6%,ع8!F6,ع8!E6%,ع9!F6,ع9!E6%))</f>
        <v>0</v>
      </c>
      <c r="G6" s="354"/>
      <c r="H6" s="355" t="s">
        <v>53</v>
      </c>
      <c r="I6" s="356"/>
      <c r="J6" s="351">
        <f>(SUM(ع7!K6,ع7!J6%,ع8!K6,ع8!J6%,ع9!K6,ع9!J6%)-K6)*100</f>
        <v>96</v>
      </c>
      <c r="K6" s="352">
        <f>INT(SUM(ع7!K6,ع7!J6%,ع8!K6,ع8!J6%,ع9!K6,ع9!J6%))</f>
        <v>34993225</v>
      </c>
      <c r="L6" s="351">
        <f>'ع(م2)'!N6</f>
        <v>95</v>
      </c>
      <c r="M6" s="353">
        <f>'ع(م2)'!O6</f>
        <v>100482974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'ع(م2)'!AF6</f>
        <v>0</v>
      </c>
      <c r="T6" s="420">
        <f>'ع(م2)'!AG6</f>
        <v>0</v>
      </c>
      <c r="U6" s="351">
        <f>'ع(م2)'!AH6</f>
        <v>95</v>
      </c>
      <c r="V6" s="421">
        <f>'ع(م2)'!AI6</f>
        <v>100482974</v>
      </c>
      <c r="W6" s="349">
        <f t="shared" ref="W6:X10" si="1">E6</f>
        <v>0</v>
      </c>
      <c r="X6" s="364">
        <f t="shared" si="1"/>
        <v>0</v>
      </c>
      <c r="Y6" s="349">
        <f t="shared" ref="Y6:Z10" si="2">J6</f>
        <v>96</v>
      </c>
      <c r="Z6" s="357">
        <f t="shared" si="2"/>
        <v>34993225</v>
      </c>
      <c r="AA6" s="342"/>
      <c r="AB6" s="349">
        <f>(SUM(T6,X6)+SUM(S6,W6)%-AC6)*100</f>
        <v>0</v>
      </c>
      <c r="AC6" s="350">
        <f>INT(SUM(T6,X6)+SUM(S6,W6)%)</f>
        <v>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91</v>
      </c>
      <c r="AI6" s="357">
        <f>IF(AC6+AB6/100&lt;AE6+AD6/100,INT(((AE6+AD6/100)-(AC6+AB6/100))),0)</f>
        <v>135476200</v>
      </c>
    </row>
    <row r="7" spans="1:35" s="365" customFormat="1" ht="27.75" customHeight="1">
      <c r="A7" s="366">
        <f>(SUM(F7,D7)+SUM(E7,C7)%-B7)*100</f>
        <v>0</v>
      </c>
      <c r="B7" s="367">
        <f>INT(SUM(F7,D7)+SUM(E7,C7)%)</f>
        <v>435400</v>
      </c>
      <c r="C7" s="368">
        <f>'ع(م2)'!A7</f>
        <v>0</v>
      </c>
      <c r="D7" s="369">
        <f>'ع(م2)'!B7</f>
        <v>10000</v>
      </c>
      <c r="E7" s="368">
        <f>(SUM(ع7!F7,ع7!E7%,ع8!F7,ع8!E7%,ع9!F7,ع9!E7%)-F7)*100</f>
        <v>0</v>
      </c>
      <c r="F7" s="370">
        <f>INT(SUM(ع7!F7,ع7!E7%,ع8!F7,ع8!E7%,ع9!F7,ع9!E7%))</f>
        <v>425400</v>
      </c>
      <c r="G7" s="348"/>
      <c r="H7" s="371" t="s">
        <v>54</v>
      </c>
      <c r="I7" s="356"/>
      <c r="J7" s="368">
        <f>(SUM(ع7!K7,ع7!J7%,ع8!K7,ع8!J7%,ع9!K7,ع9!J7%)-K7)*100</f>
        <v>0</v>
      </c>
      <c r="K7" s="369">
        <f>INT(SUM(ع7!K7,ع7!J7%,ع8!K7,ع8!J7%,ع9!K7,ع9!J7%))</f>
        <v>0</v>
      </c>
      <c r="L7" s="368">
        <f>'ع(م2)'!N7</f>
        <v>0</v>
      </c>
      <c r="M7" s="370">
        <f>'ع(م2)'!O7</f>
        <v>0</v>
      </c>
      <c r="N7" s="366">
        <f>(SUM(K7,M7)+SUM(J7,L7)%-O7)*100</f>
        <v>0</v>
      </c>
      <c r="O7" s="372">
        <f>INT(SUM(K7,M7)+SUM(J7,L7)%)</f>
        <v>0</v>
      </c>
      <c r="P7" s="358"/>
      <c r="Q7" s="342"/>
      <c r="R7" s="373" t="str">
        <f t="shared" si="0"/>
        <v xml:space="preserve">الإستخدامات </v>
      </c>
      <c r="S7" s="368">
        <f>'ع(م2)'!AF7</f>
        <v>0</v>
      </c>
      <c r="T7" s="370">
        <f>'ع(م2)'!AG7</f>
        <v>10000</v>
      </c>
      <c r="U7" s="368">
        <f>'ع(م2)'!AH7</f>
        <v>0</v>
      </c>
      <c r="V7" s="412">
        <f>'ع(م2)'!AI7</f>
        <v>0</v>
      </c>
      <c r="W7" s="366">
        <f t="shared" si="1"/>
        <v>0</v>
      </c>
      <c r="X7" s="377">
        <f t="shared" si="1"/>
        <v>425400</v>
      </c>
      <c r="Y7" s="366">
        <f t="shared" si="2"/>
        <v>0</v>
      </c>
      <c r="Z7" s="372">
        <f t="shared" si="2"/>
        <v>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435400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7.75" customHeight="1">
      <c r="A8" s="366">
        <f>(SUM(F8,D8)+SUM(E8,C8)%-B8)*100</f>
        <v>91</v>
      </c>
      <c r="B8" s="372">
        <f>INT(SUM(F8,D8)+SUM(E8,C8)%)</f>
        <v>135476200</v>
      </c>
      <c r="C8" s="368">
        <f>'ع(م2)'!A8</f>
        <v>95</v>
      </c>
      <c r="D8" s="369">
        <f>'ع(م2)'!B8</f>
        <v>100482974</v>
      </c>
      <c r="E8" s="368">
        <f>(SUM(ع7!F8,ع7!E8%,ع8!F8,ع8!E8%,ع9!F8,ع9!E8%)-F8)*100</f>
        <v>96</v>
      </c>
      <c r="F8" s="370">
        <f>INT(SUM(ع7!F8,ع7!E8%,ع8!F8,ع8!E8%,ع9!F8,ع9!E8%))</f>
        <v>34993225</v>
      </c>
      <c r="G8" s="348"/>
      <c r="H8" s="333" t="s">
        <v>55</v>
      </c>
      <c r="I8" s="334"/>
      <c r="J8" s="368">
        <f>(SUM(ع7!K8,ع7!J8%,ع8!K8,ع8!J8%,ع9!K8,ع9!J8%)-K8)*100</f>
        <v>96</v>
      </c>
      <c r="K8" s="369">
        <f>INT(SUM(ع7!K8,ع7!J8%,ع8!K8,ع8!J8%,ع9!K8,ع9!J8%))</f>
        <v>34993225</v>
      </c>
      <c r="L8" s="368">
        <f>'ع(م2)'!N8</f>
        <v>95</v>
      </c>
      <c r="M8" s="370">
        <f>'ع(م2)'!O8</f>
        <v>100482974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'ع(م2)'!AF8</f>
        <v>0</v>
      </c>
      <c r="T8" s="369">
        <f>'ع(م2)'!AG8</f>
        <v>0</v>
      </c>
      <c r="U8" s="368">
        <f>'ع(م2)'!AH8</f>
        <v>0</v>
      </c>
      <c r="V8" s="412">
        <f>'ع(م2)'!AI8</f>
        <v>0</v>
      </c>
      <c r="W8" s="366">
        <f t="shared" si="1"/>
        <v>96</v>
      </c>
      <c r="X8" s="377">
        <f t="shared" si="1"/>
        <v>34993225</v>
      </c>
      <c r="Y8" s="366">
        <f t="shared" si="2"/>
        <v>96</v>
      </c>
      <c r="Z8" s="372">
        <f t="shared" si="2"/>
        <v>34993225</v>
      </c>
      <c r="AA8" s="342"/>
      <c r="AB8" s="366">
        <f>(SUM(T8,X8)+SUM(S8,W8)%-AC8)*100</f>
        <v>96</v>
      </c>
      <c r="AC8" s="367">
        <f>INT(SUM(T8,X8)+SUM(S8,W8)%)</f>
        <v>34993225</v>
      </c>
      <c r="AD8" s="366">
        <f>(SUM(V8,Z8)+SUM(U8,Y8)%-AE8)*100</f>
        <v>96</v>
      </c>
      <c r="AE8" s="377">
        <f>INT(SUM(V8,Z8)+SUM(U8,Y8)%)</f>
        <v>34993225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7.7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'ع(م2)'!A9</f>
        <v>#NAME?</v>
      </c>
      <c r="D9" s="369" t="e">
        <f ca="1">'ع(م2)'!B9</f>
        <v>#NAME?</v>
      </c>
      <c r="E9" s="368" t="e">
        <f ca="1">(SUM(ع7!F9,ع7!E9%,ع8!F9,ع8!E9%,ع9!F9,ع9!E9%)-F9)*100</f>
        <v>#NAME?</v>
      </c>
      <c r="F9" s="370" t="e">
        <f ca="1">INT(SUM(ع7!F9,ع7!E9%,ع8!F9,ع8!E9%,ع9!F9,ع9!E9%))</f>
        <v>#NAME?</v>
      </c>
      <c r="G9" s="348"/>
      <c r="H9" s="333" t="s">
        <v>56</v>
      </c>
      <c r="I9" s="334"/>
      <c r="J9" s="368">
        <f>(SUM(ع7!K9,ع7!J9%,ع8!K9,ع8!J9%,ع9!K9,ع9!J9%)-K9)*100</f>
        <v>0</v>
      </c>
      <c r="K9" s="369">
        <f>INT(SUM(ع7!K9,ع7!J9%,ع8!K9,ع8!J9%,ع9!K9,ع9!J9%))</f>
        <v>425400</v>
      </c>
      <c r="L9" s="368">
        <f>'ع(م2)'!N9</f>
        <v>0</v>
      </c>
      <c r="M9" s="370">
        <f>'ع(م2)'!O9</f>
        <v>10000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'ع(م2)'!AF9</f>
        <v>#NAME?</v>
      </c>
      <c r="T9" s="369" t="e">
        <f ca="1">'ع(م2)'!AG9</f>
        <v>#NAME?</v>
      </c>
      <c r="U9" s="368" t="e">
        <f ca="1">'ع(م2)'!AH9</f>
        <v>#NAME?</v>
      </c>
      <c r="V9" s="412" t="e">
        <f ca="1">'ع(م2)'!AI9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425400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7.7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'ع(م2)'!A10</f>
        <v>#NAME?</v>
      </c>
      <c r="D10" s="382" t="e">
        <f ca="1">'ع(م2)'!B10</f>
        <v>#NAME?</v>
      </c>
      <c r="E10" s="381" t="e">
        <f ca="1">(SUM(ع7!F10,ع7!E10%,ع8!F10,ع8!E10%,ع9!F10,ع9!E10%)-F10)*100</f>
        <v>#NAME?</v>
      </c>
      <c r="F10" s="383" t="e">
        <f ca="1">INT(SUM(ع7!F10,ع7!E10%,ع8!F10,ع8!E10%,ع9!F10,ع9!E10%))</f>
        <v>#NAME?</v>
      </c>
      <c r="G10" s="348"/>
      <c r="H10" s="336" t="s">
        <v>57</v>
      </c>
      <c r="I10" s="334"/>
      <c r="J10" s="381">
        <f>(SUM(ع7!K10,ع7!J10%,ع8!K10,ع8!J10%,ع9!K10,ع9!J10%)-K10)*100</f>
        <v>0</v>
      </c>
      <c r="K10" s="382">
        <f>INT(SUM(ع7!K10,ع7!J10%,ع8!K10,ع8!J10%,ع9!K10,ع9!J10%))</f>
        <v>0</v>
      </c>
      <c r="L10" s="381">
        <f>'ع(م2)'!N10</f>
        <v>0</v>
      </c>
      <c r="M10" s="383">
        <f>'ع(م2)'!O10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'ع(م2)'!AF10</f>
        <v>#NAME?</v>
      </c>
      <c r="T10" s="382" t="e">
        <f ca="1">'ع(م2)'!AG10</f>
        <v>#NAME?</v>
      </c>
      <c r="U10" s="381" t="e">
        <f ca="1">'ع(م2)'!AH10</f>
        <v>#NAME?</v>
      </c>
      <c r="V10" s="418" t="e">
        <f ca="1">'ع(م2)'!AI10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7.7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92</v>
      </c>
      <c r="K11" s="339">
        <f>INT(SUM(K6:K10)+(SUM(J6:J10))%)</f>
        <v>70411851</v>
      </c>
      <c r="L11" s="338">
        <f>(SUM(M6:M10)+SUM(L6:L10)%-M11)*100</f>
        <v>90</v>
      </c>
      <c r="M11" s="339">
        <f>INT(SUM(M6:M10)+(SUM(L6:L10))%)</f>
        <v>200975949</v>
      </c>
      <c r="N11" s="338">
        <f>(SUM(O6:O10)+SUM(N6:N10)%-O11)*100</f>
        <v>82</v>
      </c>
      <c r="O11" s="341">
        <f>INT(SUM(O6:O10)+(SUM(N6:N10))%)</f>
        <v>271387801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92</v>
      </c>
      <c r="Z11" s="341">
        <f>INT(SUM(Z6:Z10)+(SUM(Y6:Y10))%)</f>
        <v>70411851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7.7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7.7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'ع(م2)'!A13</f>
        <v>0</v>
      </c>
      <c r="D13" s="350">
        <f>'ع(م2)'!B13</f>
        <v>47999872</v>
      </c>
      <c r="E13" s="351">
        <f>(SUM(ع7!F13,ع7!E13%,ع8!F13,ع8!E13%,ع9!F13,ع9!E13%)-F13)*100</f>
        <v>0</v>
      </c>
      <c r="F13" s="353">
        <f>INT(SUM(ع7!F13,ع7!E13%,ع8!F13,ع8!E13%,ع9!F13,ع9!E13%))</f>
        <v>18864500</v>
      </c>
      <c r="G13" s="348"/>
      <c r="H13" s="343" t="s">
        <v>60</v>
      </c>
      <c r="I13" s="334"/>
      <c r="J13" s="349">
        <f>(SUM(ع7!K13,ع7!J13%,ع8!K13,ع8!J13%,ع9!K13,ع9!J13%)-K13)*100</f>
        <v>0</v>
      </c>
      <c r="K13" s="350">
        <f>INT(SUM(ع7!K13,ع7!J13%,ع8!K13,ع8!J13%,ع9!K13,ع9!J13%))</f>
        <v>18864500</v>
      </c>
      <c r="L13" s="349">
        <f>'ع(م2)'!N13</f>
        <v>0</v>
      </c>
      <c r="M13" s="350">
        <f>'ع(م2)'!O13</f>
        <v>47999872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'ع(م2)'!AF13</f>
        <v>0</v>
      </c>
      <c r="T13" s="352">
        <f>'ع(م2)'!AG13</f>
        <v>0</v>
      </c>
      <c r="U13" s="351">
        <f>'ع(م2)'!AH13</f>
        <v>0</v>
      </c>
      <c r="V13" s="352">
        <f>'ع(م2)'!AI13</f>
        <v>0</v>
      </c>
      <c r="W13" s="349">
        <f t="shared" ref="W13:W23" si="8">E13</f>
        <v>0</v>
      </c>
      <c r="X13" s="350">
        <f t="shared" ref="X13:X23" si="9">F13</f>
        <v>18864500</v>
      </c>
      <c r="Y13" s="349">
        <f t="shared" ref="Y13:Y23" si="10">J13</f>
        <v>0</v>
      </c>
      <c r="Z13" s="357">
        <f t="shared" ref="Z13:Z23" si="11">K13</f>
        <v>18864500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18864500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18864500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7.75" customHeight="1">
      <c r="A14" s="401">
        <f t="shared" si="4"/>
        <v>0</v>
      </c>
      <c r="B14" s="402">
        <f t="shared" si="5"/>
        <v>0</v>
      </c>
      <c r="C14" s="401">
        <f>'ع(م2)'!A14</f>
        <v>0</v>
      </c>
      <c r="D14" s="402">
        <f>'ع(م2)'!B14</f>
        <v>0</v>
      </c>
      <c r="E14" s="422">
        <f>(SUM(ع7!F14,ع7!E14%,ع8!F14,ع8!E14%,ع9!F14,ع9!E14%)-F14)*100</f>
        <v>0</v>
      </c>
      <c r="F14" s="424">
        <f>INT(SUM(ع7!F14,ع7!E14%,ع8!F14,ع8!E14%,ع9!F14,ع9!E14%))</f>
        <v>0</v>
      </c>
      <c r="G14" s="348"/>
      <c r="H14" s="344" t="s">
        <v>61</v>
      </c>
      <c r="I14" s="334"/>
      <c r="J14" s="422">
        <f>(SUM(ع7!K14,ع7!J14%,ع8!K14,ع8!J14%,ع9!K14,ع9!J14%)-K14)*100</f>
        <v>0</v>
      </c>
      <c r="K14" s="423">
        <f>INT(SUM(ع7!K14,ع7!J14%,ع8!K14,ع8!J14%,ع9!K14,ع9!J14%))</f>
        <v>0</v>
      </c>
      <c r="L14" s="401">
        <f>'ع(م2)'!N14</f>
        <v>0</v>
      </c>
      <c r="M14" s="402">
        <f>'ع(م2)'!O14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'ع(م2)'!AF14</f>
        <v>0</v>
      </c>
      <c r="T14" s="423">
        <f>'ع(م2)'!AG14</f>
        <v>0</v>
      </c>
      <c r="U14" s="422">
        <f>'ع(م2)'!AH14</f>
        <v>0</v>
      </c>
      <c r="V14" s="423">
        <f>'ع(م2)'!AI14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7.75" customHeight="1">
      <c r="A15" s="401">
        <f t="shared" si="4"/>
        <v>0</v>
      </c>
      <c r="B15" s="402">
        <f t="shared" si="5"/>
        <v>0</v>
      </c>
      <c r="C15" s="368">
        <f>'ع(م2)'!A15</f>
        <v>0</v>
      </c>
      <c r="D15" s="369">
        <f>'ع(م2)'!B15</f>
        <v>0</v>
      </c>
      <c r="E15" s="368">
        <f>(SUM(ع7!F15,ع7!E15%,ع8!F15,ع8!E15%,ع9!F15,ع9!E15%)-F15)*100</f>
        <v>0</v>
      </c>
      <c r="F15" s="370">
        <f>INT(SUM(ع7!F15,ع7!E15%,ع8!F15,ع8!E15%,ع9!F15,ع9!E15%))</f>
        <v>0</v>
      </c>
      <c r="G15" s="348"/>
      <c r="H15" s="344" t="s">
        <v>62</v>
      </c>
      <c r="I15" s="334"/>
      <c r="J15" s="368">
        <f>(SUM(ع7!K15,ع7!J15%,ع8!K15,ع8!J15%,ع9!K15,ع9!J15%)-K15)*100</f>
        <v>0</v>
      </c>
      <c r="K15" s="369">
        <f>INT(SUM(ع7!K15,ع7!J15%,ع8!K15,ع8!J15%,ع9!K15,ع9!J15%))</f>
        <v>0</v>
      </c>
      <c r="L15" s="368">
        <f>'ع(م2)'!N15</f>
        <v>0</v>
      </c>
      <c r="M15" s="369">
        <f>'ع(م2)'!O15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'ع(م2)'!AF15</f>
        <v>0</v>
      </c>
      <c r="T15" s="423">
        <f>'ع(م2)'!AG15</f>
        <v>0</v>
      </c>
      <c r="U15" s="422">
        <f>'ع(م2)'!AH15</f>
        <v>0</v>
      </c>
      <c r="V15" s="423">
        <f>'ع(م2)'!AI15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7.75" customHeight="1">
      <c r="A16" s="366">
        <f t="shared" si="4"/>
        <v>0</v>
      </c>
      <c r="B16" s="367">
        <f t="shared" si="5"/>
        <v>0</v>
      </c>
      <c r="C16" s="366">
        <f>'ع(م2)'!A16</f>
        <v>0</v>
      </c>
      <c r="D16" s="367">
        <f>'ع(م2)'!B16</f>
        <v>0</v>
      </c>
      <c r="E16" s="368">
        <f>(SUM(ع7!F16,ع7!E16%,ع8!F16,ع8!E16%,ع9!F16,ع9!E16%)-F16)*100</f>
        <v>0</v>
      </c>
      <c r="F16" s="370">
        <f>INT(SUM(ع7!F16,ع7!E16%,ع8!F16,ع8!E16%,ع9!F16,ع9!E16%))</f>
        <v>0</v>
      </c>
      <c r="G16" s="348"/>
      <c r="H16" s="335" t="s">
        <v>63</v>
      </c>
      <c r="I16" s="334"/>
      <c r="J16" s="368">
        <f>(SUM(ع7!K16,ع7!J16%,ع8!K16,ع8!J16%,ع9!K16,ع9!J16%)-K16)*100</f>
        <v>0</v>
      </c>
      <c r="K16" s="369">
        <f>INT(SUM(ع7!K16,ع7!J16%,ع8!K16,ع8!J16%,ع9!K16,ع9!J16%))</f>
        <v>0</v>
      </c>
      <c r="L16" s="366">
        <f>'ع(م2)'!N16</f>
        <v>0</v>
      </c>
      <c r="M16" s="367">
        <f>'ع(م2)'!O16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'ع(م2)'!AF16</f>
        <v>0</v>
      </c>
      <c r="T16" s="369">
        <f>'ع(م2)'!AG16</f>
        <v>0</v>
      </c>
      <c r="U16" s="368">
        <f>'ع(م2)'!AH16</f>
        <v>0</v>
      </c>
      <c r="V16" s="369">
        <f>'ع(م2)'!AI16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7.75" customHeight="1">
      <c r="A17" s="366">
        <f t="shared" si="4"/>
        <v>0</v>
      </c>
      <c r="B17" s="367">
        <f t="shared" si="5"/>
        <v>0</v>
      </c>
      <c r="C17" s="366">
        <f>'ع(م2)'!A17</f>
        <v>0</v>
      </c>
      <c r="D17" s="367">
        <f>'ع(م2)'!B17</f>
        <v>0</v>
      </c>
      <c r="E17" s="368">
        <f>(SUM(ع7!F17,ع7!E17%,ع8!F17,ع8!E17%,ع9!F17,ع9!E17%)-F17)*100</f>
        <v>0</v>
      </c>
      <c r="F17" s="370">
        <f>INT(SUM(ع7!F17,ع7!E17%,ع8!F17,ع8!E17%,ع9!F17,ع9!E17%))</f>
        <v>0</v>
      </c>
      <c r="G17" s="348"/>
      <c r="H17" s="335" t="s">
        <v>64</v>
      </c>
      <c r="I17" s="334"/>
      <c r="J17" s="368">
        <f>(SUM(ع7!K17,ع7!J17%,ع8!K17,ع8!J17%,ع9!K17,ع9!J17%)-K17)*100</f>
        <v>0</v>
      </c>
      <c r="K17" s="369">
        <f>INT(SUM(ع7!K17,ع7!J17%,ع8!K17,ع8!J17%,ع9!K17,ع9!J17%))</f>
        <v>0</v>
      </c>
      <c r="L17" s="366">
        <f>'ع(م2)'!N17</f>
        <v>0</v>
      </c>
      <c r="M17" s="367">
        <f>'ع(م2)'!O17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'ع(م2)'!AF17</f>
        <v>0</v>
      </c>
      <c r="T17" s="369">
        <f>'ع(م2)'!AG17</f>
        <v>0</v>
      </c>
      <c r="U17" s="368">
        <f>'ع(م2)'!AH17</f>
        <v>0</v>
      </c>
      <c r="V17" s="369">
        <f>'ع(م2)'!AI17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7.75" customHeight="1">
      <c r="A18" s="366">
        <f t="shared" si="4"/>
        <v>0</v>
      </c>
      <c r="B18" s="367">
        <f t="shared" si="5"/>
        <v>0</v>
      </c>
      <c r="C18" s="366">
        <f>'ع(م2)'!A18</f>
        <v>0</v>
      </c>
      <c r="D18" s="367">
        <f>'ع(م2)'!B18</f>
        <v>0</v>
      </c>
      <c r="E18" s="368">
        <f>(SUM(ع7!F18,ع7!E18%,ع8!F18,ع8!E18%,ع9!F18,ع9!E18%)-F18)*100</f>
        <v>0</v>
      </c>
      <c r="F18" s="370">
        <f>INT(SUM(ع7!F18,ع7!E18%,ع8!F18,ع8!E18%,ع9!F18,ع9!E18%))</f>
        <v>0</v>
      </c>
      <c r="G18" s="348"/>
      <c r="H18" s="335" t="s">
        <v>65</v>
      </c>
      <c r="I18" s="334"/>
      <c r="J18" s="368">
        <f>(SUM(ع7!K18,ع7!J18%,ع8!K18,ع8!J18%,ع9!K18,ع9!J18%)-K18)*100</f>
        <v>0</v>
      </c>
      <c r="K18" s="369">
        <f>INT(SUM(ع7!K18,ع7!J18%,ع8!K18,ع8!J18%,ع9!K18,ع9!J18%))</f>
        <v>0</v>
      </c>
      <c r="L18" s="366">
        <f>'ع(م2)'!N18</f>
        <v>0</v>
      </c>
      <c r="M18" s="367">
        <f>'ع(م2)'!O18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'ع(م2)'!AF18</f>
        <v>0</v>
      </c>
      <c r="T18" s="369">
        <f>'ع(م2)'!AG18</f>
        <v>0</v>
      </c>
      <c r="U18" s="368">
        <f>'ع(م2)'!AH18</f>
        <v>0</v>
      </c>
      <c r="V18" s="369">
        <f>'ع(م2)'!AI18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7.75" customHeight="1">
      <c r="A19" s="366">
        <f t="shared" si="4"/>
        <v>0</v>
      </c>
      <c r="B19" s="367">
        <f t="shared" si="5"/>
        <v>0</v>
      </c>
      <c r="C19" s="366">
        <f>'ع(م2)'!A19</f>
        <v>0</v>
      </c>
      <c r="D19" s="367">
        <f>'ع(م2)'!B19</f>
        <v>0</v>
      </c>
      <c r="E19" s="368">
        <f>(SUM(ع7!F19,ع7!E19%,ع8!F19,ع8!E19%,ع9!F19,ع9!E19%)-F19)*100</f>
        <v>0</v>
      </c>
      <c r="F19" s="370">
        <f>INT(SUM(ع7!F19,ع7!E19%,ع8!F19,ع8!E19%,ع9!F19,ع9!E19%))</f>
        <v>0</v>
      </c>
      <c r="G19" s="348"/>
      <c r="H19" s="335" t="s">
        <v>66</v>
      </c>
      <c r="I19" s="334"/>
      <c r="J19" s="368">
        <f>(SUM(ع7!K19,ع7!J19%,ع8!K19,ع8!J19%,ع9!K19,ع9!J19%)-K19)*100</f>
        <v>0</v>
      </c>
      <c r="K19" s="369">
        <f>INT(SUM(ع7!K19,ع7!J19%,ع8!K19,ع8!J19%,ع9!K19,ع9!J19%))</f>
        <v>0</v>
      </c>
      <c r="L19" s="366">
        <f>'ع(م2)'!N19</f>
        <v>0</v>
      </c>
      <c r="M19" s="367">
        <f>'ع(م2)'!O19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'ع(م2)'!AF19</f>
        <v>0</v>
      </c>
      <c r="T19" s="369">
        <f>'ع(م2)'!AG19</f>
        <v>0</v>
      </c>
      <c r="U19" s="368">
        <f>'ع(م2)'!AH19</f>
        <v>0</v>
      </c>
      <c r="V19" s="369">
        <f>'ع(م2)'!AI19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7.75" customHeight="1">
      <c r="A20" s="366">
        <f t="shared" si="4"/>
        <v>0</v>
      </c>
      <c r="B20" s="367">
        <f t="shared" si="5"/>
        <v>0</v>
      </c>
      <c r="C20" s="366">
        <f>'ع(م2)'!A20</f>
        <v>0</v>
      </c>
      <c r="D20" s="367">
        <f>'ع(م2)'!B20</f>
        <v>0</v>
      </c>
      <c r="E20" s="368">
        <f>(SUM(ع7!F20,ع7!E20%,ع8!F20,ع8!E20%,ع9!F20,ع9!E20%)-F20)*100</f>
        <v>0</v>
      </c>
      <c r="F20" s="370">
        <f>INT(SUM(ع7!F20,ع7!E20%,ع8!F20,ع8!E20%,ع9!F20,ع9!E20%))</f>
        <v>0</v>
      </c>
      <c r="G20" s="348"/>
      <c r="H20" s="335" t="s">
        <v>67</v>
      </c>
      <c r="I20" s="334"/>
      <c r="J20" s="368">
        <f>(SUM(ع7!K20,ع7!J20%,ع8!K20,ع8!J20%,ع9!K20,ع9!J20%)-K20)*100</f>
        <v>0</v>
      </c>
      <c r="K20" s="369">
        <f>INT(SUM(ع7!K20,ع7!J20%,ع8!K20,ع8!J20%,ع9!K20,ع9!J20%))</f>
        <v>0</v>
      </c>
      <c r="L20" s="366">
        <f>'ع(م2)'!N20</f>
        <v>0</v>
      </c>
      <c r="M20" s="367">
        <f>'ع(م2)'!O20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'ع(م2)'!AF20</f>
        <v>0</v>
      </c>
      <c r="T20" s="369">
        <f>'ع(م2)'!AG20</f>
        <v>0</v>
      </c>
      <c r="U20" s="368">
        <f>'ع(م2)'!AH20</f>
        <v>0</v>
      </c>
      <c r="V20" s="369">
        <f>'ع(م2)'!AI20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7.75" customHeight="1">
      <c r="A21" s="366">
        <f t="shared" si="4"/>
        <v>0</v>
      </c>
      <c r="B21" s="367">
        <f t="shared" si="5"/>
        <v>0</v>
      </c>
      <c r="C21" s="366">
        <f>'ع(م2)'!A21</f>
        <v>0</v>
      </c>
      <c r="D21" s="367">
        <f>'ع(م2)'!B21</f>
        <v>0</v>
      </c>
      <c r="E21" s="368">
        <f>(SUM(ع7!F21,ع7!E21%,ع8!F21,ع8!E21%,ع9!F21,ع9!E21%)-F21)*100</f>
        <v>0</v>
      </c>
      <c r="F21" s="370">
        <f>INT(SUM(ع7!F21,ع7!E21%,ع8!F21,ع8!E21%,ع9!F21,ع9!E21%))</f>
        <v>0</v>
      </c>
      <c r="G21" s="348"/>
      <c r="H21" s="335" t="s">
        <v>68</v>
      </c>
      <c r="I21" s="334"/>
      <c r="J21" s="368">
        <f>(SUM(ع7!K21,ع7!J21%,ع8!K21,ع8!J21%,ع9!K21,ع9!J21%)-K21)*100</f>
        <v>0</v>
      </c>
      <c r="K21" s="369">
        <f>INT(SUM(ع7!K21,ع7!J21%,ع8!K21,ع8!J21%,ع9!K21,ع9!J21%))</f>
        <v>0</v>
      </c>
      <c r="L21" s="366">
        <f>'ع(م2)'!N21</f>
        <v>0</v>
      </c>
      <c r="M21" s="367">
        <f>'ع(م2)'!O21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'ع(م2)'!AF21</f>
        <v>0</v>
      </c>
      <c r="T21" s="369">
        <f>'ع(م2)'!AG21</f>
        <v>0</v>
      </c>
      <c r="U21" s="368">
        <f>'ع(م2)'!AH21</f>
        <v>0</v>
      </c>
      <c r="V21" s="369">
        <f>'ع(م2)'!AI21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7.75" customHeight="1">
      <c r="A22" s="366">
        <f t="shared" si="4"/>
        <v>0</v>
      </c>
      <c r="B22" s="367">
        <f t="shared" si="5"/>
        <v>0</v>
      </c>
      <c r="C22" s="366">
        <f>'ع(م2)'!A22</f>
        <v>0</v>
      </c>
      <c r="D22" s="367">
        <f>'ع(م2)'!B22</f>
        <v>0</v>
      </c>
      <c r="E22" s="368">
        <f>(SUM(ع7!F22,ع7!E22%,ع8!F22,ع8!E22%,ع9!F22,ع9!E22%)-F22)*100</f>
        <v>0</v>
      </c>
      <c r="F22" s="370">
        <f>INT(SUM(ع7!F22,ع7!E22%,ع8!F22,ع8!E22%,ع9!F22,ع9!E22%))</f>
        <v>0</v>
      </c>
      <c r="G22" s="348"/>
      <c r="H22" s="335" t="s">
        <v>69</v>
      </c>
      <c r="I22" s="334"/>
      <c r="J22" s="368">
        <f>(SUM(ع7!K22,ع7!J22%,ع8!K22,ع8!J22%,ع9!K22,ع9!J22%)-K22)*100</f>
        <v>0</v>
      </c>
      <c r="K22" s="369">
        <f>INT(SUM(ع7!K22,ع7!J22%,ع8!K22,ع8!J22%,ع9!K22,ع9!J22%))</f>
        <v>0</v>
      </c>
      <c r="L22" s="366">
        <f>'ع(م2)'!N22</f>
        <v>0</v>
      </c>
      <c r="M22" s="367">
        <f>'ع(م2)'!O22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'ع(م2)'!AF22</f>
        <v>0</v>
      </c>
      <c r="T22" s="369">
        <f>'ع(م2)'!AG22</f>
        <v>0</v>
      </c>
      <c r="U22" s="368">
        <f>'ع(م2)'!AH22</f>
        <v>0</v>
      </c>
      <c r="V22" s="369">
        <f>'ع(م2)'!AI22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7.75" customHeight="1" thickBot="1">
      <c r="A23" s="366">
        <f t="shared" si="4"/>
        <v>91</v>
      </c>
      <c r="B23" s="367">
        <f t="shared" si="5"/>
        <v>135476200</v>
      </c>
      <c r="C23" s="366">
        <f>'ع(م2)'!A23</f>
        <v>95</v>
      </c>
      <c r="D23" s="367">
        <f>'ع(م2)'!B23</f>
        <v>100482974</v>
      </c>
      <c r="E23" s="366">
        <f>(SUM(ع7!F23,ع7!E23%,ع8!F23,ع8!E23%,ع9!F23,ع9!E23%)-F23)*100</f>
        <v>96</v>
      </c>
      <c r="F23" s="372">
        <f>INT(SUM(ع7!F23,ع7!E23%,ع8!F23,ع8!E23%,ع9!F23,ع9!E23%))</f>
        <v>34993225</v>
      </c>
      <c r="G23" s="348"/>
      <c r="H23" s="335" t="s">
        <v>70</v>
      </c>
      <c r="I23" s="334"/>
      <c r="J23" s="368">
        <f>(SUM(ع7!K23,ع7!J23%,ع8!K23,ع8!J23%,ع9!K23,ع9!J23%)-K23)*100</f>
        <v>0</v>
      </c>
      <c r="K23" s="369">
        <f>INT(SUM(ع7!K23,ع7!J23%,ع8!K23,ع8!J23%,ع9!K23,ع9!J23%))</f>
        <v>0</v>
      </c>
      <c r="L23" s="366">
        <f>'ع(م2)'!N23</f>
        <v>0</v>
      </c>
      <c r="M23" s="367">
        <f>'ع(م2)'!O23</f>
        <v>0</v>
      </c>
      <c r="N23" s="366">
        <f t="shared" si="6"/>
        <v>0</v>
      </c>
      <c r="O23" s="372">
        <f t="shared" si="7"/>
        <v>0</v>
      </c>
      <c r="P23" s="358"/>
      <c r="Q23" s="342"/>
      <c r="R23" s="335" t="str">
        <f t="shared" si="3"/>
        <v xml:space="preserve">حساب المدينين ( سلطة محلية ) </v>
      </c>
      <c r="S23" s="368">
        <f>'ع(م2)'!AF23</f>
        <v>95</v>
      </c>
      <c r="T23" s="369">
        <f>'ع(م2)'!AG23</f>
        <v>100482974</v>
      </c>
      <c r="U23" s="368">
        <f>'ع(م2)'!AH23</f>
        <v>0</v>
      </c>
      <c r="V23" s="369">
        <f>'ع(م2)'!AI23</f>
        <v>0</v>
      </c>
      <c r="W23" s="366">
        <f t="shared" si="8"/>
        <v>96</v>
      </c>
      <c r="X23" s="367">
        <f t="shared" si="9"/>
        <v>34993225</v>
      </c>
      <c r="Y23" s="366">
        <f t="shared" si="10"/>
        <v>0</v>
      </c>
      <c r="Z23" s="372">
        <f t="shared" si="11"/>
        <v>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0</v>
      </c>
      <c r="AE23" s="367">
        <f t="shared" si="15"/>
        <v>0</v>
      </c>
      <c r="AF23" s="366">
        <f t="shared" si="16"/>
        <v>91</v>
      </c>
      <c r="AG23" s="367">
        <f t="shared" si="17"/>
        <v>135476200</v>
      </c>
      <c r="AH23" s="366">
        <f t="shared" si="18"/>
        <v>0</v>
      </c>
      <c r="AI23" s="372">
        <f t="shared" si="19"/>
        <v>0</v>
      </c>
    </row>
    <row r="24" spans="1:35" s="365" customFormat="1" ht="27.7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95</v>
      </c>
      <c r="D24" s="339">
        <f>INT(SUM(D13:D23)+(SUM(C13:C23))%)</f>
        <v>148482846</v>
      </c>
      <c r="E24" s="338">
        <f>(SUM(F13:F23)+SUM(E13:E23)%-F24)*100</f>
        <v>96</v>
      </c>
      <c r="F24" s="341">
        <f>INT(SUM(F13:F23)+(SUM(E13:E23))%)</f>
        <v>53857725</v>
      </c>
      <c r="G24" s="348"/>
      <c r="H24" s="389" t="s">
        <v>71</v>
      </c>
      <c r="I24" s="334"/>
      <c r="J24" s="338">
        <f>(SUM(K13:K23)+SUM(J13:J23)%-K24)*100</f>
        <v>0</v>
      </c>
      <c r="K24" s="339">
        <f>INT(SUM(K13:K23)+(SUM(J13:J23))%)</f>
        <v>18864500</v>
      </c>
      <c r="L24" s="338">
        <f>(SUM(M13:M23)+SUM(L13:L23)%-M24)*100</f>
        <v>0</v>
      </c>
      <c r="M24" s="339">
        <f>INT(SUM(M13:M23)+(SUM(L13:L23))%)</f>
        <v>47999872</v>
      </c>
      <c r="N24" s="338">
        <f>(SUM(O13:O23)+SUM(N13:N23)%-O24)*100</f>
        <v>0</v>
      </c>
      <c r="O24" s="341">
        <f>INT(SUM(O13:O23)+(SUM(N13:N23))%)</f>
        <v>66864372</v>
      </c>
      <c r="P24" s="358"/>
      <c r="Q24" s="342"/>
      <c r="R24" s="389" t="s">
        <v>71</v>
      </c>
      <c r="S24" s="338">
        <f>(SUM(T13:T23)+SUM(S13:S23)%-T24)*100</f>
        <v>95</v>
      </c>
      <c r="T24" s="339">
        <f>INT(SUM(T13:T23)+(SUM(S13:S23))%)</f>
        <v>100482974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96</v>
      </c>
      <c r="X24" s="340">
        <f>INT(SUM(X13:X23)+(SUM(W13:W23))%)</f>
        <v>53857725</v>
      </c>
      <c r="Y24" s="338">
        <f>(SUM(Z13:Z23)+SUM(Y13:Y23)%-Z24)*100</f>
        <v>0</v>
      </c>
      <c r="Z24" s="341">
        <f>INT(SUM(Z13:Z23)+(SUM(Y13:Y23))%)</f>
        <v>18864500</v>
      </c>
      <c r="AA24" s="342"/>
      <c r="AB24" s="338">
        <f>(SUM(AC13:AC23)+SUM(AB13:AB23)%-AC24)*100</f>
        <v>91</v>
      </c>
      <c r="AC24" s="339">
        <f>INT(SUM(AC13:AC23)+(SUM(AB13:AB23))%)</f>
        <v>154340700</v>
      </c>
      <c r="AD24" s="338">
        <f>(SUM(AE13:AE23)+SUM(AD13:AD23)%-AE24)*100</f>
        <v>0</v>
      </c>
      <c r="AE24" s="340">
        <f>INT(SUM(AE13:AE23)+(SUM(AD13:AD23))%)</f>
        <v>18864500</v>
      </c>
      <c r="AF24" s="338">
        <f>(SUM(AG13:AG23)+SUM(AF13:AF23)%-AG24)*100</f>
        <v>91</v>
      </c>
      <c r="AG24" s="340">
        <f>INT(SUM(AG13:AG23)+(SUM(AF13:AF23))%)</f>
        <v>135476200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7.7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7.7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'ع(م2)'!A26</f>
        <v>0</v>
      </c>
      <c r="D26" s="350">
        <f>'ع(م2)'!B26</f>
        <v>0</v>
      </c>
      <c r="E26" s="351">
        <f>(SUM(ع7!F26,ع7!E26%,ع8!F26,ع8!E26%,ع9!F26,ع9!E26%)-F26)*100</f>
        <v>0</v>
      </c>
      <c r="F26" s="353">
        <f>INT(SUM(ع7!F26,ع7!E26%,ع8!F26,ع8!E26%,ع9!F26,ع9!E26%))</f>
        <v>0</v>
      </c>
      <c r="G26" s="348"/>
      <c r="H26" s="343" t="s">
        <v>73</v>
      </c>
      <c r="I26" s="334"/>
      <c r="J26" s="351">
        <f>(SUM(ع7!K26,ع7!J26%,ع8!K26,ع8!J26%,ع9!K26,ع9!J26%)-K26)*100</f>
        <v>0</v>
      </c>
      <c r="K26" s="352">
        <f>INT(SUM(ع7!K26,ع7!J26%,ع8!K26,ع8!J26%,ع9!K26,ع9!J26%))</f>
        <v>0</v>
      </c>
      <c r="L26" s="349">
        <f>'ع(م2)'!N26</f>
        <v>0</v>
      </c>
      <c r="M26" s="357">
        <f>'ع(م2)'!O26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'ع(م2)'!AF26</f>
        <v>0</v>
      </c>
      <c r="T26" s="421">
        <f>'ع(م2)'!AG26</f>
        <v>0</v>
      </c>
      <c r="U26" s="351">
        <f>'ع(م2)'!AH26</f>
        <v>0</v>
      </c>
      <c r="V26" s="421">
        <f>'ع(م2)'!AI26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7.75" customHeight="1">
      <c r="A27" s="366">
        <f t="shared" si="21"/>
        <v>0</v>
      </c>
      <c r="B27" s="367">
        <f t="shared" si="22"/>
        <v>0</v>
      </c>
      <c r="C27" s="366">
        <f>'ع(م2)'!A27</f>
        <v>0</v>
      </c>
      <c r="D27" s="367">
        <f>'ع(م2)'!B27</f>
        <v>0</v>
      </c>
      <c r="E27" s="368">
        <f>(SUM(ع7!F27,ع7!E27%,ع8!F27,ع8!E27%,ع9!F27,ع9!E27%)-F27)*100</f>
        <v>0</v>
      </c>
      <c r="F27" s="370">
        <f>INT(SUM(ع7!F27,ع7!E27%,ع8!F27,ع8!E27%,ع9!F27,ع9!E27%))</f>
        <v>0</v>
      </c>
      <c r="G27" s="348"/>
      <c r="H27" s="335" t="s">
        <v>74</v>
      </c>
      <c r="I27" s="334"/>
      <c r="J27" s="368">
        <f>(SUM(ع7!K27,ع7!J27%,ع8!K27,ع8!J27%,ع9!K27,ع9!J27%)-K27)*100</f>
        <v>0</v>
      </c>
      <c r="K27" s="369">
        <f>INT(SUM(ع7!K27,ع7!J27%,ع8!K27,ع8!J27%,ع9!K27,ع9!J27%))</f>
        <v>0</v>
      </c>
      <c r="L27" s="366">
        <f>'ع(م2)'!N27</f>
        <v>0</v>
      </c>
      <c r="M27" s="372">
        <f>'ع(م2)'!O27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'ع(م2)'!AF27</f>
        <v>0</v>
      </c>
      <c r="T27" s="412">
        <f>'ع(م2)'!AG27</f>
        <v>0</v>
      </c>
      <c r="U27" s="368">
        <f>'ع(م2)'!AH27</f>
        <v>0</v>
      </c>
      <c r="V27" s="412">
        <f>'ع(م2)'!AI27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7.75" customHeight="1">
      <c r="A28" s="366">
        <f t="shared" si="21"/>
        <v>0</v>
      </c>
      <c r="B28" s="367">
        <f t="shared" si="22"/>
        <v>0</v>
      </c>
      <c r="C28" s="366">
        <f>'ع(م2)'!A28</f>
        <v>0</v>
      </c>
      <c r="D28" s="367">
        <f>'ع(م2)'!B28</f>
        <v>0</v>
      </c>
      <c r="E28" s="368">
        <f>(SUM(ع7!F28,ع7!E28%,ع8!F28,ع8!E28%,ع9!F28,ع9!E28%)-F28)*100</f>
        <v>0</v>
      </c>
      <c r="F28" s="370">
        <f>INT(SUM(ع7!F28,ع7!E28%,ع8!F28,ع8!E28%,ع9!F28,ع9!E28%))</f>
        <v>0</v>
      </c>
      <c r="G28" s="348"/>
      <c r="H28" s="335" t="s">
        <v>75</v>
      </c>
      <c r="I28" s="334"/>
      <c r="J28" s="368">
        <f>(SUM(ع7!K28,ع7!J28%,ع8!K28,ع8!J28%,ع9!K28,ع9!J28%)-K28)*100</f>
        <v>0</v>
      </c>
      <c r="K28" s="369">
        <f>INT(SUM(ع7!K28,ع7!J28%,ع8!K28,ع8!J28%,ع9!K28,ع9!J28%))</f>
        <v>0</v>
      </c>
      <c r="L28" s="366">
        <f>'ع(م2)'!N28</f>
        <v>0</v>
      </c>
      <c r="M28" s="372">
        <f>'ع(م2)'!O28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'ع(م2)'!AF28</f>
        <v>0</v>
      </c>
      <c r="T28" s="412">
        <f>'ع(م2)'!AG28</f>
        <v>0</v>
      </c>
      <c r="U28" s="368">
        <f>'ع(م2)'!AH28</f>
        <v>0</v>
      </c>
      <c r="V28" s="412">
        <f>'ع(م2)'!AI28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7.75" customHeight="1">
      <c r="A29" s="366">
        <f t="shared" si="21"/>
        <v>0</v>
      </c>
      <c r="B29" s="367">
        <f t="shared" si="22"/>
        <v>0</v>
      </c>
      <c r="C29" s="366">
        <f>'ع(م2)'!A29</f>
        <v>0</v>
      </c>
      <c r="D29" s="367">
        <f>'ع(م2)'!B29</f>
        <v>0</v>
      </c>
      <c r="E29" s="368">
        <f>(SUM(ع7!F29,ع7!E29%,ع8!F29,ع8!E29%,ع9!F29,ع9!E29%)-F29)*100</f>
        <v>0</v>
      </c>
      <c r="F29" s="370">
        <f>INT(SUM(ع7!F29,ع7!E29%,ع8!F29,ع8!E29%,ع9!F29,ع9!E29%))</f>
        <v>0</v>
      </c>
      <c r="G29" s="348"/>
      <c r="H29" s="335" t="s">
        <v>76</v>
      </c>
      <c r="I29" s="334"/>
      <c r="J29" s="368">
        <f>(SUM(ع7!K29,ع7!J29%,ع8!K29,ع8!J29%,ع9!K29,ع9!J29%)-K29)*100</f>
        <v>0</v>
      </c>
      <c r="K29" s="369">
        <f>INT(SUM(ع7!K29,ع7!J29%,ع8!K29,ع8!J29%,ع9!K29,ع9!J29%))</f>
        <v>0</v>
      </c>
      <c r="L29" s="366">
        <f>'ع(م2)'!N29</f>
        <v>0</v>
      </c>
      <c r="M29" s="372">
        <f>'ع(م2)'!O29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'ع(م2)'!AF29</f>
        <v>0</v>
      </c>
      <c r="T29" s="412">
        <f>'ع(م2)'!AG29</f>
        <v>0</v>
      </c>
      <c r="U29" s="368">
        <f>'ع(م2)'!AH29</f>
        <v>0</v>
      </c>
      <c r="V29" s="412">
        <f>'ع(م2)'!AI29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7.75" customHeight="1">
      <c r="A30" s="366">
        <f t="shared" si="21"/>
        <v>0</v>
      </c>
      <c r="B30" s="367">
        <f t="shared" si="22"/>
        <v>0</v>
      </c>
      <c r="C30" s="366">
        <f>'ع(م2)'!A30</f>
        <v>0</v>
      </c>
      <c r="D30" s="367">
        <f>'ع(م2)'!B30</f>
        <v>0</v>
      </c>
      <c r="E30" s="368">
        <f>(SUM(ع7!F30,ع7!E30%,ع8!F30,ع8!E30%,ع9!F30,ع9!E30%)-F30)*100</f>
        <v>0</v>
      </c>
      <c r="F30" s="370">
        <f>INT(SUM(ع7!F30,ع7!E30%,ع8!F30,ع8!E30%,ع9!F30,ع9!E30%))</f>
        <v>0</v>
      </c>
      <c r="G30" s="348"/>
      <c r="H30" s="335" t="s">
        <v>77</v>
      </c>
      <c r="I30" s="334"/>
      <c r="J30" s="366" t="e">
        <f ca="1">(SUM(ع7!K30,ع7!J30%,ع8!K30,ع8!J30%,ع9!K30,ع9!J30%)-K30)*100</f>
        <v>#NAME?</v>
      </c>
      <c r="K30" s="367" t="e">
        <f ca="1">INT(SUM(ع7!K30,ع7!J30%,ع8!K30,ع8!J30%,ع9!K30,ع9!J30%))</f>
        <v>#NAME?</v>
      </c>
      <c r="L30" s="366" t="e">
        <f ca="1">'ع(م2)'!N30</f>
        <v>#NAME?</v>
      </c>
      <c r="M30" s="372" t="e">
        <f ca="1">'ع(م2)'!O30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'ع(م2)'!AF30</f>
        <v>#NAME?</v>
      </c>
      <c r="T30" s="412" t="e">
        <f ca="1">'ع(م2)'!AG30</f>
        <v>#NAME?</v>
      </c>
      <c r="U30" s="368" t="e">
        <f ca="1">'ع(م2)'!AH30</f>
        <v>#NAME?</v>
      </c>
      <c r="V30" s="412" t="e">
        <f ca="1">'ع(م2)'!AI30</f>
        <v>#NAME?</v>
      </c>
      <c r="W30" s="366">
        <f t="shared" si="25"/>
        <v>0</v>
      </c>
      <c r="X30" s="377">
        <f t="shared" si="25"/>
        <v>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7.75" customHeight="1" thickBot="1">
      <c r="A31" s="366">
        <f t="shared" si="21"/>
        <v>0</v>
      </c>
      <c r="B31" s="367">
        <f t="shared" si="22"/>
        <v>0</v>
      </c>
      <c r="C31" s="366">
        <f>'ع(م2)'!A31</f>
        <v>0</v>
      </c>
      <c r="D31" s="367">
        <f>'ع(م2)'!B31</f>
        <v>0</v>
      </c>
      <c r="E31" s="368">
        <f>(SUM(ع7!F31,ع7!E31%,ع8!F31,ع8!E31%,ع9!F31,ع9!E31%)-F31)*100</f>
        <v>0</v>
      </c>
      <c r="F31" s="370">
        <f>INT(SUM(ع7!F31,ع7!E31%,ع8!F31,ع8!E31%,ع9!F31,ع9!E31%))</f>
        <v>0</v>
      </c>
      <c r="G31" s="348"/>
      <c r="H31" s="335" t="s">
        <v>78</v>
      </c>
      <c r="I31" s="334"/>
      <c r="J31" s="366" t="e">
        <f ca="1">(SUM(ع7!K31,ع7!J31%,ع8!K31,ع8!J31%,ع9!K31,ع9!J31%)-K31)*100</f>
        <v>#NAME?</v>
      </c>
      <c r="K31" s="367" t="e">
        <f ca="1">INT(SUM(ع7!K31,ع7!J31%,ع8!K31,ع8!J31%,ع9!K31,ع9!J31%))</f>
        <v>#NAME?</v>
      </c>
      <c r="L31" s="366" t="e">
        <f ca="1">'ع(م2)'!N31</f>
        <v>#NAME?</v>
      </c>
      <c r="M31" s="372" t="e">
        <f ca="1">'ع(م2)'!O31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'ع(م2)'!AF31</f>
        <v>#NAME?</v>
      </c>
      <c r="T31" s="412" t="e">
        <f ca="1">'ع(م2)'!AG31</f>
        <v>#NAME?</v>
      </c>
      <c r="U31" s="368" t="e">
        <f ca="1">'ع(م2)'!AH31</f>
        <v>#NAME?</v>
      </c>
      <c r="V31" s="412" t="e">
        <f ca="1">'ع(م2)'!AI31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7.75" customHeight="1" thickTop="1" thickBot="1">
      <c r="A32" s="338">
        <f>(SUM(B26:B31)+SUM(A26:A31)%-B32)*100</f>
        <v>0</v>
      </c>
      <c r="B32" s="339">
        <f>INT(SUM(B26:B31)+(SUM(A26:A31))%)</f>
        <v>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7.7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7.7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'ع(م2)'!A34</f>
        <v>0</v>
      </c>
      <c r="D34" s="350">
        <f>'ع(م2)'!B34</f>
        <v>0</v>
      </c>
      <c r="E34" s="351">
        <f>(SUM(ع7!F34,ع7!E34%,ع8!F34,ع8!E34%,ع9!F34,ع9!E34%)-F34)*100</f>
        <v>0</v>
      </c>
      <c r="F34" s="353">
        <f>INT(SUM(ع7!F34,ع7!E34%,ع8!F34,ع8!E34%,ع9!F34,ع9!E34%))</f>
        <v>0</v>
      </c>
      <c r="G34" s="348"/>
      <c r="H34" s="343" t="s">
        <v>81</v>
      </c>
      <c r="I34" s="334"/>
      <c r="J34" s="351">
        <f>(SUM(ع7!K34,ع7!J34%,ع8!K34,ع8!J34%,ع9!K34,ع9!J34%)-K34)*100</f>
        <v>0</v>
      </c>
      <c r="K34" s="352">
        <f>INT(SUM(ع7!K34,ع7!J34%,ع8!K34,ع8!J34%,ع9!K34,ع9!J34%))</f>
        <v>0</v>
      </c>
      <c r="L34" s="349">
        <f>'ع(م2)'!N34</f>
        <v>0</v>
      </c>
      <c r="M34" s="350">
        <f>'ع(م2)'!O34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'ع(م2)'!AF34</f>
        <v>0</v>
      </c>
      <c r="T34" s="352">
        <f>'ع(م2)'!AG34</f>
        <v>631171</v>
      </c>
      <c r="U34" s="351">
        <f>'ع(م2)'!AH34</f>
        <v>0</v>
      </c>
      <c r="V34" s="421">
        <f>'ع(م2)'!AI34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7.75" customHeight="1">
      <c r="A35" s="366">
        <f t="shared" si="36"/>
        <v>0</v>
      </c>
      <c r="B35" s="367">
        <f t="shared" si="37"/>
        <v>0</v>
      </c>
      <c r="C35" s="366">
        <f>'ع(م2)'!A35</f>
        <v>0</v>
      </c>
      <c r="D35" s="367">
        <f>'ع(م2)'!B35</f>
        <v>0</v>
      </c>
      <c r="E35" s="368">
        <f>(SUM(ع7!F35,ع7!E35%,ع8!F35,ع8!E35%,ع9!F35,ع9!E35%)-F35)*100</f>
        <v>0</v>
      </c>
      <c r="F35" s="370">
        <f>INT(SUM(ع7!F35,ع7!E35%,ع8!F35,ع8!E35%,ع9!F35,ع9!E35%))</f>
        <v>0</v>
      </c>
      <c r="G35" s="348"/>
      <c r="H35" s="335" t="s">
        <v>82</v>
      </c>
      <c r="I35" s="334"/>
      <c r="J35" s="368">
        <f>(SUM(ع7!K35,ع7!J35%,ع8!K35,ع8!J35%,ع9!K35,ع9!J35%)-K35)*100</f>
        <v>0</v>
      </c>
      <c r="K35" s="369">
        <f>INT(SUM(ع7!K35,ع7!J35%,ع8!K35,ع8!J35%,ع9!K35,ع9!J35%))</f>
        <v>0</v>
      </c>
      <c r="L35" s="366">
        <f>'ع(م2)'!N35</f>
        <v>0</v>
      </c>
      <c r="M35" s="367">
        <f>'ع(م2)'!O35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'ع(م2)'!AF35</f>
        <v>0</v>
      </c>
      <c r="T35" s="369">
        <f>'ع(م2)'!AG35</f>
        <v>0</v>
      </c>
      <c r="U35" s="368">
        <f>'ع(م2)'!AH35</f>
        <v>0</v>
      </c>
      <c r="V35" s="412">
        <f>'ع(م2)'!AI35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7.75" customHeight="1">
      <c r="A36" s="366">
        <f t="shared" si="36"/>
        <v>0</v>
      </c>
      <c r="B36" s="367">
        <f t="shared" si="37"/>
        <v>0</v>
      </c>
      <c r="C36" s="366">
        <f>'ع(م2)'!A36</f>
        <v>0</v>
      </c>
      <c r="D36" s="367">
        <f>'ع(م2)'!B36</f>
        <v>0</v>
      </c>
      <c r="E36" s="368">
        <f>(SUM(ع7!F36,ع7!E36%,ع8!F36,ع8!E36%,ع9!F36,ع9!E36%)-F36)*100</f>
        <v>0</v>
      </c>
      <c r="F36" s="370">
        <f>INT(SUM(ع7!F36,ع7!E36%,ع8!F36,ع8!E36%,ع9!F36,ع9!E36%))</f>
        <v>0</v>
      </c>
      <c r="G36" s="348"/>
      <c r="H36" s="335" t="s">
        <v>83</v>
      </c>
      <c r="I36" s="334"/>
      <c r="J36" s="368">
        <f>(SUM(ع7!K36,ع7!J36%,ع8!K36,ع8!J36%,ع9!K36,ع9!J36%)-K36)*100</f>
        <v>0</v>
      </c>
      <c r="K36" s="369">
        <f>INT(SUM(ع7!K36,ع7!J36%,ع8!K36,ع8!J36%,ع9!K36,ع9!J36%))</f>
        <v>0</v>
      </c>
      <c r="L36" s="366">
        <f>'ع(م2)'!N36</f>
        <v>0</v>
      </c>
      <c r="M36" s="367">
        <f>'ع(م2)'!O36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'ع(م2)'!AF36</f>
        <v>0</v>
      </c>
      <c r="T36" s="369">
        <f>'ع(م2)'!AG36</f>
        <v>0</v>
      </c>
      <c r="U36" s="368">
        <f>'ع(م2)'!AH36</f>
        <v>0</v>
      </c>
      <c r="V36" s="412">
        <f>'ع(م2)'!AI36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7.75" customHeight="1">
      <c r="A37" s="366">
        <f t="shared" si="36"/>
        <v>0</v>
      </c>
      <c r="B37" s="367">
        <f t="shared" si="37"/>
        <v>0</v>
      </c>
      <c r="C37" s="366">
        <f>'ع(م2)'!A37</f>
        <v>0</v>
      </c>
      <c r="D37" s="367">
        <f>'ع(م2)'!B37</f>
        <v>0</v>
      </c>
      <c r="E37" s="368">
        <f>(SUM(ع7!F37,ع7!E37%,ع8!F37,ع8!E37%,ع9!F37,ع9!E37%)-F37)*100</f>
        <v>0</v>
      </c>
      <c r="F37" s="370">
        <f>INT(SUM(ع7!F37,ع7!E37%,ع8!F37,ع8!E37%,ع9!F37,ع9!E37%))</f>
        <v>0</v>
      </c>
      <c r="G37" s="348"/>
      <c r="H37" s="335" t="s">
        <v>84</v>
      </c>
      <c r="I37" s="334"/>
      <c r="J37" s="368">
        <f>(SUM(ع7!K37,ع7!J37%,ع8!K37,ع8!J37%,ع9!K37,ع9!J37%)-K37)*100</f>
        <v>0</v>
      </c>
      <c r="K37" s="369">
        <f>INT(SUM(ع7!K37,ع7!J37%,ع8!K37,ع8!J37%,ع9!K37,ع9!J37%))</f>
        <v>0</v>
      </c>
      <c r="L37" s="366">
        <f>'ع(م2)'!N37</f>
        <v>0</v>
      </c>
      <c r="M37" s="367">
        <f>'ع(م2)'!O37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'ع(م2)'!AF37</f>
        <v>0</v>
      </c>
      <c r="T37" s="369">
        <f>'ع(م2)'!AG37</f>
        <v>0</v>
      </c>
      <c r="U37" s="368">
        <f>'ع(م2)'!AH37</f>
        <v>0</v>
      </c>
      <c r="V37" s="412">
        <f>'ع(م2)'!AI37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7.75" customHeight="1">
      <c r="A38" s="366">
        <f t="shared" si="36"/>
        <v>0</v>
      </c>
      <c r="B38" s="367">
        <f t="shared" si="37"/>
        <v>0</v>
      </c>
      <c r="C38" s="366">
        <f>'ع(م2)'!A38</f>
        <v>0</v>
      </c>
      <c r="D38" s="367">
        <f>'ع(م2)'!B38</f>
        <v>0</v>
      </c>
      <c r="E38" s="368">
        <f>(SUM(ع7!F38,ع7!E38%,ع8!F38,ع8!E38%,ع9!F38,ع9!E38%)-F38)*100</f>
        <v>0</v>
      </c>
      <c r="F38" s="370">
        <f>INT(SUM(ع7!F38,ع7!E38%,ع8!F38,ع8!E38%,ع9!F38,ع9!E38%))</f>
        <v>0</v>
      </c>
      <c r="G38" s="348"/>
      <c r="H38" s="335" t="s">
        <v>85</v>
      </c>
      <c r="I38" s="334"/>
      <c r="J38" s="368">
        <f>(SUM(ع7!K38,ع7!J38%,ع8!K38,ع8!J38%,ع9!K38,ع9!J38%)-K38)*100</f>
        <v>0</v>
      </c>
      <c r="K38" s="369">
        <f>INT(SUM(ع7!K38,ع7!J38%,ع8!K38,ع8!J38%,ع9!K38,ع9!J38%))</f>
        <v>0</v>
      </c>
      <c r="L38" s="366">
        <f>'ع(م2)'!N38</f>
        <v>0</v>
      </c>
      <c r="M38" s="367">
        <f>'ع(م2)'!O38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'ع(م2)'!AF38</f>
        <v>0</v>
      </c>
      <c r="T38" s="369">
        <f>'ع(م2)'!AG38</f>
        <v>0</v>
      </c>
      <c r="U38" s="368">
        <f>'ع(م2)'!AH38</f>
        <v>0</v>
      </c>
      <c r="V38" s="412">
        <f>'ع(م2)'!AI38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7.75" customHeight="1">
      <c r="A39" s="366">
        <f t="shared" si="36"/>
        <v>0</v>
      </c>
      <c r="B39" s="367">
        <f t="shared" si="37"/>
        <v>0</v>
      </c>
      <c r="C39" s="366">
        <f>'ع(م2)'!A39</f>
        <v>0</v>
      </c>
      <c r="D39" s="367">
        <f>'ع(م2)'!B39</f>
        <v>0</v>
      </c>
      <c r="E39" s="368">
        <f>(SUM(ع7!F39,ع7!E39%,ع8!F39,ع8!E39%,ع9!F39,ع9!E39%)-F39)*100</f>
        <v>0</v>
      </c>
      <c r="F39" s="370">
        <f>INT(SUM(ع7!F39,ع7!E39%,ع8!F39,ع8!E39%,ع9!F39,ع9!E39%))</f>
        <v>0</v>
      </c>
      <c r="G39" s="348"/>
      <c r="H39" s="335" t="s">
        <v>86</v>
      </c>
      <c r="I39" s="334"/>
      <c r="J39" s="368">
        <f>(SUM(ع7!K39,ع7!J39%,ع8!K39,ع8!J39%,ع9!K39,ع9!J39%)-K39)*100</f>
        <v>0</v>
      </c>
      <c r="K39" s="369">
        <f>INT(SUM(ع7!K39,ع7!J39%,ع8!K39,ع8!J39%,ع9!K39,ع9!J39%))</f>
        <v>0</v>
      </c>
      <c r="L39" s="366">
        <f>'ع(م2)'!N39</f>
        <v>0</v>
      </c>
      <c r="M39" s="367">
        <f>'ع(م2)'!O39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'ع(م2)'!AF39</f>
        <v>0</v>
      </c>
      <c r="T39" s="369">
        <f>'ع(م2)'!AG39</f>
        <v>0</v>
      </c>
      <c r="U39" s="368">
        <f>'ع(م2)'!AH39</f>
        <v>0</v>
      </c>
      <c r="V39" s="412">
        <f>'ع(م2)'!AI39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7.75" customHeight="1" thickBot="1">
      <c r="A40" s="366">
        <f t="shared" si="36"/>
        <v>0</v>
      </c>
      <c r="B40" s="367">
        <f t="shared" si="37"/>
        <v>0</v>
      </c>
      <c r="C40" s="366">
        <f>'ع(م2)'!A40</f>
        <v>0</v>
      </c>
      <c r="D40" s="367">
        <f>'ع(م2)'!B40</f>
        <v>0</v>
      </c>
      <c r="E40" s="368">
        <f>(SUM(ع7!F40,ع7!E40%,ع8!F40,ع8!E40%,ع9!F40,ع9!E40%)-F40)*100</f>
        <v>0</v>
      </c>
      <c r="F40" s="370">
        <f>INT(SUM(ع7!F40,ع7!E40%,ع8!F40,ع8!E40%,ع9!F40,ع9!E40%))</f>
        <v>0</v>
      </c>
      <c r="G40" s="348"/>
      <c r="H40" s="335" t="s">
        <v>87</v>
      </c>
      <c r="I40" s="334"/>
      <c r="J40" s="368">
        <f>(SUM(ع7!K40,ع7!J40%,ع8!K40,ع8!J40%,ع9!K40,ع9!J40%)-K40)*100</f>
        <v>0</v>
      </c>
      <c r="K40" s="369">
        <f>INT(SUM(ع7!K40,ع7!J40%,ع8!K40,ع8!J40%,ع9!K40,ع9!J40%))</f>
        <v>0</v>
      </c>
      <c r="L40" s="366">
        <f>'ع(م2)'!N40</f>
        <v>0</v>
      </c>
      <c r="M40" s="367">
        <f>'ع(م2)'!O40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'ع(م2)'!AF40</f>
        <v>0</v>
      </c>
      <c r="T40" s="369">
        <f>'ع(م2)'!AG40</f>
        <v>0</v>
      </c>
      <c r="U40" s="368">
        <f>'ع(م2)'!AH40</f>
        <v>0</v>
      </c>
      <c r="V40" s="412">
        <f>'ع(م2)'!AI40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7.7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7.7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7.7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'ع(م2)'!A43</f>
        <v>0</v>
      </c>
      <c r="D43" s="350">
        <f>'ع(م2)'!B43</f>
        <v>0</v>
      </c>
      <c r="E43" s="349">
        <f>(SUM(ع7!F43,ع7!E43%,ع8!F43,ع8!E43%,ع9!F43,ع9!E43%)-F43)*100</f>
        <v>0</v>
      </c>
      <c r="F43" s="357">
        <f>INT(SUM(ع7!F43,ع7!E43%,ع8!F43,ع8!E43%,ع9!F43,ع9!E43%))</f>
        <v>0</v>
      </c>
      <c r="G43" s="348"/>
      <c r="H43" s="343" t="s">
        <v>89</v>
      </c>
      <c r="I43" s="334"/>
      <c r="J43" s="349">
        <f>(SUM(ع7!K43,ع7!J43%,ع8!K43,ع8!J43%,ع9!K43,ع9!J43%)-K43)*100</f>
        <v>0</v>
      </c>
      <c r="K43" s="350">
        <f>INT(SUM(ع7!K43,ع7!J43%,ع8!K43,ع8!J43%,ع9!K43,ع9!J43%))</f>
        <v>0</v>
      </c>
      <c r="L43" s="349">
        <f>'ع(م2)'!N43</f>
        <v>0</v>
      </c>
      <c r="M43" s="350">
        <f>'ع(م2)'!O43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'ع(م2)'!AF43</f>
        <v>0</v>
      </c>
      <c r="T43" s="421">
        <f>'ع(م2)'!AG43</f>
        <v>0</v>
      </c>
      <c r="U43" s="351">
        <f>'ع(م2)'!AH43</f>
        <v>0</v>
      </c>
      <c r="V43" s="421">
        <f>'ع(م2)'!AI43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7.75" customHeight="1">
      <c r="A44" s="366">
        <f t="shared" si="51"/>
        <v>0</v>
      </c>
      <c r="B44" s="367">
        <f t="shared" si="52"/>
        <v>0</v>
      </c>
      <c r="C44" s="366">
        <f>'ع(م2)'!A44</f>
        <v>0</v>
      </c>
      <c r="D44" s="367">
        <f>'ع(م2)'!B44</f>
        <v>0</v>
      </c>
      <c r="E44" s="368">
        <f>(SUM(ع7!F44,ع7!E44%,ع8!F44,ع8!E44%,ع9!F44,ع9!E44%)-F44)*100</f>
        <v>0</v>
      </c>
      <c r="F44" s="370">
        <f>INT(SUM(ع7!F44,ع7!E44%,ع8!F44,ع8!E44%,ع9!F44,ع9!E44%))</f>
        <v>0</v>
      </c>
      <c r="G44" s="348"/>
      <c r="H44" s="335" t="s">
        <v>90</v>
      </c>
      <c r="I44" s="334"/>
      <c r="J44" s="368">
        <f>(SUM(ع7!K44,ع7!J44%,ع8!K44,ع8!J44%,ع9!K44,ع9!J44%)-K44)*100</f>
        <v>0</v>
      </c>
      <c r="K44" s="369">
        <f>INT(SUM(ع7!K44,ع7!J44%,ع8!K44,ع8!J44%,ع9!K44,ع9!J44%))</f>
        <v>0</v>
      </c>
      <c r="L44" s="366">
        <f>'ع(م2)'!N44</f>
        <v>0</v>
      </c>
      <c r="M44" s="367">
        <f>'ع(م2)'!O44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'ع(م2)'!AF44</f>
        <v>0</v>
      </c>
      <c r="T44" s="412">
        <f>'ع(م2)'!AG44</f>
        <v>0</v>
      </c>
      <c r="U44" s="368">
        <f>'ع(م2)'!AH44</f>
        <v>0</v>
      </c>
      <c r="V44" s="412">
        <f>'ع(م2)'!AI44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7.75" customHeight="1">
      <c r="A45" s="366">
        <f t="shared" si="51"/>
        <v>0</v>
      </c>
      <c r="B45" s="367">
        <f t="shared" si="52"/>
        <v>37444048</v>
      </c>
      <c r="C45" s="366">
        <f>'ع(م2)'!A45</f>
        <v>0</v>
      </c>
      <c r="D45" s="367">
        <f>'ع(م2)'!B45</f>
        <v>26879928</v>
      </c>
      <c r="E45" s="368">
        <f>(SUM(ع7!F45,ع7!E45%,ع8!F45,ع8!E45%,ع9!F45,ع9!E45%)-F45)*100</f>
        <v>0</v>
      </c>
      <c r="F45" s="370">
        <f>INT(SUM(ع7!F45,ع7!E45%,ع8!F45,ع8!E45%,ع9!F45,ع9!E45%))</f>
        <v>10564120</v>
      </c>
      <c r="G45" s="348"/>
      <c r="H45" s="335" t="s">
        <v>91</v>
      </c>
      <c r="I45" s="334"/>
      <c r="J45" s="368">
        <f>(SUM(ع7!K45,ع7!J45%,ع8!K45,ع8!J45%,ع9!K45,ع9!J45%)-K45)*100</f>
        <v>0</v>
      </c>
      <c r="K45" s="369">
        <f>INT(SUM(ع7!K45,ع7!J45%,ع8!K45,ع8!J45%,ع9!K45,ع9!J45%))</f>
        <v>10564120</v>
      </c>
      <c r="L45" s="366">
        <f>'ع(م2)'!N45</f>
        <v>0</v>
      </c>
      <c r="M45" s="367">
        <f>'ع(م2)'!O45</f>
        <v>26879928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'ع(م2)'!AF45</f>
        <v>0</v>
      </c>
      <c r="T45" s="412">
        <f>'ع(م2)'!AG45</f>
        <v>0</v>
      </c>
      <c r="U45" s="368">
        <f>'ع(م2)'!AH45</f>
        <v>0</v>
      </c>
      <c r="V45" s="412">
        <f>'ع(م2)'!AI45</f>
        <v>0</v>
      </c>
      <c r="W45" s="366">
        <f t="shared" si="55"/>
        <v>0</v>
      </c>
      <c r="X45" s="377">
        <f t="shared" si="55"/>
        <v>10564120</v>
      </c>
      <c r="Y45" s="366">
        <f t="shared" si="56"/>
        <v>0</v>
      </c>
      <c r="Z45" s="372">
        <f t="shared" si="56"/>
        <v>10564120</v>
      </c>
      <c r="AA45" s="342"/>
      <c r="AB45" s="366">
        <f t="shared" si="57"/>
        <v>0</v>
      </c>
      <c r="AC45" s="377">
        <f t="shared" si="58"/>
        <v>10564120</v>
      </c>
      <c r="AD45" s="366">
        <f t="shared" si="59"/>
        <v>0</v>
      </c>
      <c r="AE45" s="377">
        <f t="shared" si="60"/>
        <v>10564120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7.75" customHeight="1">
      <c r="A46" s="366">
        <f t="shared" si="51"/>
        <v>0</v>
      </c>
      <c r="B46" s="367">
        <f t="shared" si="52"/>
        <v>0</v>
      </c>
      <c r="C46" s="366">
        <f>'ع(م2)'!A46</f>
        <v>0</v>
      </c>
      <c r="D46" s="367">
        <f>'ع(م2)'!B46</f>
        <v>0</v>
      </c>
      <c r="E46" s="368">
        <f>(SUM(ع7!F46,ع7!E46%,ع8!F46,ع8!E46%,ع9!F46,ع9!E46%)-F46)*100</f>
        <v>0</v>
      </c>
      <c r="F46" s="370">
        <f>INT(SUM(ع7!F46,ع7!E46%,ع8!F46,ع8!E46%,ع9!F46,ع9!E46%))</f>
        <v>0</v>
      </c>
      <c r="G46" s="348"/>
      <c r="H46" s="335" t="s">
        <v>92</v>
      </c>
      <c r="I46" s="334"/>
      <c r="J46" s="368">
        <f>(SUM(ع7!K46,ع7!J46%,ع8!K46,ع8!J46%,ع9!K46,ع9!J46%)-K46)*100</f>
        <v>0</v>
      </c>
      <c r="K46" s="369">
        <f>INT(SUM(ع7!K46,ع7!J46%,ع8!K46,ع8!J46%,ع9!K46,ع9!J46%))</f>
        <v>0</v>
      </c>
      <c r="L46" s="366">
        <f>'ع(م2)'!N46</f>
        <v>0</v>
      </c>
      <c r="M46" s="367">
        <f>'ع(م2)'!O46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'ع(م2)'!AF46</f>
        <v>0</v>
      </c>
      <c r="T46" s="412">
        <f>'ع(م2)'!AG46</f>
        <v>0</v>
      </c>
      <c r="U46" s="368">
        <f>'ع(م2)'!AH46</f>
        <v>0</v>
      </c>
      <c r="V46" s="412">
        <f>'ع(م2)'!AI46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7.75" customHeight="1">
      <c r="A47" s="366">
        <f t="shared" si="51"/>
        <v>0</v>
      </c>
      <c r="B47" s="367">
        <f t="shared" si="52"/>
        <v>0</v>
      </c>
      <c r="C47" s="366">
        <f>'ع(م2)'!A47</f>
        <v>0</v>
      </c>
      <c r="D47" s="367">
        <f>'ع(م2)'!B47</f>
        <v>0</v>
      </c>
      <c r="E47" s="368">
        <f>(SUM(ع7!F47,ع7!E47%,ع8!F47,ع8!E47%,ع9!F47,ع9!E47%)-F47)*100</f>
        <v>0</v>
      </c>
      <c r="F47" s="370">
        <f>INT(SUM(ع7!F47,ع7!E47%,ع8!F47,ع8!E47%,ع9!F47,ع9!E47%))</f>
        <v>0</v>
      </c>
      <c r="G47" s="348"/>
      <c r="H47" s="335" t="s">
        <v>93</v>
      </c>
      <c r="I47" s="334"/>
      <c r="J47" s="368">
        <f>(SUM(ع7!K47,ع7!J47%,ع8!K47,ع8!J47%,ع9!K47,ع9!J47%)-K47)*100</f>
        <v>0</v>
      </c>
      <c r="K47" s="369">
        <f>INT(SUM(ع7!K47,ع7!J47%,ع8!K47,ع8!J47%,ع9!K47,ع9!J47%))</f>
        <v>0</v>
      </c>
      <c r="L47" s="366">
        <f>'ع(م2)'!N47</f>
        <v>0</v>
      </c>
      <c r="M47" s="367">
        <f>'ع(م2)'!O47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'ع(م2)'!AF47</f>
        <v>0</v>
      </c>
      <c r="T47" s="412">
        <f>'ع(م2)'!AG47</f>
        <v>0</v>
      </c>
      <c r="U47" s="368">
        <f>'ع(م2)'!AH47</f>
        <v>0</v>
      </c>
      <c r="V47" s="412">
        <f>'ع(م2)'!AI47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7.75" customHeight="1" thickBot="1">
      <c r="A48" s="366">
        <f t="shared" si="51"/>
        <v>0</v>
      </c>
      <c r="B48" s="367">
        <f t="shared" si="52"/>
        <v>0</v>
      </c>
      <c r="C48" s="366">
        <f>'ع(م2)'!A48</f>
        <v>0</v>
      </c>
      <c r="D48" s="367">
        <f>'ع(م2)'!B48</f>
        <v>0</v>
      </c>
      <c r="E48" s="368">
        <f>(SUM(ع7!F48,ع7!E48%,ع8!F48,ع8!E48%,ع9!F48,ع9!E48%)-F48)*100</f>
        <v>0</v>
      </c>
      <c r="F48" s="370">
        <f>INT(SUM(ع7!F48,ع7!E48%,ع8!F48,ع8!E48%,ع9!F48,ع9!E48%))</f>
        <v>0</v>
      </c>
      <c r="G48" s="348"/>
      <c r="H48" s="335" t="s">
        <v>94</v>
      </c>
      <c r="I48" s="334"/>
      <c r="J48" s="368">
        <f>(SUM(ع7!K48,ع7!J48%,ع8!K48,ع8!J48%,ع9!K48,ع9!J48%)-K48)*100</f>
        <v>0</v>
      </c>
      <c r="K48" s="369">
        <f>INT(SUM(ع7!K48,ع7!J48%,ع8!K48,ع8!J48%,ع9!K48,ع9!J48%))</f>
        <v>0</v>
      </c>
      <c r="L48" s="366">
        <f>'ع(م2)'!N48</f>
        <v>0</v>
      </c>
      <c r="M48" s="367">
        <f>'ع(م2)'!O48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'ع(م2)'!AF48</f>
        <v>0</v>
      </c>
      <c r="T48" s="412">
        <f>'ع(م2)'!AG48</f>
        <v>0</v>
      </c>
      <c r="U48" s="368">
        <f>'ع(م2)'!AH48</f>
        <v>0</v>
      </c>
      <c r="V48" s="412">
        <f>'ع(م2)'!AI48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7.7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26879928</v>
      </c>
      <c r="E49" s="338">
        <f>(SUM(F43:F48)+SUM(E43:E48)%-F49)*100</f>
        <v>0</v>
      </c>
      <c r="F49" s="341">
        <f>INT(SUM(F43:F48)+(SUM(E43:E48))%)</f>
        <v>10564120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10564120</v>
      </c>
      <c r="L49" s="338">
        <f>(SUM(M43:M48)+SUM(L43:L48)%-M49)*100</f>
        <v>0</v>
      </c>
      <c r="M49" s="339">
        <f>INT(SUM(M43:M48)+(SUM(L43:L48))%)</f>
        <v>26879928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10564120</v>
      </c>
      <c r="Y49" s="338">
        <f>(SUM(Z43:Z48)+SUM(Y43:Y48)%-Z49)*100</f>
        <v>0</v>
      </c>
      <c r="Z49" s="341">
        <f>INT(SUM(Z43:Z48)+(SUM(Y43:Y48))%)</f>
        <v>10564120</v>
      </c>
      <c r="AA49" s="342"/>
      <c r="AB49" s="338">
        <f>(SUM(AC43:AC48)+SUM(AB43:AB48)%-AC49)*100</f>
        <v>0</v>
      </c>
      <c r="AC49" s="339">
        <f>INT(SUM(AC43:AC48)+(SUM(AB43:AB48))%)</f>
        <v>10564120</v>
      </c>
      <c r="AD49" s="338">
        <f>(SUM(AE43:AE48)+SUM(AD43:AD48)%-AE49)*100</f>
        <v>0</v>
      </c>
      <c r="AE49" s="340">
        <f>INT(SUM(AE43:AE48)+(SUM(AD43:AD48))%)</f>
        <v>11195291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7.7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6.2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'ع(م2)'!A51</f>
        <v>0</v>
      </c>
      <c r="D51" s="350">
        <f>'ع(م2)'!B51</f>
        <v>0</v>
      </c>
      <c r="E51" s="351">
        <f>(SUM(ع7!F51,ع7!E51%,ع8!F51,ع8!E51%,ع9!F51,ع9!E51%)-F51)*100</f>
        <v>0</v>
      </c>
      <c r="F51" s="353">
        <f>INT(SUM(ع7!F51,ع7!E51%,ع8!F51,ع8!E51%,ع9!F51,ع9!E51%))</f>
        <v>0</v>
      </c>
      <c r="G51" s="348"/>
      <c r="H51" s="343" t="s">
        <v>96</v>
      </c>
      <c r="I51" s="334"/>
      <c r="J51" s="349">
        <f>(SUM(ع7!K51,ع7!J51%,ع8!K51,ع8!J51%,ع9!K51,ع9!J51%)-K51)*100</f>
        <v>0</v>
      </c>
      <c r="K51" s="350">
        <f>INT(SUM(ع7!K51,ع7!J51%,ع8!K51,ع8!J51%,ع9!K51,ع9!J51%))</f>
        <v>0</v>
      </c>
      <c r="L51" s="349">
        <f>'ع(م2)'!N51</f>
        <v>0</v>
      </c>
      <c r="M51" s="350">
        <f>'ع(م2)'!O51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'ع(م2)'!AF51</f>
        <v>0</v>
      </c>
      <c r="T51" s="421">
        <f>'ع(م2)'!AG51</f>
        <v>0</v>
      </c>
      <c r="U51" s="351">
        <f>'ع(م2)'!AH51</f>
        <v>0</v>
      </c>
      <c r="V51" s="421">
        <f>'ع(م2)'!AI51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6.25" customHeight="1">
      <c r="A52" s="366">
        <f t="shared" si="66"/>
        <v>0</v>
      </c>
      <c r="B52" s="367">
        <f t="shared" si="67"/>
        <v>0</v>
      </c>
      <c r="C52" s="366">
        <f>'ع(م2)'!A52</f>
        <v>0</v>
      </c>
      <c r="D52" s="367">
        <f>'ع(م2)'!B52</f>
        <v>0</v>
      </c>
      <c r="E52" s="368">
        <f>(SUM(ع7!F52,ع7!E52%,ع8!F52,ع8!E52%,ع9!F52,ع9!E52%)-F52)*100</f>
        <v>0</v>
      </c>
      <c r="F52" s="370">
        <f>INT(SUM(ع7!F52,ع7!E52%,ع8!F52,ع8!E52%,ع9!F52,ع9!E52%))</f>
        <v>0</v>
      </c>
      <c r="G52" s="348"/>
      <c r="H52" s="335" t="s">
        <v>97</v>
      </c>
      <c r="I52" s="334"/>
      <c r="J52" s="366">
        <f>(SUM(ع7!K52,ع7!J52%,ع8!K52,ع8!J52%,ع9!K52,ع9!J52%)-K52)*100</f>
        <v>0</v>
      </c>
      <c r="K52" s="367">
        <f>INT(SUM(ع7!K52,ع7!J52%,ع8!K52,ع8!J52%,ع9!K52,ع9!J52%))</f>
        <v>0</v>
      </c>
      <c r="L52" s="366">
        <f>'ع(م2)'!N52</f>
        <v>0</v>
      </c>
      <c r="M52" s="367">
        <f>'ع(م2)'!O52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'ع(م2)'!AF52</f>
        <v>0</v>
      </c>
      <c r="T52" s="412">
        <f>'ع(م2)'!AG52</f>
        <v>0</v>
      </c>
      <c r="U52" s="368">
        <f>'ع(م2)'!AH52</f>
        <v>0</v>
      </c>
      <c r="V52" s="412">
        <f>'ع(م2)'!AI52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6.25" customHeight="1">
      <c r="A53" s="366">
        <f t="shared" si="66"/>
        <v>0</v>
      </c>
      <c r="B53" s="367">
        <f t="shared" si="67"/>
        <v>0</v>
      </c>
      <c r="C53" s="366">
        <f>'ع(م2)'!A53</f>
        <v>0</v>
      </c>
      <c r="D53" s="367">
        <f>'ع(م2)'!B53</f>
        <v>0</v>
      </c>
      <c r="E53" s="368">
        <f>(SUM(ع7!F53,ع7!E53%,ع8!F53,ع8!E53%,ع9!F53,ع9!E53%)-F53)*100</f>
        <v>0</v>
      </c>
      <c r="F53" s="370">
        <f>INT(SUM(ع7!F53,ع7!E53%,ع8!F53,ع8!E53%,ع9!F53,ع9!E53%))</f>
        <v>0</v>
      </c>
      <c r="G53" s="348"/>
      <c r="H53" s="335" t="s">
        <v>98</v>
      </c>
      <c r="I53" s="334"/>
      <c r="J53" s="366">
        <f>(SUM(ع7!K53,ع7!J53%,ع8!K53,ع8!J53%,ع9!K53,ع9!J53%)-K53)*100</f>
        <v>0</v>
      </c>
      <c r="K53" s="367">
        <f>INT(SUM(ع7!K53,ع7!J53%,ع8!K53,ع8!J53%,ع9!K53,ع9!J53%))</f>
        <v>0</v>
      </c>
      <c r="L53" s="366">
        <f>'ع(م2)'!N53</f>
        <v>0</v>
      </c>
      <c r="M53" s="367">
        <f>'ع(م2)'!O53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'ع(م2)'!AF53</f>
        <v>0</v>
      </c>
      <c r="T53" s="412">
        <f>'ع(م2)'!AG53</f>
        <v>0</v>
      </c>
      <c r="U53" s="368">
        <f>'ع(م2)'!AH53</f>
        <v>0</v>
      </c>
      <c r="V53" s="412">
        <f>'ع(م2)'!AI53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6.25" customHeight="1">
      <c r="A54" s="366">
        <f t="shared" si="66"/>
        <v>0</v>
      </c>
      <c r="B54" s="367">
        <f t="shared" si="67"/>
        <v>0</v>
      </c>
      <c r="C54" s="366">
        <f>'ع(م2)'!A54</f>
        <v>0</v>
      </c>
      <c r="D54" s="367">
        <f>'ع(م2)'!B54</f>
        <v>0</v>
      </c>
      <c r="E54" s="368">
        <f>(SUM(ع7!F54,ع7!E54%,ع8!F54,ع8!E54%,ع9!F54,ع9!E54%)-F54)*100</f>
        <v>0</v>
      </c>
      <c r="F54" s="370">
        <f>INT(SUM(ع7!F54,ع7!E54%,ع8!F54,ع8!E54%,ع9!F54,ع9!E54%))</f>
        <v>0</v>
      </c>
      <c r="G54" s="348"/>
      <c r="H54" s="335" t="s">
        <v>99</v>
      </c>
      <c r="I54" s="334"/>
      <c r="J54" s="366">
        <f>(SUM(ع7!K54,ع7!J54%,ع8!K54,ع8!J54%,ع9!K54,ع9!J54%)-K54)*100</f>
        <v>0</v>
      </c>
      <c r="K54" s="367">
        <f>INT(SUM(ع7!K54,ع7!J54%,ع8!K54,ع8!J54%,ع9!K54,ع9!J54%))</f>
        <v>0</v>
      </c>
      <c r="L54" s="366">
        <f>'ع(م2)'!N54</f>
        <v>0</v>
      </c>
      <c r="M54" s="367">
        <f>'ع(م2)'!O54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'ع(م2)'!AF54</f>
        <v>0</v>
      </c>
      <c r="T54" s="412">
        <f>'ع(م2)'!AG54</f>
        <v>0</v>
      </c>
      <c r="U54" s="368">
        <f>'ع(م2)'!AH54</f>
        <v>0</v>
      </c>
      <c r="V54" s="412">
        <f>'ع(م2)'!AI54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6.25" customHeight="1">
      <c r="A55" s="366">
        <f t="shared" si="66"/>
        <v>0</v>
      </c>
      <c r="B55" s="367">
        <f t="shared" si="67"/>
        <v>0</v>
      </c>
      <c r="C55" s="366">
        <f>'ع(م2)'!A55</f>
        <v>0</v>
      </c>
      <c r="D55" s="367">
        <f>'ع(م2)'!B55</f>
        <v>0</v>
      </c>
      <c r="E55" s="368">
        <f>(SUM(ع7!F55,ع7!E55%,ع8!F55,ع8!E55%,ع9!F55,ع9!E55%)-F55)*100</f>
        <v>0</v>
      </c>
      <c r="F55" s="370">
        <f>INT(SUM(ع7!F55,ع7!E55%,ع8!F55,ع8!E55%,ع9!F55,ع9!E55%))</f>
        <v>0</v>
      </c>
      <c r="G55" s="348"/>
      <c r="H55" s="335" t="s">
        <v>100</v>
      </c>
      <c r="I55" s="334"/>
      <c r="J55" s="366">
        <f>(SUM(ع7!K55,ع7!J55%,ع8!K55,ع8!J55%,ع9!K55,ع9!J55%)-K55)*100</f>
        <v>0</v>
      </c>
      <c r="K55" s="367">
        <f>INT(SUM(ع7!K55,ع7!J55%,ع8!K55,ع8!J55%,ع9!K55,ع9!J55%))</f>
        <v>0</v>
      </c>
      <c r="L55" s="366">
        <f>'ع(م2)'!N55</f>
        <v>0</v>
      </c>
      <c r="M55" s="367">
        <f>'ع(م2)'!O55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'ع(م2)'!AF55</f>
        <v>0</v>
      </c>
      <c r="T55" s="412">
        <f>'ع(م2)'!AG55</f>
        <v>0</v>
      </c>
      <c r="U55" s="368">
        <f>'ع(م2)'!AH55</f>
        <v>0</v>
      </c>
      <c r="V55" s="412">
        <f>'ع(م2)'!AI55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6.25" customHeight="1">
      <c r="A56" s="366">
        <f t="shared" si="66"/>
        <v>0</v>
      </c>
      <c r="B56" s="367">
        <f t="shared" si="67"/>
        <v>0</v>
      </c>
      <c r="C56" s="366">
        <f>'ع(م2)'!A56</f>
        <v>0</v>
      </c>
      <c r="D56" s="367">
        <f>'ع(م2)'!B56</f>
        <v>0</v>
      </c>
      <c r="E56" s="368">
        <f>(SUM(ع7!F56,ع7!E56%,ع8!F56,ع8!E56%,ع9!F56,ع9!E56%)-F56)*100</f>
        <v>0</v>
      </c>
      <c r="F56" s="370">
        <f>INT(SUM(ع7!F56,ع7!E56%,ع8!F56,ع8!E56%,ع9!F56,ع9!E56%))</f>
        <v>0</v>
      </c>
      <c r="G56" s="348"/>
      <c r="H56" s="335" t="s">
        <v>101</v>
      </c>
      <c r="I56" s="334"/>
      <c r="J56" s="366">
        <f>(SUM(ع7!K56,ع7!J56%,ع8!K56,ع8!J56%,ع9!K56,ع9!J56%)-K56)*100</f>
        <v>0</v>
      </c>
      <c r="K56" s="367">
        <f>INT(SUM(ع7!K56,ع7!J56%,ع8!K56,ع8!J56%,ع9!K56,ع9!J56%))</f>
        <v>0</v>
      </c>
      <c r="L56" s="366">
        <f>'ع(م2)'!N56</f>
        <v>0</v>
      </c>
      <c r="M56" s="367">
        <f>'ع(م2)'!O56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'ع(م2)'!AF56</f>
        <v>0</v>
      </c>
      <c r="T56" s="412">
        <f>'ع(م2)'!AG56</f>
        <v>0</v>
      </c>
      <c r="U56" s="368">
        <f>'ع(م2)'!AH56</f>
        <v>0</v>
      </c>
      <c r="V56" s="412">
        <f>'ع(م2)'!AI56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6.25" customHeight="1">
      <c r="A57" s="366">
        <f t="shared" si="66"/>
        <v>0</v>
      </c>
      <c r="B57" s="367">
        <f t="shared" si="67"/>
        <v>0</v>
      </c>
      <c r="C57" s="366">
        <f>'ع(م2)'!A57</f>
        <v>0</v>
      </c>
      <c r="D57" s="367">
        <f>'ع(م2)'!B57</f>
        <v>0</v>
      </c>
      <c r="E57" s="368">
        <f>(SUM(ع7!F57,ع7!E57%,ع8!F57,ع8!E57%,ع9!F57,ع9!E57%)-F57)*100</f>
        <v>0</v>
      </c>
      <c r="F57" s="370">
        <f>INT(SUM(ع7!F57,ع7!E57%,ع8!F57,ع8!E57%,ع9!F57,ع9!E57%))</f>
        <v>0</v>
      </c>
      <c r="G57" s="348"/>
      <c r="H57" s="335" t="s">
        <v>102</v>
      </c>
      <c r="I57" s="334"/>
      <c r="J57" s="366">
        <f>(SUM(ع7!K57,ع7!J57%,ع8!K57,ع8!J57%,ع9!K57,ع9!J57%)-K57)*100</f>
        <v>0</v>
      </c>
      <c r="K57" s="367">
        <f>INT(SUM(ع7!K57,ع7!J57%,ع8!K57,ع8!J57%,ع9!K57,ع9!J57%))</f>
        <v>0</v>
      </c>
      <c r="L57" s="366">
        <f>'ع(م2)'!N57</f>
        <v>0</v>
      </c>
      <c r="M57" s="367">
        <f>'ع(م2)'!O57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'ع(م2)'!AF57</f>
        <v>0</v>
      </c>
      <c r="T57" s="412">
        <f>'ع(م2)'!AG57</f>
        <v>0</v>
      </c>
      <c r="U57" s="368">
        <f>'ع(م2)'!AH57</f>
        <v>0</v>
      </c>
      <c r="V57" s="412">
        <f>'ع(م2)'!AI57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6.25" customHeight="1">
      <c r="A58" s="366">
        <f t="shared" si="66"/>
        <v>0</v>
      </c>
      <c r="B58" s="367">
        <f t="shared" si="67"/>
        <v>0</v>
      </c>
      <c r="C58" s="366">
        <f>'ع(م2)'!A58</f>
        <v>0</v>
      </c>
      <c r="D58" s="367">
        <f>'ع(م2)'!B58</f>
        <v>0</v>
      </c>
      <c r="E58" s="368">
        <f>(SUM(ع7!F58,ع7!E58%,ع8!F58,ع8!E58%,ع9!F58,ع9!E58%)-F58)*100</f>
        <v>0</v>
      </c>
      <c r="F58" s="370">
        <f>INT(SUM(ع7!F58,ع7!E58%,ع8!F58,ع8!E58%,ع9!F58,ع9!E58%))</f>
        <v>0</v>
      </c>
      <c r="G58" s="348"/>
      <c r="H58" s="335" t="s">
        <v>103</v>
      </c>
      <c r="I58" s="334"/>
      <c r="J58" s="366">
        <f>(SUM(ع7!K58,ع7!J58%,ع8!K58,ع8!J58%,ع9!K58,ع9!J58%)-K58)*100</f>
        <v>0</v>
      </c>
      <c r="K58" s="367">
        <f>INT(SUM(ع7!K58,ع7!J58%,ع8!K58,ع8!J58%,ع9!K58,ع9!J58%))</f>
        <v>0</v>
      </c>
      <c r="L58" s="366">
        <f>'ع(م2)'!N58</f>
        <v>0</v>
      </c>
      <c r="M58" s="367">
        <f>'ع(م2)'!O58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'ع(م2)'!AF58</f>
        <v>0</v>
      </c>
      <c r="T58" s="412">
        <f>'ع(م2)'!AG58</f>
        <v>0</v>
      </c>
      <c r="U58" s="368">
        <f>'ع(م2)'!AH58</f>
        <v>0</v>
      </c>
      <c r="V58" s="412">
        <f>'ع(م2)'!AI58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6.25" customHeight="1">
      <c r="A59" s="366">
        <f t="shared" si="66"/>
        <v>0</v>
      </c>
      <c r="B59" s="367">
        <f t="shared" si="67"/>
        <v>0</v>
      </c>
      <c r="C59" s="366">
        <f>'ع(م2)'!A59</f>
        <v>0</v>
      </c>
      <c r="D59" s="367">
        <f>'ع(م2)'!B59</f>
        <v>0</v>
      </c>
      <c r="E59" s="368">
        <f>(SUM(ع7!F59,ع7!E59%,ع8!F59,ع8!E59%,ع9!F59,ع9!E59%)-F59)*100</f>
        <v>0</v>
      </c>
      <c r="F59" s="370">
        <f>INT(SUM(ع7!F59,ع7!E59%,ع8!F59,ع8!E59%,ع9!F59,ع9!E59%))</f>
        <v>0</v>
      </c>
      <c r="G59" s="348"/>
      <c r="H59" s="335" t="s">
        <v>104</v>
      </c>
      <c r="I59" s="334"/>
      <c r="J59" s="366">
        <f>(SUM(ع7!K59,ع7!J59%,ع8!K59,ع8!J59%,ع9!K59,ع9!J59%)-K59)*100</f>
        <v>0</v>
      </c>
      <c r="K59" s="367">
        <f>INT(SUM(ع7!K59,ع7!J59%,ع8!K59,ع8!J59%,ع9!K59,ع9!J59%))</f>
        <v>0</v>
      </c>
      <c r="L59" s="366">
        <f>'ع(م2)'!N59</f>
        <v>0</v>
      </c>
      <c r="M59" s="367">
        <f>'ع(م2)'!O59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'ع(م2)'!AF59</f>
        <v>0</v>
      </c>
      <c r="T59" s="412">
        <f>'ع(م2)'!AG59</f>
        <v>0</v>
      </c>
      <c r="U59" s="368">
        <f>'ع(م2)'!AH59</f>
        <v>0</v>
      </c>
      <c r="V59" s="412">
        <f>'ع(م2)'!AI59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6.25" customHeight="1" thickBot="1">
      <c r="A60" s="366">
        <f t="shared" si="66"/>
        <v>0</v>
      </c>
      <c r="B60" s="367">
        <f t="shared" si="67"/>
        <v>0</v>
      </c>
      <c r="C60" s="366">
        <f>'ع(م2)'!A60</f>
        <v>0</v>
      </c>
      <c r="D60" s="367">
        <f>'ع(م2)'!B60</f>
        <v>0</v>
      </c>
      <c r="E60" s="368">
        <f>(SUM(ع7!F60,ع7!E60%,ع8!F60,ع8!E60%,ع9!F60,ع9!E60%)-F60)*100</f>
        <v>0</v>
      </c>
      <c r="F60" s="370">
        <f>INT(SUM(ع7!F60,ع7!E60%,ع8!F60,ع8!E60%,ع9!F60,ع9!E60%))</f>
        <v>0</v>
      </c>
      <c r="G60" s="348"/>
      <c r="H60" s="335" t="s">
        <v>105</v>
      </c>
      <c r="I60" s="334"/>
      <c r="J60" s="366">
        <f>(SUM(ع7!K60,ع7!J60%,ع8!K60,ع8!J60%,ع9!K60,ع9!J60%)-K60)*100</f>
        <v>0</v>
      </c>
      <c r="K60" s="367">
        <f>INT(SUM(ع7!K60,ع7!J60%,ع8!K60,ع8!J60%,ع9!K60,ع9!J60%))</f>
        <v>0</v>
      </c>
      <c r="L60" s="366">
        <f>'ع(م2)'!N60</f>
        <v>0</v>
      </c>
      <c r="M60" s="367">
        <f>'ع(م2)'!O60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'ع(م2)'!AF60</f>
        <v>0</v>
      </c>
      <c r="T60" s="412">
        <f>'ع(م2)'!AG60</f>
        <v>0</v>
      </c>
      <c r="U60" s="368">
        <f>'ع(م2)'!AH60</f>
        <v>0</v>
      </c>
      <c r="V60" s="412">
        <f>'ع(م2)'!AI60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7.7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7.7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3.25" customHeight="1" thickTop="1">
      <c r="A63" s="414">
        <f>(SUM(F63,D63)+SUM(E63,C63)%-B63)*100</f>
        <v>0</v>
      </c>
      <c r="B63" s="357">
        <f>INT(SUM(F63,D63)+SUM(E63,C63)%)</f>
        <v>0</v>
      </c>
      <c r="C63" s="349">
        <f>'ع(م2)'!A63</f>
        <v>0</v>
      </c>
      <c r="D63" s="350">
        <f>'ع(م2)'!B63</f>
        <v>0</v>
      </c>
      <c r="E63" s="351">
        <f>(SUM(ع7!F63,ع7!E63%,ع8!F63,ع8!E63%,ع9!F63,ع9!E63%)-F63)*100</f>
        <v>0</v>
      </c>
      <c r="F63" s="353">
        <f>INT(SUM(ع7!F63,ع7!E63%,ع8!F63,ع8!E63%,ع9!F63,ع9!E63%))</f>
        <v>0</v>
      </c>
      <c r="G63" s="348"/>
      <c r="H63" s="343" t="s">
        <v>107</v>
      </c>
      <c r="I63" s="334"/>
      <c r="J63" s="349">
        <f>(SUM(ع7!K63,ع7!J63%,ع8!K63,ع8!J63%,ع9!K63,ع9!J63%)-K63)*100</f>
        <v>0</v>
      </c>
      <c r="K63" s="350">
        <f>INT(SUM(ع7!K63,ع7!J63%,ع8!K63,ع8!J63%,ع9!K63,ع9!J63%))</f>
        <v>0</v>
      </c>
      <c r="L63" s="349">
        <f>'ع(م2)'!N63</f>
        <v>0</v>
      </c>
      <c r="M63" s="350">
        <f>'ع(م2)'!O63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'ع(م2)'!AF63</f>
        <v>0</v>
      </c>
      <c r="T63" s="421">
        <f>'ع(م2)'!AG63</f>
        <v>0</v>
      </c>
      <c r="U63" s="351">
        <f>'ع(م2)'!AH63</f>
        <v>0</v>
      </c>
      <c r="V63" s="421">
        <f>'ع(م2)'!AI63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3.25" customHeight="1">
      <c r="A64" s="415">
        <f>(SUM(F64,D64)+SUM(E64,C64)%-B64)*100</f>
        <v>0</v>
      </c>
      <c r="B64" s="372">
        <f>INT(SUM(F64,D64)+SUM(E64,C64)%)</f>
        <v>0</v>
      </c>
      <c r="C64" s="366">
        <f>'ع(م2)'!A64</f>
        <v>0</v>
      </c>
      <c r="D64" s="367">
        <f>'ع(م2)'!B64</f>
        <v>0</v>
      </c>
      <c r="E64" s="368">
        <f>(SUM(ع7!F64,ع7!E64%,ع8!F64,ع8!E64%,ع9!F64,ع9!E64%)-F64)*100</f>
        <v>0</v>
      </c>
      <c r="F64" s="370">
        <f>INT(SUM(ع7!F64,ع7!E64%,ع8!F64,ع8!E64%,ع9!F64,ع9!E64%))</f>
        <v>0</v>
      </c>
      <c r="G64" s="348"/>
      <c r="H64" s="335" t="s">
        <v>108</v>
      </c>
      <c r="I64" s="334"/>
      <c r="J64" s="366">
        <f>(SUM(ع7!K64,ع7!J64%,ع8!K64,ع8!J64%,ع9!K64,ع9!J64%)-K64)*100</f>
        <v>0</v>
      </c>
      <c r="K64" s="367">
        <f>INT(SUM(ع7!K64,ع7!J64%,ع8!K64,ع8!J64%,ع9!K64,ع9!J64%))</f>
        <v>0</v>
      </c>
      <c r="L64" s="366">
        <f>'ع(م2)'!N64</f>
        <v>0</v>
      </c>
      <c r="M64" s="367">
        <f>'ع(م2)'!O64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'ع(م2)'!AF64</f>
        <v>0</v>
      </c>
      <c r="T64" s="412">
        <f>'ع(م2)'!AG64</f>
        <v>0</v>
      </c>
      <c r="U64" s="368">
        <f>'ع(م2)'!AH64</f>
        <v>0</v>
      </c>
      <c r="V64" s="412">
        <f>'ع(م2)'!AI64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3.25" customHeight="1">
      <c r="A65" s="415">
        <f>(SUM(F65,D65)+SUM(E65,C65)%-B65)*100</f>
        <v>0</v>
      </c>
      <c r="B65" s="372">
        <f>INT(SUM(F65,D65)+SUM(E65,C65)%)</f>
        <v>0</v>
      </c>
      <c r="C65" s="366">
        <f>'ع(م2)'!A65</f>
        <v>0</v>
      </c>
      <c r="D65" s="367">
        <f>'ع(م2)'!B65</f>
        <v>0</v>
      </c>
      <c r="E65" s="368">
        <f>(SUM(ع7!F65,ع7!E65%,ع8!F65,ع8!E65%,ع9!F65,ع9!E65%)-F65)*100</f>
        <v>0</v>
      </c>
      <c r="F65" s="370">
        <f>INT(SUM(ع7!F65,ع7!E65%,ع8!F65,ع8!E65%,ع9!F65,ع9!E65%))</f>
        <v>0</v>
      </c>
      <c r="G65" s="348"/>
      <c r="H65" s="335" t="s">
        <v>109</v>
      </c>
      <c r="I65" s="334"/>
      <c r="J65" s="366">
        <f>(SUM(ع7!K65,ع7!J65%,ع8!K65,ع8!J65%,ع9!K65,ع9!J65%)-K65)*100</f>
        <v>0</v>
      </c>
      <c r="K65" s="367">
        <f>INT(SUM(ع7!K65,ع7!J65%,ع8!K65,ع8!J65%,ع9!K65,ع9!J65%))</f>
        <v>0</v>
      </c>
      <c r="L65" s="366">
        <f>'ع(م2)'!N65</f>
        <v>0</v>
      </c>
      <c r="M65" s="367">
        <f>'ع(م2)'!O65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'ع(م2)'!AF65</f>
        <v>0</v>
      </c>
      <c r="T65" s="412">
        <f>'ع(م2)'!AG65</f>
        <v>0</v>
      </c>
      <c r="U65" s="368">
        <f>'ع(م2)'!AH65</f>
        <v>0</v>
      </c>
      <c r="V65" s="412">
        <f>'ع(م2)'!AI65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3.25" customHeight="1" thickBot="1">
      <c r="A66" s="416">
        <f>(SUM(F66,D66)+SUM(E66,C66)%-B66)*100</f>
        <v>0</v>
      </c>
      <c r="B66" s="384">
        <f>INT(SUM(F66,D66)+SUM(E66,C66)%)</f>
        <v>0</v>
      </c>
      <c r="C66" s="379">
        <f>'ع(م2)'!A66</f>
        <v>0</v>
      </c>
      <c r="D66" s="380">
        <f>'ع(م2)'!B66</f>
        <v>0</v>
      </c>
      <c r="E66" s="381">
        <f>(SUM(ع7!F66,ع7!E66%,ع8!F66,ع8!E66%,ع9!F66,ع9!E66%)-F66)*100</f>
        <v>0</v>
      </c>
      <c r="F66" s="383">
        <f>INT(SUM(ع7!F66,ع7!E66%,ع8!F66,ع8!E66%,ع9!F66,ع9!E66%))</f>
        <v>0</v>
      </c>
      <c r="G66" s="348"/>
      <c r="H66" s="337" t="s">
        <v>110</v>
      </c>
      <c r="I66" s="334"/>
      <c r="J66" s="379">
        <f>(SUM(ع7!K66,ع7!J66%,ع8!K66,ع8!J66%,ع9!K66,ع9!J66%)-K66)*100</f>
        <v>0</v>
      </c>
      <c r="K66" s="380">
        <f>INT(SUM(ع7!K66,ع7!J66%,ع8!K66,ع8!J66%,ع9!K66,ع9!J66%))</f>
        <v>0</v>
      </c>
      <c r="L66" s="379">
        <f>'ع(م2)'!N66</f>
        <v>0</v>
      </c>
      <c r="M66" s="380">
        <f>'ع(م2)'!O66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'ع(م2)'!AF66</f>
        <v>0</v>
      </c>
      <c r="T66" s="418">
        <f>'ع(م2)'!AG66</f>
        <v>0</v>
      </c>
      <c r="U66" s="381">
        <f>'ع(م2)'!AH66</f>
        <v>0</v>
      </c>
      <c r="V66" s="418">
        <f>'ع(م2)'!AI66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7.7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7.7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printOptions horizontalCentered="1"/>
  <pageMargins left="0" right="0" top="0.13" bottom="0.47244094488189003" header="7.0000000000000007E-2" footer="0.23622047244094502"/>
  <pageSetup paperSize="9" scale="43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60">
    <tabColor rgb="FFFF0000"/>
  </sheetPr>
  <dimension ref="B1:K55"/>
  <sheetViews>
    <sheetView showGridLines="0" rightToLeft="1" topLeftCell="A16" zoomScale="50" zoomScaleSheetLayoutView="120" workbookViewId="0">
      <selection activeCell="E24" sqref="E24"/>
    </sheetView>
  </sheetViews>
  <sheetFormatPr defaultColWidth="0" defaultRowHeight="12.5" zeroHeight="1"/>
  <cols>
    <col min="1" max="11" width="9.1796875" style="23" customWidth="1"/>
    <col min="12" max="12" width="0.81640625" style="23" customWidth="1"/>
    <col min="13" max="16384" width="0" style="23" hidden="1"/>
  </cols>
  <sheetData>
    <row r="1" spans="2:11" ht="12.75" customHeight="1">
      <c r="K1" s="430">
        <f>يناير!K1</f>
        <v>0</v>
      </c>
    </row>
    <row r="2" spans="2:11">
      <c r="K2" s="430"/>
    </row>
    <row r="3" spans="2:11" ht="12.75" customHeight="1">
      <c r="K3" s="430"/>
    </row>
    <row r="4" spans="2:11">
      <c r="K4" s="430"/>
    </row>
    <row r="5" spans="2:11">
      <c r="K5" s="430"/>
    </row>
    <row r="6" spans="2:11">
      <c r="K6" s="430"/>
    </row>
    <row r="7" spans="2:11" ht="12.75" customHeight="1">
      <c r="B7" s="431" t="s">
        <v>0</v>
      </c>
      <c r="C7" s="431"/>
      <c r="K7" s="430"/>
    </row>
    <row r="8" spans="2:11">
      <c r="B8" s="431"/>
      <c r="C8" s="431"/>
      <c r="K8" s="430"/>
    </row>
    <row r="9" spans="2:11">
      <c r="B9" s="431"/>
      <c r="C9" s="431"/>
      <c r="K9" s="430"/>
    </row>
    <row r="10" spans="2:11">
      <c r="K10" s="430"/>
    </row>
    <row r="11" spans="2:11" ht="13" thickBot="1">
      <c r="K11" s="430"/>
    </row>
    <row r="12" spans="2:11" ht="13" thickTop="1">
      <c r="B12" s="24"/>
      <c r="C12" s="25"/>
      <c r="D12" s="25"/>
      <c r="E12" s="25"/>
      <c r="F12" s="25"/>
      <c r="G12" s="25"/>
      <c r="H12" s="25"/>
      <c r="I12" s="25"/>
      <c r="J12" s="26"/>
      <c r="K12" s="430"/>
    </row>
    <row r="13" spans="2:11">
      <c r="B13" s="27"/>
      <c r="C13" s="28"/>
      <c r="D13" s="28"/>
      <c r="E13" s="28"/>
      <c r="F13" s="28"/>
      <c r="G13" s="28"/>
      <c r="H13" s="28"/>
      <c r="I13" s="28"/>
      <c r="J13" s="29"/>
      <c r="K13" s="430"/>
    </row>
    <row r="14" spans="2:11">
      <c r="B14" s="27"/>
      <c r="C14" s="30"/>
      <c r="D14" s="30"/>
      <c r="E14" s="30"/>
      <c r="F14" s="30"/>
      <c r="G14" s="30"/>
      <c r="H14" s="30"/>
      <c r="I14" s="30"/>
      <c r="J14" s="29"/>
      <c r="K14" s="430"/>
    </row>
    <row r="15" spans="2:11" ht="13" thickBot="1">
      <c r="B15" s="27"/>
      <c r="C15" s="30"/>
      <c r="D15" s="30"/>
      <c r="E15" s="30"/>
      <c r="F15" s="30"/>
      <c r="G15" s="30"/>
      <c r="H15" s="30"/>
      <c r="I15" s="30"/>
      <c r="J15" s="29"/>
      <c r="K15" s="430"/>
    </row>
    <row r="16" spans="2:11" ht="13" thickTop="1">
      <c r="B16" s="27"/>
      <c r="C16" s="436" t="s">
        <v>113</v>
      </c>
      <c r="D16" s="437"/>
      <c r="E16" s="437"/>
      <c r="F16" s="437"/>
      <c r="G16" s="437"/>
      <c r="H16" s="437"/>
      <c r="I16" s="438"/>
      <c r="J16" s="29"/>
      <c r="K16" s="430"/>
    </row>
    <row r="17" spans="2:11">
      <c r="B17" s="27"/>
      <c r="C17" s="439"/>
      <c r="D17" s="440"/>
      <c r="E17" s="440"/>
      <c r="F17" s="440"/>
      <c r="G17" s="440"/>
      <c r="H17" s="440"/>
      <c r="I17" s="441"/>
      <c r="J17" s="29"/>
      <c r="K17" s="430"/>
    </row>
    <row r="18" spans="2:11">
      <c r="B18" s="27"/>
      <c r="C18" s="439"/>
      <c r="D18" s="440"/>
      <c r="E18" s="440"/>
      <c r="F18" s="440"/>
      <c r="G18" s="440"/>
      <c r="H18" s="440"/>
      <c r="I18" s="441"/>
      <c r="J18" s="29"/>
      <c r="K18" s="430"/>
    </row>
    <row r="19" spans="2:11" ht="13" thickBot="1">
      <c r="B19" s="27"/>
      <c r="C19" s="442"/>
      <c r="D19" s="443"/>
      <c r="E19" s="443"/>
      <c r="F19" s="443"/>
      <c r="G19" s="443"/>
      <c r="H19" s="443"/>
      <c r="I19" s="444"/>
      <c r="J19" s="29"/>
      <c r="K19" s="430"/>
    </row>
    <row r="20" spans="2:11" ht="13" thickTop="1">
      <c r="B20" s="27"/>
      <c r="C20" s="30"/>
      <c r="D20" s="30"/>
      <c r="E20" s="30"/>
      <c r="F20" s="30"/>
      <c r="G20" s="30"/>
      <c r="H20" s="30"/>
      <c r="I20" s="30"/>
      <c r="J20" s="29"/>
      <c r="K20" s="430"/>
    </row>
    <row r="21" spans="2:11">
      <c r="B21" s="27"/>
      <c r="C21" s="30"/>
      <c r="D21" s="30"/>
      <c r="E21" s="30"/>
      <c r="F21" s="30"/>
      <c r="G21" s="30"/>
      <c r="H21" s="30"/>
      <c r="I21" s="30"/>
      <c r="J21" s="29"/>
      <c r="K21" s="430"/>
    </row>
    <row r="22" spans="2:11">
      <c r="B22" s="27"/>
      <c r="C22" s="30"/>
      <c r="D22" s="30"/>
      <c r="E22" s="30"/>
      <c r="F22" s="445" t="s">
        <v>114</v>
      </c>
      <c r="G22" s="445"/>
      <c r="H22" s="445"/>
      <c r="I22" s="445"/>
      <c r="J22" s="29"/>
      <c r="K22" s="430"/>
    </row>
    <row r="23" spans="2:11">
      <c r="B23" s="27"/>
      <c r="C23" s="30"/>
      <c r="D23" s="30"/>
      <c r="E23" s="30"/>
      <c r="F23" s="445"/>
      <c r="G23" s="445"/>
      <c r="H23" s="445"/>
      <c r="I23" s="445"/>
      <c r="J23" s="29"/>
      <c r="K23" s="430"/>
    </row>
    <row r="24" spans="2:11">
      <c r="B24" s="27"/>
      <c r="C24" s="30"/>
      <c r="D24" s="30"/>
      <c r="E24" s="30"/>
      <c r="F24" s="30"/>
      <c r="G24" s="30"/>
      <c r="H24" s="30"/>
      <c r="I24" s="30"/>
      <c r="J24" s="29"/>
      <c r="K24" s="430"/>
    </row>
    <row r="25" spans="2:11">
      <c r="B25" s="27"/>
      <c r="C25" s="30"/>
      <c r="D25" s="30"/>
      <c r="E25" s="30"/>
      <c r="F25" s="30"/>
      <c r="G25" s="30"/>
      <c r="H25" s="30"/>
      <c r="I25" s="30"/>
      <c r="J25" s="29"/>
      <c r="K25" s="430"/>
    </row>
    <row r="26" spans="2:11">
      <c r="B26" s="27"/>
      <c r="C26" s="30"/>
      <c r="D26" s="30"/>
      <c r="E26" s="30"/>
      <c r="F26" s="30"/>
      <c r="G26" s="30"/>
      <c r="H26" s="30"/>
      <c r="I26" s="30"/>
      <c r="J26" s="29"/>
      <c r="K26" s="430"/>
    </row>
    <row r="27" spans="2:11" ht="13" thickBot="1">
      <c r="B27" s="27"/>
      <c r="C27" s="30"/>
      <c r="D27" s="30"/>
      <c r="E27" s="30"/>
      <c r="F27" s="30"/>
      <c r="G27" s="30"/>
      <c r="H27" s="30"/>
      <c r="I27" s="30"/>
      <c r="J27" s="29"/>
      <c r="K27" s="430"/>
    </row>
    <row r="28" spans="2:11" ht="13" thickTop="1">
      <c r="B28" s="27"/>
      <c r="C28" s="446" t="s">
        <v>411</v>
      </c>
      <c r="D28" s="447"/>
      <c r="E28" s="447"/>
      <c r="F28" s="447"/>
      <c r="G28" s="447"/>
      <c r="H28" s="447"/>
      <c r="I28" s="448"/>
      <c r="J28" s="29"/>
      <c r="K28" s="430"/>
    </row>
    <row r="29" spans="2:11">
      <c r="B29" s="27"/>
      <c r="C29" s="449"/>
      <c r="D29" s="450"/>
      <c r="E29" s="450"/>
      <c r="F29" s="450"/>
      <c r="G29" s="450"/>
      <c r="H29" s="450"/>
      <c r="I29" s="451"/>
      <c r="J29" s="29"/>
      <c r="K29" s="430"/>
    </row>
    <row r="30" spans="2:11">
      <c r="B30" s="27"/>
      <c r="C30" s="449"/>
      <c r="D30" s="450"/>
      <c r="E30" s="450"/>
      <c r="F30" s="450"/>
      <c r="G30" s="450"/>
      <c r="H30" s="450"/>
      <c r="I30" s="451"/>
      <c r="J30" s="29"/>
      <c r="K30" s="430"/>
    </row>
    <row r="31" spans="2:11">
      <c r="B31" s="27"/>
      <c r="C31" s="449"/>
      <c r="D31" s="450"/>
      <c r="E31" s="450"/>
      <c r="F31" s="450"/>
      <c r="G31" s="450"/>
      <c r="H31" s="450"/>
      <c r="I31" s="451"/>
      <c r="J31" s="29"/>
      <c r="K31" s="430"/>
    </row>
    <row r="32" spans="2:11">
      <c r="B32" s="27"/>
      <c r="C32" s="449"/>
      <c r="D32" s="450"/>
      <c r="E32" s="450"/>
      <c r="F32" s="450"/>
      <c r="G32" s="450"/>
      <c r="H32" s="450"/>
      <c r="I32" s="451"/>
      <c r="J32" s="29"/>
      <c r="K32" s="430"/>
    </row>
    <row r="33" spans="2:11">
      <c r="B33" s="27"/>
      <c r="C33" s="449"/>
      <c r="D33" s="450"/>
      <c r="E33" s="450"/>
      <c r="F33" s="450"/>
      <c r="G33" s="450"/>
      <c r="H33" s="450"/>
      <c r="I33" s="451"/>
      <c r="J33" s="29"/>
      <c r="K33" s="430"/>
    </row>
    <row r="34" spans="2:11">
      <c r="B34" s="27"/>
      <c r="C34" s="449"/>
      <c r="D34" s="450"/>
      <c r="E34" s="450"/>
      <c r="F34" s="450"/>
      <c r="G34" s="450"/>
      <c r="H34" s="450"/>
      <c r="I34" s="451"/>
      <c r="J34" s="29"/>
      <c r="K34" s="430"/>
    </row>
    <row r="35" spans="2:11" ht="13" thickBot="1">
      <c r="B35" s="27"/>
      <c r="C35" s="452"/>
      <c r="D35" s="453"/>
      <c r="E35" s="453"/>
      <c r="F35" s="453"/>
      <c r="G35" s="453"/>
      <c r="H35" s="453"/>
      <c r="I35" s="454"/>
      <c r="J35" s="29"/>
      <c r="K35" s="430"/>
    </row>
    <row r="36" spans="2:11" ht="13" thickTop="1">
      <c r="B36" s="27"/>
      <c r="C36" s="30"/>
      <c r="D36" s="30"/>
      <c r="E36" s="30"/>
      <c r="F36" s="30"/>
      <c r="G36" s="30"/>
      <c r="H36" s="30"/>
      <c r="I36" s="30"/>
      <c r="J36" s="29"/>
      <c r="K36" s="430"/>
    </row>
    <row r="37" spans="2:11">
      <c r="B37" s="27"/>
      <c r="C37" s="30"/>
      <c r="D37" s="30"/>
      <c r="E37" s="30"/>
      <c r="F37" s="30"/>
      <c r="G37" s="30"/>
      <c r="H37" s="30"/>
      <c r="I37" s="30"/>
      <c r="J37" s="29"/>
      <c r="K37" s="430"/>
    </row>
    <row r="38" spans="2:11">
      <c r="B38" s="27"/>
      <c r="C38" s="30"/>
      <c r="D38" s="30"/>
      <c r="E38" s="30"/>
      <c r="F38" s="30"/>
      <c r="G38" s="30"/>
      <c r="H38" s="30"/>
      <c r="I38" s="30"/>
      <c r="J38" s="29"/>
      <c r="K38" s="430"/>
    </row>
    <row r="39" spans="2:11" ht="13" thickBot="1">
      <c r="B39" s="27"/>
      <c r="C39" s="30"/>
      <c r="D39" s="30"/>
      <c r="E39" s="30"/>
      <c r="F39" s="30"/>
      <c r="G39" s="30"/>
      <c r="H39" s="30"/>
      <c r="I39" s="30"/>
      <c r="J39" s="29"/>
      <c r="K39" s="430"/>
    </row>
    <row r="40" spans="2:11" ht="27.75" customHeight="1" thickTop="1">
      <c r="B40" s="27"/>
      <c r="C40" s="455" t="str">
        <f>يناير!C40</f>
        <v>تـــــعــــــــز</v>
      </c>
      <c r="D40" s="456"/>
      <c r="E40" s="456"/>
      <c r="F40" s="456"/>
      <c r="G40" s="456"/>
      <c r="H40" s="456"/>
      <c r="I40" s="457"/>
      <c r="J40" s="29"/>
      <c r="K40" s="430"/>
    </row>
    <row r="41" spans="2:11" ht="12.75" customHeight="1">
      <c r="B41" s="27"/>
      <c r="C41" s="1"/>
      <c r="D41" s="2"/>
      <c r="E41" s="2"/>
      <c r="F41" s="2"/>
      <c r="G41" s="2"/>
      <c r="H41" s="2"/>
      <c r="I41" s="3"/>
      <c r="J41" s="29"/>
      <c r="K41" s="430"/>
    </row>
    <row r="42" spans="2:11" ht="28.5" customHeight="1">
      <c r="B42" s="27"/>
      <c r="C42" s="458" t="str">
        <f>يناير!$C$42</f>
        <v>القاهرة</v>
      </c>
      <c r="D42" s="459"/>
      <c r="E42" s="459"/>
      <c r="F42" s="459"/>
      <c r="G42" s="459"/>
      <c r="H42" s="459"/>
      <c r="I42" s="460"/>
      <c r="J42" s="29"/>
      <c r="K42" s="430"/>
    </row>
    <row r="43" spans="2:11" ht="12.75" customHeight="1">
      <c r="B43" s="27"/>
      <c r="C43" s="1"/>
      <c r="D43" s="2"/>
      <c r="E43" s="2"/>
      <c r="F43" s="2"/>
      <c r="G43" s="2"/>
      <c r="H43" s="2"/>
      <c r="I43" s="3"/>
      <c r="J43" s="29"/>
      <c r="K43" s="430"/>
    </row>
    <row r="44" spans="2:11" ht="12.75" customHeight="1">
      <c r="B44" s="27"/>
      <c r="C44" s="432" t="e">
        <f ca="1">يناير!$C$44</f>
        <v>#NAME?</v>
      </c>
      <c r="D44" s="433"/>
      <c r="E44" s="433"/>
      <c r="F44" s="433"/>
      <c r="G44" s="433"/>
      <c r="H44" s="433"/>
      <c r="I44" s="434"/>
      <c r="J44" s="29"/>
      <c r="K44" s="430"/>
    </row>
    <row r="45" spans="2:11" ht="12.75" customHeight="1">
      <c r="B45" s="27"/>
      <c r="C45" s="432"/>
      <c r="D45" s="433"/>
      <c r="E45" s="433"/>
      <c r="F45" s="433"/>
      <c r="G45" s="433"/>
      <c r="H45" s="433"/>
      <c r="I45" s="434"/>
      <c r="J45" s="29"/>
      <c r="K45" s="430"/>
    </row>
    <row r="46" spans="2:11" ht="13.5" customHeight="1" thickBot="1">
      <c r="B46" s="27"/>
      <c r="C46" s="4"/>
      <c r="D46" s="5"/>
      <c r="E46" s="5"/>
      <c r="F46" s="5"/>
      <c r="G46" s="5"/>
      <c r="H46" s="5"/>
      <c r="I46" s="6"/>
      <c r="J46" s="29"/>
      <c r="K46" s="430"/>
    </row>
    <row r="47" spans="2:11" ht="13" thickTop="1">
      <c r="B47" s="27"/>
      <c r="C47" s="28"/>
      <c r="D47" s="28"/>
      <c r="E47" s="28"/>
      <c r="F47" s="28"/>
      <c r="G47" s="28"/>
      <c r="H47" s="28"/>
      <c r="I47" s="28"/>
      <c r="J47" s="29"/>
      <c r="K47" s="430"/>
    </row>
    <row r="48" spans="2:11">
      <c r="B48" s="27"/>
      <c r="C48" s="28"/>
      <c r="D48" s="28"/>
      <c r="E48" s="28"/>
      <c r="F48" s="28"/>
      <c r="G48" s="28"/>
      <c r="H48" s="28"/>
      <c r="I48" s="28"/>
      <c r="J48" s="29"/>
      <c r="K48" s="430"/>
    </row>
    <row r="49" spans="2:11">
      <c r="B49" s="27"/>
      <c r="C49" s="28"/>
      <c r="D49" s="28"/>
      <c r="E49" s="28"/>
      <c r="F49" s="28"/>
      <c r="G49" s="28"/>
      <c r="H49" s="28"/>
      <c r="I49" s="28"/>
      <c r="J49" s="29"/>
      <c r="K49" s="430"/>
    </row>
    <row r="50" spans="2:11" ht="13" thickBot="1">
      <c r="B50" s="32"/>
      <c r="C50" s="33"/>
      <c r="D50" s="33"/>
      <c r="E50" s="33"/>
      <c r="F50" s="33"/>
      <c r="G50" s="33"/>
      <c r="H50" s="33"/>
      <c r="I50" s="33"/>
      <c r="J50" s="34"/>
      <c r="K50" s="430"/>
    </row>
    <row r="51" spans="2:11" ht="13" thickTop="1">
      <c r="B51" s="28"/>
      <c r="C51" s="28"/>
      <c r="D51" s="28"/>
      <c r="E51" s="28"/>
      <c r="F51" s="28"/>
      <c r="G51" s="28"/>
      <c r="H51" s="28"/>
      <c r="I51" s="28"/>
      <c r="J51" s="28"/>
      <c r="K51" s="430"/>
    </row>
    <row r="52" spans="2:11" ht="13">
      <c r="B52" s="435"/>
      <c r="C52" s="435"/>
      <c r="D52" s="435"/>
      <c r="E52" s="435"/>
      <c r="F52" s="7"/>
      <c r="G52" s="435"/>
      <c r="H52" s="435"/>
      <c r="I52" s="435"/>
      <c r="J52" s="435"/>
      <c r="K52" s="430"/>
    </row>
    <row r="53" spans="2:11">
      <c r="K53" s="430"/>
    </row>
    <row r="54" spans="2:11">
      <c r="K54" s="430"/>
    </row>
    <row r="55" spans="2:11">
      <c r="K55" s="430"/>
    </row>
  </sheetData>
  <sheetProtection password="EC15" sheet="1"/>
  <mergeCells count="10">
    <mergeCell ref="K1:K55"/>
    <mergeCell ref="B7:C9"/>
    <mergeCell ref="C44:I45"/>
    <mergeCell ref="B52:E52"/>
    <mergeCell ref="G52:J52"/>
    <mergeCell ref="C16:I19"/>
    <mergeCell ref="F22:I23"/>
    <mergeCell ref="C28:I35"/>
    <mergeCell ref="C40:I40"/>
    <mergeCell ref="C42:I42"/>
  </mergeCells>
  <phoneticPr fontId="3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61">
    <tabColor indexed="12"/>
  </sheetPr>
  <dimension ref="A1:L324"/>
  <sheetViews>
    <sheetView showGridLines="0" rightToLeft="1" view="pageBreakPreview" zoomScale="117" zoomScaleNormal="80" zoomScaleSheetLayoutView="80" workbookViewId="0">
      <selection activeCell="G7" sqref="G7"/>
    </sheetView>
  </sheetViews>
  <sheetFormatPr defaultColWidth="0" defaultRowHeight="15.5" zeroHeight="1"/>
  <cols>
    <col min="1" max="1" width="51.26953125" style="170" customWidth="1"/>
    <col min="2" max="5" width="3.7265625" style="110" customWidth="1"/>
    <col min="6" max="6" width="3.7265625" style="171" customWidth="1"/>
    <col min="7" max="7" width="13.26953125" style="172" customWidth="1"/>
    <col min="8" max="8" width="3.7265625" style="171" customWidth="1"/>
    <col min="9" max="9" width="13.26953125" style="172" customWidth="1"/>
    <col min="10" max="10" width="3.7265625" style="171" customWidth="1"/>
    <col min="11" max="11" width="13.26953125" style="172" customWidth="1"/>
    <col min="12" max="12" width="0.453125" style="112" customWidth="1"/>
    <col min="13" max="16384" width="9.1796875" style="112" hidden="1"/>
  </cols>
  <sheetData>
    <row r="1" spans="1:11" ht="24" customHeight="1" thickTop="1" thickBot="1">
      <c r="A1" s="109" t="e">
        <f ca="1">'المدة الرايعة'!$C$44</f>
        <v>#NAME?</v>
      </c>
      <c r="C1" s="111"/>
      <c r="D1" s="484">
        <v>1</v>
      </c>
      <c r="E1" s="485"/>
      <c r="F1" s="489" t="str">
        <f>MID('المدة الرايعة'!$C$28,3,FIND("العام",'المدة الرايعة'!$C$28)-4)&amp;RIGHT('المدة الرايعة'!$C$28,6)</f>
        <v xml:space="preserve"> المدة الرابعة2024م </v>
      </c>
      <c r="G1" s="488"/>
      <c r="H1" s="488" t="str">
        <f>'المدة الرايعة'!$C$42</f>
        <v>القاهرة</v>
      </c>
      <c r="I1" s="488"/>
      <c r="J1" s="488"/>
      <c r="K1" s="488"/>
    </row>
    <row r="2" spans="1:11" ht="25" customHeight="1" thickTop="1">
      <c r="A2" s="461" t="str">
        <f>ش1!$A$2</f>
        <v>بيان مفرادات الموارد العامة</v>
      </c>
      <c r="B2" s="478" t="s">
        <v>134</v>
      </c>
      <c r="C2" s="478" t="s">
        <v>135</v>
      </c>
      <c r="D2" s="478" t="s">
        <v>136</v>
      </c>
      <c r="E2" s="478" t="s">
        <v>137</v>
      </c>
      <c r="F2" s="486" t="s">
        <v>115</v>
      </c>
      <c r="G2" s="487"/>
      <c r="H2" s="486" t="s">
        <v>117</v>
      </c>
      <c r="I2" s="487"/>
      <c r="J2" s="493" t="s">
        <v>44</v>
      </c>
      <c r="K2" s="494"/>
    </row>
    <row r="3" spans="1:11" ht="25" customHeight="1" thickBot="1">
      <c r="A3" s="462"/>
      <c r="B3" s="479"/>
      <c r="C3" s="479"/>
      <c r="D3" s="479"/>
      <c r="E3" s="479"/>
      <c r="F3" s="277" t="s">
        <v>5</v>
      </c>
      <c r="G3" s="278" t="s">
        <v>138</v>
      </c>
      <c r="H3" s="277" t="s">
        <v>5</v>
      </c>
      <c r="I3" s="278" t="s">
        <v>141</v>
      </c>
      <c r="J3" s="279" t="s">
        <v>5</v>
      </c>
      <c r="K3" s="280" t="s">
        <v>141</v>
      </c>
    </row>
    <row r="4" spans="1:11" ht="21" customHeight="1" thickTop="1" thickBot="1">
      <c r="A4" s="262" t="str">
        <f>ش1!A4</f>
        <v>الإيرادات الضريبية</v>
      </c>
      <c r="B4" s="113">
        <v>1</v>
      </c>
      <c r="C4" s="264"/>
      <c r="D4" s="264"/>
      <c r="E4" s="264"/>
      <c r="F4" s="268" t="e">
        <f ca="1">(SUM(G5,G16,G23,G26,G31)+SUM(F5,F16,F23,F26,F31)%-G4)*100</f>
        <v>#NAME?</v>
      </c>
      <c r="G4" s="266" t="e">
        <f ca="1">INT(SUM(G5,G16,G23,G26,G31)+(SUM(F5,F16,F23,F26,F31))%)</f>
        <v>#NAME?</v>
      </c>
      <c r="H4" s="265" t="e">
        <f ca="1">(SUM(I5,I16,I23,I26,I31)+SUM(H5,H16,H23,H26,H31)%-I4)*100</f>
        <v>#NAME?</v>
      </c>
      <c r="I4" s="267" t="e">
        <f ca="1">INT(SUM(I5,I16,I23,I26,I31)+(SUM(H5,H16,H23,H26,H31))%)</f>
        <v>#NAME?</v>
      </c>
      <c r="J4" s="268" t="e">
        <f t="shared" ref="J4:J46" ca="1" si="0">(SUM(G4,I4)+SUM(F4,H4)%-K4)*100</f>
        <v>#NAME?</v>
      </c>
      <c r="K4" s="269" t="e">
        <f t="shared" ref="K4:K46" ca="1" si="1">INT(SUM(G4,I4)+SUM(F4,H4)%)</f>
        <v>#NAME?</v>
      </c>
    </row>
    <row r="5" spans="1:11" ht="21" customHeight="1" thickBot="1">
      <c r="A5" s="276" t="str">
        <f>ش1!A5</f>
        <v>ايرادات الزكاة</v>
      </c>
      <c r="B5" s="499" t="s">
        <v>6</v>
      </c>
      <c r="C5" s="115">
        <v>1</v>
      </c>
      <c r="D5" s="270"/>
      <c r="E5" s="270"/>
      <c r="F5" s="274" t="e">
        <f ca="1">(SUM(G6)+SUM(F6)%-G5)*100</f>
        <v>#NAME?</v>
      </c>
      <c r="G5" s="272" t="e">
        <f ca="1">INT(SUM(G6)+(SUM(F6))%)</f>
        <v>#NAME?</v>
      </c>
      <c r="H5" s="271" t="e">
        <f ca="1">(SUM(I6)+SUM(H6)%-I5)*100</f>
        <v>#NAME?</v>
      </c>
      <c r="I5" s="273" t="e">
        <f ca="1">INT(SUM(I6)+(SUM(H6))%)</f>
        <v>#NAME?</v>
      </c>
      <c r="J5" s="274" t="e">
        <f t="shared" ca="1" si="0"/>
        <v>#NAME?</v>
      </c>
      <c r="K5" s="275" t="e">
        <f t="shared" ca="1" si="1"/>
        <v>#NAME?</v>
      </c>
    </row>
    <row r="6" spans="1:11" ht="21" customHeight="1" thickBot="1">
      <c r="A6" s="263" t="str">
        <f>ش1!A6</f>
        <v>إيرادات الزكاة</v>
      </c>
      <c r="B6" s="499"/>
      <c r="C6" s="476"/>
      <c r="D6" s="115">
        <v>1</v>
      </c>
      <c r="E6" s="270"/>
      <c r="F6" s="274" t="e">
        <f ca="1">(SUM(G7:G15)+SUM(F7:F15)%-G6)*100</f>
        <v>#NAME?</v>
      </c>
      <c r="G6" s="272" t="e">
        <f ca="1">INT(SUM(G7:G15)+(SUM(F7:F15))%)</f>
        <v>#NAME?</v>
      </c>
      <c r="H6" s="271" t="e">
        <f ca="1">(SUM(I7:I15)+SUM(H7:H15)%-I6)*100</f>
        <v>#NAME?</v>
      </c>
      <c r="I6" s="273" t="e">
        <f ca="1">INT(SUM(I7:I15)+(SUM(H7:H15))%)</f>
        <v>#NAME?</v>
      </c>
      <c r="J6" s="274" t="e">
        <f t="shared" ca="1" si="0"/>
        <v>#NAME?</v>
      </c>
      <c r="K6" s="275" t="e">
        <f t="shared" ca="1" si="1"/>
        <v>#NAME?</v>
      </c>
    </row>
    <row r="7" spans="1:11" ht="21" customHeight="1">
      <c r="A7" s="122" t="str">
        <f>ش1!A7</f>
        <v>زكاة الحبوب</v>
      </c>
      <c r="B7" s="499"/>
      <c r="C7" s="476"/>
      <c r="D7" s="476" t="s">
        <v>8</v>
      </c>
      <c r="E7" s="123">
        <v>1</v>
      </c>
      <c r="F7" s="35" t="e">
        <f ca="1">_mod2(SUM(ش10!G7,ش10!F7%,ش11!G7,ش11!F7%,ش12!G7,ش12!F7%),1)*100</f>
        <v>#NAME?</v>
      </c>
      <c r="G7" s="8">
        <f>INT(SUM(ش10!G7,ش10!F7%,ش11!G7,ش11!F7%,ش12!G7,ش12!F7%))</f>
        <v>0</v>
      </c>
      <c r="H7" s="125" t="e">
        <f ca="1">م3!J7</f>
        <v>#NAME?</v>
      </c>
      <c r="I7" s="126" t="e">
        <f ca="1">م3!K7</f>
        <v>#NAME?</v>
      </c>
      <c r="J7" s="124" t="e">
        <f t="shared" ca="1" si="0"/>
        <v>#NAME?</v>
      </c>
      <c r="K7" s="127" t="e">
        <f t="shared" ca="1" si="1"/>
        <v>#NAME?</v>
      </c>
    </row>
    <row r="8" spans="1:11" ht="21" customHeight="1">
      <c r="A8" s="128" t="str">
        <f>ش1!A8</f>
        <v>زكاة القات</v>
      </c>
      <c r="B8" s="499"/>
      <c r="C8" s="476"/>
      <c r="D8" s="476"/>
      <c r="E8" s="129">
        <v>2</v>
      </c>
      <c r="F8" s="36" t="e">
        <f ca="1">_mod2(SUM(ش10!G8,ش10!F8%,ش11!G8,ش11!F8%,ش12!G8,ش12!F8%),1)*100</f>
        <v>#NAME?</v>
      </c>
      <c r="G8" s="9">
        <f>INT(SUM(ش10!G8,ش10!F8%,ش11!G8,ش11!F8%,ش12!G8,ش12!F8%))</f>
        <v>0</v>
      </c>
      <c r="H8" s="132" t="e">
        <f ca="1">م3!J8</f>
        <v>#NAME?</v>
      </c>
      <c r="I8" s="133" t="e">
        <f ca="1">م3!K8</f>
        <v>#NAME?</v>
      </c>
      <c r="J8" s="130" t="e">
        <f t="shared" ca="1" si="0"/>
        <v>#NAME?</v>
      </c>
      <c r="K8" s="134" t="e">
        <f t="shared" ca="1" si="1"/>
        <v>#NAME?</v>
      </c>
    </row>
    <row r="9" spans="1:11" ht="21" customHeight="1">
      <c r="A9" s="128" t="str">
        <f>ش1!A9</f>
        <v>زكاة المخضرات</v>
      </c>
      <c r="B9" s="499"/>
      <c r="C9" s="476"/>
      <c r="D9" s="476"/>
      <c r="E9" s="129">
        <v>3</v>
      </c>
      <c r="F9" s="36" t="e">
        <f ca="1">_mod2(SUM(ش10!G9,ش10!F9%,ش11!G9,ش11!F9%,ش12!G9,ش12!F9%),1)*100</f>
        <v>#NAME?</v>
      </c>
      <c r="G9" s="9">
        <f>INT(SUM(ش10!G9,ش10!F9%,ش11!G9,ش11!F9%,ش12!G9,ش12!F9%))</f>
        <v>0</v>
      </c>
      <c r="H9" s="132" t="e">
        <f ca="1">م3!J9</f>
        <v>#NAME?</v>
      </c>
      <c r="I9" s="133" t="e">
        <f ca="1">م3!K9</f>
        <v>#NAME?</v>
      </c>
      <c r="J9" s="130" t="e">
        <f t="shared" ca="1" si="0"/>
        <v>#NAME?</v>
      </c>
      <c r="K9" s="134" t="e">
        <f t="shared" ca="1" si="1"/>
        <v>#NAME?</v>
      </c>
    </row>
    <row r="10" spans="1:11" ht="21" customHeight="1">
      <c r="A10" s="128" t="str">
        <f>ش1!A10</f>
        <v>زكاة المواشي</v>
      </c>
      <c r="B10" s="499"/>
      <c r="C10" s="476"/>
      <c r="D10" s="476"/>
      <c r="E10" s="129">
        <v>4</v>
      </c>
      <c r="F10" s="36" t="e">
        <f ca="1">_mod2(SUM(ش10!G10,ش10!F10%,ش11!G10,ش11!F10%,ش12!G10,ش12!F10%),1)*100</f>
        <v>#NAME?</v>
      </c>
      <c r="G10" s="9">
        <f>INT(SUM(ش10!G10,ش10!F10%,ش11!G10,ش11!F10%,ش12!G10,ش12!F10%))</f>
        <v>0</v>
      </c>
      <c r="H10" s="132" t="e">
        <f ca="1">م3!J10</f>
        <v>#NAME?</v>
      </c>
      <c r="I10" s="133" t="e">
        <f ca="1">م3!K10</f>
        <v>#NAME?</v>
      </c>
      <c r="J10" s="130" t="e">
        <f t="shared" ca="1" si="0"/>
        <v>#NAME?</v>
      </c>
      <c r="K10" s="134" t="e">
        <f t="shared" ca="1" si="1"/>
        <v>#NAME?</v>
      </c>
    </row>
    <row r="11" spans="1:11" ht="21" customHeight="1">
      <c r="A11" s="128" t="str">
        <f>ش1!A11</f>
        <v>زكاة الباطن على مؤسسات وشركات القطاع العام والمختلط</v>
      </c>
      <c r="B11" s="499"/>
      <c r="C11" s="476"/>
      <c r="D11" s="476"/>
      <c r="E11" s="129">
        <v>5</v>
      </c>
      <c r="F11" s="36" t="e">
        <f ca="1">_mod2(SUM(ش10!G11,ش10!F11%,ش11!G11,ش11!F11%,ش12!G11,ش12!F11%),1)*100</f>
        <v>#NAME?</v>
      </c>
      <c r="G11" s="9">
        <f>INT(SUM(ش10!G11,ش10!F11%,ش11!G11,ش11!F11%,ش12!G11,ش12!F11%))</f>
        <v>0</v>
      </c>
      <c r="H11" s="132" t="e">
        <f ca="1">م3!J11</f>
        <v>#NAME?</v>
      </c>
      <c r="I11" s="133" t="e">
        <f ca="1">م3!K11</f>
        <v>#NAME?</v>
      </c>
      <c r="J11" s="130" t="e">
        <f t="shared" ca="1" si="0"/>
        <v>#NAME?</v>
      </c>
      <c r="K11" s="134" t="e">
        <f t="shared" ca="1" si="1"/>
        <v>#NAME?</v>
      </c>
    </row>
    <row r="12" spans="1:11" ht="21" customHeight="1">
      <c r="A12" s="128" t="str">
        <f>ش1!A12</f>
        <v>زكاة الباطن على شركات القطاع الخاص</v>
      </c>
      <c r="B12" s="499"/>
      <c r="C12" s="476"/>
      <c r="D12" s="476"/>
      <c r="E12" s="129">
        <v>6</v>
      </c>
      <c r="F12" s="36" t="e">
        <f ca="1">_mod2(SUM(ش10!G12,ش10!F12%,ش11!G12,ش11!F12%,ش12!G12,ش12!F12%),1)*100</f>
        <v>#NAME?</v>
      </c>
      <c r="G12" s="9">
        <f>INT(SUM(ش10!G12,ش10!F12%,ش11!G12,ش11!F12%,ش12!G12,ش12!F12%))</f>
        <v>0</v>
      </c>
      <c r="H12" s="132" t="e">
        <f ca="1">م3!J12</f>
        <v>#NAME?</v>
      </c>
      <c r="I12" s="133" t="e">
        <f ca="1">م3!K12</f>
        <v>#NAME?</v>
      </c>
      <c r="J12" s="130" t="e">
        <f t="shared" ca="1" si="0"/>
        <v>#NAME?</v>
      </c>
      <c r="K12" s="134" t="e">
        <f t="shared" ca="1" si="1"/>
        <v>#NAME?</v>
      </c>
    </row>
    <row r="13" spans="1:11" ht="21" customHeight="1">
      <c r="A13" s="128" t="str">
        <f>ش1!A13</f>
        <v>زكاة الباطن على الأفراد</v>
      </c>
      <c r="B13" s="499"/>
      <c r="C13" s="476"/>
      <c r="D13" s="476"/>
      <c r="E13" s="129">
        <v>7</v>
      </c>
      <c r="F13" s="36" t="e">
        <f ca="1">_mod2(SUM(ش10!G13,ش10!F13%,ش11!G13,ش11!F13%,ش12!G13,ش12!F13%),1)*100</f>
        <v>#NAME?</v>
      </c>
      <c r="G13" s="9">
        <f>INT(SUM(ش10!G13,ش10!F13%,ش11!G13,ش11!F13%,ش12!G13,ش12!F13%))</f>
        <v>0</v>
      </c>
      <c r="H13" s="132" t="e">
        <f ca="1">م3!J13</f>
        <v>#NAME?</v>
      </c>
      <c r="I13" s="133" t="e">
        <f ca="1">م3!K13</f>
        <v>#NAME?</v>
      </c>
      <c r="J13" s="130" t="e">
        <f t="shared" ca="1" si="0"/>
        <v>#NAME?</v>
      </c>
      <c r="K13" s="134" t="e">
        <f t="shared" ca="1" si="1"/>
        <v>#NAME?</v>
      </c>
    </row>
    <row r="14" spans="1:11" ht="21" customHeight="1">
      <c r="A14" s="128" t="str">
        <f>ش1!A14</f>
        <v>زكاة الفطرة</v>
      </c>
      <c r="B14" s="499"/>
      <c r="C14" s="476"/>
      <c r="D14" s="476"/>
      <c r="E14" s="129">
        <v>8</v>
      </c>
      <c r="F14" s="36" t="e">
        <f ca="1">_mod2(SUM(ش10!G14,ش10!F14%,ش11!G14,ش11!F14%,ش12!G14,ش12!F14%),1)*100</f>
        <v>#NAME?</v>
      </c>
      <c r="G14" s="9">
        <f>INT(SUM(ش10!G14,ش10!F14%,ش11!G14,ش11!F14%,ش12!G14,ش12!F14%))</f>
        <v>0</v>
      </c>
      <c r="H14" s="132" t="e">
        <f ca="1">م3!J14</f>
        <v>#NAME?</v>
      </c>
      <c r="I14" s="133" t="e">
        <f ca="1">م3!K14</f>
        <v>#NAME?</v>
      </c>
      <c r="J14" s="130" t="e">
        <f t="shared" ca="1" si="0"/>
        <v>#NAME?</v>
      </c>
      <c r="K14" s="134" t="e">
        <f t="shared" ca="1" si="1"/>
        <v>#NAME?</v>
      </c>
    </row>
    <row r="15" spans="1:11" ht="21" customHeight="1" thickBot="1">
      <c r="A15" s="135" t="str">
        <f>ش1!A15</f>
        <v>أخرى</v>
      </c>
      <c r="B15" s="499"/>
      <c r="C15" s="483"/>
      <c r="D15" s="483"/>
      <c r="E15" s="137">
        <v>9</v>
      </c>
      <c r="F15" s="37" t="e">
        <f ca="1">_mod2(SUM(ش10!G15,ش10!F15%,ش11!G15,ش11!F15%,ش12!G15,ش12!F15%),1)*100</f>
        <v>#NAME?</v>
      </c>
      <c r="G15" s="10">
        <f>INT(SUM(ش10!G15,ش10!F15%,ش11!G15,ش11!F15%,ش12!G15,ش12!F15%))</f>
        <v>0</v>
      </c>
      <c r="H15" s="139" t="e">
        <f ca="1">م3!J15</f>
        <v>#NAME?</v>
      </c>
      <c r="I15" s="140" t="e">
        <f ca="1">م3!K15</f>
        <v>#NAME?</v>
      </c>
      <c r="J15" s="138" t="e">
        <f t="shared" ca="1" si="0"/>
        <v>#NAME?</v>
      </c>
      <c r="K15" s="141" t="e">
        <f t="shared" ca="1" si="1"/>
        <v>#NAME?</v>
      </c>
    </row>
    <row r="16" spans="1:11" ht="21" customHeight="1" thickBot="1">
      <c r="A16" s="276" t="str">
        <f>ش1!A16</f>
        <v>الضرائب على الدخل والأرباح والمكاسب الرأسمالية</v>
      </c>
      <c r="B16" s="499"/>
      <c r="C16" s="115">
        <v>2</v>
      </c>
      <c r="D16" s="270"/>
      <c r="E16" s="270"/>
      <c r="F16" s="274" t="e">
        <f ca="1">(SUM(G17,G20)+SUM(F17,F20)%-G16)*100</f>
        <v>#NAME?</v>
      </c>
      <c r="G16" s="272" t="e">
        <f ca="1">INT(SUM(G17,G20)+(SUM(F17,F20))%)</f>
        <v>#NAME?</v>
      </c>
      <c r="H16" s="271" t="e">
        <f ca="1">(SUM(I17,I20)+SUM(H17,H20)%-I16)*100</f>
        <v>#NAME?</v>
      </c>
      <c r="I16" s="273" t="e">
        <f ca="1">INT(SUM(I17,I20)+(SUM(H17,H20))%)</f>
        <v>#NAME?</v>
      </c>
      <c r="J16" s="274" t="e">
        <f t="shared" ca="1" si="0"/>
        <v>#NAME?</v>
      </c>
      <c r="K16" s="275" t="e">
        <f t="shared" ca="1" si="1"/>
        <v>#NAME?</v>
      </c>
    </row>
    <row r="17" spans="1:11" ht="21" customHeight="1" thickBot="1">
      <c r="A17" s="263" t="str">
        <f>ش1!A17</f>
        <v>الضرائب على دخل الأفراد</v>
      </c>
      <c r="B17" s="499"/>
      <c r="C17" s="476"/>
      <c r="D17" s="115">
        <v>1</v>
      </c>
      <c r="E17" s="270"/>
      <c r="F17" s="274" t="e">
        <f ca="1">(SUM(G18:G19)+SUM(F18:F19)%-G17)*100</f>
        <v>#NAME?</v>
      </c>
      <c r="G17" s="272" t="e">
        <f ca="1">INT(SUM(G18:G19)+(SUM(F18:F19))%)</f>
        <v>#NAME?</v>
      </c>
      <c r="H17" s="271" t="e">
        <f ca="1">(SUM(I18:I19)+SUM(H18:H19)%-I17)*100</f>
        <v>#NAME?</v>
      </c>
      <c r="I17" s="273" t="e">
        <f ca="1">INT(SUM(I18:I19)+(SUM(H18:H19))%)</f>
        <v>#NAME?</v>
      </c>
      <c r="J17" s="274" t="e">
        <f t="shared" ca="1" si="0"/>
        <v>#NAME?</v>
      </c>
      <c r="K17" s="275" t="e">
        <f t="shared" ca="1" si="1"/>
        <v>#NAME?</v>
      </c>
    </row>
    <row r="18" spans="1:11" ht="21" customHeight="1">
      <c r="A18" s="122" t="str">
        <f>ش1!A18</f>
        <v>ضرائب أرباح المهن الحرة</v>
      </c>
      <c r="B18" s="499"/>
      <c r="C18" s="476"/>
      <c r="D18" s="476"/>
      <c r="E18" s="123">
        <v>4</v>
      </c>
      <c r="F18" s="35" t="e">
        <f ca="1">_mod2(SUM(ش10!G18,ش10!F18%,ش11!G18,ش11!F18%,ش12!G18,ش12!F18%),1)*100</f>
        <v>#NAME?</v>
      </c>
      <c r="G18" s="8">
        <f>INT(SUM(ش10!G18,ش10!F18%,ش11!G18,ش11!F18%,ش12!G18,ش12!F18%))</f>
        <v>0</v>
      </c>
      <c r="H18" s="125" t="e">
        <f ca="1">م3!J18</f>
        <v>#NAME?</v>
      </c>
      <c r="I18" s="126" t="e">
        <f ca="1">م3!K18</f>
        <v>#NAME?</v>
      </c>
      <c r="J18" s="124" t="e">
        <f t="shared" ca="1" si="0"/>
        <v>#NAME?</v>
      </c>
      <c r="K18" s="127" t="e">
        <f t="shared" ca="1" si="1"/>
        <v>#NAME?</v>
      </c>
    </row>
    <row r="19" spans="1:11" ht="21" customHeight="1" thickBot="1">
      <c r="A19" s="135" t="str">
        <f>ش1!A19</f>
        <v>الضريبة على ريع العقارات والأراضي</v>
      </c>
      <c r="B19" s="499"/>
      <c r="C19" s="476"/>
      <c r="D19" s="483"/>
      <c r="E19" s="137">
        <v>5</v>
      </c>
      <c r="F19" s="37" t="e">
        <f ca="1">_mod2(SUM(ش10!G19,ش10!F19%,ش11!G19,ش11!F19%,ش12!G19,ش12!F19%),1)*100</f>
        <v>#NAME?</v>
      </c>
      <c r="G19" s="10">
        <f>INT(SUM(ش10!G19,ش10!F19%,ش11!G19,ش11!F19%,ش12!G19,ش12!F19%))</f>
        <v>0</v>
      </c>
      <c r="H19" s="139" t="e">
        <f ca="1">م3!J19</f>
        <v>#NAME?</v>
      </c>
      <c r="I19" s="140" t="e">
        <f ca="1">م3!K19</f>
        <v>#NAME?</v>
      </c>
      <c r="J19" s="138" t="e">
        <f t="shared" ca="1" si="0"/>
        <v>#NAME?</v>
      </c>
      <c r="K19" s="141" t="e">
        <f t="shared" ca="1" si="1"/>
        <v>#NAME?</v>
      </c>
    </row>
    <row r="20" spans="1:11" ht="21" customHeight="1" thickBot="1">
      <c r="A20" s="263" t="str">
        <f>ش1!A20</f>
        <v>ضرائب دخل أخرى</v>
      </c>
      <c r="B20" s="499"/>
      <c r="C20" s="476"/>
      <c r="D20" s="115">
        <v>3</v>
      </c>
      <c r="E20" s="270"/>
      <c r="F20" s="274" t="e">
        <f ca="1">(SUM(G21:G22)+SUM(F21:F22)%-G20)*100</f>
        <v>#NAME?</v>
      </c>
      <c r="G20" s="272" t="e">
        <f ca="1">INT(SUM(G21:G22)+(SUM(F21:F22))%)</f>
        <v>#NAME?</v>
      </c>
      <c r="H20" s="271" t="e">
        <f ca="1">(SUM(I21:I22)+SUM(H21:H22)%-I20)*100</f>
        <v>#NAME?</v>
      </c>
      <c r="I20" s="273" t="e">
        <f ca="1">INT(SUM(I21:I22)+(SUM(H21:H22))%)</f>
        <v>#NAME?</v>
      </c>
      <c r="J20" s="274" t="e">
        <f t="shared" ca="1" si="0"/>
        <v>#NAME?</v>
      </c>
      <c r="K20" s="275" t="e">
        <f t="shared" ca="1" si="1"/>
        <v>#NAME?</v>
      </c>
    </row>
    <row r="21" spans="1:11" ht="21" customHeight="1">
      <c r="A21" s="122" t="str">
        <f>ش1!A21</f>
        <v>الغرامات الضريبية غير المحددة</v>
      </c>
      <c r="B21" s="499"/>
      <c r="C21" s="476"/>
      <c r="D21" s="123"/>
      <c r="E21" s="123">
        <v>1</v>
      </c>
      <c r="F21" s="35" t="e">
        <f ca="1">_mod2(SUM(ش10!G21,ش10!F21%,ش11!G21,ش11!F21%,ش12!G21,ش12!F21%),1)*100</f>
        <v>#NAME?</v>
      </c>
      <c r="G21" s="8">
        <f>INT(SUM(ش10!G21,ش10!F21%,ش11!G21,ش11!F21%,ش12!G21,ش12!F21%))</f>
        <v>0</v>
      </c>
      <c r="H21" s="125" t="e">
        <f ca="1">م3!J21</f>
        <v>#NAME?</v>
      </c>
      <c r="I21" s="126" t="e">
        <f ca="1">م3!K21</f>
        <v>#NAME?</v>
      </c>
      <c r="J21" s="124" t="e">
        <f t="shared" ca="1" si="0"/>
        <v>#NAME?</v>
      </c>
      <c r="K21" s="127" t="e">
        <f t="shared" ca="1" si="1"/>
        <v>#NAME?</v>
      </c>
    </row>
    <row r="22" spans="1:11" ht="21" customHeight="1" thickBot="1">
      <c r="A22" s="135" t="str">
        <f>ش1!A22</f>
        <v>ضرائب دخل أخرى</v>
      </c>
      <c r="B22" s="499"/>
      <c r="C22" s="476"/>
      <c r="D22" s="142"/>
      <c r="E22" s="137">
        <v>2</v>
      </c>
      <c r="F22" s="37" t="e">
        <f ca="1">_mod2(SUM(ش10!G22,ش10!F22%,ش11!G22,ش11!F22%,ش12!G22,ش12!F22%),1)*100</f>
        <v>#NAME?</v>
      </c>
      <c r="G22" s="10">
        <f>INT(SUM(ش10!G22,ش10!F22%,ش11!G22,ش11!F22%,ش12!G22,ش12!F22%))</f>
        <v>0</v>
      </c>
      <c r="H22" s="139" t="e">
        <f ca="1">م3!J22</f>
        <v>#NAME?</v>
      </c>
      <c r="I22" s="140" t="e">
        <f ca="1">م3!K22</f>
        <v>#NAME?</v>
      </c>
      <c r="J22" s="138" t="e">
        <f t="shared" ca="1" si="0"/>
        <v>#NAME?</v>
      </c>
      <c r="K22" s="141" t="e">
        <f t="shared" ca="1" si="1"/>
        <v>#NAME?</v>
      </c>
    </row>
    <row r="23" spans="1:11" ht="21" customHeight="1" thickBot="1">
      <c r="A23" s="276" t="str">
        <f>ش1!A23</f>
        <v>الضرائب على رواتب وأجور القوى العاملة</v>
      </c>
      <c r="B23" s="499"/>
      <c r="C23" s="115">
        <v>3</v>
      </c>
      <c r="D23" s="270"/>
      <c r="E23" s="270"/>
      <c r="F23" s="274" t="e">
        <f ca="1">(SUM(G24)+SUM(F24)%-G23)*100</f>
        <v>#NAME?</v>
      </c>
      <c r="G23" s="272" t="e">
        <f ca="1">INT(SUM(G24)+(SUM(F24))%)</f>
        <v>#NAME?</v>
      </c>
      <c r="H23" s="271" t="e">
        <f ca="1">(SUM(I24)+SUM(H24)%-I23)*100</f>
        <v>#NAME?</v>
      </c>
      <c r="I23" s="273" t="e">
        <f ca="1">INT(SUM(I24)+(SUM(H24))%)</f>
        <v>#NAME?</v>
      </c>
      <c r="J23" s="274" t="e">
        <f t="shared" ca="1" si="0"/>
        <v>#NAME?</v>
      </c>
      <c r="K23" s="275" t="e">
        <f t="shared" ca="1" si="1"/>
        <v>#NAME?</v>
      </c>
    </row>
    <row r="24" spans="1:11" ht="21" customHeight="1" thickBot="1">
      <c r="A24" s="263" t="str">
        <f>ش1!A24</f>
        <v>الضرائب على رواتب وأجور القوى العاملة</v>
      </c>
      <c r="B24" s="499"/>
      <c r="C24" s="476"/>
      <c r="D24" s="115">
        <v>1</v>
      </c>
      <c r="E24" s="270"/>
      <c r="F24" s="274" t="e">
        <f ca="1">(SUM(G25)+SUM(F25)%-G24)*100</f>
        <v>#NAME?</v>
      </c>
      <c r="G24" s="272" t="e">
        <f ca="1">INT(SUM(G25)+(SUM(F25))%)</f>
        <v>#NAME?</v>
      </c>
      <c r="H24" s="271" t="e">
        <f ca="1">(SUM(I25)+SUM(H25)%-I24)*100</f>
        <v>#NAME?</v>
      </c>
      <c r="I24" s="273" t="e">
        <f ca="1">INT(SUM(I25)+(SUM(H25))%)</f>
        <v>#NAME?</v>
      </c>
      <c r="J24" s="274" t="e">
        <f t="shared" ca="1" si="0"/>
        <v>#NAME?</v>
      </c>
      <c r="K24" s="275" t="e">
        <f t="shared" ca="1" si="1"/>
        <v>#NAME?</v>
      </c>
    </row>
    <row r="25" spans="1:11" ht="21" customHeight="1" thickBot="1">
      <c r="A25" s="143" t="str">
        <f>ش1!A25</f>
        <v>ضرائب كسب العمل على المهن الحرة</v>
      </c>
      <c r="B25" s="499"/>
      <c r="C25" s="483"/>
      <c r="D25" s="136"/>
      <c r="E25" s="144">
        <v>1</v>
      </c>
      <c r="F25" s="38" t="e">
        <f ca="1">_mod2(SUM(ش10!G25,ش10!F25%,ش11!G25,ش11!F25%,ش12!G25,ش12!F25%),1)*100</f>
        <v>#NAME?</v>
      </c>
      <c r="G25" s="11">
        <f>INT(SUM(ش10!G25,ش10!F25%,ش11!G25,ش11!F25%,ش12!G25,ش12!F25%))</f>
        <v>0</v>
      </c>
      <c r="H25" s="118" t="e">
        <f ca="1">م3!J25</f>
        <v>#NAME?</v>
      </c>
      <c r="I25" s="119" t="e">
        <f ca="1">م3!K25</f>
        <v>#NAME?</v>
      </c>
      <c r="J25" s="116" t="e">
        <f t="shared" ca="1" si="0"/>
        <v>#NAME?</v>
      </c>
      <c r="K25" s="120" t="e">
        <f t="shared" ca="1" si="1"/>
        <v>#NAME?</v>
      </c>
    </row>
    <row r="26" spans="1:11" ht="21" customHeight="1" thickBot="1">
      <c r="A26" s="276" t="str">
        <f>ش1!A26</f>
        <v>الضرائب على الملكية</v>
      </c>
      <c r="B26" s="499"/>
      <c r="C26" s="121">
        <v>4</v>
      </c>
      <c r="D26" s="270"/>
      <c r="E26" s="270"/>
      <c r="F26" s="274" t="e">
        <f ca="1">(SUM(G27)+SUM(F27)%-G26)*100</f>
        <v>#NAME?</v>
      </c>
      <c r="G26" s="272" t="e">
        <f ca="1">INT(SUM(G27)+(SUM(F27))%)</f>
        <v>#NAME?</v>
      </c>
      <c r="H26" s="271" t="e">
        <f ca="1">(SUM(I27)+SUM(H27)%-I26)*100</f>
        <v>#NAME?</v>
      </c>
      <c r="I26" s="273" t="e">
        <f ca="1">INT(SUM(I27)+(SUM(H27))%)</f>
        <v>#NAME?</v>
      </c>
      <c r="J26" s="274" t="e">
        <f t="shared" ca="1" si="0"/>
        <v>#NAME?</v>
      </c>
      <c r="K26" s="275" t="e">
        <f t="shared" ca="1" si="1"/>
        <v>#NAME?</v>
      </c>
    </row>
    <row r="27" spans="1:11" ht="21" customHeight="1" thickBot="1">
      <c r="A27" s="263" t="str">
        <f>ش1!A27</f>
        <v>الضرائب المعاملات المالية والرأسمالية</v>
      </c>
      <c r="B27" s="499"/>
      <c r="C27" s="476"/>
      <c r="D27" s="115">
        <v>3</v>
      </c>
      <c r="E27" s="270"/>
      <c r="F27" s="274" t="e">
        <f ca="1">(SUM(G28:G30)+SUM(F28:F30)%-G27)*100</f>
        <v>#NAME?</v>
      </c>
      <c r="G27" s="272" t="e">
        <f ca="1">INT(SUM(G28:G30)+(SUM(F28:F30))%)</f>
        <v>#NAME?</v>
      </c>
      <c r="H27" s="271" t="e">
        <f ca="1">(SUM(I28:I30)+SUM(H28:H30)%-I27)*100</f>
        <v>#NAME?</v>
      </c>
      <c r="I27" s="273" t="e">
        <f ca="1">INT(SUM(I28:I30)+(SUM(H28:H30))%)</f>
        <v>#NAME?</v>
      </c>
      <c r="J27" s="274" t="e">
        <f t="shared" ca="1" si="0"/>
        <v>#NAME?</v>
      </c>
      <c r="K27" s="275" t="e">
        <f t="shared" ca="1" si="1"/>
        <v>#NAME?</v>
      </c>
    </row>
    <row r="28" spans="1:11" ht="21" customHeight="1">
      <c r="A28" s="122" t="str">
        <f>ش1!A28</f>
        <v>رسوم نقل ملكية الأراضي</v>
      </c>
      <c r="B28" s="499"/>
      <c r="C28" s="476"/>
      <c r="D28" s="476"/>
      <c r="E28" s="123">
        <v>1</v>
      </c>
      <c r="F28" s="35" t="e">
        <f ca="1">_mod2(SUM(ش10!G28,ش10!F28%,ش11!G28,ش11!F28%,ش12!G28,ش12!F28%),1)*100</f>
        <v>#NAME?</v>
      </c>
      <c r="G28" s="8">
        <f>INT(SUM(ش10!G28,ش10!F28%,ش11!G28,ش11!F28%,ش12!G28,ش12!F28%))</f>
        <v>0</v>
      </c>
      <c r="H28" s="125" t="e">
        <f ca="1">م3!J28</f>
        <v>#NAME?</v>
      </c>
      <c r="I28" s="126" t="e">
        <f ca="1">م3!K28</f>
        <v>#NAME?</v>
      </c>
      <c r="J28" s="124" t="e">
        <f t="shared" ca="1" si="0"/>
        <v>#NAME?</v>
      </c>
      <c r="K28" s="127" t="e">
        <f t="shared" ca="1" si="1"/>
        <v>#NAME?</v>
      </c>
    </row>
    <row r="29" spans="1:11" ht="21" customHeight="1">
      <c r="A29" s="128" t="str">
        <f>ش1!A29</f>
        <v>رسوم نقل ملكية العقارات</v>
      </c>
      <c r="B29" s="499"/>
      <c r="C29" s="476"/>
      <c r="D29" s="476"/>
      <c r="E29" s="129">
        <v>2</v>
      </c>
      <c r="F29" s="36" t="e">
        <f ca="1">_mod2(SUM(ش10!G29,ش10!F29%,ش11!G29,ش11!F29%,ش12!G29,ش12!F29%),1)*100</f>
        <v>#NAME?</v>
      </c>
      <c r="G29" s="9">
        <f>INT(SUM(ش10!G29,ش10!F29%,ش11!G29,ش11!F29%,ش12!G29,ش12!F29%))</f>
        <v>0</v>
      </c>
      <c r="H29" s="132" t="e">
        <f ca="1">م3!J29</f>
        <v>#NAME?</v>
      </c>
      <c r="I29" s="133" t="e">
        <f ca="1">م3!K29</f>
        <v>#NAME?</v>
      </c>
      <c r="J29" s="130" t="e">
        <f t="shared" ca="1" si="0"/>
        <v>#NAME?</v>
      </c>
      <c r="K29" s="134" t="e">
        <f t="shared" ca="1" si="1"/>
        <v>#NAME?</v>
      </c>
    </row>
    <row r="30" spans="1:11" ht="21" customHeight="1" thickBot="1">
      <c r="A30" s="135" t="str">
        <f>ش1!A30</f>
        <v>رسوم نقل ملكية وسائل النقل</v>
      </c>
      <c r="B30" s="499"/>
      <c r="C30" s="483"/>
      <c r="D30" s="483"/>
      <c r="E30" s="137">
        <v>3</v>
      </c>
      <c r="F30" s="37" t="e">
        <f ca="1">_mod2(SUM(ش10!G30,ش10!F30%,ش11!G30,ش11!F30%,ش12!G30,ش12!F30%),1)*100</f>
        <v>#NAME?</v>
      </c>
      <c r="G30" s="10">
        <f>INT(SUM(ش10!G30,ش10!F30%,ش11!G30,ش11!F30%,ش12!G30,ش12!F30%))</f>
        <v>0</v>
      </c>
      <c r="H30" s="139" t="e">
        <f ca="1">م3!J30</f>
        <v>#NAME?</v>
      </c>
      <c r="I30" s="140" t="e">
        <f ca="1">م3!K30</f>
        <v>#NAME?</v>
      </c>
      <c r="J30" s="138" t="e">
        <f t="shared" ca="1" si="0"/>
        <v>#NAME?</v>
      </c>
      <c r="K30" s="141" t="e">
        <f t="shared" ca="1" si="1"/>
        <v>#NAME?</v>
      </c>
    </row>
    <row r="31" spans="1:11" ht="21" customHeight="1" thickBot="1">
      <c r="A31" s="276" t="str">
        <f>ش1!A31</f>
        <v>الضرائب على السلع والخدمات</v>
      </c>
      <c r="B31" s="499"/>
      <c r="C31" s="115">
        <v>5</v>
      </c>
      <c r="D31" s="270"/>
      <c r="E31" s="270"/>
      <c r="F31" s="274" t="e">
        <f ca="1">(SUM(G32,G34,G38)+SUM(F32,F34,F38)%-G31)*100</f>
        <v>#NAME?</v>
      </c>
      <c r="G31" s="272" t="e">
        <f ca="1">INT(SUM(G32,G34,G38)+(SUM(F32,F34,F38))%)</f>
        <v>#NAME?</v>
      </c>
      <c r="H31" s="271" t="e">
        <f ca="1">(SUM(I32,I34,I38)+SUM(H32,H34,H38)%-I31)*100</f>
        <v>#NAME?</v>
      </c>
      <c r="I31" s="273" t="e">
        <f ca="1">INT(SUM(I32,I34,I38)+(SUM(H32,H34,H38))%)</f>
        <v>#NAME?</v>
      </c>
      <c r="J31" s="274" t="e">
        <f t="shared" ca="1" si="0"/>
        <v>#NAME?</v>
      </c>
      <c r="K31" s="275" t="e">
        <f t="shared" ca="1" si="1"/>
        <v>#NAME?</v>
      </c>
    </row>
    <row r="32" spans="1:11" ht="21" customHeight="1" thickBot="1">
      <c r="A32" s="263" t="str">
        <f>ش1!A32</f>
        <v>الضريبة العامة على مبيعات السلع والخدمات</v>
      </c>
      <c r="B32" s="499"/>
      <c r="C32" s="476"/>
      <c r="D32" s="115">
        <v>1</v>
      </c>
      <c r="E32" s="270"/>
      <c r="F32" s="274" t="e">
        <f ca="1">(SUM(G33)+SUM(F33)%-G32)*100</f>
        <v>#NAME?</v>
      </c>
      <c r="G32" s="272" t="e">
        <f ca="1">INT(SUM(G33)+(SUM(F33))%)</f>
        <v>#NAME?</v>
      </c>
      <c r="H32" s="271" t="e">
        <f ca="1">(SUM(I33)+SUM(H33)%-I32)*100</f>
        <v>#NAME?</v>
      </c>
      <c r="I32" s="273" t="e">
        <f ca="1">INT(SUM(I33)+(SUM(H33))%)</f>
        <v>#NAME?</v>
      </c>
      <c r="J32" s="274" t="e">
        <f t="shared" ca="1" si="0"/>
        <v>#NAME?</v>
      </c>
      <c r="K32" s="275" t="e">
        <f t="shared" ca="1" si="1"/>
        <v>#NAME?</v>
      </c>
    </row>
    <row r="33" spans="1:11" ht="21" customHeight="1" thickBot="1">
      <c r="A33" s="143" t="str">
        <f>ش1!A33</f>
        <v>ضريبة مبيعات القات</v>
      </c>
      <c r="B33" s="499"/>
      <c r="C33" s="476"/>
      <c r="D33" s="136"/>
      <c r="E33" s="144">
        <v>4</v>
      </c>
      <c r="F33" s="38" t="e">
        <f ca="1">_mod2(SUM(ش10!G33,ش10!F33%,ش11!G33,ش11!F33%,ش12!G33,ش12!F33%),1)*100</f>
        <v>#NAME?</v>
      </c>
      <c r="G33" s="11">
        <f>INT(SUM(ش10!G33,ش10!F33%,ش11!G33,ش11!F33%,ش12!G33,ش12!F33%))</f>
        <v>0</v>
      </c>
      <c r="H33" s="118" t="e">
        <f ca="1">م3!J33</f>
        <v>#NAME?</v>
      </c>
      <c r="I33" s="119" t="e">
        <f ca="1">م3!K33</f>
        <v>#NAME?</v>
      </c>
      <c r="J33" s="116" t="e">
        <f t="shared" ca="1" si="0"/>
        <v>#NAME?</v>
      </c>
      <c r="K33" s="120" t="e">
        <f t="shared" ca="1" si="1"/>
        <v>#NAME?</v>
      </c>
    </row>
    <row r="34" spans="1:11" ht="21" customHeight="1" thickBot="1">
      <c r="A34" s="276" t="str">
        <f>ش1!A34</f>
        <v>الضرائب على الخدمات النوعية</v>
      </c>
      <c r="B34" s="499"/>
      <c r="C34" s="476"/>
      <c r="D34" s="121">
        <v>3</v>
      </c>
      <c r="E34" s="270"/>
      <c r="F34" s="274" t="e">
        <f ca="1">(SUM(G35:G37)+SUM(F35:F37)%-G34)*100</f>
        <v>#NAME?</v>
      </c>
      <c r="G34" s="272" t="e">
        <f ca="1">INT(SUM(G35:G37)+(SUM(F35:F37))%)</f>
        <v>#NAME?</v>
      </c>
      <c r="H34" s="271" t="e">
        <f ca="1">(SUM(I35:I37)+SUM(H35:H37)%-I34)*100</f>
        <v>#NAME?</v>
      </c>
      <c r="I34" s="273" t="e">
        <f ca="1">INT(SUM(I35:I37)+(SUM(H35:H37))%)</f>
        <v>#NAME?</v>
      </c>
      <c r="J34" s="274" t="e">
        <f t="shared" ca="1" si="0"/>
        <v>#NAME?</v>
      </c>
      <c r="K34" s="275" t="e">
        <f t="shared" ca="1" si="1"/>
        <v>#NAME?</v>
      </c>
    </row>
    <row r="35" spans="1:11" ht="21" customHeight="1">
      <c r="A35" s="122" t="str">
        <f>ش1!A35</f>
        <v>ضرائب مبيعات تذاكر السينما والفيديو والكاسيت والمهرجانات والفعاليات الرياضية</v>
      </c>
      <c r="B35" s="499"/>
      <c r="C35" s="476"/>
      <c r="D35" s="476"/>
      <c r="E35" s="123">
        <v>1</v>
      </c>
      <c r="F35" s="35" t="e">
        <f ca="1">_mod2(SUM(ش10!G35,ش10!F35%,ش11!G35,ش11!F35%,ش12!G35,ش12!F35%),1)*100</f>
        <v>#NAME?</v>
      </c>
      <c r="G35" s="8">
        <f>INT(SUM(ش10!G35,ش10!F35%,ش11!G35,ش11!F35%,ش12!G35,ش12!F35%))</f>
        <v>0</v>
      </c>
      <c r="H35" s="125" t="e">
        <f ca="1">م3!J35</f>
        <v>#NAME?</v>
      </c>
      <c r="I35" s="126" t="e">
        <f ca="1">م3!K35</f>
        <v>#NAME?</v>
      </c>
      <c r="J35" s="124" t="e">
        <f t="shared" ca="1" si="0"/>
        <v>#NAME?</v>
      </c>
      <c r="K35" s="127" t="e">
        <f t="shared" ca="1" si="1"/>
        <v>#NAME?</v>
      </c>
    </row>
    <row r="36" spans="1:11" ht="21" customHeight="1">
      <c r="A36" s="128" t="str">
        <f>ش1!A36</f>
        <v>الرسم المضاف على فواتير الكهرباء والمياه والتلفون</v>
      </c>
      <c r="B36" s="499"/>
      <c r="C36" s="476"/>
      <c r="D36" s="476"/>
      <c r="E36" s="129">
        <v>2</v>
      </c>
      <c r="F36" s="36" t="e">
        <f ca="1">_mod2(SUM(ش10!G36,ش10!F36%,ش11!G36,ش11!F36%,ش12!G36,ش12!F36%),1)*100</f>
        <v>#NAME?</v>
      </c>
      <c r="G36" s="9">
        <f>INT(SUM(ش10!G36,ش10!F36%,ش11!G36,ش11!F36%,ش12!G36,ش12!F36%))</f>
        <v>0</v>
      </c>
      <c r="H36" s="132" t="e">
        <f ca="1">م3!J36</f>
        <v>#NAME?</v>
      </c>
      <c r="I36" s="133" t="e">
        <f ca="1">م3!K36</f>
        <v>#NAME?</v>
      </c>
      <c r="J36" s="130" t="e">
        <f t="shared" ca="1" si="0"/>
        <v>#NAME?</v>
      </c>
      <c r="K36" s="134" t="e">
        <f t="shared" ca="1" si="1"/>
        <v>#NAME?</v>
      </c>
    </row>
    <row r="37" spans="1:11" ht="21" customHeight="1" thickBot="1">
      <c r="A37" s="135" t="str">
        <f>ش1!A37</f>
        <v>الضرائب على خدمات نوعية أخرى</v>
      </c>
      <c r="B37" s="499"/>
      <c r="C37" s="476"/>
      <c r="D37" s="476"/>
      <c r="E37" s="137">
        <v>4</v>
      </c>
      <c r="F37" s="37" t="e">
        <f ca="1">_mod2(SUM(ش10!G37,ش10!F37%,ش11!G37,ش11!F37%,ش12!G37,ش12!F37%),1)*100</f>
        <v>#NAME?</v>
      </c>
      <c r="G37" s="10">
        <f>INT(SUM(ش10!G37,ش10!F37%,ش11!G37,ش11!F37%,ش12!G37,ش12!F37%))</f>
        <v>0</v>
      </c>
      <c r="H37" s="139" t="e">
        <f ca="1">م3!J37</f>
        <v>#NAME?</v>
      </c>
      <c r="I37" s="140" t="e">
        <f ca="1">م3!K37</f>
        <v>#NAME?</v>
      </c>
      <c r="J37" s="138" t="e">
        <f t="shared" ca="1" si="0"/>
        <v>#NAME?</v>
      </c>
      <c r="K37" s="141" t="e">
        <f t="shared" ca="1" si="1"/>
        <v>#NAME?</v>
      </c>
    </row>
    <row r="38" spans="1:11" ht="21" customHeight="1" thickBot="1">
      <c r="A38" s="276" t="str">
        <f>ش1!A38</f>
        <v>الضرائب على استخدام السلع والتراخيص باستخدامها وتأدية الأنشطة</v>
      </c>
      <c r="B38" s="499"/>
      <c r="C38" s="476"/>
      <c r="D38" s="115">
        <v>4</v>
      </c>
      <c r="E38" s="270"/>
      <c r="F38" s="274" t="e">
        <f ca="1">(SUM(G39:G46)+SUM(F39:F46)%-G38)*100</f>
        <v>#NAME?</v>
      </c>
      <c r="G38" s="272" t="e">
        <f ca="1">INT(SUM(G39:G46)+(SUM(F39:F46))%)</f>
        <v>#NAME?</v>
      </c>
      <c r="H38" s="271" t="e">
        <f ca="1">(SUM(I39:I46)+SUM(H39:H46)%-I38)*100</f>
        <v>#NAME?</v>
      </c>
      <c r="I38" s="273" t="e">
        <f ca="1">INT(SUM(I39:I46)+(SUM(H39:H46))%)</f>
        <v>#NAME?</v>
      </c>
      <c r="J38" s="274" t="e">
        <f t="shared" ca="1" si="0"/>
        <v>#NAME?</v>
      </c>
      <c r="K38" s="275" t="e">
        <f t="shared" ca="1" si="1"/>
        <v>#NAME?</v>
      </c>
    </row>
    <row r="39" spans="1:11" ht="21" customHeight="1">
      <c r="A39" s="122" t="str">
        <f>ش1!A39</f>
        <v>رخص وسائل النقل</v>
      </c>
      <c r="B39" s="499"/>
      <c r="C39" s="476"/>
      <c r="D39" s="476"/>
      <c r="E39" s="123">
        <v>2</v>
      </c>
      <c r="F39" s="35" t="e">
        <f ca="1">_mod2(SUM(ش10!G39,ش10!F39%,ش11!G39,ش11!F39%,ش12!G39,ش12!F39%),1)*100</f>
        <v>#NAME?</v>
      </c>
      <c r="G39" s="8">
        <f>INT(SUM(ش10!G39,ش10!F39%,ش11!G39,ش11!F39%,ش12!G39,ش12!F39%))</f>
        <v>0</v>
      </c>
      <c r="H39" s="125" t="e">
        <f ca="1">م3!J39</f>
        <v>#NAME?</v>
      </c>
      <c r="I39" s="126" t="e">
        <f ca="1">م3!K39</f>
        <v>#NAME?</v>
      </c>
      <c r="J39" s="124" t="e">
        <f t="shared" ca="1" si="0"/>
        <v>#NAME?</v>
      </c>
      <c r="K39" s="127" t="e">
        <f t="shared" ca="1" si="1"/>
        <v>#NAME?</v>
      </c>
    </row>
    <row r="40" spans="1:11" ht="21" customHeight="1">
      <c r="A40" s="128" t="str">
        <f>ش1!A40</f>
        <v>رسوم فتح المحلات التجارية</v>
      </c>
      <c r="B40" s="499"/>
      <c r="C40" s="476"/>
      <c r="D40" s="476"/>
      <c r="E40" s="129">
        <v>3</v>
      </c>
      <c r="F40" s="36" t="e">
        <f ca="1">_mod2(SUM(ش10!G40,ش10!F40%,ش11!G40,ش11!F40%,ش12!G40,ش12!F40%),1)*100</f>
        <v>#NAME?</v>
      </c>
      <c r="G40" s="9">
        <f>INT(SUM(ش10!G40,ش10!F40%,ش11!G40,ش11!F40%,ش12!G40,ش12!F40%))</f>
        <v>0</v>
      </c>
      <c r="H40" s="132" t="e">
        <f ca="1">م3!J40</f>
        <v>#NAME?</v>
      </c>
      <c r="I40" s="133" t="e">
        <f ca="1">م3!K40</f>
        <v>#NAME?</v>
      </c>
      <c r="J40" s="130" t="e">
        <f t="shared" ca="1" si="0"/>
        <v>#NAME?</v>
      </c>
      <c r="K40" s="134" t="e">
        <f t="shared" ca="1" si="1"/>
        <v>#NAME?</v>
      </c>
    </row>
    <row r="41" spans="1:11" ht="21" customHeight="1">
      <c r="A41" s="128" t="str">
        <f>ش1!A41</f>
        <v>رسوم تراخيص مزاولة المهن المختلفة</v>
      </c>
      <c r="B41" s="499"/>
      <c r="C41" s="476"/>
      <c r="D41" s="476"/>
      <c r="E41" s="129">
        <v>4</v>
      </c>
      <c r="F41" s="36" t="e">
        <f ca="1">_mod2(SUM(ش10!G41,ش10!F41%,ش11!G41,ش11!F41%,ش12!G41,ش12!F41%),1)*100</f>
        <v>#NAME?</v>
      </c>
      <c r="G41" s="9">
        <f>INT(SUM(ش10!G41,ش10!F41%,ش11!G41,ش11!F41%,ش12!G41,ش12!F41%))</f>
        <v>0</v>
      </c>
      <c r="H41" s="132" t="e">
        <f ca="1">م3!J41</f>
        <v>#NAME?</v>
      </c>
      <c r="I41" s="133" t="e">
        <f ca="1">م3!K41</f>
        <v>#NAME?</v>
      </c>
      <c r="J41" s="130" t="e">
        <f t="shared" ca="1" si="0"/>
        <v>#NAME?</v>
      </c>
      <c r="K41" s="134" t="e">
        <f t="shared" ca="1" si="1"/>
        <v>#NAME?</v>
      </c>
    </row>
    <row r="42" spans="1:11" ht="21" customHeight="1">
      <c r="A42" s="128" t="str">
        <f>ش1!A42</f>
        <v>رسوم الدعاية والإعلان</v>
      </c>
      <c r="B42" s="499"/>
      <c r="C42" s="476"/>
      <c r="D42" s="476"/>
      <c r="E42" s="129">
        <v>10</v>
      </c>
      <c r="F42" s="36" t="e">
        <f ca="1">_mod2(SUM(ش10!G42,ش10!F42%,ش11!G42,ش11!F42%,ش12!G42,ش12!F42%),1)*100</f>
        <v>#NAME?</v>
      </c>
      <c r="G42" s="9">
        <f>INT(SUM(ش10!G42,ش10!F42%,ش11!G42,ش11!F42%,ش12!G42,ش12!F42%))</f>
        <v>0</v>
      </c>
      <c r="H42" s="132" t="e">
        <f ca="1">م3!J42</f>
        <v>#NAME?</v>
      </c>
      <c r="I42" s="133" t="e">
        <f ca="1">م3!K42</f>
        <v>#NAME?</v>
      </c>
      <c r="J42" s="130" t="e">
        <f t="shared" ca="1" si="0"/>
        <v>#NAME?</v>
      </c>
      <c r="K42" s="134" t="e">
        <f t="shared" ca="1" si="1"/>
        <v>#NAME?</v>
      </c>
    </row>
    <row r="43" spans="1:11" ht="21" customHeight="1">
      <c r="A43" s="128" t="str">
        <f>ش1!A43</f>
        <v>رسوم رخص الأعمال الفنية</v>
      </c>
      <c r="B43" s="499"/>
      <c r="C43" s="476"/>
      <c r="D43" s="476"/>
      <c r="E43" s="129">
        <v>11</v>
      </c>
      <c r="F43" s="36" t="e">
        <f ca="1">_mod2(SUM(ش10!G43,ش10!F43%,ش11!G43,ش11!F43%,ش12!G43,ش12!F43%),1)*100</f>
        <v>#NAME?</v>
      </c>
      <c r="G43" s="9">
        <f>INT(SUM(ش10!G43,ش10!F43%,ش11!G43,ش11!F43%,ش12!G43,ش12!F43%))</f>
        <v>0</v>
      </c>
      <c r="H43" s="132" t="e">
        <f ca="1">م3!J43</f>
        <v>#NAME?</v>
      </c>
      <c r="I43" s="133" t="e">
        <f ca="1">م3!K43</f>
        <v>#NAME?</v>
      </c>
      <c r="J43" s="130" t="e">
        <f t="shared" ca="1" si="0"/>
        <v>#NAME?</v>
      </c>
      <c r="K43" s="134" t="e">
        <f t="shared" ca="1" si="1"/>
        <v>#NAME?</v>
      </c>
    </row>
    <row r="44" spans="1:11" ht="21" customHeight="1">
      <c r="A44" s="128" t="str">
        <f>ش1!A44</f>
        <v>ايرادات رخص مزاولة مهنة الاستيراد</v>
      </c>
      <c r="B44" s="499"/>
      <c r="C44" s="476"/>
      <c r="D44" s="476"/>
      <c r="E44" s="129">
        <v>12</v>
      </c>
      <c r="F44" s="36" t="e">
        <f ca="1">_mod2(SUM(ش10!G44,ش10!F44%,ش11!G44,ش11!F44%,ش12!G44,ش12!F44%),1)*100</f>
        <v>#NAME?</v>
      </c>
      <c r="G44" s="9">
        <f>INT(SUM(ش10!G44,ش10!F44%,ش11!G44,ش11!F44%,ش12!G44,ش12!F44%))</f>
        <v>0</v>
      </c>
      <c r="H44" s="132" t="e">
        <f ca="1">م3!J44</f>
        <v>#NAME?</v>
      </c>
      <c r="I44" s="133" t="e">
        <f ca="1">م3!K44</f>
        <v>#NAME?</v>
      </c>
      <c r="J44" s="130" t="e">
        <f t="shared" ca="1" si="0"/>
        <v>#NAME?</v>
      </c>
      <c r="K44" s="134" t="e">
        <f t="shared" ca="1" si="1"/>
        <v>#NAME?</v>
      </c>
    </row>
    <row r="45" spans="1:11" ht="21" customHeight="1">
      <c r="A45" s="128" t="str">
        <f>ش1!A45</f>
        <v>ايرادات رخص مزاولة مهنة التصدير</v>
      </c>
      <c r="B45" s="499"/>
      <c r="C45" s="476"/>
      <c r="D45" s="476"/>
      <c r="E45" s="129">
        <v>13</v>
      </c>
      <c r="F45" s="36" t="e">
        <f ca="1">_mod2(SUM(ش10!G45,ش10!F45%,ش11!G45,ش11!F45%,ش12!G45,ش12!F45%),1)*100</f>
        <v>#NAME?</v>
      </c>
      <c r="G45" s="9">
        <f>INT(SUM(ش10!G45,ش10!F45%,ش11!G45,ش11!F45%,ش12!G45,ش12!F45%))</f>
        <v>0</v>
      </c>
      <c r="H45" s="132" t="e">
        <f ca="1">م3!J45</f>
        <v>#NAME?</v>
      </c>
      <c r="I45" s="133" t="e">
        <f ca="1">م3!K45</f>
        <v>#NAME?</v>
      </c>
      <c r="J45" s="130" t="e">
        <f t="shared" ca="1" si="0"/>
        <v>#NAME?</v>
      </c>
      <c r="K45" s="134" t="e">
        <f t="shared" ca="1" si="1"/>
        <v>#NAME?</v>
      </c>
    </row>
    <row r="46" spans="1:11" ht="21" customHeight="1" thickBot="1">
      <c r="A46" s="145" t="str">
        <f>ش1!A46</f>
        <v>أخرى</v>
      </c>
      <c r="B46" s="500"/>
      <c r="C46" s="477"/>
      <c r="D46" s="477"/>
      <c r="E46" s="147">
        <v>15</v>
      </c>
      <c r="F46" s="39" t="e">
        <f ca="1">_mod2(SUM(ش10!G46,ش10!F46%,ش11!G46,ش11!F46%,ش12!G46,ش12!F46%),1)*100</f>
        <v>#NAME?</v>
      </c>
      <c r="G46" s="12">
        <f>INT(SUM(ش10!G46,ش10!F46%,ش11!G46,ش11!F46%,ش12!G46,ش12!F46%))</f>
        <v>0</v>
      </c>
      <c r="H46" s="150" t="e">
        <f ca="1">م3!J46</f>
        <v>#NAME?</v>
      </c>
      <c r="I46" s="151" t="e">
        <f ca="1">م3!K46</f>
        <v>#NAME?</v>
      </c>
      <c r="J46" s="148" t="e">
        <f t="shared" ca="1" si="0"/>
        <v>#NAME?</v>
      </c>
      <c r="K46" s="152" t="e">
        <f t="shared" ca="1" si="1"/>
        <v>#NAME?</v>
      </c>
    </row>
    <row r="47" spans="1:11" ht="6.75" customHeight="1" thickTop="1" thickBot="1">
      <c r="A47" s="55"/>
      <c r="B47" s="114"/>
      <c r="C47" s="153"/>
      <c r="D47" s="201"/>
      <c r="E47" s="201"/>
      <c r="F47" s="154"/>
      <c r="G47" s="155"/>
      <c r="H47" s="154"/>
      <c r="I47" s="155"/>
      <c r="J47" s="154"/>
      <c r="K47" s="155"/>
    </row>
    <row r="48" spans="1:11" ht="24" customHeight="1" thickTop="1" thickBot="1">
      <c r="A48" s="109" t="e">
        <f ca="1">$A$1</f>
        <v>#NAME?</v>
      </c>
      <c r="D48" s="484">
        <v>2</v>
      </c>
      <c r="E48" s="485"/>
      <c r="F48" s="489" t="str">
        <f>$F$1</f>
        <v xml:space="preserve"> المدة الرابعة2024م </v>
      </c>
      <c r="G48" s="488"/>
      <c r="H48" s="488" t="str">
        <f>$H$1</f>
        <v>القاهرة</v>
      </c>
      <c r="I48" s="488"/>
      <c r="J48" s="488"/>
      <c r="K48" s="488"/>
    </row>
    <row r="49" spans="1:11" ht="25" customHeight="1" thickTop="1">
      <c r="A49" s="461" t="str">
        <f>$A$2</f>
        <v>بيان مفرادات الموارد العامة</v>
      </c>
      <c r="B49" s="478" t="str">
        <f>$B$2</f>
        <v>الباب</v>
      </c>
      <c r="C49" s="478" t="str">
        <f>$C$2</f>
        <v>الفصل</v>
      </c>
      <c r="D49" s="478" t="str">
        <f>$D$2</f>
        <v>البند</v>
      </c>
      <c r="E49" s="478" t="str">
        <f>$E$2</f>
        <v>النوع</v>
      </c>
      <c r="F49" s="486" t="str">
        <f>$F$2</f>
        <v>المدة الجارية</v>
      </c>
      <c r="G49" s="487">
        <f>G$2</f>
        <v>0</v>
      </c>
      <c r="H49" s="486" t="str">
        <f>$H$2</f>
        <v>المدة السابقة</v>
      </c>
      <c r="I49" s="487">
        <f>I$2</f>
        <v>0</v>
      </c>
      <c r="J49" s="493" t="str">
        <f>$J$2</f>
        <v>الجملة</v>
      </c>
      <c r="K49" s="494">
        <f>K$2</f>
        <v>0</v>
      </c>
    </row>
    <row r="50" spans="1:11" ht="25" customHeight="1" thickBot="1">
      <c r="A50" s="462"/>
      <c r="B50" s="479"/>
      <c r="C50" s="479"/>
      <c r="D50" s="479"/>
      <c r="E50" s="479"/>
      <c r="F50" s="277" t="str">
        <f>$F$3</f>
        <v>ف</v>
      </c>
      <c r="G50" s="278" t="str">
        <f>$G$3</f>
        <v>ريــــــــــــــال</v>
      </c>
      <c r="H50" s="277" t="str">
        <f>$H$3</f>
        <v>ف</v>
      </c>
      <c r="I50" s="278" t="str">
        <f>$I$3</f>
        <v>ريــــــــــــــــــال</v>
      </c>
      <c r="J50" s="279" t="str">
        <f>$J$3</f>
        <v>ف</v>
      </c>
      <c r="K50" s="280" t="str">
        <f>$K$3</f>
        <v>ريــــــــــــــــــال</v>
      </c>
    </row>
    <row r="51" spans="1:11" ht="24" customHeight="1" thickTop="1" thickBot="1">
      <c r="A51" s="262" t="str">
        <f>ش1!A51</f>
        <v>المنـــــــــــــــــــــــــــح</v>
      </c>
      <c r="B51" s="156">
        <v>2</v>
      </c>
      <c r="C51" s="264"/>
      <c r="D51" s="264"/>
      <c r="E51" s="264"/>
      <c r="F51" s="268" t="e">
        <f ca="1">(SUM(G55)+SUM(F55)%-G51)*100</f>
        <v>#NAME?</v>
      </c>
      <c r="G51" s="266" t="e">
        <f ca="1">INT(SUM(G55)+(SUM(F55))%)</f>
        <v>#NAME?</v>
      </c>
      <c r="H51" s="265" t="e">
        <f ca="1">(SUM(I55)+SUM(H55)%-I51)*100</f>
        <v>#NAME?</v>
      </c>
      <c r="I51" s="267" t="e">
        <f ca="1">INT(SUM(I55)+(SUM(H55))%)</f>
        <v>#NAME?</v>
      </c>
      <c r="J51" s="268" t="e">
        <f t="shared" ref="J51:J65" ca="1" si="2">(SUM(G51,I51)+SUM(F51,H51)%-K51)*100</f>
        <v>#NAME?</v>
      </c>
      <c r="K51" s="269" t="e">
        <f t="shared" ref="K51:K65" ca="1" si="3">INT(SUM(G51,I51)+SUM(F51,H51)%)</f>
        <v>#NAME?</v>
      </c>
    </row>
    <row r="52" spans="1:11" ht="24" customHeight="1">
      <c r="A52" s="157" t="str">
        <f>ش1!A52</f>
        <v/>
      </c>
      <c r="B52" s="527" t="s">
        <v>13</v>
      </c>
      <c r="C52" s="529"/>
      <c r="D52" s="158"/>
      <c r="E52" s="158"/>
      <c r="F52" s="40" t="e">
        <f ca="1">_mod2(SUM(ش10!G52,ش10!F52%,ش11!G52,ش11!F52%,ش12!G52,ش12!F52%),1)*100</f>
        <v>#NAME?</v>
      </c>
      <c r="G52" s="13">
        <f>INT(SUM(ش10!G52,ش10!F52%,ش11!G52,ش11!F52%,ش12!G52,ش12!F52%))</f>
        <v>0</v>
      </c>
      <c r="H52" s="161" t="e">
        <f ca="1">م3!J52</f>
        <v>#NAME?</v>
      </c>
      <c r="I52" s="162" t="e">
        <f ca="1">م3!K52</f>
        <v>#NAME?</v>
      </c>
      <c r="J52" s="159" t="e">
        <f t="shared" ca="1" si="2"/>
        <v>#NAME?</v>
      </c>
      <c r="K52" s="163" t="e">
        <f t="shared" ca="1" si="3"/>
        <v>#NAME?</v>
      </c>
    </row>
    <row r="53" spans="1:11" ht="24" customHeight="1">
      <c r="A53" s="128" t="str">
        <f>ش1!A53</f>
        <v/>
      </c>
      <c r="B53" s="527"/>
      <c r="C53" s="476"/>
      <c r="D53" s="129"/>
      <c r="E53" s="129"/>
      <c r="F53" s="36" t="e">
        <f ca="1">_mod2(SUM(ش10!G53,ش10!F53%,ش11!G53,ش11!F53%,ش12!G53,ش12!F53%),1)*100</f>
        <v>#NAME?</v>
      </c>
      <c r="G53" s="9">
        <f>INT(SUM(ش10!G53,ش10!F53%,ش11!G53,ش11!F53%,ش12!G53,ش12!F53%))</f>
        <v>0</v>
      </c>
      <c r="H53" s="132" t="e">
        <f ca="1">م3!J53</f>
        <v>#NAME?</v>
      </c>
      <c r="I53" s="133" t="e">
        <f ca="1">م3!K53</f>
        <v>#NAME?</v>
      </c>
      <c r="J53" s="130" t="e">
        <f t="shared" ca="1" si="2"/>
        <v>#NAME?</v>
      </c>
      <c r="K53" s="134" t="e">
        <f t="shared" ca="1" si="3"/>
        <v>#NAME?</v>
      </c>
    </row>
    <row r="54" spans="1:11" ht="24" customHeight="1" thickBot="1">
      <c r="A54" s="164" t="str">
        <f>ش1!A54</f>
        <v/>
      </c>
      <c r="B54" s="527"/>
      <c r="C54" s="476"/>
      <c r="D54" s="142"/>
      <c r="E54" s="142"/>
      <c r="F54" s="41" t="e">
        <f ca="1">_mod2(SUM(ش10!G54,ش10!F54%,ش11!G54,ش11!F54%,ش12!G54,ش12!F54%),1)*100</f>
        <v>#NAME?</v>
      </c>
      <c r="G54" s="14">
        <f>INT(SUM(ش10!G54,ش10!F54%,ش11!G54,ش11!F54%,ش12!G54,ش12!F54%))</f>
        <v>0</v>
      </c>
      <c r="H54" s="167" t="e">
        <f ca="1">م3!J54</f>
        <v>#NAME?</v>
      </c>
      <c r="I54" s="168" t="e">
        <f ca="1">م3!K54</f>
        <v>#NAME?</v>
      </c>
      <c r="J54" s="165" t="e">
        <f t="shared" ca="1" si="2"/>
        <v>#NAME?</v>
      </c>
      <c r="K54" s="169" t="e">
        <f t="shared" ca="1" si="3"/>
        <v>#NAME?</v>
      </c>
    </row>
    <row r="55" spans="1:11" ht="24" customHeight="1" thickBot="1">
      <c r="A55" s="276" t="str">
        <f>ش1!A55</f>
        <v>منح من مستويات حكومية أخرى</v>
      </c>
      <c r="B55" s="527"/>
      <c r="C55" s="115">
        <v>3</v>
      </c>
      <c r="D55" s="270"/>
      <c r="E55" s="270"/>
      <c r="F55" s="274" t="e">
        <f ca="1">(SUM(G56,G60)+SUM(F56,F60)%-G55)*100</f>
        <v>#NAME?</v>
      </c>
      <c r="G55" s="272" t="e">
        <f ca="1">INT(SUM(G56,G60)+(SUM(F56,F60))%)</f>
        <v>#NAME?</v>
      </c>
      <c r="H55" s="271" t="e">
        <f ca="1">(SUM(I56,I60)+SUM(H56,H60)%-I55)*100</f>
        <v>#NAME?</v>
      </c>
      <c r="I55" s="273" t="e">
        <f ca="1">INT(SUM(I56,I60)+(SUM(H56,H60))%)</f>
        <v>#NAME?</v>
      </c>
      <c r="J55" s="274" t="e">
        <f t="shared" ca="1" si="2"/>
        <v>#NAME?</v>
      </c>
      <c r="K55" s="275" t="e">
        <f t="shared" ca="1" si="3"/>
        <v>#NAME?</v>
      </c>
    </row>
    <row r="56" spans="1:11" ht="24" customHeight="1" thickBot="1">
      <c r="A56" s="263" t="str">
        <f>ش1!A56</f>
        <v>منح جارية من مسنويات حكومية أخرى</v>
      </c>
      <c r="B56" s="527"/>
      <c r="C56" s="476"/>
      <c r="D56" s="115">
        <v>1</v>
      </c>
      <c r="E56" s="270"/>
      <c r="F56" s="274" t="e">
        <f ca="1">(SUM(G57:G59)+SUM(F57:F59)%-G56)*100</f>
        <v>#NAME?</v>
      </c>
      <c r="G56" s="272" t="e">
        <f ca="1">INT(SUM(G57:G59)+(SUM(F57:F59))%)</f>
        <v>#NAME?</v>
      </c>
      <c r="H56" s="271" t="e">
        <f ca="1">(SUM(I57:I59)+SUM(H57:H59)%-I56)*100</f>
        <v>#NAME?</v>
      </c>
      <c r="I56" s="273" t="e">
        <f ca="1">INT(SUM(I57:I59)+(SUM(H57:H59))%)</f>
        <v>#NAME?</v>
      </c>
      <c r="J56" s="274" t="e">
        <f t="shared" ca="1" si="2"/>
        <v>#NAME?</v>
      </c>
      <c r="K56" s="275" t="e">
        <f t="shared" ca="1" si="3"/>
        <v>#NAME?</v>
      </c>
    </row>
    <row r="57" spans="1:11" ht="24" customHeight="1">
      <c r="A57" s="157" t="str">
        <f>ش1!A57</f>
        <v>الدعم المركزي الجاري</v>
      </c>
      <c r="B57" s="527"/>
      <c r="C57" s="476"/>
      <c r="D57" s="476"/>
      <c r="E57" s="158">
        <v>1</v>
      </c>
      <c r="F57" s="40">
        <f>ش12!$F$57</f>
        <v>0</v>
      </c>
      <c r="G57" s="13">
        <f>ش12!$G$57</f>
        <v>0</v>
      </c>
      <c r="H57" s="161" t="e">
        <f ca="1">م3!J57</f>
        <v>#NAME?</v>
      </c>
      <c r="I57" s="162" t="e">
        <f ca="1">م3!K57</f>
        <v>#NAME?</v>
      </c>
      <c r="J57" s="159" t="e">
        <f t="shared" ca="1" si="2"/>
        <v>#NAME?</v>
      </c>
      <c r="K57" s="163" t="e">
        <f t="shared" ca="1" si="3"/>
        <v>#NAME?</v>
      </c>
    </row>
    <row r="58" spans="1:11" ht="24" customHeight="1">
      <c r="A58" s="128" t="str">
        <f>ش1!A58</f>
        <v>منح عينية جارية من مستويات حكومية أخرى</v>
      </c>
      <c r="B58" s="527"/>
      <c r="C58" s="476"/>
      <c r="D58" s="476"/>
      <c r="E58" s="129">
        <v>2</v>
      </c>
      <c r="F58" s="36" t="e">
        <f ca="1">_mod2(SUM(ش10!G58,ش10!F58%,ش11!G58,ش11!F58%,ش12!G58,ش12!F58%),1)*100</f>
        <v>#NAME?</v>
      </c>
      <c r="G58" s="9">
        <f>INT(SUM(ش10!G58,ش10!F58%,ش11!G58,ش11!F58%,ش12!G58,ش12!F58%))</f>
        <v>0</v>
      </c>
      <c r="H58" s="132" t="e">
        <f ca="1">م3!J58</f>
        <v>#NAME?</v>
      </c>
      <c r="I58" s="133" t="e">
        <f ca="1">م3!K58</f>
        <v>#NAME?</v>
      </c>
      <c r="J58" s="130" t="e">
        <f t="shared" ca="1" si="2"/>
        <v>#NAME?</v>
      </c>
      <c r="K58" s="134" t="e">
        <f t="shared" ca="1" si="3"/>
        <v>#NAME?</v>
      </c>
    </row>
    <row r="59" spans="1:11" ht="24" customHeight="1" thickBot="1">
      <c r="A59" s="164" t="str">
        <f>ش1!A59</f>
        <v>منح فنية واستشارية</v>
      </c>
      <c r="B59" s="527"/>
      <c r="C59" s="476"/>
      <c r="D59" s="483"/>
      <c r="E59" s="142">
        <v>3</v>
      </c>
      <c r="F59" s="41" t="e">
        <f ca="1">_mod2(SUM(ش10!G59,ش10!F59%,ش11!G59,ش11!F59%,ش12!G59,ش12!F59%),1)*100</f>
        <v>#NAME?</v>
      </c>
      <c r="G59" s="14">
        <f>INT(SUM(ش10!G59,ش10!F59%,ش11!G59,ش11!F59%,ش12!G59,ش12!F59%))</f>
        <v>0</v>
      </c>
      <c r="H59" s="167" t="e">
        <f ca="1">م3!J59</f>
        <v>#NAME?</v>
      </c>
      <c r="I59" s="168" t="e">
        <f ca="1">م3!K59</f>
        <v>#NAME?</v>
      </c>
      <c r="J59" s="165" t="e">
        <f t="shared" ca="1" si="2"/>
        <v>#NAME?</v>
      </c>
      <c r="K59" s="169" t="e">
        <f t="shared" ca="1" si="3"/>
        <v>#NAME?</v>
      </c>
    </row>
    <row r="60" spans="1:11" ht="24" customHeight="1" thickBot="1">
      <c r="A60" s="318" t="str">
        <f>ش1!A60</f>
        <v>من رأسمالية من مستويات حكومية أخرى</v>
      </c>
      <c r="B60" s="527"/>
      <c r="C60" s="476"/>
      <c r="D60" s="115">
        <v>2</v>
      </c>
      <c r="E60" s="270"/>
      <c r="F60" s="274" t="e">
        <f ca="1">(SUM(G61:G65)+SUM(F61:F65)%-G60)*100</f>
        <v>#NAME?</v>
      </c>
      <c r="G60" s="272" t="e">
        <f ca="1">INT(SUM(G61:G65)+(SUM(F61:F65))%)</f>
        <v>#NAME?</v>
      </c>
      <c r="H60" s="271" t="e">
        <f ca="1">(SUM(I61:I65)+SUM(H61:H65)%-I60)*100</f>
        <v>#NAME?</v>
      </c>
      <c r="I60" s="273" t="e">
        <f ca="1">INT(SUM(I61:I65)+(SUM(H61:H65))%)</f>
        <v>#NAME?</v>
      </c>
      <c r="J60" s="274" t="e">
        <f t="shared" ca="1" si="2"/>
        <v>#NAME?</v>
      </c>
      <c r="K60" s="275" t="e">
        <f t="shared" ca="1" si="3"/>
        <v>#NAME?</v>
      </c>
    </row>
    <row r="61" spans="1:11" ht="24" customHeight="1">
      <c r="A61" s="157" t="str">
        <f>ش1!A61</f>
        <v>الدعم المركزي الرأسمالي</v>
      </c>
      <c r="B61" s="527"/>
      <c r="C61" s="476"/>
      <c r="D61" s="476"/>
      <c r="E61" s="158">
        <v>1</v>
      </c>
      <c r="F61" s="40" t="e">
        <f ca="1">_mod2(SUM(ش10!G61,ش10!F61%,ش11!G61,ش11!F61%,ش12!G61,ش12!F61%),1)*100</f>
        <v>#NAME?</v>
      </c>
      <c r="G61" s="13">
        <f>INT(SUM(ش10!G61,ش10!F61%,ش11!G61,ش11!F61%,ش12!G61,ش12!F61%))</f>
        <v>0</v>
      </c>
      <c r="H61" s="161" t="e">
        <f ca="1">م3!J61</f>
        <v>#NAME?</v>
      </c>
      <c r="I61" s="162" t="e">
        <f ca="1">م3!K61</f>
        <v>#NAME?</v>
      </c>
      <c r="J61" s="159" t="e">
        <f t="shared" ca="1" si="2"/>
        <v>#NAME?</v>
      </c>
      <c r="K61" s="163" t="e">
        <f t="shared" ca="1" si="3"/>
        <v>#NAME?</v>
      </c>
    </row>
    <row r="62" spans="1:11" ht="24" customHeight="1">
      <c r="A62" s="128" t="str">
        <f>ش1!A62</f>
        <v>الحصة من الموارد العامة المشتركة</v>
      </c>
      <c r="B62" s="527"/>
      <c r="C62" s="476"/>
      <c r="D62" s="476"/>
      <c r="E62" s="129">
        <v>2</v>
      </c>
      <c r="F62" s="36" t="e">
        <f ca="1">_mod2(SUM(ش10!G62,ش10!F62%,ش11!G62,ش11!F62%,ش12!G62,ش12!F62%),1)*100</f>
        <v>#NAME?</v>
      </c>
      <c r="G62" s="9">
        <f>INT(SUM(ش10!G62,ش10!F62%,ش11!G62,ش11!F62%,ش12!G62,ش12!F62%))</f>
        <v>0</v>
      </c>
      <c r="H62" s="132" t="e">
        <f ca="1">م3!J62</f>
        <v>#NAME?</v>
      </c>
      <c r="I62" s="133" t="e">
        <f ca="1">م3!K62</f>
        <v>#NAME?</v>
      </c>
      <c r="J62" s="130" t="e">
        <f t="shared" ca="1" si="2"/>
        <v>#NAME?</v>
      </c>
      <c r="K62" s="134" t="e">
        <f t="shared" ca="1" si="3"/>
        <v>#NAME?</v>
      </c>
    </row>
    <row r="63" spans="1:11" ht="24" customHeight="1">
      <c r="A63" s="128" t="str">
        <f>ش1!A63</f>
        <v>الحصة من الموارد المشتركة</v>
      </c>
      <c r="B63" s="527"/>
      <c r="C63" s="476"/>
      <c r="D63" s="476"/>
      <c r="E63" s="129">
        <v>3</v>
      </c>
      <c r="F63" s="36" t="e">
        <f ca="1">_mod2(SUM(ش10!G63,ش10!F63%,ش11!G63,ش11!F63%,ش12!G63,ش12!F63%),1)*100</f>
        <v>#NAME?</v>
      </c>
      <c r="G63" s="9">
        <f>INT(SUM(ش10!G63,ش10!F63%,ش11!G63,ش11!F63%,ش12!G63,ش12!F63%))</f>
        <v>0</v>
      </c>
      <c r="H63" s="132" t="e">
        <f ca="1">م3!J63</f>
        <v>#NAME?</v>
      </c>
      <c r="I63" s="133" t="e">
        <f ca="1">م3!K63</f>
        <v>#NAME?</v>
      </c>
      <c r="J63" s="130" t="e">
        <f t="shared" ca="1" si="2"/>
        <v>#NAME?</v>
      </c>
      <c r="K63" s="134" t="e">
        <f t="shared" ca="1" si="3"/>
        <v>#NAME?</v>
      </c>
    </row>
    <row r="64" spans="1:11" ht="24" customHeight="1">
      <c r="A64" s="128" t="str">
        <f>ش1!A64</f>
        <v>منح عينية رأسمالية من مستويات حكومية أخرى</v>
      </c>
      <c r="B64" s="527"/>
      <c r="C64" s="476"/>
      <c r="D64" s="476"/>
      <c r="E64" s="129">
        <v>4</v>
      </c>
      <c r="F64" s="36" t="e">
        <f ca="1">_mod2(SUM(ش10!G64,ش10!F64%,ش11!G64,ش11!F64%,ش12!G64,ش12!F64%),1)*100</f>
        <v>#NAME?</v>
      </c>
      <c r="G64" s="9">
        <f>INT(SUM(ش10!G64,ش10!F64%,ش11!G64,ش11!F64%,ش12!G64,ش12!F64%))</f>
        <v>0</v>
      </c>
      <c r="H64" s="132" t="e">
        <f ca="1">م3!J64</f>
        <v>#NAME?</v>
      </c>
      <c r="I64" s="133" t="e">
        <f ca="1">م3!K64</f>
        <v>#NAME?</v>
      </c>
      <c r="J64" s="130" t="e">
        <f t="shared" ca="1" si="2"/>
        <v>#NAME?</v>
      </c>
      <c r="K64" s="134" t="e">
        <f t="shared" ca="1" si="3"/>
        <v>#NAME?</v>
      </c>
    </row>
    <row r="65" spans="1:11" ht="24" customHeight="1" thickBot="1">
      <c r="A65" s="145" t="str">
        <f>ش1!A65</f>
        <v>منح فنية واستشارية</v>
      </c>
      <c r="B65" s="528"/>
      <c r="C65" s="477"/>
      <c r="D65" s="477"/>
      <c r="E65" s="147">
        <v>5</v>
      </c>
      <c r="F65" s="39" t="e">
        <f ca="1">_mod2(SUM(ش10!G65,ش10!F65%,ش11!G65,ش11!F65%,ش12!G65,ش12!F65%),1)*100</f>
        <v>#NAME?</v>
      </c>
      <c r="G65" s="12">
        <f>INT(SUM(ش10!G65,ش10!F65%,ش11!G65,ش11!F65%,ش12!G65,ش12!F65%))</f>
        <v>0</v>
      </c>
      <c r="H65" s="150" t="e">
        <f ca="1">م3!J65</f>
        <v>#NAME?</v>
      </c>
      <c r="I65" s="151" t="e">
        <f ca="1">م3!K65</f>
        <v>#NAME?</v>
      </c>
      <c r="J65" s="148" t="e">
        <f t="shared" ca="1" si="2"/>
        <v>#NAME?</v>
      </c>
      <c r="K65" s="152" t="e">
        <f t="shared" ca="1" si="3"/>
        <v>#NAME?</v>
      </c>
    </row>
    <row r="66" spans="1:11" ht="13.5" customHeight="1" thickTop="1" thickBot="1"/>
    <row r="67" spans="1:11" ht="23.15" customHeight="1" thickTop="1" thickBot="1">
      <c r="A67" s="262" t="str">
        <f>ش1!A67</f>
        <v>إيرادات دخل الملكية ومبيعات السلع والخدمات والتحويلات والمتنوعة</v>
      </c>
      <c r="B67" s="173">
        <v>3</v>
      </c>
      <c r="C67" s="264"/>
      <c r="D67" s="264"/>
      <c r="E67" s="264"/>
      <c r="F67" s="265" t="e">
        <f ca="1">(SUM(G68,G74,G121,G127,G134)+SUM(F68,F74,F121,F127,F134)%-G67)*100</f>
        <v>#NAME?</v>
      </c>
      <c r="G67" s="266" t="e">
        <f ca="1">INT(SUM(G68,G74,G121,G127,G134)+(SUM(F68,F74,F121,F127,F134))%)</f>
        <v>#NAME?</v>
      </c>
      <c r="H67" s="265" t="e">
        <f ca="1">(SUM(I68,I74,I121,I127,I134)+SUM(H68,H74,H121,H127,H134)%-I67)*100</f>
        <v>#NAME?</v>
      </c>
      <c r="I67" s="267" t="e">
        <f ca="1">INT(SUM(I68,I74,I121,I127,I134)+(SUM(H68,H74,H121,H127,H134))%)</f>
        <v>#NAME?</v>
      </c>
      <c r="J67" s="268" t="e">
        <f t="shared" ref="J67:J89" ca="1" si="4">(SUM(G67,I67)+SUM(F67,H67)%-K67)*100</f>
        <v>#NAME?</v>
      </c>
      <c r="K67" s="269" t="e">
        <f t="shared" ref="K67:K89" ca="1" si="5">INT(SUM(G67,I67)+SUM(F67,H67)%)</f>
        <v>#NAME?</v>
      </c>
    </row>
    <row r="68" spans="1:11" ht="23.15" customHeight="1" thickBot="1">
      <c r="A68" s="263" t="str">
        <f>ش1!A68</f>
        <v>دخل الملكية</v>
      </c>
      <c r="B68" s="524" t="s">
        <v>17</v>
      </c>
      <c r="C68" s="115">
        <v>1</v>
      </c>
      <c r="D68" s="270"/>
      <c r="E68" s="270"/>
      <c r="F68" s="271" t="e">
        <f ca="1">(SUM(G69)+SUM(F69)%-G68)*100</f>
        <v>#NAME?</v>
      </c>
      <c r="G68" s="272" t="e">
        <f ca="1">INT(SUM(G69)+(SUM(F69))%)</f>
        <v>#NAME?</v>
      </c>
      <c r="H68" s="271" t="e">
        <f ca="1">(SUM(I69)+SUM(H69)%-I68)*100</f>
        <v>#NAME?</v>
      </c>
      <c r="I68" s="273" t="e">
        <f ca="1">INT(SUM(I69)+(SUM(H69))%)</f>
        <v>#NAME?</v>
      </c>
      <c r="J68" s="274" t="e">
        <f t="shared" ca="1" si="4"/>
        <v>#NAME?</v>
      </c>
      <c r="K68" s="275" t="e">
        <f t="shared" ca="1" si="5"/>
        <v>#NAME?</v>
      </c>
    </row>
    <row r="69" spans="1:11" ht="23.15" customHeight="1" thickBot="1">
      <c r="A69" s="263" t="str">
        <f>ش1!A69</f>
        <v>الريــــــــــــــــع</v>
      </c>
      <c r="B69" s="525"/>
      <c r="C69" s="476"/>
      <c r="D69" s="115">
        <v>4</v>
      </c>
      <c r="E69" s="270"/>
      <c r="F69" s="271" t="e">
        <f ca="1">(SUM(G70:G73)+SUM(F70:F73)%-G69)*100</f>
        <v>#NAME?</v>
      </c>
      <c r="G69" s="272" t="e">
        <f ca="1">INT(SUM(G70:G73)+(SUM(F70:F73))%)</f>
        <v>#NAME?</v>
      </c>
      <c r="H69" s="271" t="e">
        <f ca="1">(SUM(I70:I73)+SUM(H70:H73)%-I69)*100</f>
        <v>#NAME?</v>
      </c>
      <c r="I69" s="273" t="e">
        <f ca="1">INT(SUM(I70:I73)+(SUM(H70:H73))%)</f>
        <v>#NAME?</v>
      </c>
      <c r="J69" s="274" t="e">
        <f t="shared" ca="1" si="4"/>
        <v>#NAME?</v>
      </c>
      <c r="K69" s="275" t="e">
        <f t="shared" ca="1" si="5"/>
        <v>#NAME?</v>
      </c>
    </row>
    <row r="70" spans="1:11" ht="23.15" customHeight="1">
      <c r="A70" s="157" t="str">
        <f>ش1!A70</f>
        <v>إيجارات الأراضي الحكومية الزراعية</v>
      </c>
      <c r="B70" s="525"/>
      <c r="C70" s="476"/>
      <c r="D70" s="476"/>
      <c r="E70" s="174">
        <v>11</v>
      </c>
      <c r="F70" s="42" t="e">
        <f ca="1">_mod2(SUM(ش10!G70,ش10!F70%,ش11!G70,ش11!F70%,ش12!G70,ش12!F70%),1)*100</f>
        <v>#NAME?</v>
      </c>
      <c r="G70" s="13">
        <f>INT(SUM(ش10!G70,ش10!F70%,ش11!G70,ش11!F70%,ش12!G70,ش12!F70%))</f>
        <v>0</v>
      </c>
      <c r="H70" s="161" t="e">
        <f ca="1">م3!J70</f>
        <v>#NAME?</v>
      </c>
      <c r="I70" s="162" t="e">
        <f ca="1">م3!K70</f>
        <v>#NAME?</v>
      </c>
      <c r="J70" s="159" t="e">
        <f t="shared" ca="1" si="4"/>
        <v>#NAME?</v>
      </c>
      <c r="K70" s="163" t="e">
        <f t="shared" ca="1" si="5"/>
        <v>#NAME?</v>
      </c>
    </row>
    <row r="71" spans="1:11" ht="23.15" customHeight="1">
      <c r="A71" s="128" t="str">
        <f>ش1!A71</f>
        <v>ايجارات الأراضي الحكومية غير الزراعية</v>
      </c>
      <c r="B71" s="525"/>
      <c r="C71" s="476"/>
      <c r="D71" s="476"/>
      <c r="E71" s="175">
        <v>12</v>
      </c>
      <c r="F71" s="43" t="e">
        <f ca="1">_mod2(SUM(ش10!G71,ش10!F71%,ش11!G71,ش11!F71%,ش12!G71,ش12!F71%),1)*100</f>
        <v>#NAME?</v>
      </c>
      <c r="G71" s="9">
        <f>INT(SUM(ش10!G71,ش10!F71%,ش11!G71,ش11!F71%,ش12!G71,ش12!F71%))</f>
        <v>0</v>
      </c>
      <c r="H71" s="132" t="e">
        <f ca="1">م3!J71</f>
        <v>#NAME?</v>
      </c>
      <c r="I71" s="133" t="e">
        <f ca="1">م3!K71</f>
        <v>#NAME?</v>
      </c>
      <c r="J71" s="130" t="e">
        <f t="shared" ca="1" si="4"/>
        <v>#NAME?</v>
      </c>
      <c r="K71" s="134" t="e">
        <f t="shared" ca="1" si="5"/>
        <v>#NAME?</v>
      </c>
    </row>
    <row r="72" spans="1:11" ht="23.15" customHeight="1">
      <c r="A72" s="128" t="str">
        <f>ش1!A72</f>
        <v>مبيعات المحاجر</v>
      </c>
      <c r="B72" s="525"/>
      <c r="C72" s="476"/>
      <c r="D72" s="476"/>
      <c r="E72" s="175">
        <v>13</v>
      </c>
      <c r="F72" s="43" t="e">
        <f ca="1">_mod2(SUM(ش10!G72,ش10!F72%,ش11!G72,ش11!F72%,ش12!G72,ش12!F72%),1)*100</f>
        <v>#NAME?</v>
      </c>
      <c r="G72" s="9">
        <f>INT(SUM(ش10!G72,ش10!F72%,ش11!G72,ش11!F72%,ش12!G72,ش12!F72%))</f>
        <v>0</v>
      </c>
      <c r="H72" s="132" t="e">
        <f ca="1">م3!J72</f>
        <v>#NAME?</v>
      </c>
      <c r="I72" s="133" t="e">
        <f ca="1">م3!K72</f>
        <v>#NAME?</v>
      </c>
      <c r="J72" s="130" t="e">
        <f t="shared" ca="1" si="4"/>
        <v>#NAME?</v>
      </c>
      <c r="K72" s="134" t="e">
        <f t="shared" ca="1" si="5"/>
        <v>#NAME?</v>
      </c>
    </row>
    <row r="73" spans="1:11" ht="23.15" customHeight="1" thickBot="1">
      <c r="A73" s="164" t="str">
        <f>ش1!A73</f>
        <v>ايرادات أخرى</v>
      </c>
      <c r="B73" s="525"/>
      <c r="C73" s="476"/>
      <c r="D73" s="476"/>
      <c r="E73" s="176">
        <v>14</v>
      </c>
      <c r="F73" s="44" t="e">
        <f ca="1">_mod2(SUM(ش10!G73,ش10!F73%,ش11!G73,ش11!F73%,ش12!G73,ش12!F73%),1)*100</f>
        <v>#NAME?</v>
      </c>
      <c r="G73" s="14">
        <f>INT(SUM(ش10!G73,ش10!F73%,ش11!G73,ش11!F73%,ش12!G73,ش12!F73%))</f>
        <v>0</v>
      </c>
      <c r="H73" s="167" t="e">
        <f ca="1">م3!J73</f>
        <v>#NAME?</v>
      </c>
      <c r="I73" s="168" t="e">
        <f ca="1">م3!K73</f>
        <v>#NAME?</v>
      </c>
      <c r="J73" s="165" t="e">
        <f t="shared" ca="1" si="4"/>
        <v>#NAME?</v>
      </c>
      <c r="K73" s="169" t="e">
        <f t="shared" ca="1" si="5"/>
        <v>#NAME?</v>
      </c>
    </row>
    <row r="74" spans="1:11" ht="23.15" customHeight="1" thickBot="1">
      <c r="A74" s="276" t="str">
        <f>ش1!A74</f>
        <v>مبيعات السلع والخدامات</v>
      </c>
      <c r="B74" s="525"/>
      <c r="C74" s="115">
        <v>2</v>
      </c>
      <c r="D74" s="270"/>
      <c r="E74" s="270"/>
      <c r="F74" s="271" t="e">
        <f ca="1">(SUM(G75,G79,G101)+SUM(F75,F79,F101)%-G74)*100</f>
        <v>#NAME?</v>
      </c>
      <c r="G74" s="272" t="e">
        <f ca="1">INT(SUM(G75,G79,G101)+(SUM(F75,F79,F101))%)</f>
        <v>#NAME?</v>
      </c>
      <c r="H74" s="271" t="e">
        <f ca="1">(SUM(I75,I79,I101)+SUM(H75,H79,H101)%-I74)*100</f>
        <v>#NAME?</v>
      </c>
      <c r="I74" s="273" t="e">
        <f ca="1">INT(SUM(I75,I79,I101)+(SUM(H75,H79,H101))%)</f>
        <v>#NAME?</v>
      </c>
      <c r="J74" s="274" t="e">
        <f t="shared" ca="1" si="4"/>
        <v>#NAME?</v>
      </c>
      <c r="K74" s="275" t="e">
        <f t="shared" ca="1" si="5"/>
        <v>#NAME?</v>
      </c>
    </row>
    <row r="75" spans="1:11" ht="23.15" customHeight="1" thickBot="1">
      <c r="A75" s="263" t="str">
        <f>ش1!A75</f>
        <v>مبيعات المنشآت السوقية</v>
      </c>
      <c r="B75" s="525"/>
      <c r="C75" s="476"/>
      <c r="D75" s="115">
        <v>1</v>
      </c>
      <c r="E75" s="270"/>
      <c r="F75" s="271" t="e">
        <f ca="1">(SUM(G76:G78)+SUM(F76:F78)%-G75)*100</f>
        <v>#NAME?</v>
      </c>
      <c r="G75" s="272" t="e">
        <f ca="1">INT(SUM(G76:G78)+(SUM(F76:F78))%)</f>
        <v>#NAME?</v>
      </c>
      <c r="H75" s="271" t="e">
        <f ca="1">(SUM(I76:I78)+SUM(H76:H78)%-I75)*100</f>
        <v>#NAME?</v>
      </c>
      <c r="I75" s="273" t="e">
        <f ca="1">INT(SUM(I76:I78)+(SUM(H76:H78))%)</f>
        <v>#NAME?</v>
      </c>
      <c r="J75" s="274" t="e">
        <f t="shared" ca="1" si="4"/>
        <v>#NAME?</v>
      </c>
      <c r="K75" s="275" t="e">
        <f t="shared" ca="1" si="5"/>
        <v>#NAME?</v>
      </c>
    </row>
    <row r="76" spans="1:11" ht="23.15" customHeight="1">
      <c r="A76" s="157" t="str">
        <f>ش1!A76</f>
        <v>مبيعات الحاصلات الزراعية</v>
      </c>
      <c r="B76" s="525"/>
      <c r="C76" s="476"/>
      <c r="D76" s="476"/>
      <c r="E76" s="158">
        <v>1</v>
      </c>
      <c r="F76" s="42" t="e">
        <f ca="1">_mod2(SUM(ش10!G76,ش10!F76%,ش11!G76,ش11!F76%,ش12!G76,ش12!F76%),1)*100</f>
        <v>#NAME?</v>
      </c>
      <c r="G76" s="13">
        <f>INT(SUM(ش10!G76,ش10!F76%,ش11!G76,ش11!F76%,ش12!G76,ش12!F76%))</f>
        <v>0</v>
      </c>
      <c r="H76" s="161" t="e">
        <f ca="1">م3!J76</f>
        <v>#NAME?</v>
      </c>
      <c r="I76" s="162" t="e">
        <f ca="1">م3!K76</f>
        <v>#NAME?</v>
      </c>
      <c r="J76" s="159" t="e">
        <f t="shared" ca="1" si="4"/>
        <v>#NAME?</v>
      </c>
      <c r="K76" s="163" t="e">
        <f t="shared" ca="1" si="5"/>
        <v>#NAME?</v>
      </c>
    </row>
    <row r="77" spans="1:11" ht="23.15" customHeight="1">
      <c r="A77" s="128" t="str">
        <f>ش1!A77</f>
        <v>مبيعات منشآت سوقية أخرى</v>
      </c>
      <c r="B77" s="525"/>
      <c r="C77" s="476"/>
      <c r="D77" s="476"/>
      <c r="E77" s="129">
        <v>6</v>
      </c>
      <c r="F77" s="43" t="e">
        <f ca="1">_mod2(SUM(ش10!G77,ش10!F77%,ش11!G77,ش11!F77%,ش12!G77,ش12!F77%),1)*100</f>
        <v>#NAME?</v>
      </c>
      <c r="G77" s="9">
        <f>INT(SUM(ش10!G77,ش10!F77%,ش11!G77,ش11!F77%,ش12!G77,ش12!F77%))</f>
        <v>0</v>
      </c>
      <c r="H77" s="132" t="e">
        <f ca="1">م3!J77</f>
        <v>#NAME?</v>
      </c>
      <c r="I77" s="133" t="e">
        <f ca="1">م3!K77</f>
        <v>#NAME?</v>
      </c>
      <c r="J77" s="130" t="e">
        <f t="shared" ca="1" si="4"/>
        <v>#NAME?</v>
      </c>
      <c r="K77" s="134" t="e">
        <f t="shared" ca="1" si="5"/>
        <v>#NAME?</v>
      </c>
    </row>
    <row r="78" spans="1:11" ht="23.15" customHeight="1" thickBot="1">
      <c r="A78" s="135" t="str">
        <f>ش1!A78</f>
        <v/>
      </c>
      <c r="B78" s="525"/>
      <c r="C78" s="476"/>
      <c r="D78" s="121"/>
      <c r="E78" s="142"/>
      <c r="F78" s="44" t="e">
        <f ca="1">_mod2(SUM(ش10!G78,ش10!F78%,ش11!G78,ش11!F78%,ش12!G78,ش12!F78%),1)*100</f>
        <v>#NAME?</v>
      </c>
      <c r="G78" s="14">
        <f>INT(SUM(ش10!G78,ش10!F78%,ش11!G78,ش11!F78%,ش12!G78,ش12!F78%))</f>
        <v>0</v>
      </c>
      <c r="H78" s="167" t="e">
        <f ca="1">م3!J78</f>
        <v>#NAME?</v>
      </c>
      <c r="I78" s="168" t="e">
        <f ca="1">م3!K78</f>
        <v>#NAME?</v>
      </c>
      <c r="J78" s="165" t="e">
        <f t="shared" ca="1" si="4"/>
        <v>#NAME?</v>
      </c>
      <c r="K78" s="169" t="e">
        <f t="shared" ca="1" si="5"/>
        <v>#NAME?</v>
      </c>
    </row>
    <row r="79" spans="1:11" ht="23.15" customHeight="1" thickBot="1">
      <c r="A79" s="276" t="str">
        <f>ش1!A79</f>
        <v>الرسوم الإدارية</v>
      </c>
      <c r="B79" s="525"/>
      <c r="C79" s="476"/>
      <c r="D79" s="115">
        <v>2</v>
      </c>
      <c r="E79" s="270"/>
      <c r="F79" s="271" t="e">
        <f ca="1">(SUM(G80:G89,G94:G100)+SUM(F80:F89,F94:F100)%-G79)*100</f>
        <v>#NAME?</v>
      </c>
      <c r="G79" s="272" t="e">
        <f ca="1">INT(SUM(G80:G89,G94:G100)+(SUM(F80:F89,F94:F100))%)</f>
        <v>#NAME?</v>
      </c>
      <c r="H79" s="271" t="e">
        <f ca="1">(SUM(I80:I89,I94:I100)+SUM(H80:H89,H94:H100)%-I79)*100</f>
        <v>#NAME?</v>
      </c>
      <c r="I79" s="273" t="e">
        <f ca="1">INT(SUM(I80:I89,I94:I100)+(SUM(H80:H89,H94:H100))%)</f>
        <v>#NAME?</v>
      </c>
      <c r="J79" s="274" t="e">
        <f t="shared" ca="1" si="4"/>
        <v>#NAME?</v>
      </c>
      <c r="K79" s="275" t="e">
        <f t="shared" ca="1" si="5"/>
        <v>#NAME?</v>
      </c>
    </row>
    <row r="80" spans="1:11" ht="23.15" customHeight="1">
      <c r="A80" s="122" t="str">
        <f>ش1!A80</f>
        <v>رسوم تخطيط واستشارات</v>
      </c>
      <c r="B80" s="525"/>
      <c r="C80" s="476"/>
      <c r="D80" s="476"/>
      <c r="E80" s="158">
        <v>1</v>
      </c>
      <c r="F80" s="42" t="e">
        <f ca="1">_mod2(SUM(ش10!G80,ش10!F80%,ش11!G80,ش11!F80%,ش12!G80,ش12!F80%),1)*100</f>
        <v>#NAME?</v>
      </c>
      <c r="G80" s="13">
        <f>INT(SUM(ش10!G80,ش10!F80%,ش11!G80,ش11!F80%,ش12!G80,ش12!F80%))</f>
        <v>0</v>
      </c>
      <c r="H80" s="161" t="e">
        <f ca="1">م3!J80</f>
        <v>#NAME?</v>
      </c>
      <c r="I80" s="162" t="e">
        <f ca="1">م3!K80</f>
        <v>#NAME?</v>
      </c>
      <c r="J80" s="159" t="e">
        <f t="shared" ca="1" si="4"/>
        <v>#NAME?</v>
      </c>
      <c r="K80" s="163" t="e">
        <f t="shared" ca="1" si="5"/>
        <v>#NAME?</v>
      </c>
    </row>
    <row r="81" spans="1:11" ht="23.15" customHeight="1">
      <c r="A81" s="128" t="str">
        <f>ش1!A81</f>
        <v>رسوم تراخيص البناء وتجديدها</v>
      </c>
      <c r="B81" s="525"/>
      <c r="C81" s="476"/>
      <c r="D81" s="476"/>
      <c r="E81" s="129">
        <v>2</v>
      </c>
      <c r="F81" s="43" t="e">
        <f ca="1">_mod2(SUM(ش10!G81,ش10!F81%,ش11!G81,ش11!F81%,ش12!G81,ش12!F81%),1)*100</f>
        <v>#NAME?</v>
      </c>
      <c r="G81" s="9">
        <f>INT(SUM(ش10!G81,ش10!F81%,ش11!G81,ش11!F81%,ش12!G81,ش12!F81%))</f>
        <v>0</v>
      </c>
      <c r="H81" s="132" t="e">
        <f ca="1">م3!J81</f>
        <v>#NAME?</v>
      </c>
      <c r="I81" s="133" t="e">
        <f ca="1">م3!K81</f>
        <v>#NAME?</v>
      </c>
      <c r="J81" s="130" t="e">
        <f t="shared" ca="1" si="4"/>
        <v>#NAME?</v>
      </c>
      <c r="K81" s="134" t="e">
        <f t="shared" ca="1" si="5"/>
        <v>#NAME?</v>
      </c>
    </row>
    <row r="82" spans="1:11" ht="23.15" customHeight="1">
      <c r="A82" s="128" t="str">
        <f>ش1!A82</f>
        <v>إيرادات السجل التجاري والصناعي</v>
      </c>
      <c r="B82" s="525"/>
      <c r="C82" s="476"/>
      <c r="D82" s="476"/>
      <c r="E82" s="129">
        <v>3</v>
      </c>
      <c r="F82" s="43" t="e">
        <f ca="1">_mod2(SUM(ش10!G82,ش10!F82%,ش11!G82,ش11!F82%,ش12!G82,ش12!F82%),1)*100</f>
        <v>#NAME?</v>
      </c>
      <c r="G82" s="9">
        <f>INT(SUM(ش10!G82,ش10!F82%,ش11!G82,ش11!F82%,ش12!G82,ش12!F82%))</f>
        <v>0</v>
      </c>
      <c r="H82" s="132" t="e">
        <f ca="1">م3!J82</f>
        <v>#NAME?</v>
      </c>
      <c r="I82" s="133" t="e">
        <f ca="1">م3!K82</f>
        <v>#NAME?</v>
      </c>
      <c r="J82" s="130" t="e">
        <f t="shared" ca="1" si="4"/>
        <v>#NAME?</v>
      </c>
      <c r="K82" s="134" t="e">
        <f t="shared" ca="1" si="5"/>
        <v>#NAME?</v>
      </c>
    </row>
    <row r="83" spans="1:11" ht="23.15" customHeight="1">
      <c r="A83" s="128" t="str">
        <f>ش1!A83</f>
        <v>رسوم توثيق العقود</v>
      </c>
      <c r="B83" s="525"/>
      <c r="C83" s="476"/>
      <c r="D83" s="476"/>
      <c r="E83" s="129">
        <v>5</v>
      </c>
      <c r="F83" s="43" t="e">
        <f ca="1">_mod2(SUM(ش10!G83,ش10!F83%,ش11!G83,ش11!F83%,ش12!G83,ش12!F83%),1)*100</f>
        <v>#NAME?</v>
      </c>
      <c r="G83" s="9">
        <f>INT(SUM(ش10!G83,ش10!F83%,ش11!G83,ش11!F83%,ش12!G83,ش12!F83%))</f>
        <v>0</v>
      </c>
      <c r="H83" s="132" t="e">
        <f ca="1">م3!J83</f>
        <v>#NAME?</v>
      </c>
      <c r="I83" s="133" t="e">
        <f ca="1">م3!K83</f>
        <v>#NAME?</v>
      </c>
      <c r="J83" s="130" t="e">
        <f t="shared" ca="1" si="4"/>
        <v>#NAME?</v>
      </c>
      <c r="K83" s="134" t="e">
        <f t="shared" ca="1" si="5"/>
        <v>#NAME?</v>
      </c>
    </row>
    <row r="84" spans="1:11" ht="23.15" customHeight="1">
      <c r="A84" s="128" t="str">
        <f>ش1!A84</f>
        <v>رسوم النوادي والجمعيات</v>
      </c>
      <c r="B84" s="525"/>
      <c r="C84" s="476"/>
      <c r="D84" s="476"/>
      <c r="E84" s="129">
        <v>7</v>
      </c>
      <c r="F84" s="43" t="e">
        <f ca="1">_mod2(SUM(ش10!G84,ش10!F84%,ش11!G84,ش11!F84%,ش12!G84,ش12!F84%),1)*100</f>
        <v>#NAME?</v>
      </c>
      <c r="G84" s="9">
        <f>INT(SUM(ش10!G84,ش10!F84%,ش11!G84,ش11!F84%,ش12!G84,ش12!F84%))</f>
        <v>0</v>
      </c>
      <c r="H84" s="132" t="e">
        <f ca="1">م3!J84</f>
        <v>#NAME?</v>
      </c>
      <c r="I84" s="133" t="e">
        <f ca="1">م3!K84</f>
        <v>#NAME?</v>
      </c>
      <c r="J84" s="130" t="e">
        <f t="shared" ca="1" si="4"/>
        <v>#NAME?</v>
      </c>
      <c r="K84" s="134" t="e">
        <f t="shared" ca="1" si="5"/>
        <v>#NAME?</v>
      </c>
    </row>
    <row r="85" spans="1:11" ht="23.15" customHeight="1">
      <c r="A85" s="128" t="str">
        <f>ش1!A85</f>
        <v>رسوم رخص حيازة الأسلحة</v>
      </c>
      <c r="B85" s="525"/>
      <c r="C85" s="476"/>
      <c r="D85" s="476"/>
      <c r="E85" s="129">
        <v>8</v>
      </c>
      <c r="F85" s="43" t="e">
        <f ca="1">_mod2(SUM(ش10!G85,ش10!F85%,ش11!G85,ش11!F85%,ش12!G85,ش12!F85%),1)*100</f>
        <v>#NAME?</v>
      </c>
      <c r="G85" s="9">
        <f>INT(SUM(ش10!G85,ش10!F85%,ش11!G85,ش11!F85%,ش12!G85,ش12!F85%))</f>
        <v>0</v>
      </c>
      <c r="H85" s="132" t="e">
        <f ca="1">م3!J85</f>
        <v>#NAME?</v>
      </c>
      <c r="I85" s="133" t="e">
        <f ca="1">م3!K85</f>
        <v>#NAME?</v>
      </c>
      <c r="J85" s="130" t="e">
        <f t="shared" ca="1" si="4"/>
        <v>#NAME?</v>
      </c>
      <c r="K85" s="134" t="e">
        <f t="shared" ca="1" si="5"/>
        <v>#NAME?</v>
      </c>
    </row>
    <row r="86" spans="1:11" ht="23.15" customHeight="1">
      <c r="A86" s="128" t="str">
        <f>ش1!A86</f>
        <v>رسوم ريّ وحفر الآبار</v>
      </c>
      <c r="B86" s="525"/>
      <c r="C86" s="476"/>
      <c r="D86" s="476"/>
      <c r="E86" s="129">
        <v>9</v>
      </c>
      <c r="F86" s="43" t="e">
        <f ca="1">_mod2(SUM(ش10!G86,ش10!F86%,ش11!G86,ش11!F86%,ش12!G86,ش12!F86%),1)*100</f>
        <v>#NAME?</v>
      </c>
      <c r="G86" s="9">
        <f>INT(SUM(ش10!G86,ش10!F86%,ش11!G86,ش11!F86%,ش12!G86,ش12!F86%))</f>
        <v>0</v>
      </c>
      <c r="H86" s="132" t="e">
        <f ca="1">م3!J86</f>
        <v>#NAME?</v>
      </c>
      <c r="I86" s="133" t="e">
        <f ca="1">م3!K86</f>
        <v>#NAME?</v>
      </c>
      <c r="J86" s="130" t="e">
        <f t="shared" ca="1" si="4"/>
        <v>#NAME?</v>
      </c>
      <c r="K86" s="134" t="e">
        <f t="shared" ca="1" si="5"/>
        <v>#NAME?</v>
      </c>
    </row>
    <row r="87" spans="1:11" ht="23.15" customHeight="1">
      <c r="A87" s="128" t="str">
        <f>ش1!A87</f>
        <v>ايرادات جوازات السفر</v>
      </c>
      <c r="B87" s="525"/>
      <c r="C87" s="476"/>
      <c r="D87" s="476"/>
      <c r="E87" s="129">
        <v>11</v>
      </c>
      <c r="F87" s="43" t="e">
        <f ca="1">_mod2(SUM(ش10!G87,ش10!F87%,ش11!G87,ش11!F87%,ش12!G87,ش12!F87%),1)*100</f>
        <v>#NAME?</v>
      </c>
      <c r="G87" s="9">
        <f>INT(SUM(ش10!G87,ش10!F87%,ش11!G87,ش11!F87%,ش12!G87,ش12!F87%))</f>
        <v>0</v>
      </c>
      <c r="H87" s="132" t="e">
        <f ca="1">م3!J87</f>
        <v>#NAME?</v>
      </c>
      <c r="I87" s="133" t="e">
        <f ca="1">م3!K87</f>
        <v>#NAME?</v>
      </c>
      <c r="J87" s="130" t="e">
        <f t="shared" ca="1" si="4"/>
        <v>#NAME?</v>
      </c>
      <c r="K87" s="134" t="e">
        <f t="shared" ca="1" si="5"/>
        <v>#NAME?</v>
      </c>
    </row>
    <row r="88" spans="1:11" ht="23.15" customHeight="1">
      <c r="A88" s="128" t="str">
        <f>ش1!A88</f>
        <v>رسوم تصاريح العمل والإقامة لغير اليمنين وتمديداتها</v>
      </c>
      <c r="B88" s="525"/>
      <c r="C88" s="476"/>
      <c r="D88" s="476"/>
      <c r="E88" s="129">
        <v>12</v>
      </c>
      <c r="F88" s="43" t="e">
        <f ca="1">_mod2(SUM(ش10!G88,ش10!F88%,ش11!G88,ش11!F88%,ش12!G88,ش12!F88%),1)*100</f>
        <v>#NAME?</v>
      </c>
      <c r="G88" s="9">
        <f>INT(SUM(ش10!G88,ش10!F88%,ش11!G88,ش11!F88%,ش12!G88,ش12!F88%))</f>
        <v>0</v>
      </c>
      <c r="H88" s="132" t="e">
        <f ca="1">م3!J88</f>
        <v>#NAME?</v>
      </c>
      <c r="I88" s="133" t="e">
        <f ca="1">م3!K88</f>
        <v>#NAME?</v>
      </c>
      <c r="J88" s="130" t="e">
        <f t="shared" ca="1" si="4"/>
        <v>#NAME?</v>
      </c>
      <c r="K88" s="134" t="e">
        <f t="shared" ca="1" si="5"/>
        <v>#NAME?</v>
      </c>
    </row>
    <row r="89" spans="1:11" ht="23.15" customHeight="1" thickBot="1">
      <c r="A89" s="145" t="str">
        <f>ش1!A89</f>
        <v>رسوم سياحية</v>
      </c>
      <c r="B89" s="526"/>
      <c r="C89" s="477"/>
      <c r="D89" s="477"/>
      <c r="E89" s="147">
        <v>13</v>
      </c>
      <c r="F89" s="45" t="e">
        <f ca="1">_mod2(SUM(ش10!G89,ش10!F89%,ش11!G89,ش11!F89%,ش12!G89,ش12!F89%),1)*100</f>
        <v>#NAME?</v>
      </c>
      <c r="G89" s="12">
        <f>INT(SUM(ش10!G89,ش10!F89%,ش11!G89,ش11!F89%,ش12!G89,ش12!F89%))</f>
        <v>0</v>
      </c>
      <c r="H89" s="150" t="e">
        <f ca="1">م3!J89</f>
        <v>#NAME?</v>
      </c>
      <c r="I89" s="151" t="e">
        <f ca="1">م3!K89</f>
        <v>#NAME?</v>
      </c>
      <c r="J89" s="148" t="e">
        <f t="shared" ca="1" si="4"/>
        <v>#NAME?</v>
      </c>
      <c r="K89" s="152" t="e">
        <f t="shared" ca="1" si="5"/>
        <v>#NAME?</v>
      </c>
    </row>
    <row r="90" spans="1:11" ht="6.75" customHeight="1" thickTop="1" thickBot="1">
      <c r="A90" s="55"/>
      <c r="B90" s="114"/>
      <c r="C90" s="153"/>
      <c r="D90" s="201"/>
      <c r="E90" s="201"/>
      <c r="F90" s="154"/>
      <c r="G90" s="155"/>
      <c r="H90" s="154"/>
      <c r="I90" s="155"/>
      <c r="J90" s="154"/>
      <c r="K90" s="155"/>
    </row>
    <row r="91" spans="1:11" ht="24" customHeight="1" thickTop="1" thickBot="1">
      <c r="A91" s="109" t="e">
        <f ca="1">$A$1</f>
        <v>#NAME?</v>
      </c>
      <c r="D91" s="484">
        <v>3</v>
      </c>
      <c r="E91" s="485"/>
      <c r="F91" s="489" t="str">
        <f>$F$1</f>
        <v xml:space="preserve"> المدة الرابعة2024م </v>
      </c>
      <c r="G91" s="488"/>
      <c r="H91" s="488" t="str">
        <f>$H$1</f>
        <v>القاهرة</v>
      </c>
      <c r="I91" s="488"/>
      <c r="J91" s="488"/>
      <c r="K91" s="488"/>
    </row>
    <row r="92" spans="1:11" ht="25" customHeight="1" thickTop="1">
      <c r="A92" s="461" t="str">
        <f>$A$2</f>
        <v>بيان مفرادات الموارد العامة</v>
      </c>
      <c r="B92" s="478" t="str">
        <f>$B$2</f>
        <v>الباب</v>
      </c>
      <c r="C92" s="478" t="str">
        <f>$C$2</f>
        <v>الفصل</v>
      </c>
      <c r="D92" s="478" t="str">
        <f>$D$2</f>
        <v>البند</v>
      </c>
      <c r="E92" s="478" t="str">
        <f>$E$2</f>
        <v>النوع</v>
      </c>
      <c r="F92" s="486" t="str">
        <f>$F$2</f>
        <v>المدة الجارية</v>
      </c>
      <c r="G92" s="487">
        <f>G$2</f>
        <v>0</v>
      </c>
      <c r="H92" s="486" t="str">
        <f>$H$2</f>
        <v>المدة السابقة</v>
      </c>
      <c r="I92" s="487">
        <f>I$2</f>
        <v>0</v>
      </c>
      <c r="J92" s="493" t="str">
        <f>$J$2</f>
        <v>الجملة</v>
      </c>
      <c r="K92" s="494">
        <f>K$2</f>
        <v>0</v>
      </c>
    </row>
    <row r="93" spans="1:11" ht="25" customHeight="1" thickBot="1">
      <c r="A93" s="462"/>
      <c r="B93" s="479"/>
      <c r="C93" s="479"/>
      <c r="D93" s="479"/>
      <c r="E93" s="479"/>
      <c r="F93" s="277" t="str">
        <f>$F$3</f>
        <v>ف</v>
      </c>
      <c r="G93" s="278" t="str">
        <f>$G$3</f>
        <v>ريــــــــــــــال</v>
      </c>
      <c r="H93" s="277" t="str">
        <f>$H$3</f>
        <v>ف</v>
      </c>
      <c r="I93" s="278" t="str">
        <f>$I$3</f>
        <v>ريــــــــــــــــــال</v>
      </c>
      <c r="J93" s="279" t="str">
        <f>$J$3</f>
        <v>ف</v>
      </c>
      <c r="K93" s="280" t="str">
        <f>$K$3</f>
        <v>ريــــــــــــــــــال</v>
      </c>
    </row>
    <row r="94" spans="1:11" ht="20.149999999999999" customHeight="1" thickTop="1">
      <c r="A94" s="177" t="str">
        <f>ش1!A94</f>
        <v>إيرادات البطاقات الشخصية والعائلية</v>
      </c>
      <c r="B94" s="523" t="s">
        <v>17</v>
      </c>
      <c r="C94" s="507"/>
      <c r="D94" s="507"/>
      <c r="E94" s="178">
        <v>15</v>
      </c>
      <c r="F94" s="46" t="e">
        <f ca="1">_mod2(SUM(ش10!G94,ش10!F94%,ش11!G94,ش11!F94%,ش12!G94,ش12!F94%),1)*100</f>
        <v>#NAME?</v>
      </c>
      <c r="G94" s="15">
        <f>INT(SUM(ش10!G94,ش10!F94%,ش11!G94,ش11!F94%,ش12!G94,ش12!F94%))</f>
        <v>0</v>
      </c>
      <c r="H94" s="180" t="e">
        <f ca="1">م3!J94</f>
        <v>#NAME?</v>
      </c>
      <c r="I94" s="181" t="e">
        <f ca="1">م3!K94</f>
        <v>#NAME?</v>
      </c>
      <c r="J94" s="179" t="e">
        <f t="shared" ref="J94:J139" ca="1" si="6">(SUM(G94,I94)+SUM(F94,H94)%-K94)*100</f>
        <v>#NAME?</v>
      </c>
      <c r="K94" s="182" t="e">
        <f t="shared" ref="K94:K139" ca="1" si="7">INT(SUM(G94,I94)+SUM(F94,H94)%)</f>
        <v>#NAME?</v>
      </c>
    </row>
    <row r="95" spans="1:11" ht="20.149999999999999" customHeight="1">
      <c r="A95" s="128" t="str">
        <f>ش1!A95</f>
        <v>رسوم شهادات المواليد والوفيات</v>
      </c>
      <c r="B95" s="467"/>
      <c r="C95" s="505"/>
      <c r="D95" s="505"/>
      <c r="E95" s="129">
        <v>16</v>
      </c>
      <c r="F95" s="36" t="e">
        <f ca="1">_mod2(SUM(ش10!G95,ش10!F95%,ش11!G95,ش11!F95%,ش12!G95,ش12!F95%),1)*100</f>
        <v>#NAME?</v>
      </c>
      <c r="G95" s="9">
        <f>INT(SUM(ش10!G95,ش10!F95%,ش11!G95,ش11!F95%,ش12!G95,ش12!F95%))</f>
        <v>0</v>
      </c>
      <c r="H95" s="132" t="e">
        <f ca="1">م3!J95</f>
        <v>#NAME?</v>
      </c>
      <c r="I95" s="133" t="e">
        <f ca="1">م3!K95</f>
        <v>#NAME?</v>
      </c>
      <c r="J95" s="130" t="e">
        <f t="shared" ca="1" si="6"/>
        <v>#NAME?</v>
      </c>
      <c r="K95" s="134" t="e">
        <f t="shared" ca="1" si="7"/>
        <v>#NAME?</v>
      </c>
    </row>
    <row r="96" spans="1:11" ht="20.149999999999999" customHeight="1">
      <c r="A96" s="128" t="str">
        <f>ش1!A96</f>
        <v>رسوم رخص القيادة</v>
      </c>
      <c r="B96" s="467"/>
      <c r="C96" s="505"/>
      <c r="D96" s="505"/>
      <c r="E96" s="129">
        <v>17</v>
      </c>
      <c r="F96" s="36" t="e">
        <f ca="1">_mod2(SUM(ش10!G96,ش10!F96%,ش11!G96,ش11!F96%,ش12!G96,ش12!F96%),1)*100</f>
        <v>#NAME?</v>
      </c>
      <c r="G96" s="9">
        <f>INT(SUM(ش10!G96,ش10!F96%,ش11!G96,ش11!F96%,ش12!G96,ش12!F96%))</f>
        <v>0</v>
      </c>
      <c r="H96" s="132" t="e">
        <f ca="1">م3!J96</f>
        <v>#NAME?</v>
      </c>
      <c r="I96" s="133" t="e">
        <f ca="1">م3!K96</f>
        <v>#NAME?</v>
      </c>
      <c r="J96" s="130" t="e">
        <f t="shared" ca="1" si="6"/>
        <v>#NAME?</v>
      </c>
      <c r="K96" s="134" t="e">
        <f t="shared" ca="1" si="7"/>
        <v>#NAME?</v>
      </c>
    </row>
    <row r="97" spans="1:11" ht="20.149999999999999" customHeight="1">
      <c r="A97" s="128" t="str">
        <f>ش1!A97</f>
        <v>رسوم حفر البيارات</v>
      </c>
      <c r="B97" s="467"/>
      <c r="C97" s="505"/>
      <c r="D97" s="508"/>
      <c r="E97" s="129">
        <v>18</v>
      </c>
      <c r="F97" s="36" t="e">
        <f ca="1">_mod2(SUM(ش10!G97,ش10!F97%,ش11!G97,ش11!F97%,ش12!G97,ش12!F97%),1)*100</f>
        <v>#NAME?</v>
      </c>
      <c r="G97" s="9">
        <f>INT(SUM(ش10!G97,ش10!F97%,ش11!G97,ش11!F97%,ش12!G97,ش12!F97%))</f>
        <v>0</v>
      </c>
      <c r="H97" s="132" t="e">
        <f ca="1">م3!J97</f>
        <v>#NAME?</v>
      </c>
      <c r="I97" s="133" t="e">
        <f ca="1">م3!K97</f>
        <v>#NAME?</v>
      </c>
      <c r="J97" s="130" t="e">
        <f t="shared" ca="1" si="6"/>
        <v>#NAME?</v>
      </c>
      <c r="K97" s="134" t="e">
        <f t="shared" ca="1" si="7"/>
        <v>#NAME?</v>
      </c>
    </row>
    <row r="98" spans="1:11" ht="20.149999999999999" customHeight="1">
      <c r="A98" s="128" t="str">
        <f>ش1!A98</f>
        <v>رسوم إستخدام أرضية الأسواق العامة والأرضية</v>
      </c>
      <c r="B98" s="467"/>
      <c r="C98" s="505"/>
      <c r="D98" s="508"/>
      <c r="E98" s="129">
        <v>19</v>
      </c>
      <c r="F98" s="36" t="e">
        <f ca="1">_mod2(SUM(ش10!G98,ش10!F98%,ش11!G98,ش11!F98%,ش12!G98,ش12!F98%),1)*100</f>
        <v>#NAME?</v>
      </c>
      <c r="G98" s="9">
        <f>INT(SUM(ش10!G98,ش10!F98%,ش11!G98,ش11!F98%,ش12!G98,ش12!F98%))</f>
        <v>0</v>
      </c>
      <c r="H98" s="132" t="e">
        <f ca="1">م3!J98</f>
        <v>#NAME?</v>
      </c>
      <c r="I98" s="133" t="e">
        <f ca="1">م3!K98</f>
        <v>#NAME?</v>
      </c>
      <c r="J98" s="130" t="e">
        <f t="shared" ca="1" si="6"/>
        <v>#NAME?</v>
      </c>
      <c r="K98" s="134" t="e">
        <f t="shared" ca="1" si="7"/>
        <v>#NAME?</v>
      </c>
    </row>
    <row r="99" spans="1:11" ht="20.149999999999999" customHeight="1">
      <c r="A99" s="128" t="str">
        <f>ش1!A99</f>
        <v>الرسم المضاف على رسوم خدمات المسالخ وأسواق اللحوم والأسماك</v>
      </c>
      <c r="B99" s="467"/>
      <c r="C99" s="505"/>
      <c r="D99" s="508"/>
      <c r="E99" s="129">
        <v>20</v>
      </c>
      <c r="F99" s="36" t="e">
        <f ca="1">_mod2(SUM(ش10!G99,ش10!F99%,ش11!G99,ش11!F99%,ش12!G99,ش12!F99%),1)*100</f>
        <v>#NAME?</v>
      </c>
      <c r="G99" s="9">
        <f>INT(SUM(ش10!G99,ش10!F99%,ش11!G99,ش11!F99%,ش12!G99,ش12!F99%))</f>
        <v>0</v>
      </c>
      <c r="H99" s="132" t="e">
        <f ca="1">م3!J99</f>
        <v>#NAME?</v>
      </c>
      <c r="I99" s="133" t="e">
        <f ca="1">م3!K99</f>
        <v>#NAME?</v>
      </c>
      <c r="J99" s="130" t="e">
        <f t="shared" ca="1" si="6"/>
        <v>#NAME?</v>
      </c>
      <c r="K99" s="134" t="e">
        <f t="shared" ca="1" si="7"/>
        <v>#NAME?</v>
      </c>
    </row>
    <row r="100" spans="1:11" ht="20.149999999999999" customHeight="1" thickBot="1">
      <c r="A100" s="164" t="str">
        <f>ش1!A100</f>
        <v>رسوم إدارية أخرى</v>
      </c>
      <c r="B100" s="467"/>
      <c r="C100" s="505"/>
      <c r="D100" s="508"/>
      <c r="E100" s="142">
        <v>21</v>
      </c>
      <c r="F100" s="41" t="e">
        <f ca="1">_mod2(SUM(ش10!G100,ش10!F100%,ش11!G100,ش11!F100%,ش12!G100,ش12!F100%),1)*100</f>
        <v>#NAME?</v>
      </c>
      <c r="G100" s="14">
        <f>INT(SUM(ش10!G100,ش10!F100%,ش11!G100,ش11!F100%,ش12!G100,ش12!F100%))</f>
        <v>0</v>
      </c>
      <c r="H100" s="167" t="e">
        <f ca="1">م3!J100</f>
        <v>#NAME?</v>
      </c>
      <c r="I100" s="168" t="e">
        <f ca="1">م3!K100</f>
        <v>#NAME?</v>
      </c>
      <c r="J100" s="165" t="e">
        <f t="shared" ca="1" si="6"/>
        <v>#NAME?</v>
      </c>
      <c r="K100" s="169" t="e">
        <f t="shared" ca="1" si="7"/>
        <v>#NAME?</v>
      </c>
    </row>
    <row r="101" spans="1:11" ht="20.149999999999999" customHeight="1" thickBot="1">
      <c r="A101" s="276" t="str">
        <f>ش1!A101</f>
        <v>مبيعات عرضية للمنشآت غير السوقية</v>
      </c>
      <c r="B101" s="467"/>
      <c r="C101" s="505"/>
      <c r="D101" s="115">
        <v>3</v>
      </c>
      <c r="E101" s="270"/>
      <c r="F101" s="274" t="e">
        <f ca="1">(SUM(G102:G120)+SUM(F102:F120)%-G101)*100</f>
        <v>#NAME?</v>
      </c>
      <c r="G101" s="272" t="e">
        <f ca="1">INT(SUM(G102:G120)+(SUM(F102:F120))%)</f>
        <v>#NAME?</v>
      </c>
      <c r="H101" s="271" t="e">
        <f ca="1">(SUM(I102:I120)+SUM(H102:H120)%-I101)*100</f>
        <v>#NAME?</v>
      </c>
      <c r="I101" s="273" t="e">
        <f ca="1">INT(SUM(I102:I120)+(SUM(H102:H120))%)</f>
        <v>#NAME?</v>
      </c>
      <c r="J101" s="274" t="e">
        <f t="shared" ca="1" si="6"/>
        <v>#NAME?</v>
      </c>
      <c r="K101" s="275" t="e">
        <f t="shared" ca="1" si="7"/>
        <v>#NAME?</v>
      </c>
    </row>
    <row r="102" spans="1:11" ht="20.149999999999999" customHeight="1">
      <c r="A102" s="157" t="str">
        <f>ش1!A102</f>
        <v>إيجارات المباني الحكومية</v>
      </c>
      <c r="B102" s="467"/>
      <c r="C102" s="505"/>
      <c r="D102" s="504"/>
      <c r="E102" s="158">
        <v>1</v>
      </c>
      <c r="F102" s="40" t="e">
        <f ca="1">_mod2(SUM(ش10!G102,ش10!F102%,ش11!G102,ش11!F102%,ش12!G102,ش12!F102%),1)*100</f>
        <v>#NAME?</v>
      </c>
      <c r="G102" s="13">
        <f>INT(SUM(ش10!G102,ش10!F102%,ش11!G102,ش11!F102%,ش12!G102,ش12!F102%))</f>
        <v>0</v>
      </c>
      <c r="H102" s="161" t="e">
        <f ca="1">م3!J102</f>
        <v>#NAME?</v>
      </c>
      <c r="I102" s="162" t="e">
        <f ca="1">م3!K102</f>
        <v>#NAME?</v>
      </c>
      <c r="J102" s="159" t="e">
        <f t="shared" ca="1" si="6"/>
        <v>#NAME?</v>
      </c>
      <c r="K102" s="163" t="e">
        <f t="shared" ca="1" si="7"/>
        <v>#NAME?</v>
      </c>
    </row>
    <row r="103" spans="1:11" ht="20.149999999999999" customHeight="1">
      <c r="A103" s="128" t="str">
        <f>ش1!A103</f>
        <v>إيجارات الالآت والمعدات</v>
      </c>
      <c r="B103" s="467"/>
      <c r="C103" s="505"/>
      <c r="D103" s="505"/>
      <c r="E103" s="129">
        <v>2</v>
      </c>
      <c r="F103" s="36" t="e">
        <f ca="1">_mod2(SUM(ش10!G103,ش10!F103%,ش11!G103,ش11!F103%,ش12!G103,ش12!F103%),1)*100</f>
        <v>#NAME?</v>
      </c>
      <c r="G103" s="9">
        <f>INT(SUM(ش10!G103,ش10!F103%,ش11!G103,ش11!F103%,ش12!G103,ش12!F103%))</f>
        <v>0</v>
      </c>
      <c r="H103" s="132" t="e">
        <f ca="1">م3!J103</f>
        <v>#NAME?</v>
      </c>
      <c r="I103" s="133" t="e">
        <f ca="1">م3!K103</f>
        <v>#NAME?</v>
      </c>
      <c r="J103" s="130" t="e">
        <f t="shared" ca="1" si="6"/>
        <v>#NAME?</v>
      </c>
      <c r="K103" s="134" t="e">
        <f t="shared" ca="1" si="7"/>
        <v>#NAME?</v>
      </c>
    </row>
    <row r="104" spans="1:11" ht="20.149999999999999" customHeight="1">
      <c r="A104" s="128" t="str">
        <f>ش1!A104</f>
        <v>ايرادات الطرقات</v>
      </c>
      <c r="B104" s="467"/>
      <c r="C104" s="505"/>
      <c r="D104" s="505"/>
      <c r="E104" s="129">
        <v>5</v>
      </c>
      <c r="F104" s="36" t="e">
        <f ca="1">_mod2(SUM(ش10!G104,ش10!F104%,ش11!G104,ش11!F104%,ش12!G104,ش12!F104%),1)*100</f>
        <v>#NAME?</v>
      </c>
      <c r="G104" s="9">
        <f>INT(SUM(ش10!G104,ش10!F104%,ش11!G104,ش11!F104%,ش12!G104,ش12!F104%))</f>
        <v>0</v>
      </c>
      <c r="H104" s="132" t="e">
        <f ca="1">م3!J104</f>
        <v>#NAME?</v>
      </c>
      <c r="I104" s="133" t="e">
        <f ca="1">م3!K104</f>
        <v>#NAME?</v>
      </c>
      <c r="J104" s="130" t="e">
        <f t="shared" ca="1" si="6"/>
        <v>#NAME?</v>
      </c>
      <c r="K104" s="134" t="e">
        <f t="shared" ca="1" si="7"/>
        <v>#NAME?</v>
      </c>
    </row>
    <row r="105" spans="1:11" ht="20.149999999999999" customHeight="1">
      <c r="A105" s="128" t="str">
        <f>ش1!A105</f>
        <v>رسوم استمارات وتسجيل</v>
      </c>
      <c r="B105" s="467"/>
      <c r="C105" s="505"/>
      <c r="D105" s="505"/>
      <c r="E105" s="129">
        <v>7</v>
      </c>
      <c r="F105" s="36" t="e">
        <f ca="1">_mod2(SUM(ش10!G105,ش10!F105%,ش11!G105,ش11!F105%,ش12!G105,ش12!F105%),1)*100</f>
        <v>#NAME?</v>
      </c>
      <c r="G105" s="9">
        <f>INT(SUM(ش10!G105,ش10!F105%,ش11!G105,ش11!F105%,ش12!G105,ش12!F105%))</f>
        <v>0</v>
      </c>
      <c r="H105" s="132" t="e">
        <f ca="1">م3!J105</f>
        <v>#NAME?</v>
      </c>
      <c r="I105" s="133" t="e">
        <f ca="1">م3!K105</f>
        <v>#NAME?</v>
      </c>
      <c r="J105" s="130" t="e">
        <f t="shared" ca="1" si="6"/>
        <v>#NAME?</v>
      </c>
      <c r="K105" s="134" t="e">
        <f t="shared" ca="1" si="7"/>
        <v>#NAME?</v>
      </c>
    </row>
    <row r="106" spans="1:11" ht="20.149999999999999" customHeight="1">
      <c r="A106" s="128" t="str">
        <f>ش1!A106</f>
        <v>رسوم امتحانات وشهادات</v>
      </c>
      <c r="B106" s="467"/>
      <c r="C106" s="505"/>
      <c r="D106" s="505"/>
      <c r="E106" s="129">
        <v>8</v>
      </c>
      <c r="F106" s="36" t="e">
        <f ca="1">_mod2(SUM(ش10!G106,ش10!F106%,ش11!G106,ش11!F106%,ش12!G106,ش12!F106%),1)*100</f>
        <v>#NAME?</v>
      </c>
      <c r="G106" s="9">
        <f>INT(SUM(ش10!G106,ش10!F106%,ش11!G106,ش11!F106%,ش12!G106,ش12!F106%))</f>
        <v>0</v>
      </c>
      <c r="H106" s="132" t="e">
        <f ca="1">م3!J106</f>
        <v>#NAME?</v>
      </c>
      <c r="I106" s="133" t="e">
        <f ca="1">م3!K106</f>
        <v>#NAME?</v>
      </c>
      <c r="J106" s="130" t="e">
        <f t="shared" ca="1" si="6"/>
        <v>#NAME?</v>
      </c>
      <c r="K106" s="134" t="e">
        <f t="shared" ca="1" si="7"/>
        <v>#NAME?</v>
      </c>
    </row>
    <row r="107" spans="1:11" ht="20.149999999999999" customHeight="1">
      <c r="A107" s="128" t="str">
        <f>ش1!A107</f>
        <v>رسوم مبيدات ولقاحات وأسمدة</v>
      </c>
      <c r="B107" s="467"/>
      <c r="C107" s="505"/>
      <c r="D107" s="505"/>
      <c r="E107" s="129">
        <v>10</v>
      </c>
      <c r="F107" s="36" t="e">
        <f ca="1">_mod2(SUM(ش10!G107,ش10!F107%,ش11!G107,ش11!F107%,ش12!G107,ش12!F107%),1)*100</f>
        <v>#NAME?</v>
      </c>
      <c r="G107" s="9">
        <f>INT(SUM(ش10!G107,ش10!F107%,ش11!G107,ش11!F107%,ش12!G107,ش12!F107%))</f>
        <v>0</v>
      </c>
      <c r="H107" s="132" t="e">
        <f ca="1">م3!J107</f>
        <v>#NAME?</v>
      </c>
      <c r="I107" s="133" t="e">
        <f ca="1">م3!K107</f>
        <v>#NAME?</v>
      </c>
      <c r="J107" s="130" t="e">
        <f t="shared" ca="1" si="6"/>
        <v>#NAME?</v>
      </c>
      <c r="K107" s="134" t="e">
        <f t="shared" ca="1" si="7"/>
        <v>#NAME?</v>
      </c>
    </row>
    <row r="108" spans="1:11" ht="20.149999999999999" customHeight="1">
      <c r="A108" s="128" t="str">
        <f>ش1!A108</f>
        <v>إيرادات تذاكر المعاينة</v>
      </c>
      <c r="B108" s="467"/>
      <c r="C108" s="505"/>
      <c r="D108" s="505"/>
      <c r="E108" s="129">
        <v>11</v>
      </c>
      <c r="F108" s="36" t="e">
        <f ca="1">_mod2(SUM(ش10!G108,ش10!F108%,ش11!G108,ش11!F108%,ش12!G108,ش12!F108%),1)*100</f>
        <v>#NAME?</v>
      </c>
      <c r="G108" s="9">
        <f>INT(SUM(ش10!G108,ش10!F108%,ش11!G108,ش11!F108%,ش12!G108,ش12!F108%))</f>
        <v>0</v>
      </c>
      <c r="H108" s="132" t="e">
        <f ca="1">م3!J108</f>
        <v>#NAME?</v>
      </c>
      <c r="I108" s="133" t="e">
        <f ca="1">م3!K108</f>
        <v>#NAME?</v>
      </c>
      <c r="J108" s="130" t="e">
        <f t="shared" ca="1" si="6"/>
        <v>#NAME?</v>
      </c>
      <c r="K108" s="134" t="e">
        <f t="shared" ca="1" si="7"/>
        <v>#NAME?</v>
      </c>
    </row>
    <row r="109" spans="1:11" ht="20.149999999999999" customHeight="1">
      <c r="A109" s="128" t="str">
        <f>ش1!A109</f>
        <v>إيرادات مخابر وأشعة</v>
      </c>
      <c r="B109" s="467"/>
      <c r="C109" s="505"/>
      <c r="D109" s="505"/>
      <c r="E109" s="129">
        <v>12</v>
      </c>
      <c r="F109" s="36" t="e">
        <f ca="1">_mod2(SUM(ش10!G109,ش10!F109%,ش11!G109,ش11!F109%,ش12!G109,ش12!F109%),1)*100</f>
        <v>#NAME?</v>
      </c>
      <c r="G109" s="9">
        <f>INT(SUM(ش10!G109,ش10!F109%,ش11!G109,ش11!F109%,ش12!G109,ش12!F109%))</f>
        <v>0</v>
      </c>
      <c r="H109" s="132" t="e">
        <f ca="1">م3!J109</f>
        <v>#NAME?</v>
      </c>
      <c r="I109" s="133" t="e">
        <f ca="1">م3!K109</f>
        <v>#NAME?</v>
      </c>
      <c r="J109" s="130" t="e">
        <f t="shared" ca="1" si="6"/>
        <v>#NAME?</v>
      </c>
      <c r="K109" s="134" t="e">
        <f t="shared" ca="1" si="7"/>
        <v>#NAME?</v>
      </c>
    </row>
    <row r="110" spans="1:11" ht="20.149999999999999" customHeight="1">
      <c r="A110" s="128" t="str">
        <f>ش1!A110</f>
        <v>إيرادات رقود وعمليات</v>
      </c>
      <c r="B110" s="467"/>
      <c r="C110" s="505"/>
      <c r="D110" s="505"/>
      <c r="E110" s="129">
        <v>13</v>
      </c>
      <c r="F110" s="36" t="e">
        <f ca="1">_mod2(SUM(ش10!G110,ش10!F110%,ش11!G110,ش11!F110%,ش12!G110,ش12!F110%),1)*100</f>
        <v>#NAME?</v>
      </c>
      <c r="G110" s="9">
        <f>INT(SUM(ش10!G110,ش10!F110%,ش11!G110,ش11!F110%,ش12!G110,ش12!F110%))</f>
        <v>0</v>
      </c>
      <c r="H110" s="132" t="e">
        <f ca="1">م3!J110</f>
        <v>#NAME?</v>
      </c>
      <c r="I110" s="133" t="e">
        <f ca="1">م3!K110</f>
        <v>#NAME?</v>
      </c>
      <c r="J110" s="130" t="e">
        <f t="shared" ca="1" si="6"/>
        <v>#NAME?</v>
      </c>
      <c r="K110" s="134" t="e">
        <f t="shared" ca="1" si="7"/>
        <v>#NAME?</v>
      </c>
    </row>
    <row r="111" spans="1:11" ht="20.149999999999999" customHeight="1">
      <c r="A111" s="128" t="str">
        <f>ش1!A111</f>
        <v>إيرادات شهادات صحية</v>
      </c>
      <c r="B111" s="467"/>
      <c r="C111" s="505"/>
      <c r="D111" s="505"/>
      <c r="E111" s="129">
        <v>14</v>
      </c>
      <c r="F111" s="36" t="e">
        <f ca="1">_mod2(SUM(ش10!G111,ش10!F111%,ش11!G111,ش11!F111%,ش12!G111,ش12!F111%),1)*100</f>
        <v>#NAME?</v>
      </c>
      <c r="G111" s="9">
        <f>INT(SUM(ش10!G111,ش10!F111%,ش11!G111,ش11!F111%,ش12!G111,ش12!F111%))</f>
        <v>0</v>
      </c>
      <c r="H111" s="132" t="e">
        <f ca="1">م3!J111</f>
        <v>#NAME?</v>
      </c>
      <c r="I111" s="133" t="e">
        <f ca="1">م3!K111</f>
        <v>#NAME?</v>
      </c>
      <c r="J111" s="130" t="e">
        <f t="shared" ca="1" si="6"/>
        <v>#NAME?</v>
      </c>
      <c r="K111" s="134" t="e">
        <f t="shared" ca="1" si="7"/>
        <v>#NAME?</v>
      </c>
    </row>
    <row r="112" spans="1:11" ht="20.149999999999999" customHeight="1">
      <c r="A112" s="128" t="str">
        <f>ش1!A112</f>
        <v>إيرادات الحجر الصحي</v>
      </c>
      <c r="B112" s="467"/>
      <c r="C112" s="505"/>
      <c r="D112" s="505"/>
      <c r="E112" s="129">
        <v>15</v>
      </c>
      <c r="F112" s="36" t="e">
        <f ca="1">_mod2(SUM(ش10!G112,ش10!F112%,ش11!G112,ش11!F112%,ش12!G112,ش12!F112%),1)*100</f>
        <v>#NAME?</v>
      </c>
      <c r="G112" s="9">
        <f>INT(SUM(ش10!G112,ش10!F112%,ش11!G112,ش11!F112%,ش12!G112,ش12!F112%))</f>
        <v>0</v>
      </c>
      <c r="H112" s="132" t="e">
        <f ca="1">م3!J112</f>
        <v>#NAME?</v>
      </c>
      <c r="I112" s="133" t="e">
        <f ca="1">م3!K112</f>
        <v>#NAME?</v>
      </c>
      <c r="J112" s="130" t="e">
        <f t="shared" ca="1" si="6"/>
        <v>#NAME?</v>
      </c>
      <c r="K112" s="134" t="e">
        <f t="shared" ca="1" si="7"/>
        <v>#NAME?</v>
      </c>
    </row>
    <row r="113" spans="1:11" ht="20.149999999999999" customHeight="1">
      <c r="A113" s="128" t="str">
        <f>ش1!A113</f>
        <v>رسوم النظافة</v>
      </c>
      <c r="B113" s="467"/>
      <c r="C113" s="505"/>
      <c r="D113" s="505"/>
      <c r="E113" s="129">
        <v>16</v>
      </c>
      <c r="F113" s="36" t="e">
        <f ca="1">_mod2(SUM(ش10!G113,ش10!F113%,ش11!G113,ش11!F113%,ش12!G113,ش12!F113%),1)*100</f>
        <v>#NAME?</v>
      </c>
      <c r="G113" s="9">
        <f>INT(SUM(ش10!G113,ش10!F113%,ش11!G113,ش11!F113%,ش12!G113,ش12!F113%))</f>
        <v>0</v>
      </c>
      <c r="H113" s="132" t="e">
        <f ca="1">م3!J113</f>
        <v>#NAME?</v>
      </c>
      <c r="I113" s="133" t="e">
        <f ca="1">م3!K113</f>
        <v>#NAME?</v>
      </c>
      <c r="J113" s="130" t="e">
        <f t="shared" ca="1" si="6"/>
        <v>#NAME?</v>
      </c>
      <c r="K113" s="134" t="e">
        <f t="shared" ca="1" si="7"/>
        <v>#NAME?</v>
      </c>
    </row>
    <row r="114" spans="1:11" ht="20.149999999999999" customHeight="1">
      <c r="A114" s="128" t="str">
        <f>ش1!A114</f>
        <v>رسوم الطرود الواردة</v>
      </c>
      <c r="B114" s="467"/>
      <c r="C114" s="505"/>
      <c r="D114" s="505"/>
      <c r="E114" s="129">
        <v>17</v>
      </c>
      <c r="F114" s="36" t="e">
        <f ca="1">_mod2(SUM(ش10!G114,ش10!F114%,ش11!G114,ش11!F114%,ش12!G114,ش12!F114%),1)*100</f>
        <v>#NAME?</v>
      </c>
      <c r="G114" s="9">
        <f>INT(SUM(ش10!G114,ش10!F114%,ش11!G114,ش11!F114%,ش12!G114,ش12!F114%))</f>
        <v>0</v>
      </c>
      <c r="H114" s="132" t="e">
        <f ca="1">م3!J114</f>
        <v>#NAME?</v>
      </c>
      <c r="I114" s="133" t="e">
        <f ca="1">م3!K114</f>
        <v>#NAME?</v>
      </c>
      <c r="J114" s="130" t="e">
        <f t="shared" ca="1" si="6"/>
        <v>#NAME?</v>
      </c>
      <c r="K114" s="134" t="e">
        <f t="shared" ca="1" si="7"/>
        <v>#NAME?</v>
      </c>
    </row>
    <row r="115" spans="1:11" ht="20.149999999999999" customHeight="1">
      <c r="A115" s="128" t="str">
        <f>ش1!A115</f>
        <v>رسوم المتاحف</v>
      </c>
      <c r="B115" s="467"/>
      <c r="C115" s="505"/>
      <c r="D115" s="505"/>
      <c r="E115" s="129">
        <v>18</v>
      </c>
      <c r="F115" s="36" t="e">
        <f ca="1">_mod2(SUM(ش10!G115,ش10!F115%,ش11!G115,ش11!F115%,ش12!G115,ش12!F115%),1)*100</f>
        <v>#NAME?</v>
      </c>
      <c r="G115" s="9">
        <f>INT(SUM(ش10!G115,ش10!F115%,ش11!G115,ش11!F115%,ش12!G115,ش12!F115%))</f>
        <v>0</v>
      </c>
      <c r="H115" s="132" t="e">
        <f ca="1">م3!J115</f>
        <v>#NAME?</v>
      </c>
      <c r="I115" s="133" t="e">
        <f ca="1">م3!K115</f>
        <v>#NAME?</v>
      </c>
      <c r="J115" s="130" t="e">
        <f t="shared" ca="1" si="6"/>
        <v>#NAME?</v>
      </c>
      <c r="K115" s="134" t="e">
        <f t="shared" ca="1" si="7"/>
        <v>#NAME?</v>
      </c>
    </row>
    <row r="116" spans="1:11" ht="20.149999999999999" customHeight="1">
      <c r="A116" s="128" t="str">
        <f>ش1!A116</f>
        <v>رسوم الإنتفاع بمواقف سيارات نقل الركاب والبضائع</v>
      </c>
      <c r="B116" s="467"/>
      <c r="C116" s="508"/>
      <c r="D116" s="508"/>
      <c r="E116" s="129">
        <v>19</v>
      </c>
      <c r="F116" s="36" t="e">
        <f ca="1">_mod2(SUM(ش10!G116,ش10!F116%,ش11!G116,ش11!F116%,ش12!G116,ش12!F116%),1)*100</f>
        <v>#NAME?</v>
      </c>
      <c r="G116" s="9">
        <f>INT(SUM(ش10!G116,ش10!F116%,ش11!G116,ش11!F116%,ش12!G116,ش12!F116%))</f>
        <v>0</v>
      </c>
      <c r="H116" s="132" t="e">
        <f ca="1">م3!J116</f>
        <v>#NAME?</v>
      </c>
      <c r="I116" s="133" t="e">
        <f ca="1">م3!K116</f>
        <v>#NAME?</v>
      </c>
      <c r="J116" s="130" t="e">
        <f t="shared" ca="1" si="6"/>
        <v>#NAME?</v>
      </c>
      <c r="K116" s="134" t="e">
        <f t="shared" ca="1" si="7"/>
        <v>#NAME?</v>
      </c>
    </row>
    <row r="117" spans="1:11" ht="20.149999999999999" customHeight="1">
      <c r="A117" s="128" t="str">
        <f>ش1!A117</f>
        <v>الرسم المقرر على حمولات وسائل نقل الأحجار والحصى والرمل</v>
      </c>
      <c r="B117" s="467"/>
      <c r="C117" s="508"/>
      <c r="D117" s="508"/>
      <c r="E117" s="129">
        <v>20</v>
      </c>
      <c r="F117" s="36" t="e">
        <f ca="1">_mod2(SUM(ش10!G117,ش10!F117%,ش11!G117,ش11!F117%,ش12!G117,ش12!F117%),1)*100</f>
        <v>#NAME?</v>
      </c>
      <c r="G117" s="9">
        <f>INT(SUM(ش10!G117,ش10!F117%,ش11!G117,ش11!F117%,ش12!G117,ش12!F117%))</f>
        <v>0</v>
      </c>
      <c r="H117" s="132" t="e">
        <f ca="1">م3!J117</f>
        <v>#NAME?</v>
      </c>
      <c r="I117" s="133" t="e">
        <f ca="1">م3!K117</f>
        <v>#NAME?</v>
      </c>
      <c r="J117" s="130" t="e">
        <f t="shared" ca="1" si="6"/>
        <v>#NAME?</v>
      </c>
      <c r="K117" s="134" t="e">
        <f t="shared" ca="1" si="7"/>
        <v>#NAME?</v>
      </c>
    </row>
    <row r="118" spans="1:11" ht="20.149999999999999" customHeight="1">
      <c r="A118" s="128" t="str">
        <f>ش1!A118</f>
        <v>الرسم المقرر على سيارات نقل الركاب براً</v>
      </c>
      <c r="B118" s="467"/>
      <c r="C118" s="508"/>
      <c r="D118" s="508"/>
      <c r="E118" s="129">
        <v>21</v>
      </c>
      <c r="F118" s="36" t="e">
        <f ca="1">_mod2(SUM(ش10!G118,ش10!F118%,ش11!G118,ش11!F118%,ش12!G118,ش12!F118%),1)*100</f>
        <v>#NAME?</v>
      </c>
      <c r="G118" s="9">
        <f>INT(SUM(ش10!G118,ش10!F118%,ش11!G118,ش11!F118%,ش12!G118,ش12!F118%))</f>
        <v>0</v>
      </c>
      <c r="H118" s="132" t="e">
        <f ca="1">م3!J118</f>
        <v>#NAME?</v>
      </c>
      <c r="I118" s="133" t="e">
        <f ca="1">م3!K118</f>
        <v>#NAME?</v>
      </c>
      <c r="J118" s="130" t="e">
        <f t="shared" ca="1" si="6"/>
        <v>#NAME?</v>
      </c>
      <c r="K118" s="134" t="e">
        <f t="shared" ca="1" si="7"/>
        <v>#NAME?</v>
      </c>
    </row>
    <row r="119" spans="1:11" ht="20.149999999999999" customHeight="1">
      <c r="A119" s="128" t="str">
        <f>ش1!A119</f>
        <v>الرسم المضاف على الرسوم المقررة على الطرود البريدية</v>
      </c>
      <c r="B119" s="467"/>
      <c r="C119" s="508"/>
      <c r="D119" s="508"/>
      <c r="E119" s="129">
        <v>22</v>
      </c>
      <c r="F119" s="36" t="e">
        <f ca="1">_mod2(SUM(ش10!G119,ش10!F119%,ش11!G119,ش11!F119%,ش12!G119,ش12!F119%),1)*100</f>
        <v>#NAME?</v>
      </c>
      <c r="G119" s="9">
        <f>INT(SUM(ش10!G119,ش10!F119%,ش11!G119,ش11!F119%,ش12!G119,ش12!F119%))</f>
        <v>0</v>
      </c>
      <c r="H119" s="132" t="e">
        <f ca="1">م3!J119</f>
        <v>#NAME?</v>
      </c>
      <c r="I119" s="133" t="e">
        <f ca="1">م3!K119</f>
        <v>#NAME?</v>
      </c>
      <c r="J119" s="130" t="e">
        <f t="shared" ca="1" si="6"/>
        <v>#NAME?</v>
      </c>
      <c r="K119" s="134" t="e">
        <f t="shared" ca="1" si="7"/>
        <v>#NAME?</v>
      </c>
    </row>
    <row r="120" spans="1:11" ht="20.149999999999999" customHeight="1" thickBot="1">
      <c r="A120" s="164" t="str">
        <f>ش1!A120</f>
        <v>مببعات عرضية أخرى للمنشآت غير السوقية</v>
      </c>
      <c r="B120" s="467"/>
      <c r="C120" s="508"/>
      <c r="D120" s="508"/>
      <c r="E120" s="137">
        <v>23</v>
      </c>
      <c r="F120" s="37" t="e">
        <f ca="1">_mod2(SUM(ش10!G120,ش10!F120%,ش11!G120,ش11!F120%,ش12!G120,ش12!F120%),1)*100</f>
        <v>#NAME?</v>
      </c>
      <c r="G120" s="10">
        <f>INT(SUM(ش10!G120,ش10!F120%,ش11!G120,ش11!F120%,ش12!G120,ش12!F120%))</f>
        <v>0</v>
      </c>
      <c r="H120" s="139" t="e">
        <f ca="1">م3!J120</f>
        <v>#NAME?</v>
      </c>
      <c r="I120" s="140" t="e">
        <f ca="1">م3!K120</f>
        <v>#NAME?</v>
      </c>
      <c r="J120" s="138" t="e">
        <f t="shared" ca="1" si="6"/>
        <v>#NAME?</v>
      </c>
      <c r="K120" s="141" t="e">
        <f t="shared" ca="1" si="7"/>
        <v>#NAME?</v>
      </c>
    </row>
    <row r="121" spans="1:11" ht="20.149999999999999" customHeight="1" thickBot="1">
      <c r="A121" s="276" t="str">
        <f>ش1!A121</f>
        <v>الغرامات والجزاءات والمصادرات</v>
      </c>
      <c r="B121" s="467"/>
      <c r="C121" s="115">
        <v>3</v>
      </c>
      <c r="D121" s="270"/>
      <c r="E121" s="270"/>
      <c r="F121" s="274" t="e">
        <f ca="1">(SUM(G122,G124)+SUM(F122,F124)%-G121)*100</f>
        <v>#NAME?</v>
      </c>
      <c r="G121" s="272" t="e">
        <f ca="1">INT(SUM(G122,G124)+(SUM(F122,F124))%)</f>
        <v>#NAME?</v>
      </c>
      <c r="H121" s="271" t="e">
        <f ca="1">(SUM(I122,I124)+SUM(H122,H124)%-I121)*100</f>
        <v>#NAME?</v>
      </c>
      <c r="I121" s="273" t="e">
        <f ca="1">INT(SUM(I122,I124)+(SUM(H122,H124))%)</f>
        <v>#NAME?</v>
      </c>
      <c r="J121" s="274" t="e">
        <f t="shared" ca="1" si="6"/>
        <v>#NAME?</v>
      </c>
      <c r="K121" s="275" t="e">
        <f t="shared" ca="1" si="7"/>
        <v>#NAME?</v>
      </c>
    </row>
    <row r="122" spans="1:11" ht="20.149999999999999" customHeight="1" thickBot="1">
      <c r="A122" s="263" t="str">
        <f>ش1!A122</f>
        <v>ايرادات الجزاءات</v>
      </c>
      <c r="B122" s="467"/>
      <c r="C122" s="504"/>
      <c r="D122" s="121">
        <v>1</v>
      </c>
      <c r="E122" s="281"/>
      <c r="F122" s="282" t="e">
        <f ca="1">(SUM(G123)+SUM(F123)%-G122)*100</f>
        <v>#NAME?</v>
      </c>
      <c r="G122" s="283" t="e">
        <f ca="1">INT(SUM(G123)+(SUM(F123))%)</f>
        <v>#NAME?</v>
      </c>
      <c r="H122" s="284" t="e">
        <f ca="1">(SUM(I123)+SUM(H123)%-I122)*100</f>
        <v>#NAME?</v>
      </c>
      <c r="I122" s="285" t="e">
        <f ca="1">INT(SUM(I123)+(SUM(H123))%)</f>
        <v>#NAME?</v>
      </c>
      <c r="J122" s="282" t="e">
        <f t="shared" ca="1" si="6"/>
        <v>#NAME?</v>
      </c>
      <c r="K122" s="286" t="e">
        <f t="shared" ca="1" si="7"/>
        <v>#NAME?</v>
      </c>
    </row>
    <row r="123" spans="1:11" ht="20.149999999999999" customHeight="1" thickBot="1">
      <c r="A123" s="143" t="str">
        <f>ش1!A123</f>
        <v>ايرادات الجزاءات</v>
      </c>
      <c r="B123" s="467"/>
      <c r="C123" s="505"/>
      <c r="D123" s="121"/>
      <c r="E123" s="121">
        <v>1</v>
      </c>
      <c r="F123" s="47" t="e">
        <f ca="1">_mod2(SUM(ش10!G123,ش10!F123%,ش11!G123,ش11!F123%,ش12!G123,ش12!F123%),1)*100</f>
        <v>#NAME?</v>
      </c>
      <c r="G123" s="16">
        <f>INT(SUM(ش10!G123,ش10!F123%,ش11!G123,ش11!F123%,ش12!G123,ش12!F123%))</f>
        <v>0</v>
      </c>
      <c r="H123" s="189" t="e">
        <f ca="1">م3!J123</f>
        <v>#NAME?</v>
      </c>
      <c r="I123" s="190" t="e">
        <f ca="1">م3!K123</f>
        <v>#NAME?</v>
      </c>
      <c r="J123" s="188" t="e">
        <f t="shared" ca="1" si="6"/>
        <v>#NAME?</v>
      </c>
      <c r="K123" s="191" t="e">
        <f t="shared" ca="1" si="7"/>
        <v>#NAME?</v>
      </c>
    </row>
    <row r="124" spans="1:11" ht="20.149999999999999" customHeight="1" thickBot="1">
      <c r="A124" s="263" t="str">
        <f>ش1!A124</f>
        <v>الغرامات والمصادرات</v>
      </c>
      <c r="B124" s="467"/>
      <c r="C124" s="505"/>
      <c r="D124" s="144">
        <v>2</v>
      </c>
      <c r="E124" s="270"/>
      <c r="F124" s="274" t="e">
        <f ca="1">(SUM(G125:G126)+SUM(F125:F126)%-G124)*100</f>
        <v>#NAME?</v>
      </c>
      <c r="G124" s="272" t="e">
        <f ca="1">INT(SUM(G125:G126)+(SUM(F125:F126))%)</f>
        <v>#NAME?</v>
      </c>
      <c r="H124" s="271" t="e">
        <f ca="1">(SUM(I125:I126)+SUM(H125:H126)%-I124)*100</f>
        <v>#NAME?</v>
      </c>
      <c r="I124" s="273" t="e">
        <f ca="1">INT(SUM(I125:I126)+(SUM(H125:H126))%)</f>
        <v>#NAME?</v>
      </c>
      <c r="J124" s="274" t="e">
        <f t="shared" ca="1" si="6"/>
        <v>#NAME?</v>
      </c>
      <c r="K124" s="275" t="e">
        <f t="shared" ca="1" si="7"/>
        <v>#NAME?</v>
      </c>
    </row>
    <row r="125" spans="1:11" ht="20.149999999999999" customHeight="1">
      <c r="A125" s="157" t="str">
        <f>ش1!A125</f>
        <v>الغرامات والمصادرات (محلية)</v>
      </c>
      <c r="B125" s="467"/>
      <c r="C125" s="505"/>
      <c r="D125" s="516"/>
      <c r="E125" s="158">
        <v>1</v>
      </c>
      <c r="F125" s="40" t="e">
        <f ca="1">_mod2(SUM(ش10!G125,ش10!F125%,ش11!G125,ش11!F125%,ش12!G125,ش12!F125%),1)*100</f>
        <v>#NAME?</v>
      </c>
      <c r="G125" s="13">
        <f>INT(SUM(ش10!G125,ش10!F125%,ش11!G125,ش11!F125%,ش12!G125,ش12!F125%))</f>
        <v>0</v>
      </c>
      <c r="H125" s="161" t="e">
        <f ca="1">م3!J125</f>
        <v>#NAME?</v>
      </c>
      <c r="I125" s="162" t="e">
        <f ca="1">م3!K125</f>
        <v>#NAME?</v>
      </c>
      <c r="J125" s="159" t="e">
        <f t="shared" ca="1" si="6"/>
        <v>#NAME?</v>
      </c>
      <c r="K125" s="163" t="e">
        <f t="shared" ca="1" si="7"/>
        <v>#NAME?</v>
      </c>
    </row>
    <row r="126" spans="1:11" ht="20.149999999999999" customHeight="1" thickBot="1">
      <c r="A126" s="164" t="str">
        <f>ش1!A126</f>
        <v>الغرامات والمصادرات المشتركة الأخرى</v>
      </c>
      <c r="B126" s="467"/>
      <c r="C126" s="506"/>
      <c r="D126" s="508"/>
      <c r="E126" s="137">
        <v>4</v>
      </c>
      <c r="F126" s="37" t="e">
        <f ca="1">_mod2(SUM(ش10!G126,ش10!F126%,ش11!G126,ش11!F126%,ش12!G126,ش12!F126%),1)*100</f>
        <v>#NAME?</v>
      </c>
      <c r="G126" s="10">
        <f>INT(SUM(ش10!G126,ش10!F126%,ش11!G126,ش11!F126%,ش12!G126,ش12!F126%))</f>
        <v>0</v>
      </c>
      <c r="H126" s="139" t="e">
        <f ca="1">م3!J126</f>
        <v>#NAME?</v>
      </c>
      <c r="I126" s="140" t="e">
        <f ca="1">م3!K126</f>
        <v>#NAME?</v>
      </c>
      <c r="J126" s="138" t="e">
        <f t="shared" ca="1" si="6"/>
        <v>#NAME?</v>
      </c>
      <c r="K126" s="141" t="e">
        <f t="shared" ca="1" si="7"/>
        <v>#NAME?</v>
      </c>
    </row>
    <row r="127" spans="1:11" ht="20.149999999999999" customHeight="1" thickBot="1">
      <c r="A127" s="276" t="str">
        <f>ش1!A127</f>
        <v>التحويلات الطوعية بخلاف المنح</v>
      </c>
      <c r="B127" s="467"/>
      <c r="C127" s="115">
        <v>4</v>
      </c>
      <c r="D127" s="270"/>
      <c r="E127" s="270"/>
      <c r="F127" s="274" t="e">
        <f ca="1">(SUM(G128,G131)+SUM(F128,F131)%-G127)*100</f>
        <v>#NAME?</v>
      </c>
      <c r="G127" s="272" t="e">
        <f ca="1">INT(SUM(G128,G131)+(SUM(F128,F131))%)</f>
        <v>#NAME?</v>
      </c>
      <c r="H127" s="271" t="e">
        <f ca="1">(SUM(I128,I131)+SUM(H128,H131)%-I127)*100</f>
        <v>#NAME?</v>
      </c>
      <c r="I127" s="273" t="e">
        <f ca="1">INT(SUM(I128,I131)+(SUM(H128,H131))%)</f>
        <v>#NAME?</v>
      </c>
      <c r="J127" s="274" t="e">
        <f t="shared" ca="1" si="6"/>
        <v>#NAME?</v>
      </c>
      <c r="K127" s="275" t="e">
        <f t="shared" ca="1" si="7"/>
        <v>#NAME?</v>
      </c>
    </row>
    <row r="128" spans="1:11" ht="20.149999999999999" customHeight="1" thickBot="1">
      <c r="A128" s="263" t="str">
        <f>ش1!A128</f>
        <v>التحويلات الطوعية الجارية بخلاف المنح</v>
      </c>
      <c r="B128" s="467"/>
      <c r="C128" s="504"/>
      <c r="D128" s="121">
        <v>1</v>
      </c>
      <c r="E128" s="270"/>
      <c r="F128" s="274" t="e">
        <f ca="1">(SUM(G129:G130)+SUM(F129:F130)%-G128)*100</f>
        <v>#NAME?</v>
      </c>
      <c r="G128" s="272" t="e">
        <f ca="1">INT(SUM(G129:G130)+(SUM(F129:F130))%)</f>
        <v>#NAME?</v>
      </c>
      <c r="H128" s="271" t="e">
        <f ca="1">(SUM(I129:I130)+SUM(H129:H130)%-I128)*100</f>
        <v>#NAME?</v>
      </c>
      <c r="I128" s="273" t="e">
        <f ca="1">INT(SUM(I129:I130)+(SUM(H129:H130))%)</f>
        <v>#NAME?</v>
      </c>
      <c r="J128" s="274" t="e">
        <f t="shared" ca="1" si="6"/>
        <v>#NAME?</v>
      </c>
      <c r="K128" s="275" t="e">
        <f t="shared" ca="1" si="7"/>
        <v>#NAME?</v>
      </c>
    </row>
    <row r="129" spans="1:11" ht="20.149999999999999" customHeight="1">
      <c r="A129" s="157" t="str">
        <f>ش1!A129</f>
        <v>التحويلات الطوعية الجارية بخلاف المنح من المقيمين</v>
      </c>
      <c r="B129" s="467"/>
      <c r="C129" s="505"/>
      <c r="D129" s="504"/>
      <c r="E129" s="123">
        <v>1</v>
      </c>
      <c r="F129" s="35" t="e">
        <f ca="1">_mod2(SUM(ش10!G129,ش10!F129%,ش11!G129,ش11!F129%,ش12!G129,ش12!F129%),1)*100</f>
        <v>#NAME?</v>
      </c>
      <c r="G129" s="8">
        <f>INT(SUM(ش10!G129,ش10!F129%,ش11!G129,ش11!F129%,ش12!G129,ش12!F129%))</f>
        <v>0</v>
      </c>
      <c r="H129" s="125" t="e">
        <f ca="1">م3!J129</f>
        <v>#NAME?</v>
      </c>
      <c r="I129" s="126" t="e">
        <f ca="1">م3!K129</f>
        <v>#NAME?</v>
      </c>
      <c r="J129" s="124" t="e">
        <f t="shared" ca="1" si="6"/>
        <v>#NAME?</v>
      </c>
      <c r="K129" s="127" t="e">
        <f t="shared" ca="1" si="7"/>
        <v>#NAME?</v>
      </c>
    </row>
    <row r="130" spans="1:11" ht="20.149999999999999" customHeight="1" thickBot="1">
      <c r="A130" s="164" t="str">
        <f>ش1!A130</f>
        <v>التحويلات الطوعية الجارية بخلاف المنح من غير المقيمين</v>
      </c>
      <c r="B130" s="467"/>
      <c r="C130" s="505"/>
      <c r="D130" s="508"/>
      <c r="E130" s="137">
        <v>2</v>
      </c>
      <c r="F130" s="37" t="e">
        <f ca="1">_mod2(SUM(ش10!G130,ش10!F130%,ش11!G130,ش11!F130%,ش12!G130,ش12!F130%),1)*100</f>
        <v>#NAME?</v>
      </c>
      <c r="G130" s="10">
        <f>INT(SUM(ش10!G130,ش10!F130%,ش11!G130,ش11!F130%,ش12!G130,ش12!F130%))</f>
        <v>0</v>
      </c>
      <c r="H130" s="139" t="e">
        <f ca="1">م3!J130</f>
        <v>#NAME?</v>
      </c>
      <c r="I130" s="140" t="e">
        <f ca="1">م3!K130</f>
        <v>#NAME?</v>
      </c>
      <c r="J130" s="138" t="e">
        <f t="shared" ca="1" si="6"/>
        <v>#NAME?</v>
      </c>
      <c r="K130" s="141" t="e">
        <f t="shared" ca="1" si="7"/>
        <v>#NAME?</v>
      </c>
    </row>
    <row r="131" spans="1:11" ht="20.149999999999999" customHeight="1" thickBot="1">
      <c r="A131" s="276" t="str">
        <f>ش1!A131</f>
        <v>التحويلات الطوعية الرأسمالية بخلاف المنح</v>
      </c>
      <c r="B131" s="467"/>
      <c r="C131" s="505"/>
      <c r="D131" s="115">
        <v>2</v>
      </c>
      <c r="E131" s="270"/>
      <c r="F131" s="274" t="e">
        <f ca="1">(SUM(G132:G133)+SUM(F132:F133)%-G131)*100</f>
        <v>#NAME?</v>
      </c>
      <c r="G131" s="272" t="e">
        <f ca="1">INT(SUM(G132:G133)+(SUM(F132:F133))%)</f>
        <v>#NAME?</v>
      </c>
      <c r="H131" s="271" t="e">
        <f ca="1">(SUM(I132:I133)+SUM(H132:H133)%-I131)*100</f>
        <v>#NAME?</v>
      </c>
      <c r="I131" s="273" t="e">
        <f ca="1">INT(SUM(I132:I133)+(SUM(H132:H133))%)</f>
        <v>#NAME?</v>
      </c>
      <c r="J131" s="274" t="e">
        <f t="shared" ca="1" si="6"/>
        <v>#NAME?</v>
      </c>
      <c r="K131" s="275" t="e">
        <f t="shared" ca="1" si="7"/>
        <v>#NAME?</v>
      </c>
    </row>
    <row r="132" spans="1:11" ht="20.149999999999999" customHeight="1">
      <c r="A132" s="157" t="str">
        <f>ش1!A132</f>
        <v>التحويلات الطوعية الرأسمالية بخلاف المنح من المقيمين</v>
      </c>
      <c r="B132" s="467"/>
      <c r="C132" s="505"/>
      <c r="D132" s="504"/>
      <c r="E132" s="123">
        <v>1</v>
      </c>
      <c r="F132" s="35" t="e">
        <f ca="1">_mod2(SUM(ش10!G132,ش10!F132%,ش11!G132,ش11!F132%,ش12!G132,ش12!F132%),1)*100</f>
        <v>#NAME?</v>
      </c>
      <c r="G132" s="8">
        <f>INT(SUM(ش10!G132,ش10!F132%,ش11!G132,ش11!F132%,ش12!G132,ش12!F132%))</f>
        <v>0</v>
      </c>
      <c r="H132" s="125" t="e">
        <f ca="1">م3!J132</f>
        <v>#NAME?</v>
      </c>
      <c r="I132" s="126" t="e">
        <f ca="1">م3!K132</f>
        <v>#NAME?</v>
      </c>
      <c r="J132" s="124" t="e">
        <f t="shared" ca="1" si="6"/>
        <v>#NAME?</v>
      </c>
      <c r="K132" s="127" t="e">
        <f t="shared" ca="1" si="7"/>
        <v>#NAME?</v>
      </c>
    </row>
    <row r="133" spans="1:11" ht="20.149999999999999" customHeight="1" thickBot="1">
      <c r="A133" s="164" t="str">
        <f>ش1!A133</f>
        <v>التحويلات الطوعية الرأسمالية بخلاف المنح من غير المقيمين</v>
      </c>
      <c r="B133" s="467"/>
      <c r="C133" s="508"/>
      <c r="D133" s="508"/>
      <c r="E133" s="137">
        <v>2</v>
      </c>
      <c r="F133" s="37" t="e">
        <f ca="1">_mod2(SUM(ش10!G133,ش10!F133%,ش11!G133,ش11!F133%,ش12!G133,ش12!F133%),1)*100</f>
        <v>#NAME?</v>
      </c>
      <c r="G133" s="10">
        <f>INT(SUM(ش10!G133,ش10!F133%,ش11!G133,ش11!F133%,ش12!G133,ش12!F133%))</f>
        <v>0</v>
      </c>
      <c r="H133" s="139" t="e">
        <f ca="1">م3!J133</f>
        <v>#NAME?</v>
      </c>
      <c r="I133" s="140" t="e">
        <f ca="1">م3!K133</f>
        <v>#NAME?</v>
      </c>
      <c r="J133" s="138" t="e">
        <f t="shared" ca="1" si="6"/>
        <v>#NAME?</v>
      </c>
      <c r="K133" s="141" t="e">
        <f t="shared" ca="1" si="7"/>
        <v>#NAME?</v>
      </c>
    </row>
    <row r="134" spans="1:11" ht="20.149999999999999" customHeight="1" thickBot="1">
      <c r="A134" s="276" t="str">
        <f>ش1!A134</f>
        <v>إيرادات أخرى متنوعة</v>
      </c>
      <c r="B134" s="467"/>
      <c r="C134" s="115">
        <v>5</v>
      </c>
      <c r="D134" s="270"/>
      <c r="E134" s="270"/>
      <c r="F134" s="274" t="e">
        <f ca="1">(SUM(G135)+SUM(F135)%-G134)*100</f>
        <v>#NAME?</v>
      </c>
      <c r="G134" s="272" t="e">
        <f ca="1">INT(SUM(G135)+(SUM(F135))%)</f>
        <v>#NAME?</v>
      </c>
      <c r="H134" s="271" t="e">
        <f ca="1">(SUM(I135)+SUM(H135)%-I134)*100</f>
        <v>#NAME?</v>
      </c>
      <c r="I134" s="273" t="e">
        <f ca="1">INT(SUM(I135)+(SUM(H135))%)</f>
        <v>#NAME?</v>
      </c>
      <c r="J134" s="274" t="e">
        <f t="shared" ca="1" si="6"/>
        <v>#NAME?</v>
      </c>
      <c r="K134" s="275" t="e">
        <f t="shared" ca="1" si="7"/>
        <v>#NAME?</v>
      </c>
    </row>
    <row r="135" spans="1:11" ht="20.149999999999999" customHeight="1" thickBot="1">
      <c r="A135" s="263" t="str">
        <f>ش1!A135</f>
        <v>ايرادات أخرى متنوعة</v>
      </c>
      <c r="B135" s="467"/>
      <c r="C135" s="476"/>
      <c r="D135" s="144">
        <v>1</v>
      </c>
      <c r="E135" s="270"/>
      <c r="F135" s="274" t="e">
        <f ca="1">(SUM(G136:G139)+SUM(F136:F139)%-G135)*100</f>
        <v>#NAME?</v>
      </c>
      <c r="G135" s="272" t="e">
        <f ca="1">INT(SUM(G136:G139)+(SUM(F136:F139))%)</f>
        <v>#NAME?</v>
      </c>
      <c r="H135" s="271" t="e">
        <f ca="1">(SUM(I136:I139)+SUM(H136:H139)%-I135)*100</f>
        <v>#NAME?</v>
      </c>
      <c r="I135" s="273" t="e">
        <f ca="1">INT(SUM(I136:I139)+(SUM(H136:H139))%)</f>
        <v>#NAME?</v>
      </c>
      <c r="J135" s="274" t="e">
        <f t="shared" ca="1" si="6"/>
        <v>#NAME?</v>
      </c>
      <c r="K135" s="275" t="e">
        <f t="shared" ca="1" si="7"/>
        <v>#NAME?</v>
      </c>
    </row>
    <row r="136" spans="1:11" ht="20.149999999999999" customHeight="1">
      <c r="A136" s="157" t="str">
        <f>ش1!A136</f>
        <v>الخردة والنفايات</v>
      </c>
      <c r="B136" s="467"/>
      <c r="C136" s="476"/>
      <c r="D136" s="504"/>
      <c r="E136" s="123">
        <v>2</v>
      </c>
      <c r="F136" s="35" t="e">
        <f ca="1">_mod2(SUM(ش10!G136,ش10!F136%,ش11!G136,ش11!F136%,ش12!G136,ش12!F136%),1)*100</f>
        <v>#NAME?</v>
      </c>
      <c r="G136" s="8">
        <f>INT(SUM(ش10!G136,ش10!F136%,ش11!G136,ش11!F136%,ش12!G136,ش12!F136%))</f>
        <v>0</v>
      </c>
      <c r="H136" s="125" t="e">
        <f ca="1">م3!J136</f>
        <v>#NAME?</v>
      </c>
      <c r="I136" s="126" t="e">
        <f ca="1">م3!K136</f>
        <v>#NAME?</v>
      </c>
      <c r="J136" s="124" t="e">
        <f t="shared" ca="1" si="6"/>
        <v>#NAME?</v>
      </c>
      <c r="K136" s="127" t="e">
        <f t="shared" ca="1" si="7"/>
        <v>#NAME?</v>
      </c>
    </row>
    <row r="137" spans="1:11" ht="20.149999999999999" customHeight="1">
      <c r="A137" s="128" t="str">
        <f>ش1!A137</f>
        <v>تعويضات إتلاف ممتلكات حكومية بخلاف المتحصلات الناشئة عن دعاوي قضائية</v>
      </c>
      <c r="B137" s="467"/>
      <c r="C137" s="476"/>
      <c r="D137" s="505"/>
      <c r="E137" s="129">
        <v>3</v>
      </c>
      <c r="F137" s="36" t="e">
        <f ca="1">_mod2(SUM(ش10!G137,ش10!F137%,ش11!G137,ش11!F137%,ش12!G137,ش12!F137%),1)*100</f>
        <v>#NAME?</v>
      </c>
      <c r="G137" s="9">
        <f>INT(SUM(ش10!G137,ش10!F137%,ش11!G137,ش11!F137%,ش12!G137,ش12!F137%))</f>
        <v>0</v>
      </c>
      <c r="H137" s="132" t="e">
        <f ca="1">م3!J137</f>
        <v>#NAME?</v>
      </c>
      <c r="I137" s="133" t="e">
        <f ca="1">م3!K137</f>
        <v>#NAME?</v>
      </c>
      <c r="J137" s="130" t="e">
        <f t="shared" ca="1" si="6"/>
        <v>#NAME?</v>
      </c>
      <c r="K137" s="134" t="e">
        <f t="shared" ca="1" si="7"/>
        <v>#NAME?</v>
      </c>
    </row>
    <row r="138" spans="1:11" ht="20.149999999999999" customHeight="1">
      <c r="A138" s="128" t="str">
        <f>ش1!A138</f>
        <v>المسترد من نفقات الموازنة عن سنين سابقة</v>
      </c>
      <c r="B138" s="467"/>
      <c r="C138" s="476"/>
      <c r="D138" s="505"/>
      <c r="E138" s="129">
        <v>4</v>
      </c>
      <c r="F138" s="36" t="e">
        <f ca="1">_mod2(SUM(ش10!G138,ش10!F138%,ش11!G138,ش11!F138%,ش12!G138,ش12!F138%),1)*100</f>
        <v>#NAME?</v>
      </c>
      <c r="G138" s="9">
        <f>INT(SUM(ش10!G138,ش10!F138%,ش11!G138,ش11!F138%,ش12!G138,ش12!F138%))</f>
        <v>0</v>
      </c>
      <c r="H138" s="132" t="e">
        <f ca="1">م3!J138</f>
        <v>#NAME?</v>
      </c>
      <c r="I138" s="133" t="e">
        <f ca="1">م3!K138</f>
        <v>#NAME?</v>
      </c>
      <c r="J138" s="130" t="e">
        <f t="shared" ca="1" si="6"/>
        <v>#NAME?</v>
      </c>
      <c r="K138" s="134" t="e">
        <f t="shared" ca="1" si="7"/>
        <v>#NAME?</v>
      </c>
    </row>
    <row r="139" spans="1:11" ht="20.149999999999999" customHeight="1" thickBot="1">
      <c r="A139" s="145" t="str">
        <f>ش1!A139</f>
        <v>إيرادات متنوعة أخرى</v>
      </c>
      <c r="B139" s="468"/>
      <c r="C139" s="477"/>
      <c r="D139" s="515"/>
      <c r="E139" s="147">
        <v>5</v>
      </c>
      <c r="F139" s="39" t="e">
        <f ca="1">_mod2(SUM(ش10!G139,ش10!F139%,ش11!G139,ش11!F139%,ش12!G139,ش12!F139%),1)*100</f>
        <v>#NAME?</v>
      </c>
      <c r="G139" s="12">
        <f>INT(SUM(ش10!G139,ش10!F139%,ش11!G139,ش11!F139%,ش12!G139,ش12!F139%))</f>
        <v>0</v>
      </c>
      <c r="H139" s="150" t="e">
        <f ca="1">م3!J139</f>
        <v>#NAME?</v>
      </c>
      <c r="I139" s="151" t="e">
        <f ca="1">م3!K139</f>
        <v>#NAME?</v>
      </c>
      <c r="J139" s="148" t="e">
        <f t="shared" ca="1" si="6"/>
        <v>#NAME?</v>
      </c>
      <c r="K139" s="152" t="e">
        <f t="shared" ca="1" si="7"/>
        <v>#NAME?</v>
      </c>
    </row>
    <row r="140" spans="1:11" ht="6" customHeight="1" thickTop="1" thickBot="1">
      <c r="A140" s="55"/>
      <c r="B140" s="114"/>
      <c r="C140" s="153"/>
      <c r="D140" s="201"/>
      <c r="E140" s="201"/>
      <c r="F140" s="154"/>
      <c r="G140" s="155"/>
      <c r="H140" s="154"/>
      <c r="I140" s="155"/>
      <c r="J140" s="154"/>
      <c r="K140" s="155"/>
    </row>
    <row r="141" spans="1:11" ht="24" customHeight="1" thickTop="1" thickBot="1">
      <c r="A141" s="109" t="e">
        <f ca="1">$A$1</f>
        <v>#NAME?</v>
      </c>
      <c r="D141" s="484">
        <v>4</v>
      </c>
      <c r="E141" s="485"/>
      <c r="F141" s="489" t="str">
        <f>$F$1</f>
        <v xml:space="preserve"> المدة الرابعة2024م </v>
      </c>
      <c r="G141" s="488"/>
      <c r="H141" s="488" t="str">
        <f>$H$1</f>
        <v>القاهرة</v>
      </c>
      <c r="I141" s="488"/>
      <c r="J141" s="488"/>
      <c r="K141" s="488"/>
    </row>
    <row r="142" spans="1:11" ht="25" customHeight="1" thickTop="1">
      <c r="A142" s="461" t="str">
        <f>$A$2</f>
        <v>بيان مفرادات الموارد العامة</v>
      </c>
      <c r="B142" s="478" t="str">
        <f>$B$2</f>
        <v>الباب</v>
      </c>
      <c r="C142" s="478" t="str">
        <f>$C$2</f>
        <v>الفصل</v>
      </c>
      <c r="D142" s="478" t="str">
        <f>$D$2</f>
        <v>البند</v>
      </c>
      <c r="E142" s="478" t="str">
        <f>$E$2</f>
        <v>النوع</v>
      </c>
      <c r="F142" s="486" t="str">
        <f>$F$2</f>
        <v>المدة الجارية</v>
      </c>
      <c r="G142" s="487">
        <f>G$2</f>
        <v>0</v>
      </c>
      <c r="H142" s="486" t="str">
        <f>$H$2</f>
        <v>المدة السابقة</v>
      </c>
      <c r="I142" s="487">
        <f>I$2</f>
        <v>0</v>
      </c>
      <c r="J142" s="493" t="str">
        <f>$J$2</f>
        <v>الجملة</v>
      </c>
      <c r="K142" s="494">
        <f>K$2</f>
        <v>0</v>
      </c>
    </row>
    <row r="143" spans="1:11" ht="25" customHeight="1" thickBot="1">
      <c r="A143" s="462"/>
      <c r="B143" s="479"/>
      <c r="C143" s="479"/>
      <c r="D143" s="479"/>
      <c r="E143" s="479"/>
      <c r="F143" s="277" t="str">
        <f>$F$3</f>
        <v>ف</v>
      </c>
      <c r="G143" s="278" t="str">
        <f>$G$3</f>
        <v>ريــــــــــــــال</v>
      </c>
      <c r="H143" s="277" t="str">
        <f>$H$3</f>
        <v>ف</v>
      </c>
      <c r="I143" s="278" t="str">
        <f>$I$3</f>
        <v>ريــــــــــــــــــال</v>
      </c>
      <c r="J143" s="279" t="str">
        <f>$J$3</f>
        <v>ف</v>
      </c>
      <c r="K143" s="280" t="str">
        <f>$K$3</f>
        <v>ريــــــــــــــــــال</v>
      </c>
    </row>
    <row r="144" spans="1:11" ht="31.5" customHeight="1" thickTop="1" thickBot="1">
      <c r="A144" s="262" t="str">
        <f>ش1!A144</f>
        <v>التصرف في الأصول غير المالية</v>
      </c>
      <c r="B144" s="173">
        <v>4</v>
      </c>
      <c r="C144" s="288"/>
      <c r="D144" s="288"/>
      <c r="E144" s="264"/>
      <c r="F144" s="268" t="e">
        <f ca="1">(SUM(G145,G158)+SUM(F145,F158)%-G144)*100</f>
        <v>#NAME?</v>
      </c>
      <c r="G144" s="266" t="e">
        <f ca="1">INT(SUM(G145,G158)+(SUM(F145,F158))%)</f>
        <v>#NAME?</v>
      </c>
      <c r="H144" s="265" t="e">
        <f ca="1">(SUM(I145,I158)+SUM(H145,H158)%-I144)*100</f>
        <v>#NAME?</v>
      </c>
      <c r="I144" s="266" t="e">
        <f ca="1">INT(SUM(I145,I158)+(SUM(H145,H158))%)</f>
        <v>#NAME?</v>
      </c>
      <c r="J144" s="265" t="e">
        <f t="shared" ref="J144:J164" ca="1" si="8">(SUM(G144,I144)+SUM(F144,H144)%-K144)*100</f>
        <v>#NAME?</v>
      </c>
      <c r="K144" s="269" t="e">
        <f t="shared" ref="K144:K164" ca="1" si="9">INT(SUM(G144,I144)+SUM(F144,H144)%)</f>
        <v>#NAME?</v>
      </c>
    </row>
    <row r="145" spans="1:11" ht="31.5" customHeight="1" thickBot="1">
      <c r="A145" s="263" t="str">
        <f>ش1!A145</f>
        <v>التصرف في الأصول الثابتة</v>
      </c>
      <c r="B145" s="499" t="s">
        <v>20</v>
      </c>
      <c r="C145" s="197">
        <v>1</v>
      </c>
      <c r="D145" s="289"/>
      <c r="E145" s="270"/>
      <c r="F145" s="274" t="e">
        <f ca="1">(SUM(G146,G150,G154)+SUM(F146,F150,F154)%-G145)*100</f>
        <v>#NAME?</v>
      </c>
      <c r="G145" s="272" t="e">
        <f ca="1">INT(SUM(G146,G150,G154)+(SUM(F146,F150,F154))%)</f>
        <v>#NAME?</v>
      </c>
      <c r="H145" s="271" t="e">
        <f ca="1">(SUM(I146,I150,I154)+SUM(H146,H150,H154)%-I145)*100</f>
        <v>#NAME?</v>
      </c>
      <c r="I145" s="272" t="e">
        <f ca="1">INT(SUM(I146,I150,I154)+(SUM(H146,H150,H154))%)</f>
        <v>#NAME?</v>
      </c>
      <c r="J145" s="271" t="e">
        <f t="shared" ca="1" si="8"/>
        <v>#NAME?</v>
      </c>
      <c r="K145" s="275" t="e">
        <f t="shared" ca="1" si="9"/>
        <v>#NAME?</v>
      </c>
    </row>
    <row r="146" spans="1:11" ht="31.5" customHeight="1" thickBot="1">
      <c r="A146" s="263" t="str">
        <f>ش1!A146</f>
        <v>مبيعات المباني والإنشاءات</v>
      </c>
      <c r="B146" s="499"/>
      <c r="C146" s="512"/>
      <c r="D146" s="197">
        <v>1</v>
      </c>
      <c r="E146" s="270"/>
      <c r="F146" s="274" t="e">
        <f ca="1">(SUM(G147:G149)+SUM(F147:F149)%-G146)*100</f>
        <v>#NAME?</v>
      </c>
      <c r="G146" s="272" t="e">
        <f ca="1">INT(SUM(G147:G149)+(SUM(F147:F149))%)</f>
        <v>#NAME?</v>
      </c>
      <c r="H146" s="271" t="e">
        <f ca="1">(SUM(I147:I149)+SUM(H147:H149)%-I146)*100</f>
        <v>#NAME?</v>
      </c>
      <c r="I146" s="272" t="e">
        <f ca="1">INT(SUM(I147:I149)+(SUM(H147:H149))%)</f>
        <v>#NAME?</v>
      </c>
      <c r="J146" s="271" t="e">
        <f t="shared" ca="1" si="8"/>
        <v>#NAME?</v>
      </c>
      <c r="K146" s="275" t="e">
        <f t="shared" ca="1" si="9"/>
        <v>#NAME?</v>
      </c>
    </row>
    <row r="147" spans="1:11" ht="31.5" customHeight="1">
      <c r="A147" s="157" t="str">
        <f>ش1!A147</f>
        <v>مبيعات المباني السكنية</v>
      </c>
      <c r="B147" s="499"/>
      <c r="C147" s="513"/>
      <c r="D147" s="512"/>
      <c r="E147" s="158">
        <v>1</v>
      </c>
      <c r="F147" s="40" t="e">
        <f ca="1">_mod2(SUM(ش10!G147,ش10!F147%,ش11!G147,ش11!F147%,ش12!G147,ش12!F147%),1)*100</f>
        <v>#NAME?</v>
      </c>
      <c r="G147" s="13">
        <f>INT(SUM(ش10!G147,ش10!F147%,ش11!G147,ش11!F147%,ش12!G147,ش12!F147%))</f>
        <v>0</v>
      </c>
      <c r="H147" s="161" t="e">
        <f ca="1">م3!J147</f>
        <v>#NAME?</v>
      </c>
      <c r="I147" s="160" t="e">
        <f ca="1">م3!K147</f>
        <v>#NAME?</v>
      </c>
      <c r="J147" s="161" t="e">
        <f t="shared" ca="1" si="8"/>
        <v>#NAME?</v>
      </c>
      <c r="K147" s="163" t="e">
        <f t="shared" ca="1" si="9"/>
        <v>#NAME?</v>
      </c>
    </row>
    <row r="148" spans="1:11" ht="31.5" customHeight="1">
      <c r="A148" s="128" t="str">
        <f>ش1!A148</f>
        <v>مبيعات المباني غير السكنية</v>
      </c>
      <c r="B148" s="499"/>
      <c r="C148" s="513"/>
      <c r="D148" s="513"/>
      <c r="E148" s="129">
        <v>2</v>
      </c>
      <c r="F148" s="36" t="e">
        <f ca="1">_mod2(SUM(ش10!G148,ش10!F148%,ش11!G148,ش11!F148%,ش12!G148,ش12!F148%),1)*100</f>
        <v>#NAME?</v>
      </c>
      <c r="G148" s="9">
        <f>INT(SUM(ش10!G148,ش10!F148%,ش11!G148,ش11!F148%,ش12!G148,ش12!F148%))</f>
        <v>0</v>
      </c>
      <c r="H148" s="132" t="e">
        <f ca="1">م3!J148</f>
        <v>#NAME?</v>
      </c>
      <c r="I148" s="131" t="e">
        <f ca="1">م3!K148</f>
        <v>#NAME?</v>
      </c>
      <c r="J148" s="132" t="e">
        <f t="shared" ca="1" si="8"/>
        <v>#NAME?</v>
      </c>
      <c r="K148" s="134" t="e">
        <f t="shared" ca="1" si="9"/>
        <v>#NAME?</v>
      </c>
    </row>
    <row r="149" spans="1:11" ht="31.5" customHeight="1" thickBot="1">
      <c r="A149" s="164" t="str">
        <f>ش1!A149</f>
        <v>مبيعات الإنشاءات الأخرى</v>
      </c>
      <c r="B149" s="499"/>
      <c r="C149" s="513"/>
      <c r="D149" s="514"/>
      <c r="E149" s="142">
        <v>3</v>
      </c>
      <c r="F149" s="41" t="e">
        <f ca="1">_mod2(SUM(ش10!G149,ش10!F149%,ش11!G149,ش11!F149%,ش12!G149,ش12!F149%),1)*100</f>
        <v>#NAME?</v>
      </c>
      <c r="G149" s="14">
        <f>INT(SUM(ش10!G149,ش10!F149%,ش11!G149,ش11!F149%,ش12!G149,ش12!F149%))</f>
        <v>0</v>
      </c>
      <c r="H149" s="167" t="e">
        <f ca="1">م3!J149</f>
        <v>#NAME?</v>
      </c>
      <c r="I149" s="166" t="e">
        <f ca="1">م3!K149</f>
        <v>#NAME?</v>
      </c>
      <c r="J149" s="167" t="e">
        <f t="shared" ca="1" si="8"/>
        <v>#NAME?</v>
      </c>
      <c r="K149" s="169" t="e">
        <f t="shared" ca="1" si="9"/>
        <v>#NAME?</v>
      </c>
    </row>
    <row r="150" spans="1:11" ht="31.5" customHeight="1" thickBot="1">
      <c r="A150" s="287" t="str">
        <f>ش1!A150</f>
        <v>مبيعات الماكينات والمعدات</v>
      </c>
      <c r="B150" s="499"/>
      <c r="C150" s="513"/>
      <c r="D150" s="198">
        <v>2</v>
      </c>
      <c r="E150" s="270"/>
      <c r="F150" s="274" t="e">
        <f ca="1">(SUM(G151:G153)+SUM(F151:F153)%-G150)*100</f>
        <v>#NAME?</v>
      </c>
      <c r="G150" s="272" t="e">
        <f ca="1">INT(SUM(G151:G153)+(SUM(F151:F153))%)</f>
        <v>#NAME?</v>
      </c>
      <c r="H150" s="271" t="e">
        <f ca="1">(SUM(I151:I153)+SUM(H151:H153)%-I150)*100</f>
        <v>#NAME?</v>
      </c>
      <c r="I150" s="272" t="e">
        <f ca="1">INT(SUM(I151:I153)+(SUM(H151:H153))%)</f>
        <v>#NAME?</v>
      </c>
      <c r="J150" s="271" t="e">
        <f t="shared" ca="1" si="8"/>
        <v>#NAME?</v>
      </c>
      <c r="K150" s="275" t="e">
        <f t="shared" ca="1" si="9"/>
        <v>#NAME?</v>
      </c>
    </row>
    <row r="151" spans="1:11" ht="31.5" customHeight="1">
      <c r="A151" s="157" t="str">
        <f>ش1!A151</f>
        <v>مبيعات المركبات ووسائل النقل</v>
      </c>
      <c r="B151" s="499"/>
      <c r="C151" s="513"/>
      <c r="D151" s="513"/>
      <c r="E151" s="158">
        <v>1</v>
      </c>
      <c r="F151" s="40" t="e">
        <f ca="1">_mod2(SUM(ش10!G151,ش10!F151%,ش11!G151,ش11!F151%,ش12!G151,ش12!F151%),1)*100</f>
        <v>#NAME?</v>
      </c>
      <c r="G151" s="13">
        <f>INT(SUM(ش10!G151,ش10!F151%,ش11!G151,ش11!F151%,ش12!G151,ش12!F151%))</f>
        <v>0</v>
      </c>
      <c r="H151" s="161" t="e">
        <f ca="1">م3!J151</f>
        <v>#NAME?</v>
      </c>
      <c r="I151" s="160" t="e">
        <f ca="1">م3!K151</f>
        <v>#NAME?</v>
      </c>
      <c r="J151" s="161" t="e">
        <f t="shared" ca="1" si="8"/>
        <v>#NAME?</v>
      </c>
      <c r="K151" s="163" t="e">
        <f t="shared" ca="1" si="9"/>
        <v>#NAME?</v>
      </c>
    </row>
    <row r="152" spans="1:11" ht="31.5" customHeight="1">
      <c r="A152" s="128" t="str">
        <f>ش1!A152</f>
        <v>مبيعات أثاث ومعدات وأجهزة المكاتب</v>
      </c>
      <c r="B152" s="499"/>
      <c r="C152" s="513"/>
      <c r="D152" s="513"/>
      <c r="E152" s="129">
        <v>2</v>
      </c>
      <c r="F152" s="36" t="e">
        <f ca="1">_mod2(SUM(ش10!G152,ش10!F152%,ش11!G152,ش11!F152%,ش12!G152,ش12!F152%),1)*100</f>
        <v>#NAME?</v>
      </c>
      <c r="G152" s="9">
        <f>INT(SUM(ش10!G152,ش10!F152%,ش11!G152,ش11!F152%,ش12!G152,ش12!F152%))</f>
        <v>0</v>
      </c>
      <c r="H152" s="132" t="e">
        <f ca="1">م3!J152</f>
        <v>#NAME?</v>
      </c>
      <c r="I152" s="131" t="e">
        <f ca="1">م3!K152</f>
        <v>#NAME?</v>
      </c>
      <c r="J152" s="132" t="e">
        <f t="shared" ca="1" si="8"/>
        <v>#NAME?</v>
      </c>
      <c r="K152" s="134" t="e">
        <f t="shared" ca="1" si="9"/>
        <v>#NAME?</v>
      </c>
    </row>
    <row r="153" spans="1:11" ht="31.5" customHeight="1" thickBot="1">
      <c r="A153" s="164" t="str">
        <f>ش1!A153</f>
        <v>مبيعات ماكينات ومعدات أخرى</v>
      </c>
      <c r="B153" s="499"/>
      <c r="C153" s="513"/>
      <c r="D153" s="514"/>
      <c r="E153" s="142">
        <v>3</v>
      </c>
      <c r="F153" s="41" t="e">
        <f ca="1">_mod2(SUM(ش10!G153,ش10!F153%,ش11!G153,ش11!F153%,ش12!G153,ش12!F153%),1)*100</f>
        <v>#NAME?</v>
      </c>
      <c r="G153" s="14">
        <f>INT(SUM(ش10!G153,ش10!F153%,ش11!G153,ش11!F153%,ش12!G153,ش12!F153%))</f>
        <v>0</v>
      </c>
      <c r="H153" s="167" t="e">
        <f ca="1">م3!J153</f>
        <v>#NAME?</v>
      </c>
      <c r="I153" s="166" t="e">
        <f ca="1">م3!K153</f>
        <v>#NAME?</v>
      </c>
      <c r="J153" s="167" t="e">
        <f t="shared" ca="1" si="8"/>
        <v>#NAME?</v>
      </c>
      <c r="K153" s="169" t="e">
        <f t="shared" ca="1" si="9"/>
        <v>#NAME?</v>
      </c>
    </row>
    <row r="154" spans="1:11" ht="31.5" customHeight="1" thickBot="1">
      <c r="A154" s="263" t="str">
        <f>ش1!A154</f>
        <v>مبيعات أصول ثابتة أخرى</v>
      </c>
      <c r="B154" s="499"/>
      <c r="C154" s="513"/>
      <c r="D154" s="198">
        <v>3</v>
      </c>
      <c r="E154" s="270"/>
      <c r="F154" s="274" t="e">
        <f ca="1">(SUM(G155:G157)+SUM(F155:F157)%-G154)*100</f>
        <v>#NAME?</v>
      </c>
      <c r="G154" s="272" t="e">
        <f ca="1">INT(SUM(G155:G157)+(SUM(F155:F157))%)</f>
        <v>#NAME?</v>
      </c>
      <c r="H154" s="271" t="e">
        <f ca="1">(SUM(I155:I157)+SUM(H155:H157)%-I154)*100</f>
        <v>#NAME?</v>
      </c>
      <c r="I154" s="272" t="e">
        <f ca="1">INT(SUM(I155:I157)+(SUM(H155:H157))%)</f>
        <v>#NAME?</v>
      </c>
      <c r="J154" s="271" t="e">
        <f t="shared" ca="1" si="8"/>
        <v>#NAME?</v>
      </c>
      <c r="K154" s="275" t="e">
        <f t="shared" ca="1" si="9"/>
        <v>#NAME?</v>
      </c>
    </row>
    <row r="155" spans="1:11" ht="31.5" customHeight="1">
      <c r="A155" s="157" t="str">
        <f>ش1!A155</f>
        <v>مبيعات الأصول الحيوانية والنباتية</v>
      </c>
      <c r="B155" s="499"/>
      <c r="C155" s="513"/>
      <c r="D155" s="513"/>
      <c r="E155" s="158">
        <v>1</v>
      </c>
      <c r="F155" s="40" t="e">
        <f ca="1">_mod2(SUM(ش10!G155,ش10!F155%,ش11!G155,ش11!F155%,ش12!G155,ش12!F155%),1)*100</f>
        <v>#NAME?</v>
      </c>
      <c r="G155" s="13">
        <f>INT(SUM(ش10!G155,ش10!F155%,ش11!G155,ش11!F155%,ش12!G155,ش12!F155%))</f>
        <v>0</v>
      </c>
      <c r="H155" s="161" t="e">
        <f ca="1">م3!J155</f>
        <v>#NAME?</v>
      </c>
      <c r="I155" s="160" t="e">
        <f ca="1">م3!K155</f>
        <v>#NAME?</v>
      </c>
      <c r="J155" s="161" t="e">
        <f t="shared" ca="1" si="8"/>
        <v>#NAME?</v>
      </c>
      <c r="K155" s="163" t="e">
        <f t="shared" ca="1" si="9"/>
        <v>#NAME?</v>
      </c>
    </row>
    <row r="156" spans="1:11" ht="31.5" customHeight="1">
      <c r="A156" s="128" t="str">
        <f>ش1!A156</f>
        <v>مبيعات الأصول الثابتة غير المنظورة</v>
      </c>
      <c r="B156" s="499"/>
      <c r="C156" s="513"/>
      <c r="D156" s="513"/>
      <c r="E156" s="129">
        <v>2</v>
      </c>
      <c r="F156" s="36" t="e">
        <f ca="1">_mod2(SUM(ش10!G156,ش10!F156%,ش11!G156,ش11!F156%,ش12!G156,ش12!F156%),1)*100</f>
        <v>#NAME?</v>
      </c>
      <c r="G156" s="9">
        <f>INT(SUM(ش10!G156,ش10!F156%,ش11!G156,ش11!F156%,ش12!G156,ش12!F156%))</f>
        <v>0</v>
      </c>
      <c r="H156" s="132" t="e">
        <f ca="1">م3!J156</f>
        <v>#NAME?</v>
      </c>
      <c r="I156" s="131" t="e">
        <f ca="1">م3!K156</f>
        <v>#NAME?</v>
      </c>
      <c r="J156" s="132" t="e">
        <f t="shared" ca="1" si="8"/>
        <v>#NAME?</v>
      </c>
      <c r="K156" s="134" t="e">
        <f t="shared" ca="1" si="9"/>
        <v>#NAME?</v>
      </c>
    </row>
    <row r="157" spans="1:11" ht="31.5" customHeight="1" thickBot="1">
      <c r="A157" s="164" t="str">
        <f>ش1!A157</f>
        <v>أخرى</v>
      </c>
      <c r="B157" s="499"/>
      <c r="C157" s="513"/>
      <c r="D157" s="513"/>
      <c r="E157" s="142">
        <v>3</v>
      </c>
      <c r="F157" s="41" t="e">
        <f ca="1">_mod2(SUM(ش10!G157,ش10!F157%,ش11!G157,ش11!F157%,ش12!G157,ش12!F157%),1)*100</f>
        <v>#NAME?</v>
      </c>
      <c r="G157" s="14">
        <f>INT(SUM(ش10!G157,ش10!F157%,ش11!G157,ش11!F157%,ش12!G157,ش12!F157%))</f>
        <v>0</v>
      </c>
      <c r="H157" s="167" t="e">
        <f ca="1">م3!J157</f>
        <v>#NAME?</v>
      </c>
      <c r="I157" s="166" t="e">
        <f ca="1">م3!K157</f>
        <v>#NAME?</v>
      </c>
      <c r="J157" s="167" t="e">
        <f t="shared" ca="1" si="8"/>
        <v>#NAME?</v>
      </c>
      <c r="K157" s="169" t="e">
        <f t="shared" ca="1" si="9"/>
        <v>#NAME?</v>
      </c>
    </row>
    <row r="158" spans="1:11" ht="31.5" customHeight="1" thickBot="1">
      <c r="A158" s="263" t="str">
        <f>ش1!A158</f>
        <v>التصرف في الأصول غير المنتجة</v>
      </c>
      <c r="B158" s="499"/>
      <c r="C158" s="198">
        <v>3</v>
      </c>
      <c r="D158" s="289"/>
      <c r="E158" s="270"/>
      <c r="F158" s="274" t="e">
        <f ca="1">(SUM(G159)+SUM(F159)%-G158)*100</f>
        <v>#NAME?</v>
      </c>
      <c r="G158" s="272" t="e">
        <f ca="1">INT(SUM(G159)+(SUM(F159))%)</f>
        <v>#NAME?</v>
      </c>
      <c r="H158" s="271" t="e">
        <f ca="1">(SUM(I159)+SUM(H159)%-I158)*100</f>
        <v>#NAME?</v>
      </c>
      <c r="I158" s="272" t="e">
        <f ca="1">INT(SUM(I159)+(SUM(H159))%)</f>
        <v>#NAME?</v>
      </c>
      <c r="J158" s="271" t="e">
        <f t="shared" ca="1" si="8"/>
        <v>#NAME?</v>
      </c>
      <c r="K158" s="275" t="e">
        <f t="shared" ca="1" si="9"/>
        <v>#NAME?</v>
      </c>
    </row>
    <row r="159" spans="1:11" ht="31.5" customHeight="1" thickBot="1">
      <c r="A159" s="263" t="str">
        <f>ش1!A159</f>
        <v>مبيعات الأراضي</v>
      </c>
      <c r="B159" s="499"/>
      <c r="C159" s="513"/>
      <c r="D159" s="198">
        <v>1</v>
      </c>
      <c r="E159" s="270"/>
      <c r="F159" s="274" t="e">
        <f ca="1">(SUM(G160:G164)+SUM(F160:F164)%-G159)*100</f>
        <v>#NAME?</v>
      </c>
      <c r="G159" s="272" t="e">
        <f ca="1">INT(SUM(G160:G164)+(SUM(F160:F164))%)</f>
        <v>#NAME?</v>
      </c>
      <c r="H159" s="271" t="e">
        <f ca="1">(SUM(I160:I164)+SUM(H160:H164)%-I159)*100</f>
        <v>#NAME?</v>
      </c>
      <c r="I159" s="272" t="e">
        <f ca="1">INT(SUM(I160:I164)+(SUM(H160:H164))%)</f>
        <v>#NAME?</v>
      </c>
      <c r="J159" s="271" t="e">
        <f t="shared" ca="1" si="8"/>
        <v>#NAME?</v>
      </c>
      <c r="K159" s="275" t="e">
        <f t="shared" ca="1" si="9"/>
        <v>#NAME?</v>
      </c>
    </row>
    <row r="160" spans="1:11" ht="31.5" customHeight="1">
      <c r="A160" s="157" t="str">
        <f>ش1!A160</f>
        <v>مبيعات أراضي زراعية</v>
      </c>
      <c r="B160" s="499"/>
      <c r="C160" s="513"/>
      <c r="D160" s="513"/>
      <c r="E160" s="158">
        <v>1</v>
      </c>
      <c r="F160" s="40" t="e">
        <f ca="1">_mod2(SUM(ش10!G160,ش10!F160%,ش11!G160,ش11!F160%,ش12!G160,ش12!F160%),1)*100</f>
        <v>#NAME?</v>
      </c>
      <c r="G160" s="13">
        <f>INT(SUM(ش10!G160,ش10!F160%,ش11!G160,ش11!F160%,ش12!G160,ش12!F160%))</f>
        <v>0</v>
      </c>
      <c r="H160" s="161" t="e">
        <f ca="1">م3!J160</f>
        <v>#NAME?</v>
      </c>
      <c r="I160" s="160" t="e">
        <f ca="1">م3!K160</f>
        <v>#NAME?</v>
      </c>
      <c r="J160" s="161" t="e">
        <f t="shared" ca="1" si="8"/>
        <v>#NAME?</v>
      </c>
      <c r="K160" s="163" t="e">
        <f t="shared" ca="1" si="9"/>
        <v>#NAME?</v>
      </c>
    </row>
    <row r="161" spans="1:11" ht="31.5" customHeight="1">
      <c r="A161" s="128" t="str">
        <f>ش1!A161</f>
        <v>مبيعات أراضي صناعية</v>
      </c>
      <c r="B161" s="499"/>
      <c r="C161" s="513"/>
      <c r="D161" s="513"/>
      <c r="E161" s="129">
        <v>2</v>
      </c>
      <c r="F161" s="36" t="e">
        <f ca="1">_mod2(SUM(ش10!G161,ش10!F161%,ش11!G161,ش11!F161%,ش12!G161,ش12!F161%),1)*100</f>
        <v>#NAME?</v>
      </c>
      <c r="G161" s="9">
        <f>INT(SUM(ش10!G161,ش10!F161%,ش11!G161,ش11!F161%,ش12!G161,ش12!F161%))</f>
        <v>0</v>
      </c>
      <c r="H161" s="132" t="e">
        <f ca="1">م3!J161</f>
        <v>#NAME?</v>
      </c>
      <c r="I161" s="131" t="e">
        <f ca="1">م3!K161</f>
        <v>#NAME?</v>
      </c>
      <c r="J161" s="132" t="e">
        <f t="shared" ca="1" si="8"/>
        <v>#NAME?</v>
      </c>
      <c r="K161" s="134" t="e">
        <f t="shared" ca="1" si="9"/>
        <v>#NAME?</v>
      </c>
    </row>
    <row r="162" spans="1:11" ht="31.5" customHeight="1">
      <c r="A162" s="128" t="str">
        <f>ش1!A162</f>
        <v>مبيعات أراضي تجارية</v>
      </c>
      <c r="B162" s="499"/>
      <c r="C162" s="513"/>
      <c r="D162" s="513"/>
      <c r="E162" s="129">
        <v>3</v>
      </c>
      <c r="F162" s="36" t="e">
        <f ca="1">_mod2(SUM(ش10!G162,ش10!F162%,ش11!G162,ش11!F162%,ش12!G162,ش12!F162%),1)*100</f>
        <v>#NAME?</v>
      </c>
      <c r="G162" s="9">
        <f>INT(SUM(ش10!G162,ش10!F162%,ش11!G162,ش11!F162%,ش12!G162,ش12!F162%))</f>
        <v>0</v>
      </c>
      <c r="H162" s="132" t="e">
        <f ca="1">م3!J162</f>
        <v>#NAME?</v>
      </c>
      <c r="I162" s="131" t="e">
        <f ca="1">م3!K162</f>
        <v>#NAME?</v>
      </c>
      <c r="J162" s="132" t="e">
        <f t="shared" ca="1" si="8"/>
        <v>#NAME?</v>
      </c>
      <c r="K162" s="134" t="e">
        <f t="shared" ca="1" si="9"/>
        <v>#NAME?</v>
      </c>
    </row>
    <row r="163" spans="1:11" ht="31.5" customHeight="1">
      <c r="A163" s="128" t="str">
        <f>ش1!A163</f>
        <v>مبيعات اراضي سكنية</v>
      </c>
      <c r="B163" s="499"/>
      <c r="C163" s="513"/>
      <c r="D163" s="513"/>
      <c r="E163" s="129">
        <v>4</v>
      </c>
      <c r="F163" s="36" t="e">
        <f ca="1">_mod2(SUM(ش10!G163,ش10!F163%,ش11!G163,ش11!F163%,ش12!G163,ش12!F163%),1)*100</f>
        <v>#NAME?</v>
      </c>
      <c r="G163" s="9">
        <f>INT(SUM(ش10!G163,ش10!F163%,ش11!G163,ش11!F163%,ش12!G163,ش12!F163%))</f>
        <v>0</v>
      </c>
      <c r="H163" s="132" t="e">
        <f ca="1">م3!J163</f>
        <v>#NAME?</v>
      </c>
      <c r="I163" s="131" t="e">
        <f ca="1">م3!K163</f>
        <v>#NAME?</v>
      </c>
      <c r="J163" s="132" t="e">
        <f t="shared" ca="1" si="8"/>
        <v>#NAME?</v>
      </c>
      <c r="K163" s="134" t="e">
        <f t="shared" ca="1" si="9"/>
        <v>#NAME?</v>
      </c>
    </row>
    <row r="164" spans="1:11" ht="31.5" customHeight="1" thickBot="1">
      <c r="A164" s="145" t="str">
        <f>ش1!A164</f>
        <v>مبيعات أراضي أخرى</v>
      </c>
      <c r="B164" s="500"/>
      <c r="C164" s="540"/>
      <c r="D164" s="540"/>
      <c r="E164" s="147">
        <v>5</v>
      </c>
      <c r="F164" s="39" t="e">
        <f ca="1">_mod2(SUM(ش10!G164,ش10!F164%,ش11!G164,ش11!F164%,ش12!G164,ش12!F164%),1)*100</f>
        <v>#NAME?</v>
      </c>
      <c r="G164" s="12">
        <f>INT(SUM(ش10!G164,ش10!F164%,ش11!G164,ش11!F164%,ش12!G164,ش12!F164%))</f>
        <v>0</v>
      </c>
      <c r="H164" s="150" t="e">
        <f ca="1">م3!J164</f>
        <v>#NAME?</v>
      </c>
      <c r="I164" s="149" t="e">
        <f ca="1">م3!K164</f>
        <v>#NAME?</v>
      </c>
      <c r="J164" s="150" t="e">
        <f t="shared" ca="1" si="8"/>
        <v>#NAME?</v>
      </c>
      <c r="K164" s="152" t="e">
        <f t="shared" ca="1" si="9"/>
        <v>#NAME?</v>
      </c>
    </row>
    <row r="165" spans="1:11" ht="31.5" customHeight="1" thickTop="1" thickBot="1">
      <c r="A165" s="520" t="str">
        <f>ش1!A165</f>
        <v xml:space="preserve">إجمالـــــــــــــــي المـــــــــــــــــوارد العـــــــــــــامـــــــــــــــــــة </v>
      </c>
      <c r="B165" s="521">
        <f>ش1!B165</f>
        <v>0</v>
      </c>
      <c r="C165" s="521">
        <f>ش1!C165</f>
        <v>0</v>
      </c>
      <c r="D165" s="521">
        <f>ش1!D165</f>
        <v>0</v>
      </c>
      <c r="E165" s="521">
        <f>ش1!E165</f>
        <v>0</v>
      </c>
      <c r="F165" s="521">
        <f>ش1!F165</f>
        <v>0</v>
      </c>
      <c r="G165" s="521">
        <f>ش1!G165</f>
        <v>0</v>
      </c>
      <c r="H165" s="521">
        <f>ش1!H165</f>
        <v>0</v>
      </c>
      <c r="I165" s="521">
        <f>ش1!I165</f>
        <v>0</v>
      </c>
      <c r="J165" s="521">
        <f>ش1!J165</f>
        <v>0</v>
      </c>
      <c r="K165" s="522">
        <f>ش1!K165</f>
        <v>0</v>
      </c>
    </row>
    <row r="166" spans="1:11" ht="30" customHeight="1" thickTop="1" thickBot="1">
      <c r="A166" s="534" t="str">
        <f>ش1!A166</f>
        <v>جملة الباب الأول: الإيرادات الضريبية</v>
      </c>
      <c r="B166" s="535">
        <f>ش1!B166</f>
        <v>0</v>
      </c>
      <c r="C166" s="535">
        <f>ش1!C166</f>
        <v>0</v>
      </c>
      <c r="D166" s="535">
        <f>ش1!D166</f>
        <v>0</v>
      </c>
      <c r="E166" s="536">
        <f>ش1!E166</f>
        <v>0</v>
      </c>
      <c r="F166" s="199" t="e">
        <f ca="1">F4</f>
        <v>#NAME?</v>
      </c>
      <c r="G166" s="200" t="e">
        <f ca="1">G4</f>
        <v>#NAME?</v>
      </c>
      <c r="H166" s="199" t="e">
        <f ca="1">H4</f>
        <v>#NAME?</v>
      </c>
      <c r="I166" s="200" t="e">
        <f ca="1">I4</f>
        <v>#NAME?</v>
      </c>
      <c r="J166" s="265" t="e">
        <f t="shared" ref="J166:J171" ca="1" si="10">(SUM(G166,I166)+SUM(F166,H166)%-K166)*100</f>
        <v>#NAME?</v>
      </c>
      <c r="K166" s="269" t="e">
        <f t="shared" ref="K166:K171" ca="1" si="11">INT(SUM(G166,I166)+SUM(F166,H166)%)</f>
        <v>#NAME?</v>
      </c>
    </row>
    <row r="167" spans="1:11" ht="30" customHeight="1" thickBot="1">
      <c r="A167" s="509" t="str">
        <f>ش1!A167</f>
        <v>جملة الباب الثاني: المنـــــــــــــــــــــح</v>
      </c>
      <c r="B167" s="510">
        <f>ش1!B167</f>
        <v>0</v>
      </c>
      <c r="C167" s="510">
        <f>ش1!C167</f>
        <v>0</v>
      </c>
      <c r="D167" s="510">
        <f>ش1!D167</f>
        <v>0</v>
      </c>
      <c r="E167" s="511">
        <f>ش1!E167</f>
        <v>0</v>
      </c>
      <c r="F167" s="118" t="e">
        <f ca="1">F51</f>
        <v>#NAME?</v>
      </c>
      <c r="G167" s="117" t="e">
        <f ca="1">G51</f>
        <v>#NAME?</v>
      </c>
      <c r="H167" s="118" t="e">
        <f ca="1">H51</f>
        <v>#NAME?</v>
      </c>
      <c r="I167" s="117" t="e">
        <f ca="1">I51</f>
        <v>#NAME?</v>
      </c>
      <c r="J167" s="271" t="e">
        <f t="shared" ca="1" si="10"/>
        <v>#NAME?</v>
      </c>
      <c r="K167" s="275" t="e">
        <f t="shared" ca="1" si="11"/>
        <v>#NAME?</v>
      </c>
    </row>
    <row r="168" spans="1:11" ht="30" customHeight="1" thickBot="1">
      <c r="A168" s="517" t="str">
        <f>ش1!A168</f>
        <v>جملة الباب الثالث: إيرادات دخل الملكية ومبيعات السلع والخدمات والتحويلات والمتنوعة</v>
      </c>
      <c r="B168" s="518">
        <f>ش1!B168</f>
        <v>0</v>
      </c>
      <c r="C168" s="518">
        <f>ش1!C168</f>
        <v>0</v>
      </c>
      <c r="D168" s="518">
        <f>ش1!D168</f>
        <v>0</v>
      </c>
      <c r="E168" s="519">
        <f>ش1!E168</f>
        <v>0</v>
      </c>
      <c r="F168" s="118" t="e">
        <f ca="1">F67</f>
        <v>#NAME?</v>
      </c>
      <c r="G168" s="117" t="e">
        <f ca="1">G67</f>
        <v>#NAME?</v>
      </c>
      <c r="H168" s="118" t="e">
        <f ca="1">H67</f>
        <v>#NAME?</v>
      </c>
      <c r="I168" s="117" t="e">
        <f ca="1">I67</f>
        <v>#NAME?</v>
      </c>
      <c r="J168" s="271" t="e">
        <f t="shared" ca="1" si="10"/>
        <v>#NAME?</v>
      </c>
      <c r="K168" s="275" t="e">
        <f t="shared" ca="1" si="11"/>
        <v>#NAME?</v>
      </c>
    </row>
    <row r="169" spans="1:11" ht="30" customHeight="1" thickBot="1">
      <c r="A169" s="509" t="str">
        <f>ش1!A169</f>
        <v>جملة الباب الرابع: التصرف في الأصول غير المالية</v>
      </c>
      <c r="B169" s="510">
        <f>ش1!B169</f>
        <v>0</v>
      </c>
      <c r="C169" s="510">
        <f>ش1!C169</f>
        <v>0</v>
      </c>
      <c r="D169" s="510">
        <f>ش1!D169</f>
        <v>0</v>
      </c>
      <c r="E169" s="511">
        <f>ش1!E169</f>
        <v>0</v>
      </c>
      <c r="F169" s="118" t="e">
        <f ca="1">F144</f>
        <v>#NAME?</v>
      </c>
      <c r="G169" s="117" t="e">
        <f ca="1">G144</f>
        <v>#NAME?</v>
      </c>
      <c r="H169" s="118" t="e">
        <f ca="1">H144</f>
        <v>#NAME?</v>
      </c>
      <c r="I169" s="117" t="e">
        <f ca="1">I144</f>
        <v>#NAME?</v>
      </c>
      <c r="J169" s="271" t="e">
        <f t="shared" ca="1" si="10"/>
        <v>#NAME?</v>
      </c>
      <c r="K169" s="275" t="e">
        <f t="shared" ca="1" si="11"/>
        <v>#NAME?</v>
      </c>
    </row>
    <row r="170" spans="1:11" ht="30" customHeight="1" thickBot="1">
      <c r="A170" s="537" t="str">
        <f>ش1!A170</f>
        <v>إجمالــــي المــــــوارد العامــــــــة</v>
      </c>
      <c r="B170" s="538">
        <f>ش1!B170</f>
        <v>0</v>
      </c>
      <c r="C170" s="538">
        <f>ش1!C170</f>
        <v>0</v>
      </c>
      <c r="D170" s="538">
        <f>ش1!D170</f>
        <v>0</v>
      </c>
      <c r="E170" s="539">
        <f>ش1!E170</f>
        <v>0</v>
      </c>
      <c r="F170" s="271" t="e">
        <f ca="1">(SUM(G166:G169)+SUM(F166:F169)%-G170)*100</f>
        <v>#NAME?</v>
      </c>
      <c r="G170" s="272" t="e">
        <f ca="1">INT(SUM(G166:G169)+(SUM(F166:F169))%)</f>
        <v>#NAME?</v>
      </c>
      <c r="H170" s="271" t="e">
        <f ca="1">(SUM(I166:I169)+SUM(H166:H169)%-I170)*100</f>
        <v>#NAME?</v>
      </c>
      <c r="I170" s="272" t="e">
        <f ca="1">INT(SUM(I166:I169)+(SUM(H166:H169))%)</f>
        <v>#NAME?</v>
      </c>
      <c r="J170" s="271" t="e">
        <f t="shared" ca="1" si="10"/>
        <v>#NAME?</v>
      </c>
      <c r="K170" s="275" t="e">
        <f t="shared" ca="1" si="11"/>
        <v>#NAME?</v>
      </c>
    </row>
    <row r="171" spans="1:11" ht="30" customHeight="1" thickBot="1">
      <c r="A171" s="530" t="str">
        <f>ش1!A171</f>
        <v>المتسبعد (الإقفال السنوي)</v>
      </c>
      <c r="B171" s="531">
        <f>ش1!B171</f>
        <v>0</v>
      </c>
      <c r="C171" s="531">
        <f>ش1!C171</f>
        <v>0</v>
      </c>
      <c r="D171" s="531">
        <f>ش1!D171</f>
        <v>0</v>
      </c>
      <c r="E171" s="532">
        <f>ش1!E171</f>
        <v>0</v>
      </c>
      <c r="F171" s="231" t="e">
        <f ca="1">J170</f>
        <v>#NAME?</v>
      </c>
      <c r="G171" s="11" t="e">
        <f ca="1">K170</f>
        <v>#NAME?</v>
      </c>
      <c r="H171" s="118"/>
      <c r="I171" s="117"/>
      <c r="J171" s="271" t="e">
        <f t="shared" ca="1" si="10"/>
        <v>#NAME?</v>
      </c>
      <c r="K171" s="275" t="e">
        <f t="shared" ca="1" si="11"/>
        <v>#NAME?</v>
      </c>
    </row>
    <row r="172" spans="1:11" ht="30" customHeight="1" thickTop="1" thickBot="1">
      <c r="A172" s="466"/>
      <c r="B172" s="466"/>
      <c r="C172" s="466"/>
      <c r="D172" s="466"/>
      <c r="E172" s="533"/>
      <c r="F172" s="50" t="e">
        <f ca="1">SUM(SUM(F171%,G171,-F170%,-G170),-$G$172)*100</f>
        <v>#NAME?</v>
      </c>
      <c r="G172" s="232" t="e">
        <f ca="1">INT(SUM(F171%,G171)-(SUM(F170%,G170)))</f>
        <v>#NAME?</v>
      </c>
      <c r="H172" s="194" t="e">
        <f ca="1">SUM(SUM(-H171%,-I171,H170%,I170),-$I$172)*100</f>
        <v>#NAME?</v>
      </c>
      <c r="I172" s="193" t="e">
        <f ca="1">INT(SUM(H170%,I170)-SUM(H171%,I171))</f>
        <v>#NAME?</v>
      </c>
      <c r="J172" s="290" t="e">
        <f ca="1">_mod2(SUM(H172%,I172)-SUM(F172%,G172),1)*100</f>
        <v>#NAME?</v>
      </c>
      <c r="K172" s="291" t="e">
        <f ca="1">INT(SUM(H172%,I172)-SUM(F172%,G172))</f>
        <v>#NAME?</v>
      </c>
    </row>
    <row r="173" spans="1:11" ht="21" customHeight="1" thickTop="1" thickBot="1">
      <c r="D173" s="201"/>
      <c r="E173" s="201"/>
    </row>
    <row r="174" spans="1:11" ht="24" customHeight="1" thickTop="1" thickBot="1">
      <c r="A174" s="109" t="e">
        <f ca="1">$A$1</f>
        <v>#NAME?</v>
      </c>
      <c r="D174" s="484">
        <v>5</v>
      </c>
      <c r="E174" s="485"/>
      <c r="F174" s="489" t="str">
        <f>$F$1</f>
        <v xml:space="preserve"> المدة الرابعة2024م </v>
      </c>
      <c r="G174" s="488"/>
      <c r="H174" s="488" t="str">
        <f>$H$1</f>
        <v>القاهرة</v>
      </c>
      <c r="I174" s="488"/>
      <c r="J174" s="488"/>
      <c r="K174" s="488"/>
    </row>
    <row r="175" spans="1:11" ht="25" customHeight="1" thickTop="1">
      <c r="A175" s="461" t="s">
        <v>23</v>
      </c>
      <c r="B175" s="478" t="str">
        <f>$B$2</f>
        <v>الباب</v>
      </c>
      <c r="C175" s="478" t="str">
        <f>$C$2</f>
        <v>الفصل</v>
      </c>
      <c r="D175" s="478" t="str">
        <f>$D$2</f>
        <v>البند</v>
      </c>
      <c r="E175" s="478" t="str">
        <f>$E$2</f>
        <v>النوع</v>
      </c>
      <c r="F175" s="486" t="str">
        <f>$F$2</f>
        <v>المدة الجارية</v>
      </c>
      <c r="G175" s="487">
        <f>G$2</f>
        <v>0</v>
      </c>
      <c r="H175" s="486" t="str">
        <f>$H$2</f>
        <v>المدة السابقة</v>
      </c>
      <c r="I175" s="487">
        <f>I$2</f>
        <v>0</v>
      </c>
      <c r="J175" s="493" t="str">
        <f>$J$2</f>
        <v>الجملة</v>
      </c>
      <c r="K175" s="494">
        <f>K$2</f>
        <v>0</v>
      </c>
    </row>
    <row r="176" spans="1:11" ht="25" customHeight="1" thickBot="1">
      <c r="A176" s="462"/>
      <c r="B176" s="479"/>
      <c r="C176" s="479"/>
      <c r="D176" s="479"/>
      <c r="E176" s="479"/>
      <c r="F176" s="277" t="str">
        <f>$F$3</f>
        <v>ف</v>
      </c>
      <c r="G176" s="278" t="str">
        <f>$G$3</f>
        <v>ريــــــــــــــال</v>
      </c>
      <c r="H176" s="277" t="str">
        <f>$H$3</f>
        <v>ف</v>
      </c>
      <c r="I176" s="278" t="str">
        <f>$I$3</f>
        <v>ريــــــــــــــــــال</v>
      </c>
      <c r="J176" s="279" t="str">
        <f>$J$3</f>
        <v>ف</v>
      </c>
      <c r="K176" s="280" t="str">
        <f>$K$3</f>
        <v>ريــــــــــــــــــال</v>
      </c>
    </row>
    <row r="177" spans="1:11" ht="21.75" customHeight="1" thickTop="1" thickBot="1">
      <c r="A177" s="325" t="str">
        <f>ش1!A177</f>
        <v>أجور وتعويضات العاملين</v>
      </c>
      <c r="B177" s="115">
        <v>1</v>
      </c>
      <c r="C177" s="270"/>
      <c r="D177" s="294"/>
      <c r="E177" s="270"/>
      <c r="F177" s="274" t="e">
        <f ca="1">(SUM(G178,G193)+SUM(F178,F193)%-G177)*100</f>
        <v>#NAME?</v>
      </c>
      <c r="G177" s="272" t="e">
        <f ca="1">INT(SUM(G178,G193)+(SUM(F178,F193))%)</f>
        <v>#NAME?</v>
      </c>
      <c r="H177" s="271" t="e">
        <f ca="1">(SUM(I178,I193)+SUM(H178,H193)%-I177)*100</f>
        <v>#NAME?</v>
      </c>
      <c r="I177" s="273" t="e">
        <f ca="1">INT(SUM(I178,I193)+(SUM(H178,H193))%)</f>
        <v>#NAME?</v>
      </c>
      <c r="J177" s="274" t="e">
        <f t="shared" ref="J177:J202" ca="1" si="12">(SUM(G177,I177)+SUM(F177,H177)%-K177)*100</f>
        <v>#NAME?</v>
      </c>
      <c r="K177" s="275" t="e">
        <f t="shared" ref="K177:K202" ca="1" si="13">INT(SUM(G177,I177)+SUM(F177,H177)%)</f>
        <v>#NAME?</v>
      </c>
    </row>
    <row r="178" spans="1:11" ht="21.75" customHeight="1" thickBot="1">
      <c r="A178" s="292" t="str">
        <f>ش1!A178</f>
        <v>المرتبات والأجور وما في حكمها</v>
      </c>
      <c r="B178" s="476"/>
      <c r="C178" s="202">
        <v>1</v>
      </c>
      <c r="D178" s="294"/>
      <c r="E178" s="270"/>
      <c r="F178" s="274" t="e">
        <f ca="1">(SUM(G179,G181,G183,G186,G192)+SUM(F179,F181,F183,F186,F192)%-G178)*100</f>
        <v>#NAME?</v>
      </c>
      <c r="G178" s="272" t="e">
        <f ca="1">INT(SUM(G179,G181,G183,G186,G192)+(SUM(F179,F181,F183,F186,F192))%)</f>
        <v>#NAME?</v>
      </c>
      <c r="H178" s="271" t="e">
        <f ca="1">(SUM(I179,I181,I183,I186,I192)+SUM(H179,H181,H183,H186,H192)%-I178)*100</f>
        <v>#NAME?</v>
      </c>
      <c r="I178" s="273" t="e">
        <f ca="1">INT(SUM(I179,I181,I183,I186,I192)+(SUM(H179,H181,H183,H186,H192))%)</f>
        <v>#NAME?</v>
      </c>
      <c r="J178" s="274" t="e">
        <f t="shared" ca="1" si="12"/>
        <v>#NAME?</v>
      </c>
      <c r="K178" s="275" t="e">
        <f t="shared" ca="1" si="13"/>
        <v>#NAME?</v>
      </c>
    </row>
    <row r="179" spans="1:11" ht="21.75" customHeight="1" thickBot="1">
      <c r="A179" s="292" t="str">
        <f>ش1!A179</f>
        <v>المرتبات الأساسية</v>
      </c>
      <c r="B179" s="476"/>
      <c r="C179" s="476"/>
      <c r="D179" s="115">
        <v>1</v>
      </c>
      <c r="E179" s="270"/>
      <c r="F179" s="274" t="e">
        <f ca="1">(SUM(G180)+SUM(F180)%-G179)*100</f>
        <v>#NAME?</v>
      </c>
      <c r="G179" s="272" t="e">
        <f ca="1">INT(SUM(G180)+(SUM(F180))%)</f>
        <v>#NAME?</v>
      </c>
      <c r="H179" s="271" t="e">
        <f ca="1">(SUM(I180)+SUM(H180)%-I179)*100</f>
        <v>#NAME?</v>
      </c>
      <c r="I179" s="273" t="e">
        <f ca="1">INT(SUM(I180)+(SUM(H180))%)</f>
        <v>#NAME?</v>
      </c>
      <c r="J179" s="274" t="e">
        <f t="shared" ca="1" si="12"/>
        <v>#NAME?</v>
      </c>
      <c r="K179" s="275" t="e">
        <f t="shared" ca="1" si="13"/>
        <v>#NAME?</v>
      </c>
    </row>
    <row r="180" spans="1:11" ht="21.75" customHeight="1" thickBot="1">
      <c r="A180" s="261" t="str">
        <f>ش1!A180</f>
        <v>المرتبات الأساسية</v>
      </c>
      <c r="B180" s="476"/>
      <c r="C180" s="476"/>
      <c r="D180" s="153"/>
      <c r="E180" s="121">
        <v>1</v>
      </c>
      <c r="F180" s="47" t="e">
        <f ca="1">_mod2(SUM(ش10!G180,ش10!F180%,ش11!G180,ش11!F180%,ش12!G180,ش12!F180%),1)*100</f>
        <v>#NAME?</v>
      </c>
      <c r="G180" s="16">
        <f>INT(SUM(ش10!G180,ش10!F180%,ش11!G180,ش11!F180%,ش12!G180,ش12!F180%))</f>
        <v>0</v>
      </c>
      <c r="H180" s="189" t="e">
        <f ca="1">م3!J180</f>
        <v>#NAME?</v>
      </c>
      <c r="I180" s="190" t="e">
        <f ca="1">م3!K180</f>
        <v>#NAME?</v>
      </c>
      <c r="J180" s="188" t="e">
        <f t="shared" ca="1" si="12"/>
        <v>#NAME?</v>
      </c>
      <c r="K180" s="191" t="e">
        <f t="shared" ca="1" si="13"/>
        <v>#NAME?</v>
      </c>
    </row>
    <row r="181" spans="1:11" ht="21.75" customHeight="1" thickBot="1">
      <c r="A181" s="263" t="str">
        <f>ش1!A181</f>
        <v>المرتبات والأجور التعاقدية والمؤقتة</v>
      </c>
      <c r="B181" s="476"/>
      <c r="C181" s="476"/>
      <c r="D181" s="198">
        <v>2</v>
      </c>
      <c r="E181" s="270"/>
      <c r="F181" s="274" t="e">
        <f ca="1">(SUM(G182)+SUM(F182)%-G181)*100</f>
        <v>#NAME?</v>
      </c>
      <c r="G181" s="272" t="e">
        <f ca="1">INT(SUM(G182)+(SUM(F182))%)</f>
        <v>#NAME?</v>
      </c>
      <c r="H181" s="271" t="e">
        <f ca="1">(SUM(I182)+SUM(H182)%-I181)*100</f>
        <v>#NAME?</v>
      </c>
      <c r="I181" s="273" t="e">
        <f ca="1">INT(SUM(I182)+(SUM(H182))%)</f>
        <v>#NAME?</v>
      </c>
      <c r="J181" s="274" t="e">
        <f t="shared" ca="1" si="12"/>
        <v>#NAME?</v>
      </c>
      <c r="K181" s="275" t="e">
        <f t="shared" ca="1" si="13"/>
        <v>#NAME?</v>
      </c>
    </row>
    <row r="182" spans="1:11" ht="21.75" customHeight="1" thickBot="1">
      <c r="A182" s="212" t="str">
        <f>ش1!A182</f>
        <v>أجور تعاقدية ومؤقتة</v>
      </c>
      <c r="B182" s="476"/>
      <c r="C182" s="476"/>
      <c r="D182" s="136"/>
      <c r="E182" s="121">
        <v>3</v>
      </c>
      <c r="F182" s="47" t="e">
        <f ca="1">_mod2(SUM(ش10!G182,ش10!F182%,ش11!G182,ش11!F182%,ش12!G182,ش12!F182%),1)*100</f>
        <v>#NAME?</v>
      </c>
      <c r="G182" s="16">
        <f>INT(SUM(ش10!G182,ش10!F182%,ش11!G182,ش11!F182%,ش12!G182,ش12!F182%))</f>
        <v>0</v>
      </c>
      <c r="H182" s="189" t="e">
        <f ca="1">م3!J182</f>
        <v>#NAME?</v>
      </c>
      <c r="I182" s="190" t="e">
        <f ca="1">م3!K182</f>
        <v>#NAME?</v>
      </c>
      <c r="J182" s="188" t="e">
        <f t="shared" ca="1" si="12"/>
        <v>#NAME?</v>
      </c>
      <c r="K182" s="191" t="e">
        <f t="shared" ca="1" si="13"/>
        <v>#NAME?</v>
      </c>
    </row>
    <row r="183" spans="1:11" ht="21.75" customHeight="1" thickBot="1">
      <c r="A183" s="293" t="str">
        <f>ش1!A183</f>
        <v>المكافآت وأجور العمل الإضافي</v>
      </c>
      <c r="B183" s="476"/>
      <c r="C183" s="476"/>
      <c r="D183" s="115">
        <v>3</v>
      </c>
      <c r="E183" s="270"/>
      <c r="F183" s="274" t="e">
        <f ca="1">(SUM(G184:G185)+SUM(F184:F185)%-G183)*100</f>
        <v>#NAME?</v>
      </c>
      <c r="G183" s="272" t="e">
        <f ca="1">INT(SUM(G184:G185)+(SUM(F184:F185))%)</f>
        <v>#NAME?</v>
      </c>
      <c r="H183" s="271" t="e">
        <f ca="1">(SUM(I184:I185)+SUM(H184:H185)%-I183)*100</f>
        <v>#NAME?</v>
      </c>
      <c r="I183" s="273" t="e">
        <f ca="1">INT(SUM(I184:I185)+(SUM(H184:H185))%)</f>
        <v>#NAME?</v>
      </c>
      <c r="J183" s="274" t="e">
        <f t="shared" ca="1" si="12"/>
        <v>#NAME?</v>
      </c>
      <c r="K183" s="275" t="e">
        <f t="shared" ca="1" si="13"/>
        <v>#NAME?</v>
      </c>
    </row>
    <row r="184" spans="1:11" ht="21.75" customHeight="1">
      <c r="A184" s="157" t="str">
        <f>ش1!A184</f>
        <v>أجور العمل الإضافي</v>
      </c>
      <c r="B184" s="476"/>
      <c r="C184" s="476"/>
      <c r="D184" s="476"/>
      <c r="E184" s="158">
        <v>1</v>
      </c>
      <c r="F184" s="40" t="e">
        <f ca="1">_mod2(SUM(ش10!G184,ش10!F184%,ش11!G184,ش11!F184%,ش12!G184,ش12!F184%),1)*100</f>
        <v>#NAME?</v>
      </c>
      <c r="G184" s="13">
        <f>INT(SUM(ش10!G184,ش10!F184%,ش11!G184,ش11!F184%,ش12!G184,ش12!F184%))</f>
        <v>0</v>
      </c>
      <c r="H184" s="161" t="e">
        <f ca="1">م3!J184</f>
        <v>#NAME?</v>
      </c>
      <c r="I184" s="162" t="e">
        <f ca="1">م3!K184</f>
        <v>#NAME?</v>
      </c>
      <c r="J184" s="159" t="e">
        <f t="shared" ca="1" si="12"/>
        <v>#NAME?</v>
      </c>
      <c r="K184" s="163" t="e">
        <f t="shared" ca="1" si="13"/>
        <v>#NAME?</v>
      </c>
    </row>
    <row r="185" spans="1:11" ht="21.75" customHeight="1" thickBot="1">
      <c r="A185" s="164" t="str">
        <f>ش1!A185</f>
        <v>المكافآت</v>
      </c>
      <c r="B185" s="476"/>
      <c r="C185" s="476"/>
      <c r="D185" s="483"/>
      <c r="E185" s="142">
        <v>2</v>
      </c>
      <c r="F185" s="41" t="e">
        <f ca="1">_mod2(SUM(ش10!G185,ش10!F185%,ش11!G185,ش11!F185%,ش12!G185,ش12!F185%),1)*100</f>
        <v>#NAME?</v>
      </c>
      <c r="G185" s="14">
        <f>INT(SUM(ش10!G185,ش10!F185%,ش11!G185,ش11!F185%,ش12!G185,ش12!F185%))</f>
        <v>0</v>
      </c>
      <c r="H185" s="167" t="e">
        <f ca="1">م3!J185</f>
        <v>#NAME?</v>
      </c>
      <c r="I185" s="168" t="e">
        <f ca="1">م3!K185</f>
        <v>#NAME?</v>
      </c>
      <c r="J185" s="165" t="e">
        <f t="shared" ca="1" si="12"/>
        <v>#NAME?</v>
      </c>
      <c r="K185" s="169" t="e">
        <f t="shared" ca="1" si="13"/>
        <v>#NAME?</v>
      </c>
    </row>
    <row r="186" spans="1:11" ht="21.75" customHeight="1" thickBot="1">
      <c r="A186" s="293" t="str">
        <f>ش1!A186</f>
        <v>البدلات</v>
      </c>
      <c r="B186" s="476"/>
      <c r="C186" s="476"/>
      <c r="D186" s="115">
        <v>4</v>
      </c>
      <c r="E186" s="270"/>
      <c r="F186" s="274" t="e">
        <f ca="1">(SUM(G187:G191)+SUM(F187:F191)%-G186)*100</f>
        <v>#NAME?</v>
      </c>
      <c r="G186" s="272" t="e">
        <f ca="1">INT(SUM(G187:G191)+(SUM(F187:F191))%)</f>
        <v>#NAME?</v>
      </c>
      <c r="H186" s="271" t="e">
        <f ca="1">(SUM(I187:I191)+SUM(H187:H191)%-I186)*100</f>
        <v>#NAME?</v>
      </c>
      <c r="I186" s="273" t="e">
        <f ca="1">INT(SUM(I187:I191)+(SUM(H187:H191))%)</f>
        <v>#NAME?</v>
      </c>
      <c r="J186" s="274" t="e">
        <f t="shared" ca="1" si="12"/>
        <v>#NAME?</v>
      </c>
      <c r="K186" s="275" t="e">
        <f t="shared" ca="1" si="13"/>
        <v>#NAME?</v>
      </c>
    </row>
    <row r="187" spans="1:11" ht="21.75" customHeight="1">
      <c r="A187" s="157" t="str">
        <f>ش1!A187</f>
        <v>بدل طبيعة العمل</v>
      </c>
      <c r="B187" s="476"/>
      <c r="C187" s="476"/>
      <c r="D187" s="476"/>
      <c r="E187" s="158">
        <v>1</v>
      </c>
      <c r="F187" s="40" t="e">
        <f ca="1">_mod2(SUM(ش10!G187,ش10!F187%,ش11!G187,ش11!F187%,ش12!G187,ش12!F187%),1)*100</f>
        <v>#NAME?</v>
      </c>
      <c r="G187" s="13">
        <f>INT(SUM(ش10!G187,ش10!F187%,ش11!G187,ش11!F187%,ش12!G187,ش12!F187%))</f>
        <v>0</v>
      </c>
      <c r="H187" s="161" t="e">
        <f ca="1">م3!J187</f>
        <v>#NAME?</v>
      </c>
      <c r="I187" s="162" t="e">
        <f ca="1">م3!K187</f>
        <v>#NAME?</v>
      </c>
      <c r="J187" s="159" t="e">
        <f t="shared" ca="1" si="12"/>
        <v>#NAME?</v>
      </c>
      <c r="K187" s="163" t="e">
        <f t="shared" ca="1" si="13"/>
        <v>#NAME?</v>
      </c>
    </row>
    <row r="188" spans="1:11" ht="21.75" customHeight="1">
      <c r="A188" s="128" t="str">
        <f>ش1!A188</f>
        <v>بدل مظهر</v>
      </c>
      <c r="B188" s="476"/>
      <c r="C188" s="476"/>
      <c r="D188" s="476"/>
      <c r="E188" s="129">
        <v>2</v>
      </c>
      <c r="F188" s="36" t="e">
        <f ca="1">_mod2(SUM(ش10!G188,ش10!F188%,ش11!G188,ش11!F188%,ش12!G188,ش12!F188%),1)*100</f>
        <v>#NAME?</v>
      </c>
      <c r="G188" s="9">
        <f>INT(SUM(ش10!G188,ش10!F188%,ش11!G188,ش11!F188%,ش12!G188,ش12!F188%))</f>
        <v>0</v>
      </c>
      <c r="H188" s="132" t="e">
        <f ca="1">م3!J188</f>
        <v>#NAME?</v>
      </c>
      <c r="I188" s="133" t="e">
        <f ca="1">م3!K188</f>
        <v>#NAME?</v>
      </c>
      <c r="J188" s="130" t="e">
        <f t="shared" ca="1" si="12"/>
        <v>#NAME?</v>
      </c>
      <c r="K188" s="134" t="e">
        <f t="shared" ca="1" si="13"/>
        <v>#NAME?</v>
      </c>
    </row>
    <row r="189" spans="1:11" ht="21.75" customHeight="1">
      <c r="A189" s="128" t="str">
        <f>ش1!A189</f>
        <v>بدل ريف</v>
      </c>
      <c r="B189" s="476"/>
      <c r="C189" s="476"/>
      <c r="D189" s="476"/>
      <c r="E189" s="129">
        <v>3</v>
      </c>
      <c r="F189" s="36" t="e">
        <f ca="1">_mod2(SUM(ش10!G189,ش10!F189%,ش11!G189,ش11!F189%,ش12!G189,ش12!F189%),1)*100</f>
        <v>#NAME?</v>
      </c>
      <c r="G189" s="9">
        <f>INT(SUM(ش10!G189,ش10!F189%,ش11!G189,ش11!F189%,ش12!G189,ش12!F189%))</f>
        <v>0</v>
      </c>
      <c r="H189" s="132" t="e">
        <f ca="1">م3!J189</f>
        <v>#NAME?</v>
      </c>
      <c r="I189" s="133" t="e">
        <f ca="1">م3!K189</f>
        <v>#NAME?</v>
      </c>
      <c r="J189" s="130" t="e">
        <f t="shared" ca="1" si="12"/>
        <v>#NAME?</v>
      </c>
      <c r="K189" s="134" t="e">
        <f t="shared" ca="1" si="13"/>
        <v>#NAME?</v>
      </c>
    </row>
    <row r="190" spans="1:11" ht="21.75" customHeight="1">
      <c r="A190" s="128" t="str">
        <f>ش1!A190</f>
        <v>بدل سكن</v>
      </c>
      <c r="B190" s="476"/>
      <c r="C190" s="476"/>
      <c r="D190" s="476"/>
      <c r="E190" s="129">
        <v>4</v>
      </c>
      <c r="F190" s="36" t="e">
        <f ca="1">_mod2(SUM(ش10!G190,ش10!F190%,ش11!G190,ش11!F190%,ش12!G190,ش12!F190%),1)*100</f>
        <v>#NAME?</v>
      </c>
      <c r="G190" s="9">
        <f>INT(SUM(ش10!G190,ش10!F190%,ش11!G190,ش11!F190%,ش12!G190,ش12!F190%))</f>
        <v>0</v>
      </c>
      <c r="H190" s="132" t="e">
        <f ca="1">م3!J190</f>
        <v>#NAME?</v>
      </c>
      <c r="I190" s="133" t="e">
        <f ca="1">م3!K190</f>
        <v>#NAME?</v>
      </c>
      <c r="J190" s="130" t="e">
        <f t="shared" ca="1" si="12"/>
        <v>#NAME?</v>
      </c>
      <c r="K190" s="134" t="e">
        <f t="shared" ca="1" si="13"/>
        <v>#NAME?</v>
      </c>
    </row>
    <row r="191" spans="1:11" ht="21.75" customHeight="1" thickBot="1">
      <c r="A191" s="164" t="str">
        <f>ش1!A191</f>
        <v>بدل تحديث</v>
      </c>
      <c r="B191" s="476"/>
      <c r="C191" s="476"/>
      <c r="D191" s="483"/>
      <c r="E191" s="142">
        <v>5</v>
      </c>
      <c r="F191" s="41" t="e">
        <f ca="1">_mod2(SUM(ش10!G191,ش10!F191%,ش11!G191,ش11!F191%,ش12!G191,ش12!F191%),1)*100</f>
        <v>#NAME?</v>
      </c>
      <c r="G191" s="14">
        <f>INT(SUM(ش10!G191,ش10!F191%,ش11!G191,ش11!F191%,ش12!G191,ش12!F191%))</f>
        <v>0</v>
      </c>
      <c r="H191" s="167" t="e">
        <f ca="1">م3!J191</f>
        <v>#NAME?</v>
      </c>
      <c r="I191" s="168" t="e">
        <f ca="1">م3!K191</f>
        <v>#NAME?</v>
      </c>
      <c r="J191" s="165" t="e">
        <f t="shared" ca="1" si="12"/>
        <v>#NAME?</v>
      </c>
      <c r="K191" s="169" t="e">
        <f t="shared" ca="1" si="13"/>
        <v>#NAME?</v>
      </c>
    </row>
    <row r="192" spans="1:11" ht="21.75" customHeight="1" thickBot="1">
      <c r="A192" s="276" t="str">
        <f>ش1!A192</f>
        <v>المزايا العينية</v>
      </c>
      <c r="B192" s="476"/>
      <c r="C192" s="476"/>
      <c r="D192" s="203">
        <v>5</v>
      </c>
      <c r="E192" s="295"/>
      <c r="F192" s="296" t="e">
        <f ca="1">_mod2(SUM(ش10!G192,ش10!F192%,ش11!G192,ش11!F192%,ش12!G192,ش12!F192%),1)*100</f>
        <v>#NAME?</v>
      </c>
      <c r="G192" s="297">
        <f>INT(SUM(ش10!G192,ش10!F192%,ش11!G192,ش11!F192%,ش12!G192,ش12!F192%))</f>
        <v>0</v>
      </c>
      <c r="H192" s="298" t="e">
        <f ca="1">م3!J192</f>
        <v>#NAME?</v>
      </c>
      <c r="I192" s="299" t="e">
        <f ca="1">م3!K192</f>
        <v>#NAME?</v>
      </c>
      <c r="J192" s="296" t="e">
        <f t="shared" ca="1" si="12"/>
        <v>#NAME?</v>
      </c>
      <c r="K192" s="300" t="e">
        <f t="shared" ca="1" si="13"/>
        <v>#NAME?</v>
      </c>
    </row>
    <row r="193" spans="1:11" ht="21.75" customHeight="1" thickBot="1">
      <c r="A193" s="276" t="str">
        <f>ش1!A193</f>
        <v>المساهمات الإجتماعية</v>
      </c>
      <c r="B193" s="476"/>
      <c r="C193" s="115">
        <v>2</v>
      </c>
      <c r="D193" s="294"/>
      <c r="E193" s="270"/>
      <c r="F193" s="274" t="e">
        <f ca="1">(SUM(G194,G197,G200)+SUM(F194,F197,F200)%-G193)*100</f>
        <v>#NAME?</v>
      </c>
      <c r="G193" s="272" t="e">
        <f ca="1">INT(SUM(G194,G197,G200)+(SUM(F194,F197,F200))%)</f>
        <v>#NAME?</v>
      </c>
      <c r="H193" s="271" t="e">
        <f ca="1">(SUM(I194,I197,I200)+SUM(H194,H197,H200)%-I193)*100</f>
        <v>#NAME?</v>
      </c>
      <c r="I193" s="273" t="e">
        <f ca="1">INT(SUM(I194,I197,I200)+(SUM(H194,H197,H200))%)</f>
        <v>#NAME?</v>
      </c>
      <c r="J193" s="274" t="e">
        <f t="shared" ca="1" si="12"/>
        <v>#NAME?</v>
      </c>
      <c r="K193" s="275" t="e">
        <f t="shared" ca="1" si="13"/>
        <v>#NAME?</v>
      </c>
    </row>
    <row r="194" spans="1:11" ht="21.75" customHeight="1" thickBot="1">
      <c r="A194" s="276" t="str">
        <f>ش1!A194</f>
        <v>مساهمات الضمان الإجتماعي</v>
      </c>
      <c r="B194" s="476"/>
      <c r="C194" s="476"/>
      <c r="D194" s="115">
        <v>1</v>
      </c>
      <c r="E194" s="281"/>
      <c r="F194" s="282" t="e">
        <f ca="1">(SUM(G195:G196)+SUM(F195:F196)%-G194)*100</f>
        <v>#NAME?</v>
      </c>
      <c r="G194" s="283" t="e">
        <f ca="1">INT(SUM(G195:G196)+(SUM(F195:F196))%)</f>
        <v>#NAME?</v>
      </c>
      <c r="H194" s="284" t="e">
        <f ca="1">(SUM(I195:I196)+SUM(H195:H196)%-I194)*100</f>
        <v>#NAME?</v>
      </c>
      <c r="I194" s="285" t="e">
        <f ca="1">INT(SUM(I195:I196)+(SUM(H195:H196))%)</f>
        <v>#NAME?</v>
      </c>
      <c r="J194" s="282" t="e">
        <f t="shared" ca="1" si="12"/>
        <v>#NAME?</v>
      </c>
      <c r="K194" s="286" t="e">
        <f t="shared" ca="1" si="13"/>
        <v>#NAME?</v>
      </c>
    </row>
    <row r="195" spans="1:11" ht="21.75" customHeight="1">
      <c r="A195" s="157" t="str">
        <f>ش1!A195</f>
        <v>مساهمات الحكومة في نظم الضمان الإجتماعي</v>
      </c>
      <c r="B195" s="476"/>
      <c r="C195" s="476"/>
      <c r="D195" s="476"/>
      <c r="E195" s="158">
        <v>1</v>
      </c>
      <c r="F195" s="40" t="e">
        <f ca="1">_mod2(SUM(ش10!G195,ش10!F195%,ش11!G195,ش11!F195%,ش12!G195,ش12!F195%),1)*100</f>
        <v>#NAME?</v>
      </c>
      <c r="G195" s="13">
        <f>INT(SUM(ش10!G195,ش10!F195%,ش11!G195,ش11!F195%,ش12!G195,ش12!F195%))</f>
        <v>0</v>
      </c>
      <c r="H195" s="161" t="e">
        <f ca="1">م3!J195</f>
        <v>#NAME?</v>
      </c>
      <c r="I195" s="162" t="e">
        <f ca="1">م3!K195</f>
        <v>#NAME?</v>
      </c>
      <c r="J195" s="159" t="e">
        <f t="shared" ca="1" si="12"/>
        <v>#NAME?</v>
      </c>
      <c r="K195" s="163" t="e">
        <f t="shared" ca="1" si="13"/>
        <v>#NAME?</v>
      </c>
    </row>
    <row r="196" spans="1:11" ht="21.75" customHeight="1" thickBot="1">
      <c r="A196" s="135" t="str">
        <f>ش1!A196</f>
        <v>مساهمة الحكومة في نظم الرعاية الإجتماعية</v>
      </c>
      <c r="B196" s="476"/>
      <c r="C196" s="476"/>
      <c r="D196" s="476"/>
      <c r="E196" s="142">
        <v>2</v>
      </c>
      <c r="F196" s="41" t="e">
        <f ca="1">_mod2(SUM(ش10!G196,ش10!F196%,ش11!G196,ش11!F196%,ش12!G196,ش12!F196%),1)*100</f>
        <v>#NAME?</v>
      </c>
      <c r="G196" s="14">
        <f>INT(SUM(ش10!G196,ش10!F196%,ش11!G196,ش11!F196%,ش12!G196,ش12!F196%))</f>
        <v>0</v>
      </c>
      <c r="H196" s="167" t="e">
        <f ca="1">م3!J196</f>
        <v>#NAME?</v>
      </c>
      <c r="I196" s="168" t="e">
        <f ca="1">م3!K196</f>
        <v>#NAME?</v>
      </c>
      <c r="J196" s="165" t="e">
        <f t="shared" ca="1" si="12"/>
        <v>#NAME?</v>
      </c>
      <c r="K196" s="169" t="e">
        <f t="shared" ca="1" si="13"/>
        <v>#NAME?</v>
      </c>
    </row>
    <row r="197" spans="1:11" ht="21.75" customHeight="1" thickBot="1">
      <c r="A197" s="263" t="str">
        <f>ش1!A197</f>
        <v>المساهمات الإجتماعية المحتسبة</v>
      </c>
      <c r="B197" s="476"/>
      <c r="C197" s="476"/>
      <c r="D197" s="115">
        <v>2</v>
      </c>
      <c r="E197" s="270"/>
      <c r="F197" s="274" t="e">
        <f ca="1">(SUM(G198:G199)+SUM(F198:F199)%-G197)*100</f>
        <v>#NAME?</v>
      </c>
      <c r="G197" s="272" t="e">
        <f ca="1">INT(SUM(G198:G199)+(SUM(F198:F199))%)</f>
        <v>#NAME?</v>
      </c>
      <c r="H197" s="271" t="e">
        <f ca="1">(SUM(I198:I199)+SUM(H198:H199)%-I197)*100</f>
        <v>#NAME?</v>
      </c>
      <c r="I197" s="273" t="e">
        <f ca="1">INT(SUM(I198:I199)+(SUM(H198:H199))%)</f>
        <v>#NAME?</v>
      </c>
      <c r="J197" s="274" t="e">
        <f t="shared" ca="1" si="12"/>
        <v>#NAME?</v>
      </c>
      <c r="K197" s="275" t="e">
        <f t="shared" ca="1" si="13"/>
        <v>#NAME?</v>
      </c>
    </row>
    <row r="198" spans="1:11" ht="21.75" customHeight="1">
      <c r="A198" s="122" t="str">
        <f>ش1!A198</f>
        <v>المساهمات الإجتماعية المحتسبة في نظم الضمان الأجتماعي</v>
      </c>
      <c r="B198" s="476"/>
      <c r="C198" s="476"/>
      <c r="D198" s="476"/>
      <c r="E198" s="158">
        <v>1</v>
      </c>
      <c r="F198" s="40" t="e">
        <f ca="1">_mod2(SUM(ش10!G198,ش10!F198%,ش11!G198,ش11!F198%,ش12!G198,ش12!F198%),1)*100</f>
        <v>#NAME?</v>
      </c>
      <c r="G198" s="13">
        <f>INT(SUM(ش10!G198,ش10!F198%,ش11!G198,ش11!F198%,ش12!G198,ش12!F198%))</f>
        <v>0</v>
      </c>
      <c r="H198" s="161" t="e">
        <f ca="1">م3!J198</f>
        <v>#NAME?</v>
      </c>
      <c r="I198" s="162" t="e">
        <f ca="1">م3!K198</f>
        <v>#NAME?</v>
      </c>
      <c r="J198" s="159" t="e">
        <f t="shared" ca="1" si="12"/>
        <v>#NAME?</v>
      </c>
      <c r="K198" s="163" t="e">
        <f t="shared" ca="1" si="13"/>
        <v>#NAME?</v>
      </c>
    </row>
    <row r="199" spans="1:11" ht="21.75" customHeight="1" thickBot="1">
      <c r="A199" s="164" t="str">
        <f>ش1!A199</f>
        <v>المساهمات الإجتماعية المحتسبة في نظم الرعاية الإجتماعية</v>
      </c>
      <c r="B199" s="476"/>
      <c r="C199" s="476"/>
      <c r="D199" s="483"/>
      <c r="E199" s="142">
        <v>2</v>
      </c>
      <c r="F199" s="41" t="e">
        <f ca="1">_mod2(SUM(ش10!G199,ش10!F199%,ش11!G199,ش11!F199%,ش12!G199,ش12!F199%),1)*100</f>
        <v>#NAME?</v>
      </c>
      <c r="G199" s="14">
        <f>INT(SUM(ش10!G199,ش10!F199%,ش11!G199,ش11!F199%,ش12!G199,ش12!F199%))</f>
        <v>0</v>
      </c>
      <c r="H199" s="167" t="e">
        <f ca="1">م3!J199</f>
        <v>#NAME?</v>
      </c>
      <c r="I199" s="168" t="e">
        <f ca="1">م3!K199</f>
        <v>#NAME?</v>
      </c>
      <c r="J199" s="165" t="e">
        <f t="shared" ca="1" si="12"/>
        <v>#NAME?</v>
      </c>
      <c r="K199" s="169" t="e">
        <f t="shared" ca="1" si="13"/>
        <v>#NAME?</v>
      </c>
    </row>
    <row r="200" spans="1:11" ht="21.75" customHeight="1" thickBot="1">
      <c r="A200" s="293" t="str">
        <f>ش1!A200</f>
        <v>مساهمات إجتماعية أخرى</v>
      </c>
      <c r="B200" s="476"/>
      <c r="C200" s="476"/>
      <c r="D200" s="115">
        <v>3</v>
      </c>
      <c r="E200" s="270"/>
      <c r="F200" s="274" t="e">
        <f ca="1">(SUM(G201:G202)+SUM(F201:F202)%-G200)*100</f>
        <v>#NAME?</v>
      </c>
      <c r="G200" s="272" t="e">
        <f ca="1">INT(SUM(G201:G202)+(SUM(F201:F202))%)</f>
        <v>#NAME?</v>
      </c>
      <c r="H200" s="271" t="e">
        <f ca="1">(SUM(I201:I202)+SUM(H201:H202)%-I200)*100</f>
        <v>#NAME?</v>
      </c>
      <c r="I200" s="273" t="e">
        <f ca="1">INT(SUM(I201:I202)+(SUM(H201:H202))%)</f>
        <v>#NAME?</v>
      </c>
      <c r="J200" s="274" t="e">
        <f t="shared" ca="1" si="12"/>
        <v>#NAME?</v>
      </c>
      <c r="K200" s="275" t="e">
        <f t="shared" ca="1" si="13"/>
        <v>#NAME?</v>
      </c>
    </row>
    <row r="201" spans="1:11" ht="21.75" customHeight="1">
      <c r="A201" s="157" t="str">
        <f>ش1!A201</f>
        <v>حصة الحكومة في معاشات التقاعد</v>
      </c>
      <c r="B201" s="476"/>
      <c r="C201" s="476"/>
      <c r="D201" s="476"/>
      <c r="E201" s="158">
        <v>1</v>
      </c>
      <c r="F201" s="40" t="e">
        <f ca="1">_mod2(SUM(ش10!G201,ش10!F201%,ش11!G201,ش11!F201%,ش12!G201,ش12!F201%),1)*100</f>
        <v>#NAME?</v>
      </c>
      <c r="G201" s="13">
        <f>INT(SUM(ش10!G201,ش10!F201%,ش11!G201,ش11!F201%,ش12!G201,ش12!F201%))</f>
        <v>0</v>
      </c>
      <c r="H201" s="161" t="e">
        <f ca="1">م3!J201</f>
        <v>#NAME?</v>
      </c>
      <c r="I201" s="162" t="e">
        <f ca="1">م3!K201</f>
        <v>#NAME?</v>
      </c>
      <c r="J201" s="159" t="e">
        <f t="shared" ca="1" si="12"/>
        <v>#NAME?</v>
      </c>
      <c r="K201" s="163" t="e">
        <f t="shared" ca="1" si="13"/>
        <v>#NAME?</v>
      </c>
    </row>
    <row r="202" spans="1:11" ht="21.75" customHeight="1" thickBot="1">
      <c r="A202" s="145" t="str">
        <f>ش1!A202</f>
        <v>حصة الحكومة في التأمينات الإجتماعية</v>
      </c>
      <c r="B202" s="477"/>
      <c r="C202" s="477"/>
      <c r="D202" s="477"/>
      <c r="E202" s="147">
        <v>2</v>
      </c>
      <c r="F202" s="39" t="e">
        <f ca="1">_mod2(SUM(ش10!G202,ش10!F202%,ش11!G202,ش11!F202%,ش12!G202,ش12!F202%),1)*100</f>
        <v>#NAME?</v>
      </c>
      <c r="G202" s="12">
        <f>INT(SUM(ش10!G202,ش10!F202%,ش11!G202,ش11!F202%,ش12!G202,ش12!F202%))</f>
        <v>0</v>
      </c>
      <c r="H202" s="150" t="e">
        <f ca="1">م3!J202</f>
        <v>#NAME?</v>
      </c>
      <c r="I202" s="151" t="e">
        <f ca="1">م3!K202</f>
        <v>#NAME?</v>
      </c>
      <c r="J202" s="148" t="e">
        <f t="shared" ca="1" si="12"/>
        <v>#NAME?</v>
      </c>
      <c r="K202" s="152" t="e">
        <f t="shared" ca="1" si="13"/>
        <v>#NAME?</v>
      </c>
    </row>
    <row r="203" spans="1:11" ht="21.75" customHeight="1" thickTop="1" thickBot="1"/>
    <row r="204" spans="1:11" ht="21.25" customHeight="1" thickTop="1" thickBot="1">
      <c r="A204" s="262" t="str">
        <f>ش1!A204</f>
        <v>نفقات على السلع والخدمات والممتلكات</v>
      </c>
      <c r="B204" s="204">
        <v>2</v>
      </c>
      <c r="C204" s="330"/>
      <c r="D204" s="330"/>
      <c r="E204" s="331"/>
      <c r="F204" s="265" t="e">
        <f ca="1">(SUM(G205,G239,G250,G262)+SUM(F205,F239,F250,F262)%-G204)*100</f>
        <v>#NAME?</v>
      </c>
      <c r="G204" s="267" t="e">
        <f ca="1">INT(SUM(G205,G239,G250,G262)+(SUM(F205,F239,F250,F262))%)</f>
        <v>#NAME?</v>
      </c>
      <c r="H204" s="268" t="e">
        <f ca="1">(SUM(I205,I239,I250,I262)+SUM(H205,H239,H250,H262)%-I204)*100</f>
        <v>#NAME?</v>
      </c>
      <c r="I204" s="267" t="e">
        <f ca="1">INT(SUM(I205,I239,I250,I262)+(SUM(H205,H239,H250,H262))%)</f>
        <v>#NAME?</v>
      </c>
      <c r="J204" s="268" t="e">
        <f t="shared" ref="J204:J219" ca="1" si="14">(SUM(G204,I204)+SUM(F204,H204)%-K204)*100</f>
        <v>#NAME?</v>
      </c>
      <c r="K204" s="269" t="e">
        <f t="shared" ref="K204:K219" ca="1" si="15">INT(SUM(G204,I204)+SUM(F204,H204)%)</f>
        <v>#NAME?</v>
      </c>
    </row>
    <row r="205" spans="1:11" ht="21.25" customHeight="1" thickBot="1">
      <c r="A205" s="263" t="str">
        <f>ش1!A205</f>
        <v>السلع والخدمات</v>
      </c>
      <c r="B205" s="501" t="s">
        <v>26</v>
      </c>
      <c r="C205" s="205">
        <v>1</v>
      </c>
      <c r="D205" s="332"/>
      <c r="E205" s="301"/>
      <c r="F205" s="271" t="e">
        <f ca="1">(SUM(G206,G209,G211,G214,G219,G227,G231,G235)+SUM(F206,F209,F211,F214,F219,F227,F231,F235)%-G205)*100</f>
        <v>#NAME?</v>
      </c>
      <c r="G205" s="273" t="e">
        <f ca="1">INT(SUM(G206,G209,G211,G214,G219,G227,G231,G235)+(SUM(F206,F209,F211,F214,F219,F227,F231,F235))%)</f>
        <v>#NAME?</v>
      </c>
      <c r="H205" s="274" t="e">
        <f ca="1">(SUM(I206,I209,I211,I214,I219,I227,I231,I235)+SUM(H206,H209,H211,H214,H219,H227,H231,H235)%-I205)*100</f>
        <v>#NAME?</v>
      </c>
      <c r="I205" s="273" t="e">
        <f ca="1">INT(SUM(I206,I209,I211,I214,I219,I227,I231,I235)+(SUM(H206,H209,H211,H214,H219,H227,H231,H235))%)</f>
        <v>#NAME?</v>
      </c>
      <c r="J205" s="274" t="e">
        <f t="shared" ca="1" si="14"/>
        <v>#NAME?</v>
      </c>
      <c r="K205" s="275" t="e">
        <f t="shared" ca="1" si="15"/>
        <v>#NAME?</v>
      </c>
    </row>
    <row r="206" spans="1:11" ht="21.25" customHeight="1" thickBot="1">
      <c r="A206" s="263" t="str">
        <f>ش1!A206</f>
        <v>خدمات المرافق</v>
      </c>
      <c r="B206" s="501"/>
      <c r="C206" s="491"/>
      <c r="D206" s="205">
        <v>1</v>
      </c>
      <c r="E206" s="301"/>
      <c r="F206" s="271" t="e">
        <f ca="1">(SUM(G207:G208)+SUM(F207:F208)%-G206)*100</f>
        <v>#NAME?</v>
      </c>
      <c r="G206" s="273" t="e">
        <f ca="1">INT(SUM(G207:G208)+(SUM(F207:F208))%)</f>
        <v>#NAME?</v>
      </c>
      <c r="H206" s="274" t="e">
        <f ca="1">(SUM(I207:I208)+SUM(H207:H208)%-I206)*100</f>
        <v>#NAME?</v>
      </c>
      <c r="I206" s="273" t="e">
        <f ca="1">INT(SUM(I207:I208)+(SUM(H207:H208))%)</f>
        <v>#NAME?</v>
      </c>
      <c r="J206" s="274" t="e">
        <f t="shared" ca="1" si="14"/>
        <v>#NAME?</v>
      </c>
      <c r="K206" s="275" t="e">
        <f t="shared" ca="1" si="15"/>
        <v>#NAME?</v>
      </c>
    </row>
    <row r="207" spans="1:11" ht="21.25" customHeight="1">
      <c r="A207" s="157" t="str">
        <f>ش1!A207</f>
        <v>مياه</v>
      </c>
      <c r="B207" s="501"/>
      <c r="C207" s="491"/>
      <c r="D207" s="491"/>
      <c r="E207" s="206">
        <v>1</v>
      </c>
      <c r="F207" s="42" t="e">
        <f ca="1">_mod2(SUM(ش10!G207,ش10!F207%,ش11!G207,ش11!F207%,ش12!G207,ش12!F207%),1)*100</f>
        <v>#NAME?</v>
      </c>
      <c r="G207" s="17">
        <f>INT(SUM(ش10!G207,ش10!F207%,ش11!G207,ش11!F207%,ش12!G207,ش12!F207%))</f>
        <v>0</v>
      </c>
      <c r="H207" s="159" t="e">
        <f ca="1">م3!J207</f>
        <v>#NAME?</v>
      </c>
      <c r="I207" s="162" t="e">
        <f ca="1">م3!K207</f>
        <v>#NAME?</v>
      </c>
      <c r="J207" s="159" t="e">
        <f t="shared" ca="1" si="14"/>
        <v>#NAME?</v>
      </c>
      <c r="K207" s="163" t="e">
        <f t="shared" ca="1" si="15"/>
        <v>#NAME?</v>
      </c>
    </row>
    <row r="208" spans="1:11" ht="21.25" customHeight="1" thickBot="1">
      <c r="A208" s="164" t="str">
        <f>ش1!A208</f>
        <v>إنارة</v>
      </c>
      <c r="B208" s="501"/>
      <c r="C208" s="491"/>
      <c r="D208" s="492"/>
      <c r="E208" s="207">
        <v>2</v>
      </c>
      <c r="F208" s="44" t="e">
        <f ca="1">_mod2(SUM(ش10!G208,ش10!F208%,ش11!G208,ش11!F208%,ش12!G208,ش12!F208%),1)*100</f>
        <v>#NAME?</v>
      </c>
      <c r="G208" s="18">
        <f>INT(SUM(ش10!G208,ش10!F208%,ش11!G208,ش11!F208%,ش12!G208,ش12!F208%))</f>
        <v>0</v>
      </c>
      <c r="H208" s="165" t="e">
        <f ca="1">م3!J208</f>
        <v>#NAME?</v>
      </c>
      <c r="I208" s="168" t="e">
        <f ca="1">م3!K208</f>
        <v>#NAME?</v>
      </c>
      <c r="J208" s="165" t="e">
        <f t="shared" ca="1" si="14"/>
        <v>#NAME?</v>
      </c>
      <c r="K208" s="169" t="e">
        <f t="shared" ca="1" si="15"/>
        <v>#NAME?</v>
      </c>
    </row>
    <row r="209" spans="1:11" ht="21.25" customHeight="1" thickBot="1">
      <c r="A209" s="276" t="str">
        <f>ش1!A209</f>
        <v>مستلزمات المكاتب</v>
      </c>
      <c r="B209" s="501"/>
      <c r="C209" s="491"/>
      <c r="D209" s="205">
        <v>2</v>
      </c>
      <c r="E209" s="301"/>
      <c r="F209" s="271" t="e">
        <f ca="1">(SUM(G210)+SUM(F210)%-G209)*100</f>
        <v>#NAME?</v>
      </c>
      <c r="G209" s="273" t="e">
        <f ca="1">INT(SUM(G210)+(SUM(F210))%)</f>
        <v>#NAME?</v>
      </c>
      <c r="H209" s="274" t="e">
        <f ca="1">(SUM(I210)+SUM(H210)%-I209)*100</f>
        <v>#NAME?</v>
      </c>
      <c r="I209" s="273" t="e">
        <f ca="1">INT(SUM(I210)+(SUM(H210))%)</f>
        <v>#NAME?</v>
      </c>
      <c r="J209" s="274" t="e">
        <f t="shared" ca="1" si="14"/>
        <v>#NAME?</v>
      </c>
      <c r="K209" s="275" t="e">
        <f t="shared" ca="1" si="15"/>
        <v>#NAME?</v>
      </c>
    </row>
    <row r="210" spans="1:11" ht="21.25" customHeight="1" thickBot="1">
      <c r="A210" s="143" t="str">
        <f>ش1!A210</f>
        <v>أدوات كتابية ومكتبية وكتب ومطبوعات</v>
      </c>
      <c r="B210" s="501"/>
      <c r="C210" s="491"/>
      <c r="D210" s="208"/>
      <c r="E210" s="209">
        <v>1</v>
      </c>
      <c r="F210" s="48" t="e">
        <f ca="1">_mod2(SUM(ش10!G210,ش10!F210%,ش11!G210,ش11!F210%,ش12!G210,ش12!F210%),1)*100</f>
        <v>#NAME?</v>
      </c>
      <c r="G210" s="19">
        <f>INT(SUM(ش10!G210,ش10!F210%,ش11!G210,ش11!F210%,ش12!G210,ش12!F210%))</f>
        <v>0</v>
      </c>
      <c r="H210" s="188" t="e">
        <f ca="1">م3!J210</f>
        <v>#NAME?</v>
      </c>
      <c r="I210" s="190" t="e">
        <f ca="1">م3!K210</f>
        <v>#NAME?</v>
      </c>
      <c r="J210" s="188" t="e">
        <f t="shared" ca="1" si="14"/>
        <v>#NAME?</v>
      </c>
      <c r="K210" s="191" t="e">
        <f t="shared" ca="1" si="15"/>
        <v>#NAME?</v>
      </c>
    </row>
    <row r="211" spans="1:11" ht="21.25" customHeight="1" thickBot="1">
      <c r="A211" s="276" t="str">
        <f>ش1!A211</f>
        <v>الإتصالات</v>
      </c>
      <c r="B211" s="501"/>
      <c r="C211" s="491"/>
      <c r="D211" s="205">
        <v>3</v>
      </c>
      <c r="E211" s="301"/>
      <c r="F211" s="271" t="e">
        <f ca="1">(SUM(G212:G213)+SUM(F212:F213)%-G211)*100</f>
        <v>#NAME?</v>
      </c>
      <c r="G211" s="273" t="e">
        <f ca="1">INT(SUM(G212:G213)+(SUM(F212:F213))%)</f>
        <v>#NAME?</v>
      </c>
      <c r="H211" s="274" t="e">
        <f ca="1">(SUM(I212:I213)+SUM(H212:H213)%-I211)*100</f>
        <v>#NAME?</v>
      </c>
      <c r="I211" s="273" t="e">
        <f ca="1">INT(SUM(I212:I213)+(SUM(H212:H213))%)</f>
        <v>#NAME?</v>
      </c>
      <c r="J211" s="274" t="e">
        <f t="shared" ca="1" si="14"/>
        <v>#NAME?</v>
      </c>
      <c r="K211" s="275" t="e">
        <f t="shared" ca="1" si="15"/>
        <v>#NAME?</v>
      </c>
    </row>
    <row r="212" spans="1:11" ht="21.25" customHeight="1">
      <c r="A212" s="157" t="str">
        <f>ش1!A212</f>
        <v>نشر وإعلان ومجلات وجرائد</v>
      </c>
      <c r="B212" s="501"/>
      <c r="C212" s="491"/>
      <c r="D212" s="491"/>
      <c r="E212" s="210">
        <v>1</v>
      </c>
      <c r="F212" s="42" t="e">
        <f ca="1">_mod2(SUM(ش10!G212,ش10!F212%,ش11!G212,ش11!F212%,ش12!G212,ش12!F212%),1)*100</f>
        <v>#NAME?</v>
      </c>
      <c r="G212" s="17">
        <f>INT(SUM(ش10!G212,ش10!F212%,ش11!G212,ش11!F212%,ش12!G212,ش12!F212%))</f>
        <v>0</v>
      </c>
      <c r="H212" s="159" t="e">
        <f ca="1">م3!J212</f>
        <v>#NAME?</v>
      </c>
      <c r="I212" s="162" t="e">
        <f ca="1">م3!K212</f>
        <v>#NAME?</v>
      </c>
      <c r="J212" s="159" t="e">
        <f t="shared" ca="1" si="14"/>
        <v>#NAME?</v>
      </c>
      <c r="K212" s="163" t="e">
        <f t="shared" ca="1" si="15"/>
        <v>#NAME?</v>
      </c>
    </row>
    <row r="213" spans="1:11" ht="21.25" customHeight="1" thickBot="1">
      <c r="A213" s="164" t="str">
        <f>ش1!A213</f>
        <v>البريد والإتصالات</v>
      </c>
      <c r="B213" s="501"/>
      <c r="C213" s="491"/>
      <c r="D213" s="492"/>
      <c r="E213" s="207">
        <v>2</v>
      </c>
      <c r="F213" s="44" t="e">
        <f ca="1">_mod2(SUM(ش10!G213,ش10!F213%,ش11!G213,ش11!F213%,ش12!G213,ش12!F213%),1)*100</f>
        <v>#NAME?</v>
      </c>
      <c r="G213" s="18">
        <f>INT(SUM(ش10!G213,ش10!F213%,ش11!G213,ش11!F213%,ش12!G213,ش12!F213%))</f>
        <v>0</v>
      </c>
      <c r="H213" s="165" t="e">
        <f ca="1">م3!J213</f>
        <v>#NAME?</v>
      </c>
      <c r="I213" s="168" t="e">
        <f ca="1">م3!K213</f>
        <v>#NAME?</v>
      </c>
      <c r="J213" s="165" t="e">
        <f t="shared" ca="1" si="14"/>
        <v>#NAME?</v>
      </c>
      <c r="K213" s="169" t="e">
        <f t="shared" ca="1" si="15"/>
        <v>#NAME?</v>
      </c>
    </row>
    <row r="214" spans="1:11" ht="21.25" customHeight="1" thickBot="1">
      <c r="A214" s="276" t="str">
        <f>ش1!A214</f>
        <v>الضيافة</v>
      </c>
      <c r="B214" s="501"/>
      <c r="C214" s="491"/>
      <c r="D214" s="205">
        <v>4</v>
      </c>
      <c r="E214" s="301"/>
      <c r="F214" s="271" t="e">
        <f ca="1">(SUM(G215:G218)+SUM(F215:F218)%-G214)*100</f>
        <v>#NAME?</v>
      </c>
      <c r="G214" s="273" t="e">
        <f ca="1">INT(SUM(G215:G218)+(SUM(F215:F218))%)</f>
        <v>#NAME?</v>
      </c>
      <c r="H214" s="274" t="e">
        <f ca="1">(SUM(I215:I218)+SUM(H215:H218)%-I214)*100</f>
        <v>#NAME?</v>
      </c>
      <c r="I214" s="273" t="e">
        <f ca="1">INT(SUM(I215:I218)+(SUM(H215:H218))%)</f>
        <v>#NAME?</v>
      </c>
      <c r="J214" s="274" t="e">
        <f t="shared" ca="1" si="14"/>
        <v>#NAME?</v>
      </c>
      <c r="K214" s="275" t="e">
        <f t="shared" ca="1" si="15"/>
        <v>#NAME?</v>
      </c>
    </row>
    <row r="215" spans="1:11" ht="21.25" customHeight="1">
      <c r="A215" s="157" t="str">
        <f>ش1!A215</f>
        <v>مؤتمرات واحتفالات وضيافة</v>
      </c>
      <c r="B215" s="501"/>
      <c r="C215" s="491"/>
      <c r="D215" s="491"/>
      <c r="E215" s="206">
        <v>1</v>
      </c>
      <c r="F215" s="42" t="e">
        <f ca="1">_mod2(SUM(ش10!G215,ش10!F215%,ش11!G215,ش11!F215%,ش12!G215,ش12!F215%),1)*100</f>
        <v>#NAME?</v>
      </c>
      <c r="G215" s="17">
        <f>INT(SUM(ش10!G215,ش10!F215%,ش11!G215,ش11!F215%,ش12!G215,ش12!F215%))</f>
        <v>0</v>
      </c>
      <c r="H215" s="159" t="e">
        <f ca="1">م3!J215</f>
        <v>#NAME?</v>
      </c>
      <c r="I215" s="162" t="e">
        <f ca="1">م3!K215</f>
        <v>#NAME?</v>
      </c>
      <c r="J215" s="159" t="e">
        <f t="shared" ca="1" si="14"/>
        <v>#NAME?</v>
      </c>
      <c r="K215" s="163" t="e">
        <f t="shared" ca="1" si="15"/>
        <v>#NAME?</v>
      </c>
    </row>
    <row r="216" spans="1:11" ht="21.25" customHeight="1">
      <c r="A216" s="128" t="str">
        <f>ش1!A216</f>
        <v>نفقات ذات طابع خاص</v>
      </c>
      <c r="B216" s="501"/>
      <c r="C216" s="491"/>
      <c r="D216" s="491"/>
      <c r="E216" s="211">
        <v>2</v>
      </c>
      <c r="F216" s="43" t="e">
        <f ca="1">_mod2(SUM(ش10!G216,ش10!F216%,ش11!G216,ش11!F216%,ش12!G216,ش12!F216%),1)*100</f>
        <v>#NAME?</v>
      </c>
      <c r="G216" s="20">
        <f>INT(SUM(ش10!G216,ش10!F216%,ش11!G216,ش11!F216%,ش12!G216,ش12!F216%))</f>
        <v>0</v>
      </c>
      <c r="H216" s="130" t="e">
        <f ca="1">م3!J216</f>
        <v>#NAME?</v>
      </c>
      <c r="I216" s="133" t="e">
        <f ca="1">م3!K216</f>
        <v>#NAME?</v>
      </c>
      <c r="J216" s="130" t="e">
        <f t="shared" ca="1" si="14"/>
        <v>#NAME?</v>
      </c>
      <c r="K216" s="134" t="e">
        <f t="shared" ca="1" si="15"/>
        <v>#NAME?</v>
      </c>
    </row>
    <row r="217" spans="1:11" ht="21.25" customHeight="1">
      <c r="A217" s="128" t="str">
        <f>ش1!A217</f>
        <v>نفقات النظافة</v>
      </c>
      <c r="B217" s="501"/>
      <c r="C217" s="491"/>
      <c r="D217" s="491"/>
      <c r="E217" s="211">
        <v>3</v>
      </c>
      <c r="F217" s="43" t="e">
        <f ca="1">_mod2(SUM(ش10!G217,ش10!F217%,ش11!G217,ش11!F217%,ش12!G217,ش12!F217%),1)*100</f>
        <v>#NAME?</v>
      </c>
      <c r="G217" s="20">
        <f>INT(SUM(ش10!G217,ش10!F217%,ش11!G217,ش11!F217%,ش12!G217,ش12!F217%))</f>
        <v>0</v>
      </c>
      <c r="H217" s="130" t="e">
        <f ca="1">م3!J217</f>
        <v>#NAME?</v>
      </c>
      <c r="I217" s="133" t="e">
        <f ca="1">م3!K217</f>
        <v>#NAME?</v>
      </c>
      <c r="J217" s="130" t="e">
        <f t="shared" ca="1" si="14"/>
        <v>#NAME?</v>
      </c>
      <c r="K217" s="134" t="e">
        <f t="shared" ca="1" si="15"/>
        <v>#NAME?</v>
      </c>
    </row>
    <row r="218" spans="1:11" ht="21.25" customHeight="1" thickBot="1">
      <c r="A218" s="212" t="str">
        <f>ش1!A218</f>
        <v>نفقات أخرى</v>
      </c>
      <c r="B218" s="501"/>
      <c r="C218" s="491"/>
      <c r="D218" s="492"/>
      <c r="E218" s="213">
        <v>4</v>
      </c>
      <c r="F218" s="49" t="e">
        <f ca="1">_mod2(SUM(ش10!G218,ش10!F218%,ش11!G218,ش11!F218%,ش12!G218,ش12!F218%),1)*100</f>
        <v>#NAME?</v>
      </c>
      <c r="G218" s="22">
        <f>INT(SUM(ش10!G218,ش10!F218%,ش11!G218,ش11!F218%,ش12!G218,ش12!F218%))</f>
        <v>0</v>
      </c>
      <c r="H218" s="183" t="e">
        <f ca="1">م3!J218</f>
        <v>#NAME?</v>
      </c>
      <c r="I218" s="186" t="e">
        <f ca="1">م3!K218</f>
        <v>#NAME?</v>
      </c>
      <c r="J218" s="183" t="e">
        <f t="shared" ca="1" si="14"/>
        <v>#NAME?</v>
      </c>
      <c r="K218" s="187" t="e">
        <f t="shared" ca="1" si="15"/>
        <v>#NAME?</v>
      </c>
    </row>
    <row r="219" spans="1:11" ht="21.25" customHeight="1" thickBot="1">
      <c r="A219" s="302" t="str">
        <f>ش1!A219</f>
        <v>نقل وانتقالات عامة</v>
      </c>
      <c r="B219" s="502"/>
      <c r="C219" s="503"/>
      <c r="D219" s="214">
        <v>5</v>
      </c>
      <c r="E219" s="303"/>
      <c r="F219" s="304" t="e">
        <f ca="1">(SUM(G224:G226)+SUM(F224:F226)%-G219)*100</f>
        <v>#NAME?</v>
      </c>
      <c r="G219" s="305" t="e">
        <f ca="1">INT(SUM(G224:G226)+(SUM(F224:F226))%)</f>
        <v>#NAME?</v>
      </c>
      <c r="H219" s="306" t="e">
        <f ca="1">(SUM(I224:I226)+SUM(H224:H226)%-I219)*100</f>
        <v>#NAME?</v>
      </c>
      <c r="I219" s="305" t="e">
        <f ca="1">INT(SUM(I224:I226)+(SUM(H224:H226))%)</f>
        <v>#NAME?</v>
      </c>
      <c r="J219" s="306" t="e">
        <f t="shared" ca="1" si="14"/>
        <v>#NAME?</v>
      </c>
      <c r="K219" s="307" t="e">
        <f t="shared" ca="1" si="15"/>
        <v>#NAME?</v>
      </c>
    </row>
    <row r="220" spans="1:11" ht="9" customHeight="1" thickTop="1" thickBot="1">
      <c r="A220" s="215"/>
      <c r="B220" s="216"/>
      <c r="C220" s="153"/>
      <c r="D220" s="201"/>
      <c r="E220" s="201"/>
      <c r="F220" s="217"/>
      <c r="G220" s="218"/>
      <c r="H220" s="217"/>
      <c r="I220" s="218"/>
      <c r="J220" s="217"/>
      <c r="K220" s="218"/>
    </row>
    <row r="221" spans="1:11" ht="24" customHeight="1" thickTop="1" thickBot="1">
      <c r="A221" s="109" t="e">
        <f ca="1">$A$1</f>
        <v>#NAME?</v>
      </c>
      <c r="D221" s="484">
        <v>6</v>
      </c>
      <c r="E221" s="485"/>
      <c r="F221" s="489" t="str">
        <f>$F$1</f>
        <v xml:space="preserve"> المدة الرابعة2024م </v>
      </c>
      <c r="G221" s="488"/>
      <c r="H221" s="488" t="str">
        <f>$H$1</f>
        <v>القاهرة</v>
      </c>
      <c r="I221" s="488"/>
      <c r="J221" s="488"/>
      <c r="K221" s="488"/>
    </row>
    <row r="222" spans="1:11" ht="25" customHeight="1" thickTop="1">
      <c r="A222" s="461" t="str">
        <f>$A$175</f>
        <v xml:space="preserve">بيان مفرادات الإستخدمات العامة  </v>
      </c>
      <c r="B222" s="478" t="str">
        <f>$B$2</f>
        <v>الباب</v>
      </c>
      <c r="C222" s="478" t="str">
        <f>$C$2</f>
        <v>الفصل</v>
      </c>
      <c r="D222" s="478" t="str">
        <f>$D$2</f>
        <v>البند</v>
      </c>
      <c r="E222" s="478" t="str">
        <f>$E$2</f>
        <v>النوع</v>
      </c>
      <c r="F222" s="486" t="str">
        <f>$F$2</f>
        <v>المدة الجارية</v>
      </c>
      <c r="G222" s="487">
        <f>G$2</f>
        <v>0</v>
      </c>
      <c r="H222" s="486" t="str">
        <f>$H$2</f>
        <v>المدة السابقة</v>
      </c>
      <c r="I222" s="487">
        <f>I$2</f>
        <v>0</v>
      </c>
      <c r="J222" s="493" t="str">
        <f>$J$2</f>
        <v>الجملة</v>
      </c>
      <c r="K222" s="494">
        <f>K$2</f>
        <v>0</v>
      </c>
    </row>
    <row r="223" spans="1:11" ht="25" customHeight="1" thickBot="1">
      <c r="A223" s="462"/>
      <c r="B223" s="479"/>
      <c r="C223" s="479"/>
      <c r="D223" s="479"/>
      <c r="E223" s="479"/>
      <c r="F223" s="277" t="str">
        <f>$F$3</f>
        <v>ف</v>
      </c>
      <c r="G223" s="278" t="str">
        <f>$G$3</f>
        <v>ريــــــــــــــال</v>
      </c>
      <c r="H223" s="277" t="str">
        <f>$H$3</f>
        <v>ف</v>
      </c>
      <c r="I223" s="278" t="str">
        <f>$I$3</f>
        <v>ريــــــــــــــــــال</v>
      </c>
      <c r="J223" s="279" t="str">
        <f>$J$3</f>
        <v>ف</v>
      </c>
      <c r="K223" s="280" t="str">
        <f>$K$3</f>
        <v>ريــــــــــــــــــال</v>
      </c>
    </row>
    <row r="224" spans="1:11" ht="20.149999999999999" customHeight="1" thickTop="1">
      <c r="A224" s="177" t="str">
        <f>ش1!A224</f>
        <v>نقل مهمات</v>
      </c>
      <c r="B224" s="498" t="s">
        <v>29</v>
      </c>
      <c r="C224" s="490" t="s">
        <v>30</v>
      </c>
      <c r="D224" s="490"/>
      <c r="E224" s="178">
        <v>1</v>
      </c>
      <c r="F224" s="46" t="e">
        <f ca="1">_mod2(SUM(ش10!G224,ش10!F224%,ش11!G224,ش11!F224%,ش12!G224,ش12!F224%),1)*100</f>
        <v>#NAME?</v>
      </c>
      <c r="G224" s="15">
        <f>INT(SUM(ش10!G224,ش10!F224%,ش11!G224,ش11!F224%,ش12!G224,ش12!F224%))</f>
        <v>0</v>
      </c>
      <c r="H224" s="180" t="e">
        <f ca="1">م3!J224</f>
        <v>#NAME?</v>
      </c>
      <c r="I224" s="181" t="e">
        <f ca="1">م3!K224</f>
        <v>#NAME?</v>
      </c>
      <c r="J224" s="179" t="e">
        <f t="shared" ref="J224:J265" ca="1" si="16">(SUM(G224,I224)+SUM(F224,H224)%-K224)*100</f>
        <v>#NAME?</v>
      </c>
      <c r="K224" s="182" t="e">
        <f t="shared" ref="K224:K265" ca="1" si="17">INT(SUM(G224,I224)+SUM(F224,H224)%)</f>
        <v>#NAME?</v>
      </c>
    </row>
    <row r="225" spans="1:11" ht="20.149999999999999" customHeight="1">
      <c r="A225" s="128" t="str">
        <f>ش1!A225</f>
        <v>انتقالات داخلية</v>
      </c>
      <c r="B225" s="499"/>
      <c r="C225" s="476"/>
      <c r="D225" s="476"/>
      <c r="E225" s="129">
        <v>2</v>
      </c>
      <c r="F225" s="36" t="e">
        <f ca="1">_mod2(SUM(ش10!G225,ش10!F225%,ش11!G225,ش11!F225%,ش12!G225,ش12!F225%),1)*100</f>
        <v>#NAME?</v>
      </c>
      <c r="G225" s="9">
        <f>INT(SUM(ش10!G225,ش10!F225%,ش11!G225,ش11!F225%,ش12!G225,ش12!F225%))</f>
        <v>0</v>
      </c>
      <c r="H225" s="132" t="e">
        <f ca="1">م3!J225</f>
        <v>#NAME?</v>
      </c>
      <c r="I225" s="133" t="e">
        <f ca="1">م3!K225</f>
        <v>#NAME?</v>
      </c>
      <c r="J225" s="130" t="e">
        <f t="shared" ca="1" si="16"/>
        <v>#NAME?</v>
      </c>
      <c r="K225" s="134" t="e">
        <f t="shared" ca="1" si="17"/>
        <v>#NAME?</v>
      </c>
    </row>
    <row r="226" spans="1:11" ht="20.149999999999999" customHeight="1" thickBot="1">
      <c r="A226" s="135" t="str">
        <f>ش1!A226</f>
        <v>حضور مؤتمرات وانتقالات خارجية</v>
      </c>
      <c r="B226" s="499"/>
      <c r="C226" s="476"/>
      <c r="D226" s="476"/>
      <c r="E226" s="142">
        <v>3</v>
      </c>
      <c r="F226" s="41" t="e">
        <f ca="1">_mod2(SUM(ش10!G226,ش10!F226%,ش11!G226,ش11!F226%,ش12!G226,ش12!F226%),1)*100</f>
        <v>#NAME?</v>
      </c>
      <c r="G226" s="14">
        <f>INT(SUM(ش10!G226,ش10!F226%,ش11!G226,ش11!F226%,ش12!G226,ش12!F226%))</f>
        <v>0</v>
      </c>
      <c r="H226" s="167" t="e">
        <f ca="1">م3!J226</f>
        <v>#NAME?</v>
      </c>
      <c r="I226" s="168" t="e">
        <f ca="1">م3!K226</f>
        <v>#NAME?</v>
      </c>
      <c r="J226" s="165" t="e">
        <f t="shared" ca="1" si="16"/>
        <v>#NAME?</v>
      </c>
      <c r="K226" s="169" t="e">
        <f t="shared" ca="1" si="17"/>
        <v>#NAME?</v>
      </c>
    </row>
    <row r="227" spans="1:11" ht="20.149999999999999" customHeight="1" thickBot="1">
      <c r="A227" s="276" t="str">
        <f>ش1!A227</f>
        <v>إيجارات الأصول المُنتجة</v>
      </c>
      <c r="B227" s="499"/>
      <c r="C227" s="476"/>
      <c r="D227" s="115">
        <v>6</v>
      </c>
      <c r="E227" s="270"/>
      <c r="F227" s="274" t="e">
        <f ca="1">(SUM(G228:G230)+SUM(F228:F230)%-G227)*100</f>
        <v>#NAME?</v>
      </c>
      <c r="G227" s="272" t="e">
        <f ca="1">INT(SUM(G228:G230)+(SUM(F228:F230))%)</f>
        <v>#NAME?</v>
      </c>
      <c r="H227" s="271" t="e">
        <f ca="1">(SUM(I228:I230)+SUM(H228:H230)%-I227)*100</f>
        <v>#NAME?</v>
      </c>
      <c r="I227" s="273" t="e">
        <f ca="1">INT(SUM(I228:I230)+(SUM(H228:H230))%)</f>
        <v>#NAME?</v>
      </c>
      <c r="J227" s="274" t="e">
        <f t="shared" ca="1" si="16"/>
        <v>#NAME?</v>
      </c>
      <c r="K227" s="275" t="e">
        <f t="shared" ca="1" si="17"/>
        <v>#NAME?</v>
      </c>
    </row>
    <row r="228" spans="1:11" ht="20.149999999999999" customHeight="1">
      <c r="A228" s="122" t="str">
        <f>ش1!A228</f>
        <v>إيجار المباني</v>
      </c>
      <c r="B228" s="499"/>
      <c r="C228" s="476"/>
      <c r="D228" s="476"/>
      <c r="E228" s="158">
        <v>1</v>
      </c>
      <c r="F228" s="40" t="e">
        <f ca="1">_mod2(SUM(ش10!G228,ش10!F228%,ش11!G228,ش11!F228%,ش12!G228,ش12!F228%),1)*100</f>
        <v>#NAME?</v>
      </c>
      <c r="G228" s="13">
        <f>INT(SUM(ش10!G228,ش10!F228%,ش11!G228,ش11!F228%,ش12!G228,ش12!F228%))</f>
        <v>0</v>
      </c>
      <c r="H228" s="161" t="e">
        <f ca="1">م3!J228</f>
        <v>#NAME?</v>
      </c>
      <c r="I228" s="162" t="e">
        <f ca="1">م3!K228</f>
        <v>#NAME?</v>
      </c>
      <c r="J228" s="159" t="e">
        <f t="shared" ca="1" si="16"/>
        <v>#NAME?</v>
      </c>
      <c r="K228" s="163" t="e">
        <f t="shared" ca="1" si="17"/>
        <v>#NAME?</v>
      </c>
    </row>
    <row r="229" spans="1:11" ht="20.149999999999999" customHeight="1">
      <c r="A229" s="128" t="str">
        <f>ش1!A229</f>
        <v>إيجار الآلآت والمعدات والأجهزة</v>
      </c>
      <c r="B229" s="499"/>
      <c r="C229" s="476"/>
      <c r="D229" s="476"/>
      <c r="E229" s="129">
        <v>2</v>
      </c>
      <c r="F229" s="36" t="e">
        <f ca="1">_mod2(SUM(ش10!G229,ش10!F229%,ش11!G229,ش11!F229%,ش12!G229,ش12!F229%),1)*100</f>
        <v>#NAME?</v>
      </c>
      <c r="G229" s="9">
        <f>INT(SUM(ش10!G229,ش10!F229%,ش11!G229,ش11!F229%,ش12!G229,ش12!F229%))</f>
        <v>0</v>
      </c>
      <c r="H229" s="132" t="e">
        <f ca="1">م3!J229</f>
        <v>#NAME?</v>
      </c>
      <c r="I229" s="133" t="e">
        <f ca="1">م3!K229</f>
        <v>#NAME?</v>
      </c>
      <c r="J229" s="130" t="e">
        <f t="shared" ca="1" si="16"/>
        <v>#NAME?</v>
      </c>
      <c r="K229" s="134" t="e">
        <f t="shared" ca="1" si="17"/>
        <v>#NAME?</v>
      </c>
    </row>
    <row r="230" spans="1:11" ht="20.149999999999999" customHeight="1" thickBot="1">
      <c r="A230" s="135" t="str">
        <f>ش1!A230</f>
        <v>إيجارات أخرى</v>
      </c>
      <c r="B230" s="499"/>
      <c r="C230" s="476"/>
      <c r="D230" s="483"/>
      <c r="E230" s="142">
        <v>3</v>
      </c>
      <c r="F230" s="41" t="e">
        <f ca="1">_mod2(SUM(ش10!G230,ش10!F230%,ش11!G230,ش11!F230%,ش12!G230,ش12!F230%),1)*100</f>
        <v>#NAME?</v>
      </c>
      <c r="G230" s="14">
        <f>INT(SUM(ش10!G230,ش10!F230%,ش11!G230,ش11!F230%,ش12!G230,ش12!F230%))</f>
        <v>0</v>
      </c>
      <c r="H230" s="167" t="e">
        <f ca="1">م3!J230</f>
        <v>#NAME?</v>
      </c>
      <c r="I230" s="168" t="e">
        <f ca="1">م3!K230</f>
        <v>#NAME?</v>
      </c>
      <c r="J230" s="165" t="e">
        <f t="shared" ca="1" si="16"/>
        <v>#NAME?</v>
      </c>
      <c r="K230" s="169" t="e">
        <f t="shared" ca="1" si="17"/>
        <v>#NAME?</v>
      </c>
    </row>
    <row r="231" spans="1:11" ht="20.149999999999999" customHeight="1" thickBot="1">
      <c r="A231" s="276" t="str">
        <f>ش1!A231</f>
        <v>نفقات البحوث والتطوير والتدريب</v>
      </c>
      <c r="B231" s="499"/>
      <c r="C231" s="476"/>
      <c r="D231" s="115">
        <v>7</v>
      </c>
      <c r="E231" s="270"/>
      <c r="F231" s="274" t="e">
        <f ca="1">(SUM(G232:G234)+SUM(F232:F234)%-G231)*100</f>
        <v>#NAME?</v>
      </c>
      <c r="G231" s="272" t="e">
        <f ca="1">INT(SUM(G232:G234)+(SUM(F232:F234))%)</f>
        <v>#NAME?</v>
      </c>
      <c r="H231" s="271" t="e">
        <f ca="1">(SUM(I232:I234)+SUM(H232:H234)%-I231)*100</f>
        <v>#NAME?</v>
      </c>
      <c r="I231" s="273" t="e">
        <f ca="1">INT(SUM(I232:I234)+(SUM(H232:H234))%)</f>
        <v>#NAME?</v>
      </c>
      <c r="J231" s="274" t="e">
        <f t="shared" ca="1" si="16"/>
        <v>#NAME?</v>
      </c>
      <c r="K231" s="275" t="e">
        <f t="shared" ca="1" si="17"/>
        <v>#NAME?</v>
      </c>
    </row>
    <row r="232" spans="1:11" ht="20.149999999999999" customHeight="1">
      <c r="A232" s="122" t="str">
        <f>ش1!A232</f>
        <v>نفقات البحوث والتطوير</v>
      </c>
      <c r="B232" s="499"/>
      <c r="C232" s="476"/>
      <c r="D232" s="476"/>
      <c r="E232" s="158">
        <v>1</v>
      </c>
      <c r="F232" s="40" t="e">
        <f ca="1">_mod2(SUM(ش10!G232,ش10!F232%,ش11!G232,ش11!F232%,ش12!G232,ش12!F232%),1)*100</f>
        <v>#NAME?</v>
      </c>
      <c r="G232" s="13">
        <f>INT(SUM(ش10!G232,ش10!F232%,ش11!G232,ش11!F232%,ش12!G232,ش12!F232%))</f>
        <v>0</v>
      </c>
      <c r="H232" s="161" t="e">
        <f ca="1">م3!J232</f>
        <v>#NAME?</v>
      </c>
      <c r="I232" s="162" t="e">
        <f ca="1">م3!K232</f>
        <v>#NAME?</v>
      </c>
      <c r="J232" s="159" t="e">
        <f t="shared" ca="1" si="16"/>
        <v>#NAME?</v>
      </c>
      <c r="K232" s="163" t="e">
        <f t="shared" ca="1" si="17"/>
        <v>#NAME?</v>
      </c>
    </row>
    <row r="233" spans="1:11" ht="20.149999999999999" customHeight="1">
      <c r="A233" s="128" t="str">
        <f>ش1!A233</f>
        <v>نفقات التدريب المحلي</v>
      </c>
      <c r="B233" s="499"/>
      <c r="C233" s="476"/>
      <c r="D233" s="476"/>
      <c r="E233" s="129">
        <v>2</v>
      </c>
      <c r="F233" s="36" t="e">
        <f ca="1">_mod2(SUM(ش10!G233,ش10!F233%,ش11!G233,ش11!F233%,ش12!G233,ش12!F233%),1)*100</f>
        <v>#NAME?</v>
      </c>
      <c r="G233" s="9">
        <f>INT(SUM(ش10!G233,ش10!F233%,ش11!G233,ش11!F233%,ش12!G233,ش12!F233%))</f>
        <v>0</v>
      </c>
      <c r="H233" s="132" t="e">
        <f ca="1">م3!J233</f>
        <v>#NAME?</v>
      </c>
      <c r="I233" s="133" t="e">
        <f ca="1">م3!K233</f>
        <v>#NAME?</v>
      </c>
      <c r="J233" s="130" t="e">
        <f t="shared" ca="1" si="16"/>
        <v>#NAME?</v>
      </c>
      <c r="K233" s="134" t="e">
        <f t="shared" ca="1" si="17"/>
        <v>#NAME?</v>
      </c>
    </row>
    <row r="234" spans="1:11" ht="20.149999999999999" customHeight="1" thickBot="1">
      <c r="A234" s="135" t="str">
        <f>ش1!A234</f>
        <v>نفقات التدريب الخارجي</v>
      </c>
      <c r="B234" s="499"/>
      <c r="C234" s="476"/>
      <c r="D234" s="476"/>
      <c r="E234" s="142">
        <v>3</v>
      </c>
      <c r="F234" s="41" t="e">
        <f ca="1">_mod2(SUM(ش10!G234,ش10!F234%,ش11!G234,ش11!F234%,ش12!G234,ش12!F234%),1)*100</f>
        <v>#NAME?</v>
      </c>
      <c r="G234" s="14">
        <f>INT(SUM(ش10!G234,ش10!F234%,ش11!G234,ش11!F234%,ش12!G234,ش12!F234%))</f>
        <v>0</v>
      </c>
      <c r="H234" s="167" t="e">
        <f ca="1">م3!J234</f>
        <v>#NAME?</v>
      </c>
      <c r="I234" s="168" t="e">
        <f ca="1">م3!K234</f>
        <v>#NAME?</v>
      </c>
      <c r="J234" s="165" t="e">
        <f t="shared" ca="1" si="16"/>
        <v>#NAME?</v>
      </c>
      <c r="K234" s="169" t="e">
        <f t="shared" ca="1" si="17"/>
        <v>#NAME?</v>
      </c>
    </row>
    <row r="235" spans="1:11" ht="20.149999999999999" customHeight="1" thickBot="1">
      <c r="A235" s="276" t="str">
        <f>ش1!A235</f>
        <v>نفقات سلعية وخدمية أخرى</v>
      </c>
      <c r="B235" s="499"/>
      <c r="C235" s="476"/>
      <c r="D235" s="115">
        <v>8</v>
      </c>
      <c r="E235" s="270"/>
      <c r="F235" s="274" t="e">
        <f ca="1">(SUM(G236:G238)+SUM(F236:F238)%-G235)*100</f>
        <v>#NAME?</v>
      </c>
      <c r="G235" s="272" t="e">
        <f ca="1">INT(SUM(G236:G238)+(SUM(F236:F238))%)</f>
        <v>#NAME?</v>
      </c>
      <c r="H235" s="271" t="e">
        <f ca="1">(SUM(I236:I238)+SUM(H236:H238)%-I235)*100</f>
        <v>#NAME?</v>
      </c>
      <c r="I235" s="273" t="e">
        <f ca="1">INT(SUM(I236:I238)+(SUM(H236:H238))%)</f>
        <v>#NAME?</v>
      </c>
      <c r="J235" s="274" t="e">
        <f t="shared" ca="1" si="16"/>
        <v>#NAME?</v>
      </c>
      <c r="K235" s="275" t="e">
        <f t="shared" ca="1" si="17"/>
        <v>#NAME?</v>
      </c>
    </row>
    <row r="236" spans="1:11" ht="20.149999999999999" customHeight="1">
      <c r="A236" s="122" t="str">
        <f>ش1!A236</f>
        <v>أدوية ومستلزمات طبية ومواد أولية ومساندة</v>
      </c>
      <c r="B236" s="499"/>
      <c r="C236" s="476"/>
      <c r="D236" s="476"/>
      <c r="E236" s="158">
        <v>1</v>
      </c>
      <c r="F236" s="40" t="e">
        <f ca="1">_mod2(SUM(ش10!G236,ش10!F236%,ش11!G236,ش11!F236%,ش12!G236,ش12!F236%),1)*100</f>
        <v>#NAME?</v>
      </c>
      <c r="G236" s="13">
        <f>INT(SUM(ش10!G236,ش10!F236%,ش11!G236,ش11!F236%,ش12!G236,ش12!F236%))</f>
        <v>0</v>
      </c>
      <c r="H236" s="161" t="e">
        <f ca="1">م3!J236</f>
        <v>#NAME?</v>
      </c>
      <c r="I236" s="162" t="e">
        <f ca="1">م3!K236</f>
        <v>#NAME?</v>
      </c>
      <c r="J236" s="159" t="e">
        <f t="shared" ca="1" si="16"/>
        <v>#NAME?</v>
      </c>
      <c r="K236" s="163" t="e">
        <f t="shared" ca="1" si="17"/>
        <v>#NAME?</v>
      </c>
    </row>
    <row r="237" spans="1:11" ht="20.149999999999999" customHeight="1">
      <c r="A237" s="128" t="str">
        <f>ش1!A237</f>
        <v>أغذية وملبوسات</v>
      </c>
      <c r="B237" s="499"/>
      <c r="C237" s="476"/>
      <c r="D237" s="476"/>
      <c r="E237" s="129">
        <v>2</v>
      </c>
      <c r="F237" s="36" t="e">
        <f ca="1">_mod2(SUM(ش10!G237,ش10!F237%,ش11!G237,ش11!F237%,ش12!G237,ش12!F237%),1)*100</f>
        <v>#NAME?</v>
      </c>
      <c r="G237" s="9">
        <f>INT(SUM(ش10!G237,ش10!F237%,ش11!G237,ش11!F237%,ش12!G237,ش12!F237%))</f>
        <v>0</v>
      </c>
      <c r="H237" s="132" t="e">
        <f ca="1">م3!J237</f>
        <v>#NAME?</v>
      </c>
      <c r="I237" s="133" t="e">
        <f ca="1">م3!K237</f>
        <v>#NAME?</v>
      </c>
      <c r="J237" s="130" t="e">
        <f t="shared" ca="1" si="16"/>
        <v>#NAME?</v>
      </c>
      <c r="K237" s="134" t="e">
        <f t="shared" ca="1" si="17"/>
        <v>#NAME?</v>
      </c>
    </row>
    <row r="238" spans="1:11" ht="20.149999999999999" customHeight="1" thickBot="1">
      <c r="A238" s="135" t="str">
        <f>ش1!A238</f>
        <v>نفقات أخرى</v>
      </c>
      <c r="B238" s="499"/>
      <c r="C238" s="476"/>
      <c r="D238" s="476"/>
      <c r="E238" s="142">
        <v>3</v>
      </c>
      <c r="F238" s="41" t="e">
        <f ca="1">_mod2(SUM(ش10!G238,ش10!F238%,ش11!G238,ش11!F238%,ش12!G238,ش12!F238%),1)*100</f>
        <v>#NAME?</v>
      </c>
      <c r="G238" s="14">
        <f>INT(SUM(ش10!G238,ش10!F238%,ش11!G238,ش11!F238%,ش12!G238,ش12!F238%))</f>
        <v>0</v>
      </c>
      <c r="H238" s="167" t="e">
        <f ca="1">م3!J238</f>
        <v>#NAME?</v>
      </c>
      <c r="I238" s="168" t="e">
        <f ca="1">م3!K238</f>
        <v>#NAME?</v>
      </c>
      <c r="J238" s="165" t="e">
        <f t="shared" ca="1" si="16"/>
        <v>#NAME?</v>
      </c>
      <c r="K238" s="169" t="e">
        <f t="shared" ca="1" si="17"/>
        <v>#NAME?</v>
      </c>
    </row>
    <row r="239" spans="1:11" ht="20.149999999999999" customHeight="1" thickBot="1">
      <c r="A239" s="276" t="str">
        <f>ش1!A239</f>
        <v>الصيانة</v>
      </c>
      <c r="B239" s="499"/>
      <c r="C239" s="115">
        <v>2</v>
      </c>
      <c r="D239" s="270"/>
      <c r="E239" s="270"/>
      <c r="F239" s="274" t="e">
        <f ca="1">(SUM(G240,G244,G248)+SUM(F240,F244,F248)%-G239)*100</f>
        <v>#NAME?</v>
      </c>
      <c r="G239" s="272" t="e">
        <f ca="1">INT(SUM(G240,G244,G248)+(SUM(F240,F244,F248))%)</f>
        <v>#NAME?</v>
      </c>
      <c r="H239" s="271" t="e">
        <f ca="1">(SUM(I240,I244,I248)+SUM(H240,H244,H248)%-I239)*100</f>
        <v>#NAME?</v>
      </c>
      <c r="I239" s="273" t="e">
        <f ca="1">INT(SUM(I240,I244,I248)+(SUM(H240,H244,H248))%)</f>
        <v>#NAME?</v>
      </c>
      <c r="J239" s="274" t="e">
        <f t="shared" ca="1" si="16"/>
        <v>#NAME?</v>
      </c>
      <c r="K239" s="275" t="e">
        <f t="shared" ca="1" si="17"/>
        <v>#NAME?</v>
      </c>
    </row>
    <row r="240" spans="1:11" ht="20.149999999999999" customHeight="1" thickBot="1">
      <c r="A240" s="263" t="str">
        <f>ش1!A240</f>
        <v>صيانة البنية الأساسية</v>
      </c>
      <c r="B240" s="499"/>
      <c r="C240" s="476"/>
      <c r="D240" s="121">
        <v>1</v>
      </c>
      <c r="E240" s="270"/>
      <c r="F240" s="274" t="e">
        <f ca="1">(SUM(G241:G243)+SUM(F241:F243)%-G240)*100</f>
        <v>#NAME?</v>
      </c>
      <c r="G240" s="272" t="e">
        <f ca="1">INT(SUM(G241:G243)+(SUM(F241:F243))%)</f>
        <v>#NAME?</v>
      </c>
      <c r="H240" s="271" t="e">
        <f ca="1">(SUM(I241:I243)+SUM(H241:H243)%-I240)*100</f>
        <v>#NAME?</v>
      </c>
      <c r="I240" s="273" t="e">
        <f ca="1">INT(SUM(I241:I243)+(SUM(H241:H243))%)</f>
        <v>#NAME?</v>
      </c>
      <c r="J240" s="274" t="e">
        <f t="shared" ca="1" si="16"/>
        <v>#NAME?</v>
      </c>
      <c r="K240" s="275" t="e">
        <f t="shared" ca="1" si="17"/>
        <v>#NAME?</v>
      </c>
    </row>
    <row r="241" spans="1:11" ht="20.149999999999999" customHeight="1">
      <c r="A241" s="122" t="str">
        <f>ش1!A241</f>
        <v>صيانة الطرق والجسور</v>
      </c>
      <c r="B241" s="499"/>
      <c r="C241" s="476"/>
      <c r="D241" s="476"/>
      <c r="E241" s="158">
        <v>1</v>
      </c>
      <c r="F241" s="40" t="e">
        <f ca="1">_mod2(SUM(ش10!G241,ش10!F241%,ش11!G241,ش11!F241%,ش12!G241,ش12!F241%),1)*100</f>
        <v>#NAME?</v>
      </c>
      <c r="G241" s="13">
        <f>INT(SUM(ش10!G241,ش10!F241%,ش11!G241,ش11!F241%,ش12!G241,ش12!F241%))</f>
        <v>0</v>
      </c>
      <c r="H241" s="161" t="e">
        <f ca="1">م3!J241</f>
        <v>#NAME?</v>
      </c>
      <c r="I241" s="162" t="e">
        <f ca="1">م3!K241</f>
        <v>#NAME?</v>
      </c>
      <c r="J241" s="159" t="e">
        <f t="shared" ca="1" si="16"/>
        <v>#NAME?</v>
      </c>
      <c r="K241" s="163" t="e">
        <f t="shared" ca="1" si="17"/>
        <v>#NAME?</v>
      </c>
    </row>
    <row r="242" spans="1:11" ht="20.149999999999999" customHeight="1">
      <c r="A242" s="128" t="str">
        <f>ش1!A242</f>
        <v>صيانة المرافق العامة</v>
      </c>
      <c r="B242" s="499"/>
      <c r="C242" s="476"/>
      <c r="D242" s="476"/>
      <c r="E242" s="129">
        <v>2</v>
      </c>
      <c r="F242" s="36" t="e">
        <f ca="1">_mod2(SUM(ش10!G242,ش10!F242%,ش11!G242,ش11!F242%,ش12!G242,ش12!F242%),1)*100</f>
        <v>#NAME?</v>
      </c>
      <c r="G242" s="9">
        <f>INT(SUM(ش10!G242,ش10!F242%,ش11!G242,ش11!F242%,ش12!G242,ش12!F242%))</f>
        <v>0</v>
      </c>
      <c r="H242" s="132" t="e">
        <f ca="1">م3!J242</f>
        <v>#NAME?</v>
      </c>
      <c r="I242" s="133" t="e">
        <f ca="1">م3!K242</f>
        <v>#NAME?</v>
      </c>
      <c r="J242" s="130" t="e">
        <f t="shared" ca="1" si="16"/>
        <v>#NAME?</v>
      </c>
      <c r="K242" s="134" t="e">
        <f t="shared" ca="1" si="17"/>
        <v>#NAME?</v>
      </c>
    </row>
    <row r="243" spans="1:11" ht="20.149999999999999" customHeight="1" thickBot="1">
      <c r="A243" s="135" t="str">
        <f>ش1!A243</f>
        <v>صيانة مباني وتحسينات صغيرة</v>
      </c>
      <c r="B243" s="499"/>
      <c r="C243" s="476"/>
      <c r="D243" s="476"/>
      <c r="E243" s="142">
        <v>3</v>
      </c>
      <c r="F243" s="41" t="e">
        <f ca="1">_mod2(SUM(ش10!G243,ش10!F243%,ش11!G243,ش11!F243%,ش12!G243,ش12!F243%),1)*100</f>
        <v>#NAME?</v>
      </c>
      <c r="G243" s="14">
        <f>INT(SUM(ش10!G243,ش10!F243%,ش11!G243,ش11!F243%,ش12!G243,ش12!F243%))</f>
        <v>0</v>
      </c>
      <c r="H243" s="167" t="e">
        <f ca="1">م3!J243</f>
        <v>#NAME?</v>
      </c>
      <c r="I243" s="168" t="e">
        <f ca="1">م3!K243</f>
        <v>#NAME?</v>
      </c>
      <c r="J243" s="165" t="e">
        <f t="shared" ca="1" si="16"/>
        <v>#NAME?</v>
      </c>
      <c r="K243" s="169" t="e">
        <f t="shared" ca="1" si="17"/>
        <v>#NAME?</v>
      </c>
    </row>
    <row r="244" spans="1:11" ht="20.149999999999999" customHeight="1" thickBot="1">
      <c r="A244" s="276" t="str">
        <f>ش1!A244</f>
        <v>صيانة المركبات والمعدات والأثاث</v>
      </c>
      <c r="B244" s="499"/>
      <c r="C244" s="476"/>
      <c r="D244" s="115">
        <v>2</v>
      </c>
      <c r="E244" s="270"/>
      <c r="F244" s="274" t="e">
        <f ca="1">(SUM(G245:G247)+SUM(F245:F247)%-G244)*100</f>
        <v>#NAME?</v>
      </c>
      <c r="G244" s="272" t="e">
        <f ca="1">INT(SUM(G245:G247)+(SUM(F245:F247))%)</f>
        <v>#NAME?</v>
      </c>
      <c r="H244" s="271" t="e">
        <f ca="1">(SUM(I245:I247)+SUM(H245:H247)%-I244)*100</f>
        <v>#NAME?</v>
      </c>
      <c r="I244" s="273" t="e">
        <f ca="1">INT(SUM(I245:I247)+(SUM(H245:H247))%)</f>
        <v>#NAME?</v>
      </c>
      <c r="J244" s="274" t="e">
        <f t="shared" ca="1" si="16"/>
        <v>#NAME?</v>
      </c>
      <c r="K244" s="275" t="e">
        <f t="shared" ca="1" si="17"/>
        <v>#NAME?</v>
      </c>
    </row>
    <row r="245" spans="1:11" ht="20.149999999999999" customHeight="1">
      <c r="A245" s="122" t="str">
        <f>ش1!A245</f>
        <v>وقود وزيوت</v>
      </c>
      <c r="B245" s="499"/>
      <c r="C245" s="476"/>
      <c r="D245" s="476"/>
      <c r="E245" s="158">
        <v>1</v>
      </c>
      <c r="F245" s="40" t="e">
        <f ca="1">_mod2(SUM(ش10!G245,ش10!F245%,ش11!G245,ش11!F245%,ش12!G245,ش12!F245%),1)*100</f>
        <v>#NAME?</v>
      </c>
      <c r="G245" s="13">
        <f>INT(SUM(ش10!G245,ش10!F245%,ش11!G245,ش11!F245%,ش12!G245,ش12!F245%))</f>
        <v>0</v>
      </c>
      <c r="H245" s="161" t="e">
        <f ca="1">م3!J245</f>
        <v>#NAME?</v>
      </c>
      <c r="I245" s="162" t="e">
        <f ca="1">م3!K245</f>
        <v>#NAME?</v>
      </c>
      <c r="J245" s="159" t="e">
        <f t="shared" ca="1" si="16"/>
        <v>#NAME?</v>
      </c>
      <c r="K245" s="163" t="e">
        <f t="shared" ca="1" si="17"/>
        <v>#NAME?</v>
      </c>
    </row>
    <row r="246" spans="1:11" ht="20.149999999999999" customHeight="1">
      <c r="A246" s="128" t="str">
        <f>ش1!A246</f>
        <v>قطع غيار وصيانة وسائل النقل</v>
      </c>
      <c r="B246" s="499"/>
      <c r="C246" s="476"/>
      <c r="D246" s="476"/>
      <c r="E246" s="129">
        <v>2</v>
      </c>
      <c r="F246" s="36" t="e">
        <f ca="1">_mod2(SUM(ش10!G246,ش10!F246%,ش11!G246,ش11!F246%,ش12!G246,ش12!F246%),1)*100</f>
        <v>#NAME?</v>
      </c>
      <c r="G246" s="9">
        <f>INT(SUM(ش10!G246,ش10!F246%,ش11!G246,ش11!F246%,ش12!G246,ش12!F246%))</f>
        <v>0</v>
      </c>
      <c r="H246" s="132" t="e">
        <f ca="1">م3!J246</f>
        <v>#NAME?</v>
      </c>
      <c r="I246" s="133" t="e">
        <f ca="1">م3!K246</f>
        <v>#NAME?</v>
      </c>
      <c r="J246" s="130" t="e">
        <f t="shared" ca="1" si="16"/>
        <v>#NAME?</v>
      </c>
      <c r="K246" s="134" t="e">
        <f t="shared" ca="1" si="17"/>
        <v>#NAME?</v>
      </c>
    </row>
    <row r="247" spans="1:11" ht="20.149999999999999" customHeight="1" thickBot="1">
      <c r="A247" s="135" t="str">
        <f>ش1!A247</f>
        <v>صيانة وقطع غيار الالآت والمعدات والأثاث</v>
      </c>
      <c r="B247" s="499"/>
      <c r="C247" s="476"/>
      <c r="D247" s="476"/>
      <c r="E247" s="142">
        <v>3</v>
      </c>
      <c r="F247" s="41" t="e">
        <f ca="1">_mod2(SUM(ش10!G247,ش10!F247%,ش11!G247,ش11!F247%,ش12!G247,ش12!F247%),1)*100</f>
        <v>#NAME?</v>
      </c>
      <c r="G247" s="14">
        <f>INT(SUM(ش10!G247,ش10!F247%,ش11!G247,ش11!F247%,ش12!G247,ش12!F247%))</f>
        <v>0</v>
      </c>
      <c r="H247" s="167" t="e">
        <f ca="1">م3!J247</f>
        <v>#NAME?</v>
      </c>
      <c r="I247" s="168" t="e">
        <f ca="1">م3!K247</f>
        <v>#NAME?</v>
      </c>
      <c r="J247" s="165" t="e">
        <f t="shared" ca="1" si="16"/>
        <v>#NAME?</v>
      </c>
      <c r="K247" s="169" t="e">
        <f t="shared" ca="1" si="17"/>
        <v>#NAME?</v>
      </c>
    </row>
    <row r="248" spans="1:11" ht="20.149999999999999" customHeight="1" thickBot="1">
      <c r="A248" s="276" t="str">
        <f>ش1!A248</f>
        <v>مصروفات تشغيل أخرى</v>
      </c>
      <c r="B248" s="499"/>
      <c r="C248" s="476"/>
      <c r="D248" s="115">
        <v>3</v>
      </c>
      <c r="E248" s="270"/>
      <c r="F248" s="274" t="e">
        <f ca="1">(SUM(G249)+SUM(F249)%-G248)*100</f>
        <v>#NAME?</v>
      </c>
      <c r="G248" s="272" t="e">
        <f ca="1">INT(SUM(G249)+(SUM(F249))%)</f>
        <v>#NAME?</v>
      </c>
      <c r="H248" s="271" t="e">
        <f ca="1">(SUM(I249)+SUM(H249)%-I248)*100</f>
        <v>#NAME?</v>
      </c>
      <c r="I248" s="273" t="e">
        <f ca="1">INT(SUM(I249)+(SUM(H249))%)</f>
        <v>#NAME?</v>
      </c>
      <c r="J248" s="274" t="e">
        <f t="shared" ca="1" si="16"/>
        <v>#NAME?</v>
      </c>
      <c r="K248" s="275" t="e">
        <f t="shared" ca="1" si="17"/>
        <v>#NAME?</v>
      </c>
    </row>
    <row r="249" spans="1:11" ht="20.149999999999999" customHeight="1" thickBot="1">
      <c r="A249" s="143" t="str">
        <f>ش1!A249</f>
        <v>مصروفات تشغيل أخرى</v>
      </c>
      <c r="B249" s="499"/>
      <c r="C249" s="483"/>
      <c r="D249" s="121"/>
      <c r="E249" s="121">
        <v>1</v>
      </c>
      <c r="F249" s="47" t="e">
        <f ca="1">_mod2(SUM(ش10!G249,ش10!F249%,ش11!G249,ش11!F249%,ش12!G249,ش12!F249%),1)*100</f>
        <v>#NAME?</v>
      </c>
      <c r="G249" s="16">
        <f>INT(SUM(ش10!G249,ش10!F249%,ش11!G249,ش11!F249%,ش12!G249,ش12!F249%))</f>
        <v>0</v>
      </c>
      <c r="H249" s="189" t="e">
        <f ca="1">م3!J249</f>
        <v>#NAME?</v>
      </c>
      <c r="I249" s="190" t="e">
        <f ca="1">م3!K249</f>
        <v>#NAME?</v>
      </c>
      <c r="J249" s="188" t="e">
        <f t="shared" ca="1" si="16"/>
        <v>#NAME?</v>
      </c>
      <c r="K249" s="191" t="e">
        <f t="shared" ca="1" si="17"/>
        <v>#NAME?</v>
      </c>
    </row>
    <row r="250" spans="1:11" ht="20.149999999999999" customHeight="1" thickBot="1">
      <c r="A250" s="263" t="str">
        <f>ش1!A250</f>
        <v>استهلاك رأس المال الثابت</v>
      </c>
      <c r="B250" s="499"/>
      <c r="C250" s="115">
        <v>4</v>
      </c>
      <c r="D250" s="270"/>
      <c r="E250" s="270"/>
      <c r="F250" s="274" t="e">
        <f ca="1">(SUM(G251,G255,G258)+SUM(F251,F255,F258)%-G250)*100</f>
        <v>#NAME?</v>
      </c>
      <c r="G250" s="272" t="e">
        <f ca="1">INT(SUM(G251,G255,G258)+(SUM(F251,F255,F258))%)</f>
        <v>#NAME?</v>
      </c>
      <c r="H250" s="271" t="e">
        <f ca="1">(SUM(I251,I255,I258)+SUM(H251,H255,H258)%-I250)*100</f>
        <v>#NAME?</v>
      </c>
      <c r="I250" s="273" t="e">
        <f ca="1">INT(SUM(I251,I255,I258)+(SUM(H251,H255,H258))%)</f>
        <v>#NAME?</v>
      </c>
      <c r="J250" s="274" t="e">
        <f t="shared" ca="1" si="16"/>
        <v>#NAME?</v>
      </c>
      <c r="K250" s="275" t="e">
        <f t="shared" ca="1" si="17"/>
        <v>#NAME?</v>
      </c>
    </row>
    <row r="251" spans="1:11" ht="20.149999999999999" customHeight="1" thickBot="1">
      <c r="A251" s="263" t="str">
        <f>ش1!A251</f>
        <v>استهلاك المباني والإنشاءات</v>
      </c>
      <c r="B251" s="499"/>
      <c r="C251" s="476"/>
      <c r="D251" s="115">
        <v>1</v>
      </c>
      <c r="E251" s="270"/>
      <c r="F251" s="274" t="e">
        <f ca="1">(SUM(G252:G254)+SUM(F252:F254)%-G251)*100</f>
        <v>#NAME?</v>
      </c>
      <c r="G251" s="272" t="e">
        <f ca="1">INT(SUM(G252:G254)+(SUM(F252:F254))%)</f>
        <v>#NAME?</v>
      </c>
      <c r="H251" s="271" t="e">
        <f ca="1">(SUM(I252:I254)+SUM(H252:H254)%-I251)*100</f>
        <v>#NAME?</v>
      </c>
      <c r="I251" s="273" t="e">
        <f ca="1">INT(SUM(I252:I254)+(SUM(H252:H254))%)</f>
        <v>#NAME?</v>
      </c>
      <c r="J251" s="274" t="e">
        <f t="shared" ca="1" si="16"/>
        <v>#NAME?</v>
      </c>
      <c r="K251" s="275" t="e">
        <f t="shared" ca="1" si="17"/>
        <v>#NAME?</v>
      </c>
    </row>
    <row r="252" spans="1:11" ht="20.149999999999999" customHeight="1">
      <c r="A252" s="122" t="str">
        <f>ش1!A252</f>
        <v>استهلاك المباني السكنية</v>
      </c>
      <c r="B252" s="499"/>
      <c r="C252" s="476"/>
      <c r="D252" s="476"/>
      <c r="E252" s="158">
        <v>1</v>
      </c>
      <c r="F252" s="40" t="e">
        <f ca="1">_mod2(SUM(ش10!G252,ش10!F252%,ش11!G252,ش11!F252%,ش12!G252,ش12!F252%),1)*100</f>
        <v>#NAME?</v>
      </c>
      <c r="G252" s="13">
        <f>INT(SUM(ش10!G252,ش10!F252%,ش11!G252,ش11!F252%,ش12!G252,ش12!F252%))</f>
        <v>0</v>
      </c>
      <c r="H252" s="161" t="e">
        <f ca="1">م3!J252</f>
        <v>#NAME?</v>
      </c>
      <c r="I252" s="162" t="e">
        <f ca="1">م3!K252</f>
        <v>#NAME?</v>
      </c>
      <c r="J252" s="159" t="e">
        <f t="shared" ca="1" si="16"/>
        <v>#NAME?</v>
      </c>
      <c r="K252" s="163" t="e">
        <f t="shared" ca="1" si="17"/>
        <v>#NAME?</v>
      </c>
    </row>
    <row r="253" spans="1:11" ht="20.149999999999999" customHeight="1">
      <c r="A253" s="128" t="str">
        <f>ش1!A253</f>
        <v>استهلاك المباني غير السكنية</v>
      </c>
      <c r="B253" s="499"/>
      <c r="C253" s="476"/>
      <c r="D253" s="476"/>
      <c r="E253" s="129">
        <v>2</v>
      </c>
      <c r="F253" s="36" t="e">
        <f ca="1">_mod2(SUM(ش10!G253,ش10!F253%,ش11!G253,ش11!F253%,ش12!G253,ش12!F253%),1)*100</f>
        <v>#NAME?</v>
      </c>
      <c r="G253" s="9">
        <f>INT(SUM(ش10!G253,ش10!F253%,ش11!G253,ش11!F253%,ش12!G253,ش12!F253%))</f>
        <v>0</v>
      </c>
      <c r="H253" s="132" t="e">
        <f ca="1">م3!J253</f>
        <v>#NAME?</v>
      </c>
      <c r="I253" s="133" t="e">
        <f ca="1">م3!K253</f>
        <v>#NAME?</v>
      </c>
      <c r="J253" s="130" t="e">
        <f t="shared" ca="1" si="16"/>
        <v>#NAME?</v>
      </c>
      <c r="K253" s="134" t="e">
        <f t="shared" ca="1" si="17"/>
        <v>#NAME?</v>
      </c>
    </row>
    <row r="254" spans="1:11" ht="20.149999999999999" customHeight="1" thickBot="1">
      <c r="A254" s="135" t="str">
        <f>ش1!A254</f>
        <v>استهلاك الإنشاءات الأخرى</v>
      </c>
      <c r="B254" s="499"/>
      <c r="C254" s="476"/>
      <c r="D254" s="476"/>
      <c r="E254" s="142">
        <v>3</v>
      </c>
      <c r="F254" s="41" t="e">
        <f ca="1">_mod2(SUM(ش10!G254,ش10!F254%,ش11!G254,ش11!F254%,ش12!G254,ش12!F254%),1)*100</f>
        <v>#NAME?</v>
      </c>
      <c r="G254" s="14">
        <f>INT(SUM(ش10!G254,ش10!F254%,ش11!G254,ش11!F254%,ش12!G254,ش12!F254%))</f>
        <v>0</v>
      </c>
      <c r="H254" s="167" t="e">
        <f ca="1">م3!J254</f>
        <v>#NAME?</v>
      </c>
      <c r="I254" s="168" t="e">
        <f ca="1">م3!K254</f>
        <v>#NAME?</v>
      </c>
      <c r="J254" s="165" t="e">
        <f t="shared" ca="1" si="16"/>
        <v>#NAME?</v>
      </c>
      <c r="K254" s="169" t="e">
        <f t="shared" ca="1" si="17"/>
        <v>#NAME?</v>
      </c>
    </row>
    <row r="255" spans="1:11" ht="20.149999999999999" customHeight="1" thickBot="1">
      <c r="A255" s="276" t="str">
        <f>ش1!A255</f>
        <v>استهلاك الماكينات والمعدات</v>
      </c>
      <c r="B255" s="499"/>
      <c r="C255" s="476"/>
      <c r="D255" s="115">
        <v>2</v>
      </c>
      <c r="E255" s="270"/>
      <c r="F255" s="274" t="e">
        <f ca="1">(SUM(G256:G257)+SUM(F256:F257)%-G255)*100</f>
        <v>#NAME?</v>
      </c>
      <c r="G255" s="272" t="e">
        <f ca="1">INT(SUM(G256:G257)+(SUM(F256:F257))%)</f>
        <v>#NAME?</v>
      </c>
      <c r="H255" s="271" t="e">
        <f ca="1">(SUM(I256:I257)+SUM(H256:H257)%-I255)*100</f>
        <v>#NAME?</v>
      </c>
      <c r="I255" s="273" t="e">
        <f ca="1">INT(SUM(I256:I257)+(SUM(H256:H257))%)</f>
        <v>#NAME?</v>
      </c>
      <c r="J255" s="274" t="e">
        <f t="shared" ca="1" si="16"/>
        <v>#NAME?</v>
      </c>
      <c r="K255" s="275" t="e">
        <f t="shared" ca="1" si="17"/>
        <v>#NAME?</v>
      </c>
    </row>
    <row r="256" spans="1:11" ht="20.149999999999999" customHeight="1">
      <c r="A256" s="122" t="str">
        <f>ش1!A256</f>
        <v>استهلاك المركبات ووسائل النقل</v>
      </c>
      <c r="B256" s="499"/>
      <c r="C256" s="476"/>
      <c r="D256" s="476"/>
      <c r="E256" s="158">
        <v>1</v>
      </c>
      <c r="F256" s="40" t="e">
        <f ca="1">_mod2(SUM(ش10!G256,ش10!F256%,ش11!G256,ش11!F256%,ش12!G256,ش12!F256%),1)*100</f>
        <v>#NAME?</v>
      </c>
      <c r="G256" s="13">
        <f>INT(SUM(ش10!G256,ش10!F256%,ش11!G256,ش11!F256%,ش12!G256,ش12!F256%))</f>
        <v>0</v>
      </c>
      <c r="H256" s="161" t="e">
        <f ca="1">م3!J256</f>
        <v>#NAME?</v>
      </c>
      <c r="I256" s="162" t="e">
        <f ca="1">م3!K256</f>
        <v>#NAME?</v>
      </c>
      <c r="J256" s="159" t="e">
        <f t="shared" ca="1" si="16"/>
        <v>#NAME?</v>
      </c>
      <c r="K256" s="163" t="e">
        <f t="shared" ca="1" si="17"/>
        <v>#NAME?</v>
      </c>
    </row>
    <row r="257" spans="1:11" ht="20.149999999999999" customHeight="1" thickBot="1">
      <c r="A257" s="135" t="str">
        <f>ش1!A257</f>
        <v>استهلاك الماكينات والمعدات والأجهزة الأخرى</v>
      </c>
      <c r="B257" s="499"/>
      <c r="C257" s="476"/>
      <c r="D257" s="483"/>
      <c r="E257" s="142">
        <v>2</v>
      </c>
      <c r="F257" s="41" t="e">
        <f ca="1">_mod2(SUM(ش10!G257,ش10!F257%,ش11!G257,ش11!F257%,ش12!G257,ش12!F257%),1)*100</f>
        <v>#NAME?</v>
      </c>
      <c r="G257" s="14">
        <f>INT(SUM(ش10!G257,ش10!F257%,ش11!G257,ش11!F257%,ش12!G257,ش12!F257%))</f>
        <v>0</v>
      </c>
      <c r="H257" s="167" t="e">
        <f ca="1">م3!J257</f>
        <v>#NAME?</v>
      </c>
      <c r="I257" s="168" t="e">
        <f ca="1">م3!K257</f>
        <v>#NAME?</v>
      </c>
      <c r="J257" s="165" t="e">
        <f t="shared" ca="1" si="16"/>
        <v>#NAME?</v>
      </c>
      <c r="K257" s="169" t="e">
        <f t="shared" ca="1" si="17"/>
        <v>#NAME?</v>
      </c>
    </row>
    <row r="258" spans="1:11" ht="20.149999999999999" customHeight="1" thickBot="1">
      <c r="A258" s="276" t="str">
        <f>ش1!A258</f>
        <v>استهلاك أصول رأسمالية أخرى</v>
      </c>
      <c r="B258" s="499"/>
      <c r="C258" s="476"/>
      <c r="D258" s="115">
        <v>3</v>
      </c>
      <c r="E258" s="270"/>
      <c r="F258" s="274" t="e">
        <f ca="1">(SUM(G259:G261)+SUM(F259:F261)%-G258)*100</f>
        <v>#NAME?</v>
      </c>
      <c r="G258" s="272" t="e">
        <f ca="1">INT(SUM(G259:G261)+(SUM(F259:F261))%)</f>
        <v>#NAME?</v>
      </c>
      <c r="H258" s="271" t="e">
        <f ca="1">(SUM(I259:I261)+SUM(H259:H261)%-I258)*100</f>
        <v>#NAME?</v>
      </c>
      <c r="I258" s="273" t="e">
        <f ca="1">INT(SUM(I259:I261)+(SUM(H259:H261))%)</f>
        <v>#NAME?</v>
      </c>
      <c r="J258" s="274" t="e">
        <f t="shared" ca="1" si="16"/>
        <v>#NAME?</v>
      </c>
      <c r="K258" s="275" t="e">
        <f t="shared" ca="1" si="17"/>
        <v>#NAME?</v>
      </c>
    </row>
    <row r="259" spans="1:11" ht="20.149999999999999" customHeight="1">
      <c r="A259" s="122" t="str">
        <f>ش1!A259</f>
        <v>استهلاك الأصول الثابتة غير المنظورة</v>
      </c>
      <c r="B259" s="499"/>
      <c r="C259" s="476"/>
      <c r="D259" s="476"/>
      <c r="E259" s="158">
        <v>1</v>
      </c>
      <c r="F259" s="40" t="e">
        <f ca="1">_mod2(SUM(ش10!G259,ش10!F259%,ش11!G259,ش11!F259%,ش12!G259,ش12!F259%),1)*100</f>
        <v>#NAME?</v>
      </c>
      <c r="G259" s="13">
        <f>INT(SUM(ش10!G259,ش10!F259%,ش11!G259,ش11!F259%,ش12!G259,ش12!F259%))</f>
        <v>0</v>
      </c>
      <c r="H259" s="161" t="e">
        <f ca="1">م3!J259</f>
        <v>#NAME?</v>
      </c>
      <c r="I259" s="162" t="e">
        <f ca="1">م3!K259</f>
        <v>#NAME?</v>
      </c>
      <c r="J259" s="159" t="e">
        <f t="shared" ca="1" si="16"/>
        <v>#NAME?</v>
      </c>
      <c r="K259" s="163" t="e">
        <f t="shared" ca="1" si="17"/>
        <v>#NAME?</v>
      </c>
    </row>
    <row r="260" spans="1:11" ht="20.149999999999999" customHeight="1">
      <c r="A260" s="128" t="str">
        <f>ش1!A260</f>
        <v>استهلاك التحسينات الكبيرة للأراضي</v>
      </c>
      <c r="B260" s="499"/>
      <c r="C260" s="476"/>
      <c r="D260" s="476"/>
      <c r="E260" s="129">
        <v>2</v>
      </c>
      <c r="F260" s="36" t="e">
        <f ca="1">_mod2(SUM(ش10!G260,ش10!F260%,ش11!G260,ش11!F260%,ش12!G260,ش12!F260%),1)*100</f>
        <v>#NAME?</v>
      </c>
      <c r="G260" s="9">
        <f>INT(SUM(ش10!G260,ش10!F260%,ش11!G260,ش11!F260%,ش12!G260,ش12!F260%))</f>
        <v>0</v>
      </c>
      <c r="H260" s="132" t="e">
        <f ca="1">م3!J260</f>
        <v>#NAME?</v>
      </c>
      <c r="I260" s="133" t="e">
        <f ca="1">م3!K260</f>
        <v>#NAME?</v>
      </c>
      <c r="J260" s="130" t="e">
        <f t="shared" ca="1" si="16"/>
        <v>#NAME?</v>
      </c>
      <c r="K260" s="134" t="e">
        <f t="shared" ca="1" si="17"/>
        <v>#NAME?</v>
      </c>
    </row>
    <row r="261" spans="1:11" ht="20.149999999999999" customHeight="1" thickBot="1">
      <c r="A261" s="135" t="str">
        <f>ش1!A261</f>
        <v>استهلاك أصول رأسمالية أخرى</v>
      </c>
      <c r="B261" s="499"/>
      <c r="C261" s="483"/>
      <c r="D261" s="476"/>
      <c r="E261" s="142">
        <v>3</v>
      </c>
      <c r="F261" s="41" t="e">
        <f ca="1">_mod2(SUM(ش10!G261,ش10!F261%,ش11!G261,ش11!F261%,ش12!G261,ش12!F261%),1)*100</f>
        <v>#NAME?</v>
      </c>
      <c r="G261" s="14">
        <f>INT(SUM(ش10!G261,ش10!F261%,ش11!G261,ش11!F261%,ش12!G261,ش12!F261%))</f>
        <v>0</v>
      </c>
      <c r="H261" s="167" t="e">
        <f ca="1">م3!J261</f>
        <v>#NAME?</v>
      </c>
      <c r="I261" s="168" t="e">
        <f ca="1">م3!K261</f>
        <v>#NAME?</v>
      </c>
      <c r="J261" s="165" t="e">
        <f t="shared" ca="1" si="16"/>
        <v>#NAME?</v>
      </c>
      <c r="K261" s="169" t="e">
        <f t="shared" ca="1" si="17"/>
        <v>#NAME?</v>
      </c>
    </row>
    <row r="262" spans="1:11" ht="20.149999999999999" customHeight="1" thickBot="1">
      <c r="A262" s="308" t="str">
        <f>ش1!A262</f>
        <v>نفقات على الممتلكات بخلاف الفوائد</v>
      </c>
      <c r="B262" s="499"/>
      <c r="C262" s="115">
        <v>5</v>
      </c>
      <c r="D262" s="270"/>
      <c r="E262" s="270"/>
      <c r="F262" s="274" t="e">
        <f ca="1">(SUM(G263)+SUM(F263)%-G262)*100</f>
        <v>#NAME?</v>
      </c>
      <c r="G262" s="272" t="e">
        <f ca="1">INT(SUM(G263)+(SUM(F263))%)</f>
        <v>#NAME?</v>
      </c>
      <c r="H262" s="271" t="e">
        <f ca="1">(SUM(I263)+SUM(H263)%-I262)*100</f>
        <v>#NAME?</v>
      </c>
      <c r="I262" s="273" t="e">
        <f ca="1">INT(SUM(I263)+(SUM(H263))%)</f>
        <v>#NAME?</v>
      </c>
      <c r="J262" s="274" t="e">
        <f t="shared" ca="1" si="16"/>
        <v>#NAME?</v>
      </c>
      <c r="K262" s="275" t="e">
        <f t="shared" ca="1" si="17"/>
        <v>#NAME?</v>
      </c>
    </row>
    <row r="263" spans="1:11" ht="20.149999999999999" customHeight="1" thickBot="1">
      <c r="A263" s="263" t="str">
        <f>ش1!A263</f>
        <v>ايجارات الأصول غير المُنتجة</v>
      </c>
      <c r="B263" s="499"/>
      <c r="C263" s="476"/>
      <c r="D263" s="121">
        <v>1</v>
      </c>
      <c r="E263" s="270"/>
      <c r="F263" s="274" t="e">
        <f ca="1">(SUM(G264:G265)+SUM(F264:F265)%-G263)*100</f>
        <v>#NAME?</v>
      </c>
      <c r="G263" s="272" t="e">
        <f ca="1">INT(SUM(G264:G265)+(SUM(F264:F265))%)</f>
        <v>#NAME?</v>
      </c>
      <c r="H263" s="271" t="e">
        <f ca="1">(SUM(I264:I265)+SUM(H264:H265)%-I263)*100</f>
        <v>#NAME?</v>
      </c>
      <c r="I263" s="273" t="e">
        <f ca="1">INT(SUM(I264:I265)+(SUM(H264:H265))%)</f>
        <v>#NAME?</v>
      </c>
      <c r="J263" s="274" t="e">
        <f t="shared" ca="1" si="16"/>
        <v>#NAME?</v>
      </c>
      <c r="K263" s="275" t="e">
        <f t="shared" ca="1" si="17"/>
        <v>#NAME?</v>
      </c>
    </row>
    <row r="264" spans="1:11" ht="20.149999999999999" customHeight="1">
      <c r="A264" s="122" t="str">
        <f>ش1!A264</f>
        <v>إيجارات الأراضي</v>
      </c>
      <c r="B264" s="499"/>
      <c r="C264" s="476"/>
      <c r="D264" s="476"/>
      <c r="E264" s="123">
        <v>1</v>
      </c>
      <c r="F264" s="42" t="e">
        <f ca="1">_mod2(SUM(ش10!G264,ش10!F264%,ش11!G264,ش11!F264%,ش12!G264,ش12!F264%),1)*100</f>
        <v>#NAME?</v>
      </c>
      <c r="G264" s="13">
        <f>INT(SUM(ش10!G264,ش10!F264%,ش11!G264,ش11!F264%,ش12!G264,ش12!F264%))</f>
        <v>0</v>
      </c>
      <c r="H264" s="161" t="e">
        <f ca="1">م3!J264</f>
        <v>#NAME?</v>
      </c>
      <c r="I264" s="162" t="e">
        <f ca="1">م3!K264</f>
        <v>#NAME?</v>
      </c>
      <c r="J264" s="159" t="e">
        <f t="shared" ca="1" si="16"/>
        <v>#NAME?</v>
      </c>
      <c r="K264" s="163" t="e">
        <f t="shared" ca="1" si="17"/>
        <v>#NAME?</v>
      </c>
    </row>
    <row r="265" spans="1:11" ht="20.149999999999999" customHeight="1" thickBot="1">
      <c r="A265" s="145" t="str">
        <f>ش1!A265</f>
        <v>إيجارات أصول غير مُنتجة أخرى</v>
      </c>
      <c r="B265" s="500"/>
      <c r="C265" s="477"/>
      <c r="D265" s="477"/>
      <c r="E265" s="147">
        <v>4</v>
      </c>
      <c r="F265" s="45" t="e">
        <f ca="1">_mod2(SUM(ش10!G265,ش10!F265%,ش11!G265,ش11!F265%,ش12!G265,ش12!F265%),1)*100</f>
        <v>#NAME?</v>
      </c>
      <c r="G265" s="12">
        <f>INT(SUM(ش10!G265,ش10!F265%,ش11!G265,ش11!F265%,ش12!G265,ش12!F265%))</f>
        <v>0</v>
      </c>
      <c r="H265" s="150" t="e">
        <f ca="1">م3!J265</f>
        <v>#NAME?</v>
      </c>
      <c r="I265" s="151" t="e">
        <f ca="1">م3!K265</f>
        <v>#NAME?</v>
      </c>
      <c r="J265" s="148" t="e">
        <f t="shared" ca="1" si="16"/>
        <v>#NAME?</v>
      </c>
      <c r="K265" s="152" t="e">
        <f t="shared" ca="1" si="17"/>
        <v>#NAME?</v>
      </c>
    </row>
    <row r="266" spans="1:11" ht="9.75" customHeight="1" thickTop="1" thickBot="1">
      <c r="A266" s="55"/>
      <c r="B266" s="114"/>
      <c r="C266" s="153"/>
      <c r="D266" s="201"/>
      <c r="E266" s="201"/>
      <c r="F266" s="154"/>
      <c r="G266" s="155"/>
      <c r="H266" s="154"/>
      <c r="I266" s="155"/>
      <c r="J266" s="154"/>
      <c r="K266" s="155"/>
    </row>
    <row r="267" spans="1:11" ht="27.75" customHeight="1" thickTop="1" thickBot="1">
      <c r="A267" s="109" t="e">
        <f ca="1">$A$1</f>
        <v>#NAME?</v>
      </c>
      <c r="D267" s="484">
        <v>7</v>
      </c>
      <c r="E267" s="485"/>
      <c r="F267" s="489" t="str">
        <f>$F$1</f>
        <v xml:space="preserve"> المدة الرابعة2024م </v>
      </c>
      <c r="G267" s="488"/>
      <c r="H267" s="488" t="str">
        <f>$H$1</f>
        <v>القاهرة</v>
      </c>
      <c r="I267" s="488"/>
      <c r="J267" s="488"/>
      <c r="K267" s="488"/>
    </row>
    <row r="268" spans="1:11" ht="25" customHeight="1" thickTop="1">
      <c r="A268" s="461" t="str">
        <f>$A$175</f>
        <v xml:space="preserve">بيان مفرادات الإستخدمات العامة  </v>
      </c>
      <c r="B268" s="478" t="str">
        <f>$B$2</f>
        <v>الباب</v>
      </c>
      <c r="C268" s="478" t="str">
        <f>$C$2</f>
        <v>الفصل</v>
      </c>
      <c r="D268" s="478" t="str">
        <f>$D$2</f>
        <v>البند</v>
      </c>
      <c r="E268" s="478" t="str">
        <f>$E$2</f>
        <v>النوع</v>
      </c>
      <c r="F268" s="486" t="str">
        <f>$F$2</f>
        <v>المدة الجارية</v>
      </c>
      <c r="G268" s="487">
        <f>G$2</f>
        <v>0</v>
      </c>
      <c r="H268" s="486" t="str">
        <f>$H$2</f>
        <v>المدة السابقة</v>
      </c>
      <c r="I268" s="487">
        <f>I$2</f>
        <v>0</v>
      </c>
      <c r="J268" s="493" t="str">
        <f>$J$2</f>
        <v>الجملة</v>
      </c>
      <c r="K268" s="494">
        <f>K$2</f>
        <v>0</v>
      </c>
    </row>
    <row r="269" spans="1:11" ht="25" customHeight="1" thickBot="1">
      <c r="A269" s="462"/>
      <c r="B269" s="479"/>
      <c r="C269" s="479"/>
      <c r="D269" s="479"/>
      <c r="E269" s="479"/>
      <c r="F269" s="277" t="str">
        <f>$F$3</f>
        <v>ف</v>
      </c>
      <c r="G269" s="278" t="str">
        <f>$G$3</f>
        <v>ريــــــــــــــال</v>
      </c>
      <c r="H269" s="277" t="str">
        <f>$H$3</f>
        <v>ف</v>
      </c>
      <c r="I269" s="278" t="str">
        <f>$I$3</f>
        <v>ريــــــــــــــــــال</v>
      </c>
      <c r="J269" s="279" t="str">
        <f>$J$3</f>
        <v>ف</v>
      </c>
      <c r="K269" s="280" t="str">
        <f>$K$3</f>
        <v>ريــــــــــــــــــال</v>
      </c>
    </row>
    <row r="270" spans="1:11" ht="44.25" customHeight="1" thickTop="1" thickBot="1">
      <c r="A270" s="315" t="str">
        <f>ش1!A270</f>
        <v>الإعانات والمنح والمنافع الإجتماعية</v>
      </c>
      <c r="B270" s="115">
        <v>3</v>
      </c>
      <c r="C270" s="270"/>
      <c r="D270" s="270"/>
      <c r="E270" s="270"/>
      <c r="F270" s="271" t="e">
        <f ca="1">(SUM(G271,G282)+SUM(F271,F282)%-G270)*100</f>
        <v>#NAME?</v>
      </c>
      <c r="G270" s="273" t="e">
        <f ca="1">INT(SUM(G271,G282)+(SUM(F271,F282))%)</f>
        <v>#NAME?</v>
      </c>
      <c r="H270" s="271" t="e">
        <f ca="1">(SUM(I271,I282)+SUM(H271,H282)%-I270)*100</f>
        <v>#NAME?</v>
      </c>
      <c r="I270" s="273" t="e">
        <f ca="1">INT(SUM(I271,I282)+(SUM(H271,H282))%)</f>
        <v>#NAME?</v>
      </c>
      <c r="J270" s="274" t="e">
        <f t="shared" ref="J270:J290" ca="1" si="18">(SUM(G270,I270)+SUM(F270,H270)%-K270)*100</f>
        <v>#NAME?</v>
      </c>
      <c r="K270" s="275" t="e">
        <f t="shared" ref="K270:K290" ca="1" si="19">INT(SUM(G270,I270)+SUM(F270,H270)%)</f>
        <v>#NAME?</v>
      </c>
    </row>
    <row r="271" spans="1:11" ht="44.25" customHeight="1" thickBot="1">
      <c r="A271" s="309" t="str">
        <f>ش1!A271</f>
        <v>المنافع الإجتماعية</v>
      </c>
      <c r="B271" s="467" t="s">
        <v>31</v>
      </c>
      <c r="C271" s="115">
        <v>3</v>
      </c>
      <c r="D271" s="270"/>
      <c r="E271" s="270"/>
      <c r="F271" s="271" t="e">
        <f ca="1">(SUM(G272,G277)+SUM(F272,F277)%-G271)*100</f>
        <v>#NAME?</v>
      </c>
      <c r="G271" s="273" t="e">
        <f ca="1">INT(SUM(G272,G277)+(SUM(F272,F277))%)</f>
        <v>#NAME?</v>
      </c>
      <c r="H271" s="271" t="e">
        <f ca="1">(SUM(I272,I277)+SUM(H272,H277)%-I271)*100</f>
        <v>#NAME?</v>
      </c>
      <c r="I271" s="273" t="e">
        <f ca="1">INT(SUM(I272,I277)+(SUM(H272,H277))%)</f>
        <v>#NAME?</v>
      </c>
      <c r="J271" s="274" t="e">
        <f t="shared" ca="1" si="18"/>
        <v>#NAME?</v>
      </c>
      <c r="K271" s="275" t="e">
        <f t="shared" ca="1" si="19"/>
        <v>#NAME?</v>
      </c>
    </row>
    <row r="272" spans="1:11" ht="44.25" customHeight="1" thickBot="1">
      <c r="A272" s="292" t="str">
        <f>ش1!A272</f>
        <v>المساعدات الإجتماعية لغير الموظفين</v>
      </c>
      <c r="B272" s="467"/>
      <c r="C272" s="476"/>
      <c r="D272" s="115">
        <v>2</v>
      </c>
      <c r="E272" s="270"/>
      <c r="F272" s="271" t="e">
        <f ca="1">(SUM(G273:G276)+SUM(F273:F276)%-G272)*100</f>
        <v>#NAME?</v>
      </c>
      <c r="G272" s="273" t="e">
        <f ca="1">INT(SUM(G273:G276)+(SUM(F273:F276))%)</f>
        <v>#NAME?</v>
      </c>
      <c r="H272" s="271" t="e">
        <f ca="1">(SUM(I273:I276)+SUM(H273:H276)%-I272)*100</f>
        <v>#NAME?</v>
      </c>
      <c r="I272" s="273" t="e">
        <f ca="1">INT(SUM(I273:I276)+(SUM(H273:H276))%)</f>
        <v>#NAME?</v>
      </c>
      <c r="J272" s="274" t="e">
        <f t="shared" ca="1" si="18"/>
        <v>#NAME?</v>
      </c>
      <c r="K272" s="275" t="e">
        <f t="shared" ca="1" si="19"/>
        <v>#NAME?</v>
      </c>
    </row>
    <row r="273" spans="1:11" ht="44.25" customHeight="1">
      <c r="A273" s="157" t="str">
        <f>ش1!A273</f>
        <v>إعاشات لغير الموظفين</v>
      </c>
      <c r="B273" s="467"/>
      <c r="C273" s="476"/>
      <c r="D273" s="476"/>
      <c r="E273" s="158">
        <v>2</v>
      </c>
      <c r="F273" s="42" t="e">
        <f ca="1">_mod2(SUM(ش10!G273,ش10!F273%,ش11!G273,ش11!F273%,ش12!G273,ش12!F273%),1)*100</f>
        <v>#NAME?</v>
      </c>
      <c r="G273" s="17">
        <f>INT(SUM(ش10!G273,ش10!F273%,ش11!G273,ش11!F273%,ش12!G273,ش12!F273%))</f>
        <v>0</v>
      </c>
      <c r="H273" s="161" t="e">
        <f ca="1">م3!J273</f>
        <v>#NAME?</v>
      </c>
      <c r="I273" s="162" t="e">
        <f ca="1">م3!K273</f>
        <v>#NAME?</v>
      </c>
      <c r="J273" s="159" t="e">
        <f t="shared" ca="1" si="18"/>
        <v>#NAME?</v>
      </c>
      <c r="K273" s="163" t="e">
        <f t="shared" ca="1" si="19"/>
        <v>#NAME?</v>
      </c>
    </row>
    <row r="274" spans="1:11" ht="44.25" customHeight="1">
      <c r="A274" s="128" t="str">
        <f>ش1!A274</f>
        <v>إعانات ومساعدات لغير الموظفين</v>
      </c>
      <c r="B274" s="467"/>
      <c r="C274" s="476"/>
      <c r="D274" s="476"/>
      <c r="E274" s="129">
        <v>3</v>
      </c>
      <c r="F274" s="43" t="e">
        <f ca="1">_mod2(SUM(ش10!G274,ش10!F274%,ش11!G274,ش11!F274%,ش12!G274,ش12!F274%),1)*100</f>
        <v>#NAME?</v>
      </c>
      <c r="G274" s="20">
        <f>INT(SUM(ش10!G274,ش10!F274%,ش11!G274,ش11!F274%,ش12!G274,ش12!F274%))</f>
        <v>0</v>
      </c>
      <c r="H274" s="132" t="e">
        <f ca="1">م3!J274</f>
        <v>#NAME?</v>
      </c>
      <c r="I274" s="133" t="e">
        <f ca="1">م3!K274</f>
        <v>#NAME?</v>
      </c>
      <c r="J274" s="130" t="e">
        <f t="shared" ca="1" si="18"/>
        <v>#NAME?</v>
      </c>
      <c r="K274" s="134" t="e">
        <f t="shared" ca="1" si="19"/>
        <v>#NAME?</v>
      </c>
    </row>
    <row r="275" spans="1:11" ht="44.25" customHeight="1">
      <c r="A275" s="128" t="str">
        <f>ش1!A275</f>
        <v>الإعانات الشهرية لغير الموظفين</v>
      </c>
      <c r="B275" s="467"/>
      <c r="C275" s="476"/>
      <c r="D275" s="476"/>
      <c r="E275" s="129">
        <v>4</v>
      </c>
      <c r="F275" s="43" t="e">
        <f ca="1">_mod2(SUM(ش10!G275,ش10!F275%,ش11!G275,ش11!F275%,ش12!G275,ش12!F275%),1)*100</f>
        <v>#NAME?</v>
      </c>
      <c r="G275" s="20">
        <f>INT(SUM(ش10!G275,ش10!F275%,ش11!G275,ش11!F275%,ش12!G275,ش12!F275%))</f>
        <v>0</v>
      </c>
      <c r="H275" s="132" t="e">
        <f ca="1">م3!J275</f>
        <v>#NAME?</v>
      </c>
      <c r="I275" s="133" t="e">
        <f ca="1">م3!K275</f>
        <v>#NAME?</v>
      </c>
      <c r="J275" s="130" t="e">
        <f t="shared" ca="1" si="18"/>
        <v>#NAME?</v>
      </c>
      <c r="K275" s="134" t="e">
        <f t="shared" ca="1" si="19"/>
        <v>#NAME?</v>
      </c>
    </row>
    <row r="276" spans="1:11" ht="44.25" customHeight="1" thickBot="1">
      <c r="A276" s="164" t="str">
        <f>ش1!A276</f>
        <v>المساعدات الإجتماعية العينية لغير الموظفين</v>
      </c>
      <c r="B276" s="467"/>
      <c r="C276" s="476"/>
      <c r="D276" s="476"/>
      <c r="E276" s="142">
        <v>5</v>
      </c>
      <c r="F276" s="44" t="e">
        <f ca="1">_mod2(SUM(ش10!G276,ش10!F276%,ش11!G276,ش11!F276%,ش12!G276,ش12!F276%),1)*100</f>
        <v>#NAME?</v>
      </c>
      <c r="G276" s="18">
        <f>INT(SUM(ش10!G276,ش10!F276%,ش11!G276,ش11!F276%,ش12!G276,ش12!F276%))</f>
        <v>0</v>
      </c>
      <c r="H276" s="167" t="e">
        <f ca="1">م3!J276</f>
        <v>#NAME?</v>
      </c>
      <c r="I276" s="168" t="e">
        <f ca="1">م3!K276</f>
        <v>#NAME?</v>
      </c>
      <c r="J276" s="165" t="e">
        <f t="shared" ca="1" si="18"/>
        <v>#NAME?</v>
      </c>
      <c r="K276" s="169" t="e">
        <f t="shared" ca="1" si="19"/>
        <v>#NAME?</v>
      </c>
    </row>
    <row r="277" spans="1:11" ht="44.25" customHeight="1" thickBot="1">
      <c r="A277" s="309" t="str">
        <f>ش1!A277</f>
        <v>المنافع الإجتماعية للموظفين</v>
      </c>
      <c r="B277" s="467"/>
      <c r="C277" s="476"/>
      <c r="D277" s="115">
        <v>3</v>
      </c>
      <c r="E277" s="270"/>
      <c r="F277" s="271" t="e">
        <f ca="1">(SUM(G278:G281)+SUM(F278:F281)%-G277)*100</f>
        <v>#NAME?</v>
      </c>
      <c r="G277" s="273" t="e">
        <f ca="1">INT(SUM(G278:G281)+(SUM(F278:F281))%)</f>
        <v>#NAME?</v>
      </c>
      <c r="H277" s="271" t="e">
        <f ca="1">(SUM(I278:I281)+SUM(H278:H281)%-I277)*100</f>
        <v>#NAME?</v>
      </c>
      <c r="I277" s="273" t="e">
        <f ca="1">INT(SUM(I278:I281)+(SUM(H278:H281))%)</f>
        <v>#NAME?</v>
      </c>
      <c r="J277" s="274" t="e">
        <f t="shared" ca="1" si="18"/>
        <v>#NAME?</v>
      </c>
      <c r="K277" s="275" t="e">
        <f t="shared" ca="1" si="19"/>
        <v>#NAME?</v>
      </c>
    </row>
    <row r="278" spans="1:11" ht="44.25" customHeight="1">
      <c r="A278" s="157" t="str">
        <f>ش1!A278</f>
        <v>تعويضات إنهاء الخدمة</v>
      </c>
      <c r="B278" s="467"/>
      <c r="C278" s="476"/>
      <c r="D278" s="476"/>
      <c r="E278" s="158">
        <v>1</v>
      </c>
      <c r="F278" s="42" t="e">
        <f ca="1">_mod2(SUM(ش10!G278,ش10!F278%,ش11!G278,ش11!F278%,ش12!G278,ش12!F278%),1)*100</f>
        <v>#NAME?</v>
      </c>
      <c r="G278" s="17">
        <f>INT(SUM(ش10!G278,ش10!F278%,ش11!G278,ش11!F278%,ش12!G278,ش12!F278%))</f>
        <v>0</v>
      </c>
      <c r="H278" s="161" t="e">
        <f ca="1">م3!J278</f>
        <v>#NAME?</v>
      </c>
      <c r="I278" s="162" t="e">
        <f ca="1">م3!K278</f>
        <v>#NAME?</v>
      </c>
      <c r="J278" s="159" t="e">
        <f t="shared" ca="1" si="18"/>
        <v>#NAME?</v>
      </c>
      <c r="K278" s="163" t="e">
        <f t="shared" ca="1" si="19"/>
        <v>#NAME?</v>
      </c>
    </row>
    <row r="279" spans="1:11" ht="44.25" customHeight="1">
      <c r="A279" s="128" t="str">
        <f>ش1!A279</f>
        <v>التعويضات التي تدفع للموظف أو أسرته عند التقاعد أو الوفاة أو الميلاد</v>
      </c>
      <c r="B279" s="467"/>
      <c r="C279" s="476"/>
      <c r="D279" s="476"/>
      <c r="E279" s="129">
        <v>2</v>
      </c>
      <c r="F279" s="43" t="e">
        <f ca="1">_mod2(SUM(ش10!G279,ش10!F279%,ش11!G279,ش11!F279%,ش12!G279,ش12!F279%),1)*100</f>
        <v>#NAME?</v>
      </c>
      <c r="G279" s="20">
        <f>INT(SUM(ش10!G279,ش10!F279%,ش11!G279,ش11!F279%,ش12!G279,ش12!F279%))</f>
        <v>0</v>
      </c>
      <c r="H279" s="132" t="e">
        <f ca="1">م3!J279</f>
        <v>#NAME?</v>
      </c>
      <c r="I279" s="133" t="e">
        <f ca="1">م3!K279</f>
        <v>#NAME?</v>
      </c>
      <c r="J279" s="130" t="e">
        <f t="shared" ca="1" si="18"/>
        <v>#NAME?</v>
      </c>
      <c r="K279" s="134" t="e">
        <f t="shared" ca="1" si="19"/>
        <v>#NAME?</v>
      </c>
    </row>
    <row r="280" spans="1:11" ht="44.25" customHeight="1">
      <c r="A280" s="128" t="str">
        <f>ش1!A280</f>
        <v>المنافع الإجتماعية العينية للموظفين</v>
      </c>
      <c r="B280" s="467"/>
      <c r="C280" s="476"/>
      <c r="D280" s="476"/>
      <c r="E280" s="129">
        <v>3</v>
      </c>
      <c r="F280" s="43" t="e">
        <f ca="1">_mod2(SUM(ش10!G280,ش10!F280%,ش11!G280,ش11!F280%,ش12!G280,ش12!F280%),1)*100</f>
        <v>#NAME?</v>
      </c>
      <c r="G280" s="20">
        <f>INT(SUM(ش10!G280,ش10!F280%,ش11!G280,ش11!F280%,ش12!G280,ش12!F280%))</f>
        <v>0</v>
      </c>
      <c r="H280" s="132" t="e">
        <f ca="1">م3!J280</f>
        <v>#NAME?</v>
      </c>
      <c r="I280" s="133" t="e">
        <f ca="1">م3!K280</f>
        <v>#NAME?</v>
      </c>
      <c r="J280" s="130" t="e">
        <f t="shared" ca="1" si="18"/>
        <v>#NAME?</v>
      </c>
      <c r="K280" s="134" t="e">
        <f t="shared" ca="1" si="19"/>
        <v>#NAME?</v>
      </c>
    </row>
    <row r="281" spans="1:11" ht="44.25" customHeight="1" thickBot="1">
      <c r="A281" s="164" t="str">
        <f>ش1!A281</f>
        <v>منافع إجتماعية أخرى للموظفين</v>
      </c>
      <c r="B281" s="467"/>
      <c r="C281" s="476"/>
      <c r="D281" s="483"/>
      <c r="E281" s="142">
        <v>4</v>
      </c>
      <c r="F281" s="44" t="e">
        <f ca="1">_mod2(SUM(ش10!G281,ش10!F281%,ش11!G281,ش11!F281%,ش12!G281,ش12!F281%),1)*100</f>
        <v>#NAME?</v>
      </c>
      <c r="G281" s="18">
        <f>INT(SUM(ش10!G281,ش10!F281%,ش11!G281,ش11!F281%,ش12!G281,ش12!F281%))</f>
        <v>0</v>
      </c>
      <c r="H281" s="167" t="e">
        <f ca="1">م3!J281</f>
        <v>#NAME?</v>
      </c>
      <c r="I281" s="168" t="e">
        <f ca="1">م3!K281</f>
        <v>#NAME?</v>
      </c>
      <c r="J281" s="165" t="e">
        <f t="shared" ca="1" si="18"/>
        <v>#NAME?</v>
      </c>
      <c r="K281" s="169" t="e">
        <f t="shared" ca="1" si="19"/>
        <v>#NAME?</v>
      </c>
    </row>
    <row r="282" spans="1:11" ht="44.25" customHeight="1" thickBot="1">
      <c r="A282" s="309" t="str">
        <f>ش1!A282</f>
        <v>تحويلات وإعانات مالية أخرى</v>
      </c>
      <c r="B282" s="467"/>
      <c r="C282" s="115">
        <v>4</v>
      </c>
      <c r="D282" s="270"/>
      <c r="E282" s="270"/>
      <c r="F282" s="271" t="e">
        <f ca="1">(SUM(G283,G286,G288)+SUM(F283,F286,F288)%-G282)*100</f>
        <v>#NAME?</v>
      </c>
      <c r="G282" s="273" t="e">
        <f ca="1">INT(SUM(G283,G286,G288)+(SUM(F283,F286,F288))%)</f>
        <v>#NAME?</v>
      </c>
      <c r="H282" s="271" t="e">
        <f ca="1">(SUM(I283,I286,I288)+SUM(H283,H286,H288)%-I282)*100</f>
        <v>#NAME?</v>
      </c>
      <c r="I282" s="273" t="e">
        <f ca="1">INT(SUM(I283,I286,I288)+(SUM(H283,H286,H288))%)</f>
        <v>#NAME?</v>
      </c>
      <c r="J282" s="274" t="e">
        <f t="shared" ca="1" si="18"/>
        <v>#NAME?</v>
      </c>
      <c r="K282" s="275" t="e">
        <f t="shared" ca="1" si="19"/>
        <v>#NAME?</v>
      </c>
    </row>
    <row r="283" spans="1:11" ht="44.25" customHeight="1" thickBot="1">
      <c r="A283" s="263" t="str">
        <f>ش1!A283</f>
        <v>التحويلات للمؤسسات المقيمة غير الهادة للربح التي تخدم الأسر المعيشية</v>
      </c>
      <c r="B283" s="467"/>
      <c r="C283" s="476"/>
      <c r="D283" s="115">
        <v>1</v>
      </c>
      <c r="E283" s="270"/>
      <c r="F283" s="271" t="e">
        <f ca="1">(SUM(G284:G285)+SUM(F284:F285)%-G283)*100</f>
        <v>#NAME?</v>
      </c>
      <c r="G283" s="273" t="e">
        <f ca="1">INT(SUM(G284:G285)+(SUM(F284:F285))%)</f>
        <v>#NAME?</v>
      </c>
      <c r="H283" s="271" t="e">
        <f ca="1">(SUM(I284:I285)+SUM(H284:H285)%-I283)*100</f>
        <v>#NAME?</v>
      </c>
      <c r="I283" s="273" t="e">
        <f ca="1">INT(SUM(I284:I285)+(SUM(H284:H285))%)</f>
        <v>#NAME?</v>
      </c>
      <c r="J283" s="274" t="e">
        <f t="shared" ca="1" si="18"/>
        <v>#NAME?</v>
      </c>
      <c r="K283" s="275" t="e">
        <f t="shared" ca="1" si="19"/>
        <v>#NAME?</v>
      </c>
    </row>
    <row r="284" spans="1:11" ht="44.25" customHeight="1">
      <c r="A284" s="122" t="str">
        <f>ش1!A284</f>
        <v>التحويلات الجارية للمؤسسات المقيمة غير الهادفة للربح التي تخدم الأسر المعيشية</v>
      </c>
      <c r="B284" s="467"/>
      <c r="C284" s="476"/>
      <c r="D284" s="476"/>
      <c r="E284" s="158">
        <v>1</v>
      </c>
      <c r="F284" s="42" t="e">
        <f ca="1">_mod2(SUM(ش10!G284,ش10!F284%,ش11!G284,ش11!F284%,ش12!G284,ش12!F284%),1)*100</f>
        <v>#NAME?</v>
      </c>
      <c r="G284" s="17">
        <f>INT(SUM(ش10!G284,ش10!F284%,ش11!G284,ش11!F284%,ش12!G284,ش12!F284%))</f>
        <v>0</v>
      </c>
      <c r="H284" s="161" t="e">
        <f ca="1">م3!J284</f>
        <v>#NAME?</v>
      </c>
      <c r="I284" s="162" t="e">
        <f ca="1">م3!K284</f>
        <v>#NAME?</v>
      </c>
      <c r="J284" s="159" t="e">
        <f t="shared" ca="1" si="18"/>
        <v>#NAME?</v>
      </c>
      <c r="K284" s="163" t="e">
        <f t="shared" ca="1" si="19"/>
        <v>#NAME?</v>
      </c>
    </row>
    <row r="285" spans="1:11" ht="44.25" customHeight="1" thickBot="1">
      <c r="A285" s="164" t="str">
        <f>ش1!A285</f>
        <v>التحويلات الرأسمالية للمؤسسات المقيمة غير الهادفة للربح التي تخدم الأسر المعيشية</v>
      </c>
      <c r="B285" s="467"/>
      <c r="C285" s="476"/>
      <c r="D285" s="483"/>
      <c r="E285" s="142">
        <v>2</v>
      </c>
      <c r="F285" s="44" t="e">
        <f ca="1">_mod2(SUM(ش10!G285,ش10!F285%,ش11!G285,ش11!F285%,ش12!G285,ش12!F285%),1)*100</f>
        <v>#NAME?</v>
      </c>
      <c r="G285" s="18">
        <f>INT(SUM(ش10!G285,ش10!F285%,ش11!G285,ش11!F285%,ش12!G285,ش12!F285%))</f>
        <v>0</v>
      </c>
      <c r="H285" s="167" t="e">
        <f ca="1">م3!J285</f>
        <v>#NAME?</v>
      </c>
      <c r="I285" s="168" t="e">
        <f ca="1">م3!K285</f>
        <v>#NAME?</v>
      </c>
      <c r="J285" s="165" t="e">
        <f t="shared" ca="1" si="18"/>
        <v>#NAME?</v>
      </c>
      <c r="K285" s="169" t="e">
        <f t="shared" ca="1" si="19"/>
        <v>#NAME?</v>
      </c>
    </row>
    <row r="286" spans="1:11" ht="44.25" customHeight="1" thickBot="1">
      <c r="A286" s="310" t="str">
        <f>ش1!A286</f>
        <v>التحويلات الراسمالية لقطاع الأسر والافراد</v>
      </c>
      <c r="B286" s="467"/>
      <c r="C286" s="476"/>
      <c r="D286" s="115">
        <v>5</v>
      </c>
      <c r="E286" s="270"/>
      <c r="F286" s="271" t="e">
        <f ca="1">(SUM(G287)+SUM(F287)%-G286)*100</f>
        <v>#NAME?</v>
      </c>
      <c r="G286" s="273" t="e">
        <f ca="1">INT(SUM(G287)+(SUM(F287))%)</f>
        <v>#NAME?</v>
      </c>
      <c r="H286" s="271" t="e">
        <f ca="1">(SUM(I287)+SUM(H287)%-I286)*100</f>
        <v>#NAME?</v>
      </c>
      <c r="I286" s="273" t="e">
        <f ca="1">INT(SUM(I287)+(SUM(H287))%)</f>
        <v>#NAME?</v>
      </c>
      <c r="J286" s="274" t="e">
        <f t="shared" ca="1" si="18"/>
        <v>#NAME?</v>
      </c>
      <c r="K286" s="275" t="e">
        <f t="shared" ca="1" si="19"/>
        <v>#NAME?</v>
      </c>
    </row>
    <row r="287" spans="1:11" ht="44.25" customHeight="1" thickBot="1">
      <c r="A287" s="219" t="str">
        <f>ش1!A287</f>
        <v>(تقيد الأنواع بحسب الغرض من التحويل الرأسمالي وترفق بالكشف)</v>
      </c>
      <c r="B287" s="467"/>
      <c r="C287" s="476"/>
      <c r="D287" s="136"/>
      <c r="E287" s="121"/>
      <c r="F287" s="48" t="e">
        <f ca="1">_mod2(SUM(ش10!G287,ش10!F287%,ش11!G287,ش11!F287%,ش12!G287,ش12!F287%),1)*100</f>
        <v>#NAME?</v>
      </c>
      <c r="G287" s="19">
        <f>INT(SUM(ش10!G287,ش10!F287%,ش11!G287,ش11!F287%,ش12!G287,ش12!F287%))</f>
        <v>0</v>
      </c>
      <c r="H287" s="189" t="e">
        <f ca="1">م3!J287</f>
        <v>#NAME?</v>
      </c>
      <c r="I287" s="190" t="e">
        <f ca="1">م3!K287</f>
        <v>#NAME?</v>
      </c>
      <c r="J287" s="188" t="e">
        <f t="shared" ca="1" si="18"/>
        <v>#NAME?</v>
      </c>
      <c r="K287" s="191" t="e">
        <f t="shared" ca="1" si="19"/>
        <v>#NAME?</v>
      </c>
    </row>
    <row r="288" spans="1:11" ht="40.5" customHeight="1" thickBot="1">
      <c r="A288" s="310" t="str">
        <f>ش1!A288</f>
        <v>تحويلات وإعانات مالية أخرى</v>
      </c>
      <c r="B288" s="467"/>
      <c r="C288" s="476"/>
      <c r="D288" s="115">
        <v>6</v>
      </c>
      <c r="E288" s="270"/>
      <c r="F288" s="271" t="e">
        <f ca="1">(SUM(G289)+SUM(F289)%-G288)*100</f>
        <v>#NAME?</v>
      </c>
      <c r="G288" s="273" t="e">
        <f ca="1">INT(SUM(G289)+(SUM(F289))%)</f>
        <v>#NAME?</v>
      </c>
      <c r="H288" s="271" t="e">
        <f ca="1">(SUM(I289)+SUM(H289)%-I288)*100</f>
        <v>#NAME?</v>
      </c>
      <c r="I288" s="273" t="e">
        <f ca="1">INT(SUM(I289)+(SUM(H289))%)</f>
        <v>#NAME?</v>
      </c>
      <c r="J288" s="274" t="e">
        <f t="shared" ca="1" si="18"/>
        <v>#NAME?</v>
      </c>
      <c r="K288" s="275" t="e">
        <f t="shared" ca="1" si="19"/>
        <v>#NAME?</v>
      </c>
    </row>
    <row r="289" spans="1:12" ht="40.5" customHeight="1" thickBot="1">
      <c r="A289" s="222" t="str">
        <f>ش1!A289</f>
        <v>التعويضات والغرامات والنفقات الطارئة</v>
      </c>
      <c r="B289" s="468"/>
      <c r="C289" s="477"/>
      <c r="D289" s="146"/>
      <c r="E289" s="146">
        <v>2</v>
      </c>
      <c r="F289" s="50" t="e">
        <f ca="1">_mod2(SUM(ش10!G289,ش10!F289%,ش11!G289,ش11!F289%,ش12!G289,ش12!F289%),1)*100</f>
        <v>#NAME?</v>
      </c>
      <c r="G289" s="21">
        <f>INT(SUM(ش10!G289,ش10!F289%,ش11!G289,ش11!F289%,ش12!G289,ش12!F289%))</f>
        <v>0</v>
      </c>
      <c r="H289" s="194" t="e">
        <f ca="1">م3!J289</f>
        <v>#NAME?</v>
      </c>
      <c r="I289" s="195" t="e">
        <f ca="1">م3!K289</f>
        <v>#NAME?</v>
      </c>
      <c r="J289" s="192" t="e">
        <f t="shared" ca="1" si="18"/>
        <v>#NAME?</v>
      </c>
      <c r="K289" s="196" t="e">
        <f t="shared" ca="1" si="19"/>
        <v>#NAME?</v>
      </c>
    </row>
    <row r="290" spans="1:12" ht="46.5" customHeight="1" thickTop="1" thickBot="1">
      <c r="A290" s="495" t="str">
        <f>ش1!A290</f>
        <v>جملة الباب الأول والثاني والثالث ( الإستخدامات التشغيلية )</v>
      </c>
      <c r="B290" s="496">
        <f>ش1!B290</f>
        <v>0</v>
      </c>
      <c r="C290" s="496">
        <f>ش1!C290</f>
        <v>0</v>
      </c>
      <c r="D290" s="496">
        <f>ش1!D290</f>
        <v>0</v>
      </c>
      <c r="E290" s="497">
        <f>ش1!E290</f>
        <v>0</v>
      </c>
      <c r="F290" s="311" t="e">
        <f ca="1">(SUM(G177,G204,G270)+SUM(F177,F204,F270)%-G290)*100</f>
        <v>#NAME?</v>
      </c>
      <c r="G290" s="312" t="e">
        <f ca="1">INT(SUM(G177,G204,G270)+(SUM(F177,F204,F270))%)</f>
        <v>#NAME?</v>
      </c>
      <c r="H290" s="311" t="e">
        <f ca="1">(SUM(I177,I204,I270)+SUM(H177,H204,H270)%-I290)*100</f>
        <v>#NAME?</v>
      </c>
      <c r="I290" s="312" t="e">
        <f ca="1">INT(SUM(I177,I204,I270)+(SUM(H177,H204,H270))%)</f>
        <v>#NAME?</v>
      </c>
      <c r="J290" s="313" t="e">
        <f t="shared" ca="1" si="18"/>
        <v>#NAME?</v>
      </c>
      <c r="K290" s="314" t="e">
        <f t="shared" ca="1" si="19"/>
        <v>#NAME?</v>
      </c>
    </row>
    <row r="291" spans="1:12" s="221" customFormat="1" ht="8.25" customHeight="1" thickTop="1" thickBot="1">
      <c r="A291" s="220"/>
      <c r="B291" s="220"/>
      <c r="C291" s="220"/>
      <c r="D291" s="201"/>
      <c r="E291" s="201"/>
      <c r="F291" s="217"/>
      <c r="G291" s="218"/>
      <c r="H291" s="217"/>
      <c r="I291" s="218"/>
      <c r="J291" s="217"/>
      <c r="K291" s="218"/>
      <c r="L291" s="112"/>
    </row>
    <row r="292" spans="1:12" ht="24" customHeight="1" thickTop="1" thickBot="1">
      <c r="A292" s="109" t="e">
        <f ca="1">$A$1</f>
        <v>#NAME?</v>
      </c>
      <c r="D292" s="484">
        <v>8</v>
      </c>
      <c r="E292" s="485"/>
      <c r="F292" s="489" t="str">
        <f>$F$1</f>
        <v xml:space="preserve"> المدة الرابعة2024م </v>
      </c>
      <c r="G292" s="488"/>
      <c r="H292" s="488" t="str">
        <f>$H$1</f>
        <v>القاهرة</v>
      </c>
      <c r="I292" s="488"/>
      <c r="J292" s="488"/>
      <c r="K292" s="488"/>
    </row>
    <row r="293" spans="1:12" ht="25" customHeight="1" thickTop="1">
      <c r="A293" s="461" t="str">
        <f>$A$175</f>
        <v xml:space="preserve">بيان مفرادات الإستخدمات العامة  </v>
      </c>
      <c r="B293" s="478" t="str">
        <f>$B$2</f>
        <v>الباب</v>
      </c>
      <c r="C293" s="478" t="str">
        <f>$C$2</f>
        <v>الفصل</v>
      </c>
      <c r="D293" s="478" t="str">
        <f>$D$2</f>
        <v>البند</v>
      </c>
      <c r="E293" s="478" t="str">
        <f>$E$2</f>
        <v>النوع</v>
      </c>
      <c r="F293" s="486" t="str">
        <f>$F$2</f>
        <v>المدة الجارية</v>
      </c>
      <c r="G293" s="487">
        <f>G$2</f>
        <v>0</v>
      </c>
      <c r="H293" s="486" t="str">
        <f>$H$2</f>
        <v>المدة السابقة</v>
      </c>
      <c r="I293" s="487">
        <f>I$2</f>
        <v>0</v>
      </c>
      <c r="J293" s="493" t="str">
        <f>$J$2</f>
        <v>الجملة</v>
      </c>
      <c r="K293" s="494">
        <f>K$2</f>
        <v>0</v>
      </c>
    </row>
    <row r="294" spans="1:12" ht="25" customHeight="1" thickBot="1">
      <c r="A294" s="462"/>
      <c r="B294" s="479"/>
      <c r="C294" s="479"/>
      <c r="D294" s="479"/>
      <c r="E294" s="479"/>
      <c r="F294" s="277" t="str">
        <f>$F$3</f>
        <v>ف</v>
      </c>
      <c r="G294" s="278" t="str">
        <f>$G$3</f>
        <v>ريــــــــــــــال</v>
      </c>
      <c r="H294" s="277" t="str">
        <f>$H$3</f>
        <v>ف</v>
      </c>
      <c r="I294" s="278" t="str">
        <f>$I$3</f>
        <v>ريــــــــــــــــــال</v>
      </c>
      <c r="J294" s="279" t="str">
        <f>$J$3</f>
        <v>ف</v>
      </c>
      <c r="K294" s="280" t="str">
        <f>$K$3</f>
        <v>ريــــــــــــــــــال</v>
      </c>
    </row>
    <row r="295" spans="1:12" ht="28.5" customHeight="1" thickTop="1" thickBot="1">
      <c r="A295" s="315" t="str">
        <f>ش1!A295</f>
        <v>إكتساب الأصول غير المالية</v>
      </c>
      <c r="B295" s="121">
        <v>4</v>
      </c>
      <c r="C295" s="281"/>
      <c r="D295" s="281"/>
      <c r="E295" s="281"/>
      <c r="F295" s="284" t="e">
        <f ca="1">(SUM(G296,G309)+SUM(F296,F309)%-G295)*100</f>
        <v>#NAME?</v>
      </c>
      <c r="G295" s="285" t="e">
        <f ca="1">INT(SUM(G296,G309)+(SUM(F296,F309))%)</f>
        <v>#NAME?</v>
      </c>
      <c r="H295" s="284" t="e">
        <f ca="1">(SUM(I296,I309)+SUM(H296,H309)%-I295)*100</f>
        <v>#NAME?</v>
      </c>
      <c r="I295" s="285" t="e">
        <f ca="1">INT(SUM(I296,I309)+(SUM(H296,H309))%)</f>
        <v>#NAME?</v>
      </c>
      <c r="J295" s="284" t="e">
        <f t="shared" ref="J295:J317" ca="1" si="20">(SUM(G295,I295)+SUM(F295,H295)%-K295)*100</f>
        <v>#NAME?</v>
      </c>
      <c r="K295" s="286" t="e">
        <f t="shared" ref="K295:K317" ca="1" si="21">INT(SUM(G295,I295)+SUM(F295,H295)%)</f>
        <v>#NAME?</v>
      </c>
    </row>
    <row r="296" spans="1:12" ht="28.5" customHeight="1" thickBot="1">
      <c r="A296" s="292" t="str">
        <f>ش1!A296</f>
        <v>إكتساب الأصوال الثابتة</v>
      </c>
      <c r="B296" s="467" t="s">
        <v>35</v>
      </c>
      <c r="C296" s="115">
        <v>1</v>
      </c>
      <c r="D296" s="270"/>
      <c r="E296" s="270"/>
      <c r="F296" s="271" t="e">
        <f ca="1">(SUM(G297,G301,G305)+SUM(F297,F301,F305)%-G296)*100</f>
        <v>#NAME?</v>
      </c>
      <c r="G296" s="273" t="e">
        <f ca="1">INT(SUM(G297,G301,G305)+(SUM(F297,F301,F305))%)</f>
        <v>#NAME?</v>
      </c>
      <c r="H296" s="271" t="e">
        <f ca="1">(SUM(I297,I301,I305)+SUM(H297,H301,H305)%-I296)*100</f>
        <v>#NAME?</v>
      </c>
      <c r="I296" s="273" t="e">
        <f ca="1">INT(SUM(I297,I301,I305)+(SUM(H297,H301,H305))%)</f>
        <v>#NAME?</v>
      </c>
      <c r="J296" s="271" t="e">
        <f t="shared" ca="1" si="20"/>
        <v>#NAME?</v>
      </c>
      <c r="K296" s="275" t="e">
        <f t="shared" ca="1" si="21"/>
        <v>#NAME?</v>
      </c>
    </row>
    <row r="297" spans="1:12" ht="28.5" customHeight="1" thickBot="1">
      <c r="A297" s="292" t="str">
        <f>ش1!A297</f>
        <v>إكتساب المباني والإنشاءات</v>
      </c>
      <c r="B297" s="467"/>
      <c r="C297" s="476"/>
      <c r="D297" s="121">
        <v>1</v>
      </c>
      <c r="E297" s="270"/>
      <c r="F297" s="271" t="e">
        <f ca="1">(SUM(G298:G300)+SUM(F298:F300)%-G297)*100</f>
        <v>#NAME?</v>
      </c>
      <c r="G297" s="273" t="e">
        <f ca="1">INT(SUM(G298:G300)+(SUM(F298:F300))%)</f>
        <v>#NAME?</v>
      </c>
      <c r="H297" s="271" t="e">
        <f ca="1">(SUM(I298:I300)+SUM(H298:H300)%-I297)*100</f>
        <v>#NAME?</v>
      </c>
      <c r="I297" s="273" t="e">
        <f ca="1">INT(SUM(I298:I300)+(SUM(H298:H300))%)</f>
        <v>#NAME?</v>
      </c>
      <c r="J297" s="271" t="e">
        <f t="shared" ca="1" si="20"/>
        <v>#NAME?</v>
      </c>
      <c r="K297" s="275" t="e">
        <f t="shared" ca="1" si="21"/>
        <v>#NAME?</v>
      </c>
    </row>
    <row r="298" spans="1:12" ht="28.5" customHeight="1">
      <c r="A298" s="157" t="str">
        <f>ش1!A298</f>
        <v>إكتساب المباني السكنية</v>
      </c>
      <c r="B298" s="467"/>
      <c r="C298" s="476"/>
      <c r="D298" s="476"/>
      <c r="E298" s="158">
        <v>1</v>
      </c>
      <c r="F298" s="42" t="e">
        <f ca="1">_mod2(SUM(ش10!G298,ش10!F298%,ش11!G298,ش11!F298%,ش12!G298,ش12!F298%),1)*100</f>
        <v>#NAME?</v>
      </c>
      <c r="G298" s="17">
        <f>INT(SUM(ش10!G298,ش10!F298%,ش11!G298,ش11!F298%,ش12!G298,ش12!F298%))</f>
        <v>0</v>
      </c>
      <c r="H298" s="161" t="e">
        <f ca="1">م3!J298</f>
        <v>#NAME?</v>
      </c>
      <c r="I298" s="162" t="e">
        <f ca="1">م3!K298</f>
        <v>#NAME?</v>
      </c>
      <c r="J298" s="161" t="e">
        <f t="shared" ca="1" si="20"/>
        <v>#NAME?</v>
      </c>
      <c r="K298" s="163" t="e">
        <f t="shared" ca="1" si="21"/>
        <v>#NAME?</v>
      </c>
    </row>
    <row r="299" spans="1:12" ht="28.5" customHeight="1">
      <c r="A299" s="128" t="str">
        <f>ش1!A299</f>
        <v>إكتساب المباني غير السكنية</v>
      </c>
      <c r="B299" s="467"/>
      <c r="C299" s="476"/>
      <c r="D299" s="476"/>
      <c r="E299" s="129">
        <v>2</v>
      </c>
      <c r="F299" s="43" t="e">
        <f ca="1">_mod2(SUM(ش10!G299,ش10!F299%,ش11!G299,ش11!F299%,ش12!G299,ش12!F299%),1)*100</f>
        <v>#NAME?</v>
      </c>
      <c r="G299" s="20">
        <f>INT(SUM(ش10!G299,ش10!F299%,ش11!G299,ش11!F299%,ش12!G299,ش12!F299%))</f>
        <v>0</v>
      </c>
      <c r="H299" s="132" t="e">
        <f ca="1">م3!J299</f>
        <v>#NAME?</v>
      </c>
      <c r="I299" s="133" t="e">
        <f ca="1">م3!K299</f>
        <v>#NAME?</v>
      </c>
      <c r="J299" s="132" t="e">
        <f t="shared" ca="1" si="20"/>
        <v>#NAME?</v>
      </c>
      <c r="K299" s="134" t="e">
        <f t="shared" ca="1" si="21"/>
        <v>#NAME?</v>
      </c>
    </row>
    <row r="300" spans="1:12" ht="28.5" customHeight="1" thickBot="1">
      <c r="A300" s="164" t="str">
        <f>ش1!A300</f>
        <v>إكتساب إنشاءات أخرى</v>
      </c>
      <c r="B300" s="467"/>
      <c r="C300" s="476"/>
      <c r="D300" s="476"/>
      <c r="E300" s="142">
        <v>3</v>
      </c>
      <c r="F300" s="44" t="e">
        <f ca="1">_mod2(SUM(ش10!G300,ش10!F300%,ش11!G300,ش11!F300%,ش12!G300,ش12!F300%),1)*100</f>
        <v>#NAME?</v>
      </c>
      <c r="G300" s="18">
        <f>INT(SUM(ش10!G300,ش10!F300%,ش11!G300,ش11!F300%,ش12!G300,ش12!F300%))</f>
        <v>0</v>
      </c>
      <c r="H300" s="167" t="e">
        <f ca="1">م3!J300</f>
        <v>#NAME?</v>
      </c>
      <c r="I300" s="168" t="e">
        <f ca="1">م3!K300</f>
        <v>#NAME?</v>
      </c>
      <c r="J300" s="167" t="e">
        <f t="shared" ca="1" si="20"/>
        <v>#NAME?</v>
      </c>
      <c r="K300" s="169" t="e">
        <f t="shared" ca="1" si="21"/>
        <v>#NAME?</v>
      </c>
    </row>
    <row r="301" spans="1:12" ht="28.5" customHeight="1" thickBot="1">
      <c r="A301" s="263" t="str">
        <f>ش1!A301</f>
        <v>إكتساب المكينات والمعدات</v>
      </c>
      <c r="B301" s="467"/>
      <c r="C301" s="476"/>
      <c r="D301" s="115">
        <v>2</v>
      </c>
      <c r="E301" s="270"/>
      <c r="F301" s="271" t="e">
        <f ca="1">(SUM(G302:G304)+SUM(F302:F304)%-G301)*100</f>
        <v>#NAME?</v>
      </c>
      <c r="G301" s="273" t="e">
        <f ca="1">INT(SUM(G302:G304)+(SUM(F302:F304))%)</f>
        <v>#NAME?</v>
      </c>
      <c r="H301" s="271" t="e">
        <f ca="1">(SUM(I302:I304)+SUM(H302:H304)%-I301)*100</f>
        <v>#NAME?</v>
      </c>
      <c r="I301" s="273" t="e">
        <f ca="1">INT(SUM(I302:I304)+(SUM(H302:H304))%)</f>
        <v>#NAME?</v>
      </c>
      <c r="J301" s="271" t="e">
        <f t="shared" ca="1" si="20"/>
        <v>#NAME?</v>
      </c>
      <c r="K301" s="275" t="e">
        <f t="shared" ca="1" si="21"/>
        <v>#NAME?</v>
      </c>
    </row>
    <row r="302" spans="1:12" ht="28.5" customHeight="1">
      <c r="A302" s="157" t="str">
        <f>ش1!A302</f>
        <v>إكتساب المركبات ووسائل النقل</v>
      </c>
      <c r="B302" s="467"/>
      <c r="C302" s="476"/>
      <c r="D302" s="476"/>
      <c r="E302" s="158">
        <v>1</v>
      </c>
      <c r="F302" s="42" t="e">
        <f ca="1">_mod2(SUM(ش10!G302,ش10!F302%,ش11!G302,ش11!F302%,ش12!G302,ش12!F302%),1)*100</f>
        <v>#NAME?</v>
      </c>
      <c r="G302" s="17">
        <f>INT(SUM(ش10!G302,ش10!F302%,ش11!G302,ش11!F302%,ش12!G302,ش12!F302%))</f>
        <v>0</v>
      </c>
      <c r="H302" s="161" t="e">
        <f ca="1">م3!J302</f>
        <v>#NAME?</v>
      </c>
      <c r="I302" s="162" t="e">
        <f ca="1">م3!K302</f>
        <v>#NAME?</v>
      </c>
      <c r="J302" s="161" t="e">
        <f t="shared" ca="1" si="20"/>
        <v>#NAME?</v>
      </c>
      <c r="K302" s="163" t="e">
        <f t="shared" ca="1" si="21"/>
        <v>#NAME?</v>
      </c>
    </row>
    <row r="303" spans="1:12" ht="28.5" customHeight="1">
      <c r="A303" s="128" t="str">
        <f>ش1!A303</f>
        <v>اكتساب أثاث ومعدات وأجهزة المكاتب</v>
      </c>
      <c r="B303" s="467"/>
      <c r="C303" s="476"/>
      <c r="D303" s="476"/>
      <c r="E303" s="129">
        <v>2</v>
      </c>
      <c r="F303" s="43" t="e">
        <f ca="1">_mod2(SUM(ش10!G303,ش10!F303%,ش11!G303,ش11!F303%,ش12!G303,ش12!F303%),1)*100</f>
        <v>#NAME?</v>
      </c>
      <c r="G303" s="20">
        <f>INT(SUM(ش10!G303,ش10!F303%,ش11!G303,ش11!F303%,ش12!G303,ش12!F303%))</f>
        <v>0</v>
      </c>
      <c r="H303" s="132" t="e">
        <f ca="1">م3!J303</f>
        <v>#NAME?</v>
      </c>
      <c r="I303" s="133" t="e">
        <f ca="1">م3!K303</f>
        <v>#NAME?</v>
      </c>
      <c r="J303" s="132" t="e">
        <f t="shared" ca="1" si="20"/>
        <v>#NAME?</v>
      </c>
      <c r="K303" s="134" t="e">
        <f t="shared" ca="1" si="21"/>
        <v>#NAME?</v>
      </c>
    </row>
    <row r="304" spans="1:12" ht="28.5" customHeight="1" thickBot="1">
      <c r="A304" s="164" t="str">
        <f>ش1!A304</f>
        <v>إكتساب مكينات ومعدات أخرى</v>
      </c>
      <c r="B304" s="467"/>
      <c r="C304" s="476"/>
      <c r="D304" s="476"/>
      <c r="E304" s="142">
        <v>3</v>
      </c>
      <c r="F304" s="44" t="e">
        <f ca="1">_mod2(SUM(ش10!G304,ش10!F304%,ش11!G304,ش11!F304%,ش12!G304,ش12!F304%),1)*100</f>
        <v>#NAME?</v>
      </c>
      <c r="G304" s="18">
        <f>INT(SUM(ش10!G304,ش10!F304%,ش11!G304,ش11!F304%,ش12!G304,ش12!F304%))</f>
        <v>0</v>
      </c>
      <c r="H304" s="167" t="e">
        <f ca="1">م3!J304</f>
        <v>#NAME?</v>
      </c>
      <c r="I304" s="168" t="e">
        <f ca="1">م3!K304</f>
        <v>#NAME?</v>
      </c>
      <c r="J304" s="167" t="e">
        <f t="shared" ca="1" si="20"/>
        <v>#NAME?</v>
      </c>
      <c r="K304" s="169" t="e">
        <f t="shared" ca="1" si="21"/>
        <v>#NAME?</v>
      </c>
    </row>
    <row r="305" spans="1:11" ht="28.5" customHeight="1" thickBot="1">
      <c r="A305" s="263" t="str">
        <f>ش1!A305</f>
        <v>إكتساب أصول ثابتة أخرى</v>
      </c>
      <c r="B305" s="467"/>
      <c r="C305" s="476"/>
      <c r="D305" s="115">
        <v>3</v>
      </c>
      <c r="E305" s="270"/>
      <c r="F305" s="271" t="e">
        <f ca="1">(SUM(G306:G308)+SUM(F306:F308)%-G305)*100</f>
        <v>#NAME?</v>
      </c>
      <c r="G305" s="273" t="e">
        <f ca="1">INT(SUM(G306:G308)+(SUM(F306:F308))%)</f>
        <v>#NAME?</v>
      </c>
      <c r="H305" s="271" t="e">
        <f ca="1">(SUM(I306:I308)+SUM(H306:H308)%-I305)*100</f>
        <v>#NAME?</v>
      </c>
      <c r="I305" s="273" t="e">
        <f ca="1">INT(SUM(I306:I308)+(SUM(H306:H308))%)</f>
        <v>#NAME?</v>
      </c>
      <c r="J305" s="271" t="e">
        <f t="shared" ca="1" si="20"/>
        <v>#NAME?</v>
      </c>
      <c r="K305" s="275" t="e">
        <f t="shared" ca="1" si="21"/>
        <v>#NAME?</v>
      </c>
    </row>
    <row r="306" spans="1:11" ht="28.5" customHeight="1">
      <c r="A306" s="157" t="str">
        <f>ش1!A306</f>
        <v>إكتساب اصول حيوانية ونباتية</v>
      </c>
      <c r="B306" s="467"/>
      <c r="C306" s="476"/>
      <c r="D306" s="121"/>
      <c r="E306" s="158">
        <v>1</v>
      </c>
      <c r="F306" s="42" t="e">
        <f ca="1">_mod2(SUM(ش10!G306,ش10!F306%,ش11!G306,ش11!F306%,ش12!G306,ش12!F306%),1)*100</f>
        <v>#NAME?</v>
      </c>
      <c r="G306" s="17">
        <f>INT(SUM(ش10!G306,ش10!F306%,ش11!G306,ش11!F306%,ش12!G306,ش12!F306%))</f>
        <v>0</v>
      </c>
      <c r="H306" s="161" t="e">
        <f ca="1">م3!J306</f>
        <v>#NAME?</v>
      </c>
      <c r="I306" s="162" t="e">
        <f ca="1">م3!K306</f>
        <v>#NAME?</v>
      </c>
      <c r="J306" s="161" t="e">
        <f t="shared" ca="1" si="20"/>
        <v>#NAME?</v>
      </c>
      <c r="K306" s="163" t="e">
        <f t="shared" ca="1" si="21"/>
        <v>#NAME?</v>
      </c>
    </row>
    <row r="307" spans="1:11" ht="28.5" customHeight="1">
      <c r="A307" s="128" t="str">
        <f>ش1!A307</f>
        <v>إكتساب الأصول الثابتة غير المنظورة</v>
      </c>
      <c r="B307" s="467"/>
      <c r="C307" s="476"/>
      <c r="D307" s="121"/>
      <c r="E307" s="129">
        <v>2</v>
      </c>
      <c r="F307" s="43" t="e">
        <f ca="1">_mod2(SUM(ش10!G307,ش10!F307%,ش11!G307,ش11!F307%,ش12!G307,ش12!F307%),1)*100</f>
        <v>#NAME?</v>
      </c>
      <c r="G307" s="20">
        <f>INT(SUM(ش10!G307,ش10!F307%,ش11!G307,ش11!F307%,ش12!G307,ش12!F307%))</f>
        <v>0</v>
      </c>
      <c r="H307" s="132" t="e">
        <f ca="1">م3!J307</f>
        <v>#NAME?</v>
      </c>
      <c r="I307" s="133" t="e">
        <f ca="1">م3!K307</f>
        <v>#NAME?</v>
      </c>
      <c r="J307" s="132" t="e">
        <f t="shared" ca="1" si="20"/>
        <v>#NAME?</v>
      </c>
      <c r="K307" s="134" t="e">
        <f t="shared" ca="1" si="21"/>
        <v>#NAME?</v>
      </c>
    </row>
    <row r="308" spans="1:11" ht="28.5" customHeight="1" thickBot="1">
      <c r="A308" s="164" t="str">
        <f>ش1!A308</f>
        <v>أخرى</v>
      </c>
      <c r="B308" s="467"/>
      <c r="C308" s="483"/>
      <c r="D308" s="121"/>
      <c r="E308" s="142">
        <v>3</v>
      </c>
      <c r="F308" s="44" t="e">
        <f ca="1">_mod2(SUM(ش10!G308,ش10!F308%,ش11!G308,ش11!F308%,ش12!G308,ش12!F308%),1)*100</f>
        <v>#NAME?</v>
      </c>
      <c r="G308" s="18">
        <f>INT(SUM(ش10!G308,ش10!F308%,ش11!G308,ش11!F308%,ش12!G308,ش12!F308%))</f>
        <v>0</v>
      </c>
      <c r="H308" s="167" t="e">
        <f ca="1">م3!J308</f>
        <v>#NAME?</v>
      </c>
      <c r="I308" s="168" t="e">
        <f ca="1">م3!K308</f>
        <v>#NAME?</v>
      </c>
      <c r="J308" s="167" t="e">
        <f t="shared" ca="1" si="20"/>
        <v>#NAME?</v>
      </c>
      <c r="K308" s="169" t="e">
        <f t="shared" ca="1" si="21"/>
        <v>#NAME?</v>
      </c>
    </row>
    <row r="309" spans="1:11" ht="28.5" customHeight="1" thickBot="1">
      <c r="A309" s="263" t="str">
        <f>ش1!A309</f>
        <v>إكتساب الأصول غير المُنتجة</v>
      </c>
      <c r="B309" s="467"/>
      <c r="C309" s="115">
        <v>3</v>
      </c>
      <c r="D309" s="270"/>
      <c r="E309" s="270"/>
      <c r="F309" s="271" t="e">
        <f ca="1">(SUM(G310,G316)+SUM(F310,F316)%-G309)*100</f>
        <v>#NAME?</v>
      </c>
      <c r="G309" s="273" t="e">
        <f ca="1">INT(SUM(G310,G316)+(SUM(F310,F316))%)</f>
        <v>#NAME?</v>
      </c>
      <c r="H309" s="271" t="e">
        <f ca="1">(SUM(I310,I316)+SUM(H310,H316)%-I309)*100</f>
        <v>#NAME?</v>
      </c>
      <c r="I309" s="273" t="e">
        <f ca="1">INT(SUM(I310,I316)+(SUM(H310,H316))%)</f>
        <v>#NAME?</v>
      </c>
      <c r="J309" s="271" t="e">
        <f t="shared" ca="1" si="20"/>
        <v>#NAME?</v>
      </c>
      <c r="K309" s="275" t="e">
        <f t="shared" ca="1" si="21"/>
        <v>#NAME?</v>
      </c>
    </row>
    <row r="310" spans="1:11" ht="28.5" customHeight="1" thickBot="1">
      <c r="A310" s="263" t="str">
        <f>ش1!A310</f>
        <v>إكتساب الأراضي</v>
      </c>
      <c r="B310" s="467"/>
      <c r="C310" s="476"/>
      <c r="D310" s="144">
        <v>1</v>
      </c>
      <c r="E310" s="270"/>
      <c r="F310" s="271" t="e">
        <f ca="1">(SUM(G311:G315)+SUM(F311:F315)%-G310)*100</f>
        <v>#NAME?</v>
      </c>
      <c r="G310" s="273" t="e">
        <f ca="1">INT(SUM(G311:G315)+(SUM(F311:F315))%)</f>
        <v>#NAME?</v>
      </c>
      <c r="H310" s="271" t="e">
        <f ca="1">(SUM(I311:I315)+SUM(H311:H315)%-I310)*100</f>
        <v>#NAME?</v>
      </c>
      <c r="I310" s="273" t="e">
        <f ca="1">INT(SUM(I311:I315)+(SUM(H311:H315))%)</f>
        <v>#NAME?</v>
      </c>
      <c r="J310" s="271" t="e">
        <f t="shared" ca="1" si="20"/>
        <v>#NAME?</v>
      </c>
      <c r="K310" s="275" t="e">
        <f t="shared" ca="1" si="21"/>
        <v>#NAME?</v>
      </c>
    </row>
    <row r="311" spans="1:11" ht="28.5" customHeight="1">
      <c r="A311" s="122" t="str">
        <f>ش1!A311</f>
        <v>إكتساب أراضي زراعية</v>
      </c>
      <c r="B311" s="467"/>
      <c r="C311" s="476"/>
      <c r="D311" s="476"/>
      <c r="E311" s="158">
        <v>1</v>
      </c>
      <c r="F311" s="42" t="e">
        <f ca="1">_mod2(SUM(ش10!G311,ش10!F311%,ش11!G311,ش11!F311%,ش12!G311,ش12!F311%),1)*100</f>
        <v>#NAME?</v>
      </c>
      <c r="G311" s="17">
        <f>INT(SUM(ش10!G311,ش10!F311%,ش11!G311,ش11!F311%,ش12!G311,ش12!F311%))</f>
        <v>0</v>
      </c>
      <c r="H311" s="161" t="e">
        <f ca="1">م3!J311</f>
        <v>#NAME?</v>
      </c>
      <c r="I311" s="162" t="e">
        <f ca="1">م3!K311</f>
        <v>#NAME?</v>
      </c>
      <c r="J311" s="161" t="e">
        <f t="shared" ca="1" si="20"/>
        <v>#NAME?</v>
      </c>
      <c r="K311" s="163" t="e">
        <f t="shared" ca="1" si="21"/>
        <v>#NAME?</v>
      </c>
    </row>
    <row r="312" spans="1:11" ht="28.5" customHeight="1">
      <c r="A312" s="128" t="str">
        <f>ش1!A312</f>
        <v>إكتساب أراضي صناعية</v>
      </c>
      <c r="B312" s="467"/>
      <c r="C312" s="476"/>
      <c r="D312" s="476"/>
      <c r="E312" s="129">
        <v>2</v>
      </c>
      <c r="F312" s="43" t="e">
        <f ca="1">_mod2(SUM(ش10!G312,ش10!F312%,ش11!G312,ش11!F312%,ش12!G312,ش12!F312%),1)*100</f>
        <v>#NAME?</v>
      </c>
      <c r="G312" s="20">
        <f>INT(SUM(ش10!G312,ش10!F312%,ش11!G312,ش11!F312%,ش12!G312,ش12!F312%))</f>
        <v>0</v>
      </c>
      <c r="H312" s="132" t="e">
        <f ca="1">م3!J312</f>
        <v>#NAME?</v>
      </c>
      <c r="I312" s="133" t="e">
        <f ca="1">م3!K312</f>
        <v>#NAME?</v>
      </c>
      <c r="J312" s="132" t="e">
        <f t="shared" ca="1" si="20"/>
        <v>#NAME?</v>
      </c>
      <c r="K312" s="134" t="e">
        <f t="shared" ca="1" si="21"/>
        <v>#NAME?</v>
      </c>
    </row>
    <row r="313" spans="1:11" ht="28.5" customHeight="1">
      <c r="A313" s="128" t="str">
        <f>ش1!A313</f>
        <v>إكتساب أراضي تجارية</v>
      </c>
      <c r="B313" s="467"/>
      <c r="C313" s="476"/>
      <c r="D313" s="476"/>
      <c r="E313" s="129">
        <v>3</v>
      </c>
      <c r="F313" s="43" t="e">
        <f ca="1">_mod2(SUM(ش10!G313,ش10!F313%,ش11!G313,ش11!F313%,ش12!G313,ش12!F313%),1)*100</f>
        <v>#NAME?</v>
      </c>
      <c r="G313" s="20">
        <f>INT(SUM(ش10!G313,ش10!F313%,ش11!G313,ش11!F313%,ش12!G313,ش12!F313%))</f>
        <v>0</v>
      </c>
      <c r="H313" s="132" t="e">
        <f ca="1">م3!J313</f>
        <v>#NAME?</v>
      </c>
      <c r="I313" s="133" t="e">
        <f ca="1">م3!K313</f>
        <v>#NAME?</v>
      </c>
      <c r="J313" s="132" t="e">
        <f t="shared" ca="1" si="20"/>
        <v>#NAME?</v>
      </c>
      <c r="K313" s="134" t="e">
        <f t="shared" ca="1" si="21"/>
        <v>#NAME?</v>
      </c>
    </row>
    <row r="314" spans="1:11" ht="28.5" customHeight="1">
      <c r="A314" s="128" t="str">
        <f>ش1!A314</f>
        <v>إكتساب أراضي سكنية</v>
      </c>
      <c r="B314" s="467"/>
      <c r="C314" s="476"/>
      <c r="D314" s="476"/>
      <c r="E314" s="129">
        <v>4</v>
      </c>
      <c r="F314" s="43" t="e">
        <f ca="1">_mod2(SUM(ش10!G314,ش10!F314%,ش11!G314,ش11!F314%,ش12!G314,ش12!F314%),1)*100</f>
        <v>#NAME?</v>
      </c>
      <c r="G314" s="20">
        <f>INT(SUM(ش10!G314,ش10!F314%,ش11!G314,ش11!F314%,ش12!G314,ش12!F314%))</f>
        <v>0</v>
      </c>
      <c r="H314" s="132" t="e">
        <f ca="1">م3!J314</f>
        <v>#NAME?</v>
      </c>
      <c r="I314" s="133" t="e">
        <f ca="1">م3!K314</f>
        <v>#NAME?</v>
      </c>
      <c r="J314" s="132" t="e">
        <f t="shared" ca="1" si="20"/>
        <v>#NAME?</v>
      </c>
      <c r="K314" s="134" t="e">
        <f t="shared" ca="1" si="21"/>
        <v>#NAME?</v>
      </c>
    </row>
    <row r="315" spans="1:11" ht="28.5" customHeight="1" thickBot="1">
      <c r="A315" s="164" t="str">
        <f>ش1!A315</f>
        <v>إكتساب أراضي أخرى</v>
      </c>
      <c r="B315" s="467"/>
      <c r="C315" s="476"/>
      <c r="D315" s="476"/>
      <c r="E315" s="142">
        <v>5</v>
      </c>
      <c r="F315" s="44" t="e">
        <f ca="1">_mod2(SUM(ش10!G315,ش10!F315%,ش11!G315,ش11!F315%,ش12!G315,ش12!F315%),1)*100</f>
        <v>#NAME?</v>
      </c>
      <c r="G315" s="18">
        <f>INT(SUM(ش10!G315,ش10!F315%,ش11!G315,ش11!F315%,ش12!G315,ش12!F315%))</f>
        <v>0</v>
      </c>
      <c r="H315" s="167" t="e">
        <f ca="1">م3!J315</f>
        <v>#NAME?</v>
      </c>
      <c r="I315" s="168" t="e">
        <f ca="1">م3!K315</f>
        <v>#NAME?</v>
      </c>
      <c r="J315" s="167" t="e">
        <f t="shared" ca="1" si="20"/>
        <v>#NAME?</v>
      </c>
      <c r="K315" s="169" t="e">
        <f t="shared" ca="1" si="21"/>
        <v>#NAME?</v>
      </c>
    </row>
    <row r="316" spans="1:11" ht="28.5" customHeight="1" thickBot="1">
      <c r="A316" s="263" t="str">
        <f>ش1!A316</f>
        <v>إكتساب أصول غير مُنتجة أخرى</v>
      </c>
      <c r="B316" s="467"/>
      <c r="C316" s="476"/>
      <c r="D316" s="115">
        <v>4</v>
      </c>
      <c r="E316" s="270"/>
      <c r="F316" s="271" t="e">
        <f ca="1">(SUM(G317)+SUM(F317)%-G316)*100</f>
        <v>#NAME?</v>
      </c>
      <c r="G316" s="273" t="e">
        <f ca="1">INT(SUM(G317)+(SUM(F317))%)</f>
        <v>#NAME?</v>
      </c>
      <c r="H316" s="271" t="e">
        <f ca="1">(SUM(I317)+SUM(H317)%-I316)*100</f>
        <v>#NAME?</v>
      </c>
      <c r="I316" s="273" t="e">
        <f ca="1">INT(SUM(I317)+(SUM(H317))%)</f>
        <v>#NAME?</v>
      </c>
      <c r="J316" s="271" t="e">
        <f t="shared" ca="1" si="20"/>
        <v>#NAME?</v>
      </c>
      <c r="K316" s="275" t="e">
        <f t="shared" ca="1" si="21"/>
        <v>#NAME?</v>
      </c>
    </row>
    <row r="317" spans="1:11" ht="28.5" customHeight="1" thickBot="1">
      <c r="A317" s="222" t="str">
        <f>ش1!A317</f>
        <v>أخرى</v>
      </c>
      <c r="B317" s="468"/>
      <c r="C317" s="477"/>
      <c r="D317" s="146"/>
      <c r="E317" s="146"/>
      <c r="F317" s="50" t="e">
        <f ca="1">_mod2(SUM(ش10!G317,ش10!F317%,ش11!G317,ش11!F317%,ش12!G317,ش12!F317%),1)*100</f>
        <v>#NAME?</v>
      </c>
      <c r="G317" s="21">
        <f>INT(SUM(ش10!G317,ش10!F317%,ش11!G317,ش11!F317%,ش12!G317,ش12!F317%))</f>
        <v>0</v>
      </c>
      <c r="H317" s="194" t="e">
        <f ca="1">م3!J317</f>
        <v>#NAME?</v>
      </c>
      <c r="I317" s="195" t="e">
        <f ca="1">م3!K317</f>
        <v>#NAME?</v>
      </c>
      <c r="J317" s="194" t="e">
        <f t="shared" ca="1" si="20"/>
        <v>#NAME?</v>
      </c>
      <c r="K317" s="196" t="e">
        <f t="shared" ca="1" si="21"/>
        <v>#NAME?</v>
      </c>
    </row>
    <row r="318" spans="1:11" ht="44.25" customHeight="1" thickTop="1" thickBot="1">
      <c r="A318" s="469" t="str">
        <f>ش1!A318</f>
        <v xml:space="preserve">إجمالي الإستخــــــــدامات العامـــــــــــــــــــة </v>
      </c>
      <c r="B318" s="469">
        <f>ش1!B318</f>
        <v>0</v>
      </c>
      <c r="C318" s="469">
        <f>ش1!C318</f>
        <v>0</v>
      </c>
      <c r="D318" s="469">
        <f>ش1!D318</f>
        <v>0</v>
      </c>
      <c r="E318" s="469">
        <f>ش1!E318</f>
        <v>0</v>
      </c>
      <c r="F318" s="469">
        <f>ش1!F318</f>
        <v>0</v>
      </c>
      <c r="G318" s="469">
        <f>ش1!G318</f>
        <v>0</v>
      </c>
      <c r="H318" s="469">
        <f>ش1!H318</f>
        <v>0</v>
      </c>
      <c r="I318" s="469">
        <f>ش1!I318</f>
        <v>0</v>
      </c>
      <c r="J318" s="469">
        <f>ش1!J318</f>
        <v>0</v>
      </c>
      <c r="K318" s="469">
        <f>ش1!K318</f>
        <v>0</v>
      </c>
    </row>
    <row r="319" spans="1:11" ht="36" customHeight="1" thickTop="1">
      <c r="A319" s="470" t="str">
        <f>ش1!A319</f>
        <v>جملة الباب الأول والثاني والثالث (الإستخدامات التشغيلية)</v>
      </c>
      <c r="B319" s="471">
        <f>ش1!B319</f>
        <v>0</v>
      </c>
      <c r="C319" s="471">
        <f>ش1!C319</f>
        <v>0</v>
      </c>
      <c r="D319" s="471">
        <f>ش1!D319</f>
        <v>0</v>
      </c>
      <c r="E319" s="472">
        <f>ش1!E319</f>
        <v>0</v>
      </c>
      <c r="F319" s="233" t="e">
        <f ca="1">F290</f>
        <v>#NAME?</v>
      </c>
      <c r="G319" s="229" t="e">
        <f ca="1">G290</f>
        <v>#NAME?</v>
      </c>
      <c r="H319" s="223" t="e">
        <f ca="1">H290</f>
        <v>#NAME?</v>
      </c>
      <c r="I319" s="229" t="e">
        <f ca="1">I290</f>
        <v>#NAME?</v>
      </c>
      <c r="J319" s="326" t="e">
        <f ca="1">(SUM(G319,I319)+SUM(F319,H319)%-K319)*100</f>
        <v>#NAME?</v>
      </c>
      <c r="K319" s="327" t="e">
        <f ca="1">INT(SUM(G319,I319)+SUM(F319,H319)%)</f>
        <v>#NAME?</v>
      </c>
    </row>
    <row r="320" spans="1:11" ht="36" customHeight="1" thickBot="1">
      <c r="A320" s="473" t="str">
        <f>ش1!A320</f>
        <v>جملة الباب الرابع: إكتساب الأصول غير المالية</v>
      </c>
      <c r="B320" s="474">
        <f>ش1!B320</f>
        <v>0</v>
      </c>
      <c r="C320" s="474">
        <f>ش1!C320</f>
        <v>0</v>
      </c>
      <c r="D320" s="474">
        <f>ش1!D320</f>
        <v>0</v>
      </c>
      <c r="E320" s="475">
        <f>ش1!E320</f>
        <v>0</v>
      </c>
      <c r="F320" s="234" t="e">
        <f ca="1">F295</f>
        <v>#NAME?</v>
      </c>
      <c r="G320" s="230" t="e">
        <f ca="1">G295</f>
        <v>#NAME?</v>
      </c>
      <c r="H320" s="224" t="e">
        <f ca="1">H295</f>
        <v>#NAME?</v>
      </c>
      <c r="I320" s="230" t="e">
        <f ca="1">I295</f>
        <v>#NAME?</v>
      </c>
      <c r="J320" s="328" t="e">
        <f ca="1">(SUM(G320,I320)+SUM(F320,H320)%-K320)*100</f>
        <v>#NAME?</v>
      </c>
      <c r="K320" s="329" t="e">
        <f ca="1">INT(SUM(G320,I320)+SUM(F320,H320)%)</f>
        <v>#NAME?</v>
      </c>
    </row>
    <row r="321" spans="1:11" ht="36" customHeight="1" thickTop="1" thickBot="1">
      <c r="A321" s="480" t="str">
        <f>ش1!A321</f>
        <v>إجمالي الإستخـــــدامات العامــــــــــة</v>
      </c>
      <c r="B321" s="481">
        <f>ش1!B321</f>
        <v>0</v>
      </c>
      <c r="C321" s="481">
        <f>ش1!C321</f>
        <v>0</v>
      </c>
      <c r="D321" s="481">
        <f>ش1!D321</f>
        <v>0</v>
      </c>
      <c r="E321" s="482">
        <f>ش1!E321</f>
        <v>0</v>
      </c>
      <c r="F321" s="316" t="e">
        <f ca="1">(SUM(G319:G320)+SUM(F319:F320)%-G321)*100</f>
        <v>#NAME?</v>
      </c>
      <c r="G321" s="317" t="e">
        <f ca="1">INT(SUM(G319:G320)+(SUM(F319:F320))%)</f>
        <v>#NAME?</v>
      </c>
      <c r="H321" s="311" t="e">
        <f ca="1">(SUM(I319:I320)+SUM(H319:H320)%-I321)*100</f>
        <v>#NAME?</v>
      </c>
      <c r="I321" s="317" t="e">
        <f ca="1">INT(SUM(I319:I320)+(SUM(H319:H320))%)</f>
        <v>#NAME?</v>
      </c>
      <c r="J321" s="311" t="e">
        <f ca="1">(SUM(G321,I321)+SUM(F321,H321)%-K321)*100</f>
        <v>#NAME?</v>
      </c>
      <c r="K321" s="314" t="e">
        <f ca="1">INT(SUM(G321,I321)+SUM(F321,H321)%)</f>
        <v>#NAME?</v>
      </c>
    </row>
    <row r="322" spans="1:11" ht="36" customHeight="1" thickTop="1" thickBot="1">
      <c r="A322" s="463" t="str">
        <f>ش1!A322</f>
        <v>المستبعد (الإقفال السنوي)</v>
      </c>
      <c r="B322" s="464">
        <f>ش1!B322</f>
        <v>0</v>
      </c>
      <c r="C322" s="464">
        <f>ش1!C322</f>
        <v>0</v>
      </c>
      <c r="D322" s="464">
        <f>ش1!D322</f>
        <v>0</v>
      </c>
      <c r="E322" s="465">
        <f>ش1!E322</f>
        <v>0</v>
      </c>
      <c r="F322" s="235" t="e">
        <f ca="1">J321</f>
        <v>#NAME?</v>
      </c>
      <c r="G322" s="236" t="e">
        <f ca="1">K321</f>
        <v>#NAME?</v>
      </c>
      <c r="H322" s="185"/>
      <c r="I322" s="184"/>
      <c r="J322" s="284" t="e">
        <f ca="1">(SUM(G322,I322)+SUM(F322,H322)%-K322)*100</f>
        <v>#NAME?</v>
      </c>
      <c r="K322" s="286" t="e">
        <f ca="1">INT(SUM(G322,I322)+SUM(F322,H322)%)</f>
        <v>#NAME?</v>
      </c>
    </row>
    <row r="323" spans="1:11" ht="36" customHeight="1" thickTop="1" thickBot="1">
      <c r="A323" s="466"/>
      <c r="B323" s="466"/>
      <c r="C323" s="466"/>
      <c r="D323" s="466"/>
      <c r="E323" s="466"/>
      <c r="F323" s="237" t="e">
        <f ca="1">SUM(SUM(F322%,G322,-F321%,-G321),-$G$323)*100</f>
        <v>#NAME?</v>
      </c>
      <c r="G323" s="232" t="e">
        <f ca="1">INT(SUM(F322%,G322)-(SUM(F321%,G321)))</f>
        <v>#NAME?</v>
      </c>
      <c r="H323" s="194" t="e">
        <f ca="1">SUM(SUM(-H322%,-I322,H321%,I321),-$I$323)*100</f>
        <v>#NAME?</v>
      </c>
      <c r="I323" s="193" t="e">
        <f ca="1">INT(SUM(H321%,I321)-SUM(H322%,I322))</f>
        <v>#NAME?</v>
      </c>
      <c r="J323" s="290" t="e">
        <f ca="1">_mod2(SUM(H323%,I323)-SUM(F323%,G323),1)*100</f>
        <v>#NAME?</v>
      </c>
      <c r="K323" s="291" t="e">
        <f ca="1">INT(SUM(H323%,I323)-SUM(F323%,G323))</f>
        <v>#NAME?</v>
      </c>
    </row>
    <row r="324" spans="1:11" ht="16" hidden="1" thickTop="1"/>
  </sheetData>
  <sheetProtection password="E195" sheet="1" objects="1" scenarios="1"/>
  <mergeCells count="183">
    <mergeCell ref="D311:D315"/>
    <mergeCell ref="A321:E321"/>
    <mergeCell ref="D293:D294"/>
    <mergeCell ref="C310:C317"/>
    <mergeCell ref="C297:C308"/>
    <mergeCell ref="A293:A294"/>
    <mergeCell ref="B293:B294"/>
    <mergeCell ref="C293:C294"/>
    <mergeCell ref="E293:E294"/>
    <mergeCell ref="F268:G268"/>
    <mergeCell ref="C272:C281"/>
    <mergeCell ref="A322:E322"/>
    <mergeCell ref="A323:E323"/>
    <mergeCell ref="B296:B317"/>
    <mergeCell ref="A318:K318"/>
    <mergeCell ref="A319:E319"/>
    <mergeCell ref="A320:E320"/>
    <mergeCell ref="D298:D300"/>
    <mergeCell ref="D302:D304"/>
    <mergeCell ref="A290:E290"/>
    <mergeCell ref="D292:E292"/>
    <mergeCell ref="D267:E267"/>
    <mergeCell ref="A268:A269"/>
    <mergeCell ref="E268:E269"/>
    <mergeCell ref="B271:B289"/>
    <mergeCell ref="B268:B269"/>
    <mergeCell ref="J293:K293"/>
    <mergeCell ref="F293:G293"/>
    <mergeCell ref="H293:I293"/>
    <mergeCell ref="F222:G222"/>
    <mergeCell ref="J222:K222"/>
    <mergeCell ref="J268:K268"/>
    <mergeCell ref="H268:I268"/>
    <mergeCell ref="H267:K267"/>
    <mergeCell ref="H292:K292"/>
    <mergeCell ref="F292:G292"/>
    <mergeCell ref="D241:D243"/>
    <mergeCell ref="D245:D247"/>
    <mergeCell ref="D224:D226"/>
    <mergeCell ref="D228:D230"/>
    <mergeCell ref="B224:B265"/>
    <mergeCell ref="C240:C249"/>
    <mergeCell ref="C263:C265"/>
    <mergeCell ref="C251:C261"/>
    <mergeCell ref="C224:C238"/>
    <mergeCell ref="D222:D223"/>
    <mergeCell ref="D207:D208"/>
    <mergeCell ref="C283:C289"/>
    <mergeCell ref="C268:C269"/>
    <mergeCell ref="D259:D261"/>
    <mergeCell ref="D264:D265"/>
    <mergeCell ref="D268:D269"/>
    <mergeCell ref="D278:D281"/>
    <mergeCell ref="D273:D276"/>
    <mergeCell ref="D284:D285"/>
    <mergeCell ref="A168:E168"/>
    <mergeCell ref="D147:D149"/>
    <mergeCell ref="D256:D257"/>
    <mergeCell ref="D221:E221"/>
    <mergeCell ref="D212:D213"/>
    <mergeCell ref="D215:D218"/>
    <mergeCell ref="D232:D234"/>
    <mergeCell ref="D236:D238"/>
    <mergeCell ref="E222:E223"/>
    <mergeCell ref="D252:D254"/>
    <mergeCell ref="B205:B219"/>
    <mergeCell ref="D141:E141"/>
    <mergeCell ref="E142:E143"/>
    <mergeCell ref="C56:C65"/>
    <mergeCell ref="D80:D89"/>
    <mergeCell ref="D70:D73"/>
    <mergeCell ref="D125:D126"/>
    <mergeCell ref="C122:C126"/>
    <mergeCell ref="D151:D153"/>
    <mergeCell ref="D155:D157"/>
    <mergeCell ref="B52:B65"/>
    <mergeCell ref="A2:A3"/>
    <mergeCell ref="B2:B3"/>
    <mergeCell ref="C2:C3"/>
    <mergeCell ref="C27:C30"/>
    <mergeCell ref="C24:C25"/>
    <mergeCell ref="A49:A50"/>
    <mergeCell ref="B49:B50"/>
    <mergeCell ref="C52:C54"/>
    <mergeCell ref="C49:C50"/>
    <mergeCell ref="A222:A223"/>
    <mergeCell ref="B222:B223"/>
    <mergeCell ref="C222:C223"/>
    <mergeCell ref="C128:C133"/>
    <mergeCell ref="C142:C143"/>
    <mergeCell ref="C206:C219"/>
    <mergeCell ref="B94:B139"/>
    <mergeCell ref="C94:C120"/>
    <mergeCell ref="C135:C139"/>
    <mergeCell ref="A165:K165"/>
    <mergeCell ref="D132:D133"/>
    <mergeCell ref="D136:D139"/>
    <mergeCell ref="A92:A93"/>
    <mergeCell ref="B92:B93"/>
    <mergeCell ref="C92:C93"/>
    <mergeCell ref="D92:D93"/>
    <mergeCell ref="D102:D120"/>
    <mergeCell ref="D94:D100"/>
    <mergeCell ref="D129:D130"/>
    <mergeCell ref="D1:E1"/>
    <mergeCell ref="D48:E48"/>
    <mergeCell ref="B5:B46"/>
    <mergeCell ref="C6:C15"/>
    <mergeCell ref="C17:C22"/>
    <mergeCell ref="C32:C46"/>
    <mergeCell ref="B68:B89"/>
    <mergeCell ref="C69:C73"/>
    <mergeCell ref="D39:D46"/>
    <mergeCell ref="E2:E3"/>
    <mergeCell ref="D2:D3"/>
    <mergeCell ref="D18:D19"/>
    <mergeCell ref="D35:D37"/>
    <mergeCell ref="D28:D30"/>
    <mergeCell ref="D7:D15"/>
    <mergeCell ref="C75:C89"/>
    <mergeCell ref="F91:G91"/>
    <mergeCell ref="J142:K142"/>
    <mergeCell ref="F49:G49"/>
    <mergeCell ref="J49:K49"/>
    <mergeCell ref="H142:I142"/>
    <mergeCell ref="F141:G141"/>
    <mergeCell ref="H141:K141"/>
    <mergeCell ref="J92:K92"/>
    <mergeCell ref="F92:G92"/>
    <mergeCell ref="C194:C202"/>
    <mergeCell ref="D187:D191"/>
    <mergeCell ref="A166:E166"/>
    <mergeCell ref="A172:E172"/>
    <mergeCell ref="D198:D199"/>
    <mergeCell ref="D201:D202"/>
    <mergeCell ref="D195:D196"/>
    <mergeCell ref="D184:D185"/>
    <mergeCell ref="A175:A176"/>
    <mergeCell ref="A171:E171"/>
    <mergeCell ref="B175:B176"/>
    <mergeCell ref="E175:E176"/>
    <mergeCell ref="A142:A143"/>
    <mergeCell ref="A170:E170"/>
    <mergeCell ref="B145:B164"/>
    <mergeCell ref="C175:C176"/>
    <mergeCell ref="C159:C164"/>
    <mergeCell ref="D175:D176"/>
    <mergeCell ref="D160:D164"/>
    <mergeCell ref="C146:C157"/>
    <mergeCell ref="D49:D50"/>
    <mergeCell ref="E49:E50"/>
    <mergeCell ref="D91:E91"/>
    <mergeCell ref="E92:E93"/>
    <mergeCell ref="D57:D59"/>
    <mergeCell ref="D61:D65"/>
    <mergeCell ref="D76:D77"/>
    <mergeCell ref="C179:C192"/>
    <mergeCell ref="F175:G175"/>
    <mergeCell ref="H175:I175"/>
    <mergeCell ref="F142:G142"/>
    <mergeCell ref="A167:E167"/>
    <mergeCell ref="A169:E169"/>
    <mergeCell ref="D174:E174"/>
    <mergeCell ref="B142:B143"/>
    <mergeCell ref="B178:B202"/>
    <mergeCell ref="D142:D143"/>
    <mergeCell ref="F1:G1"/>
    <mergeCell ref="J2:K2"/>
    <mergeCell ref="H2:I2"/>
    <mergeCell ref="H92:I92"/>
    <mergeCell ref="H1:K1"/>
    <mergeCell ref="H48:K48"/>
    <mergeCell ref="H91:K91"/>
    <mergeCell ref="F2:G2"/>
    <mergeCell ref="F48:G48"/>
    <mergeCell ref="H49:I49"/>
    <mergeCell ref="H174:K174"/>
    <mergeCell ref="F174:G174"/>
    <mergeCell ref="F221:G221"/>
    <mergeCell ref="F267:G267"/>
    <mergeCell ref="H221:K221"/>
    <mergeCell ref="H222:I222"/>
    <mergeCell ref="J175:K175"/>
  </mergeCells>
  <phoneticPr fontId="9" type="noConversion"/>
  <printOptions horizontalCentered="1"/>
  <pageMargins left="0.39370078740157499" right="0.39370078740157499" top="0.31" bottom="0.43" header="0.16" footer="0.21"/>
  <pageSetup paperSize="9" scale="77" orientation="portrait" r:id="rId1"/>
  <headerFooter alignWithMargins="0">
    <oddFooter>&amp;Lنموذج (57 حسابات ) سلطة محلية &amp;Rإدارة الحساب الختامي - مكتب مالية تعز</oddFooter>
  </headerFooter>
  <rowBreaks count="7" manualBreakCount="7">
    <brk id="46" max="16383" man="1"/>
    <brk id="89" max="16383" man="1"/>
    <brk id="139" max="16383" man="1"/>
    <brk id="172" max="16383" man="1"/>
    <brk id="219" max="16383" man="1"/>
    <brk id="265" max="16383" man="1"/>
    <brk id="290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62">
    <tabColor indexed="17"/>
    <pageSetUpPr fitToPage="1"/>
  </sheetPr>
  <dimension ref="A1:AI69"/>
  <sheetViews>
    <sheetView showGridLines="0" rightToLeft="1" view="pageBreakPreview" zoomScale="62" zoomScaleNormal="50" zoomScaleSheetLayoutView="50" workbookViewId="0">
      <selection activeCell="A6" sqref="A6:IV68"/>
    </sheetView>
  </sheetViews>
  <sheetFormatPr defaultColWidth="0" defaultRowHeight="17.5" zeroHeight="1"/>
  <cols>
    <col min="1" max="1" width="6.7265625" style="105" customWidth="1"/>
    <col min="2" max="2" width="20.7265625" style="106" customWidth="1"/>
    <col min="3" max="3" width="6.7265625" style="105" customWidth="1"/>
    <col min="4" max="4" width="20.7265625" style="106" customWidth="1"/>
    <col min="5" max="5" width="6.7265625" style="105" customWidth="1"/>
    <col min="6" max="6" width="20.7265625" style="106" customWidth="1"/>
    <col min="7" max="7" width="1.7265625" style="77" customWidth="1"/>
    <col min="8" max="8" width="59.26953125" style="107" customWidth="1"/>
    <col min="9" max="9" width="1.7265625" style="79" customWidth="1"/>
    <col min="10" max="10" width="6.7265625" style="105" customWidth="1"/>
    <col min="11" max="11" width="20.7265625" style="106" customWidth="1"/>
    <col min="12" max="12" width="6.7265625" style="105" customWidth="1"/>
    <col min="13" max="13" width="20.7265625" style="106" customWidth="1"/>
    <col min="14" max="14" width="6.7265625" style="105" customWidth="1"/>
    <col min="15" max="15" width="20.7265625" style="106" customWidth="1"/>
    <col min="16" max="16" width="0.81640625" style="79" customWidth="1"/>
    <col min="17" max="17" width="0.81640625" style="80" customWidth="1"/>
    <col min="18" max="18" width="51.54296875" style="107" customWidth="1"/>
    <col min="19" max="19" width="5.54296875" style="105" customWidth="1"/>
    <col min="20" max="20" width="17.7265625" style="106" customWidth="1"/>
    <col min="21" max="21" width="5.7265625" style="105" customWidth="1"/>
    <col min="22" max="22" width="17.7265625" style="106" customWidth="1"/>
    <col min="23" max="23" width="5.54296875" style="105" customWidth="1"/>
    <col min="24" max="24" width="17.7265625" style="106" customWidth="1"/>
    <col min="25" max="25" width="5.54296875" style="105" customWidth="1"/>
    <col min="26" max="26" width="17.7265625" style="106" customWidth="1"/>
    <col min="27" max="27" width="1.453125" style="107" customWidth="1"/>
    <col min="28" max="28" width="5.54296875" style="105" customWidth="1"/>
    <col min="29" max="29" width="17.7265625" style="106" customWidth="1"/>
    <col min="30" max="30" width="5.54296875" style="105" customWidth="1"/>
    <col min="31" max="31" width="17.7265625" style="106" customWidth="1"/>
    <col min="32" max="32" width="5.54296875" style="105" customWidth="1"/>
    <col min="33" max="33" width="17.7265625" style="106" customWidth="1"/>
    <col min="34" max="34" width="5.54296875" style="105" customWidth="1"/>
    <col min="35" max="35" width="17.7265625" style="106" customWidth="1"/>
    <col min="36" max="36" width="0.81640625" style="87" customWidth="1"/>
    <col min="37" max="16384" width="0" style="87" hidden="1"/>
  </cols>
  <sheetData>
    <row r="1" spans="1:35" ht="51" customHeight="1" thickBot="1">
      <c r="A1" s="547" t="e">
        <f ca="1">م4!$A$1</f>
        <v>#NAME?</v>
      </c>
      <c r="B1" s="547"/>
      <c r="C1" s="547"/>
      <c r="D1" s="547"/>
      <c r="E1" s="547"/>
      <c r="F1" s="76"/>
      <c r="H1" s="78" t="str">
        <f>م4!$F$1</f>
        <v xml:space="preserve"> المدة الرابعة2024م </v>
      </c>
      <c r="I1" s="543"/>
      <c r="J1" s="543"/>
      <c r="K1" s="76"/>
      <c r="L1" s="546" t="str">
        <f>'المدة الرايعة'!$C$42</f>
        <v>القاهرة</v>
      </c>
      <c r="M1" s="547"/>
      <c r="N1" s="547"/>
      <c r="O1" s="547"/>
      <c r="R1" s="81" t="e">
        <f ca="1">$A$1</f>
        <v>#NAME?</v>
      </c>
      <c r="S1" s="82"/>
      <c r="T1" s="83"/>
      <c r="U1" s="549" t="str">
        <f>$H$1</f>
        <v xml:space="preserve"> المدة الرابعة2024م </v>
      </c>
      <c r="V1" s="549"/>
      <c r="W1" s="549"/>
      <c r="X1" s="549"/>
      <c r="Y1" s="549"/>
      <c r="Z1" s="84"/>
      <c r="AA1" s="85"/>
      <c r="AB1" s="86"/>
      <c r="AC1" s="83"/>
      <c r="AD1" s="544" t="str">
        <f>$L$1</f>
        <v>القاهرة</v>
      </c>
      <c r="AE1" s="545"/>
      <c r="AF1" s="545"/>
      <c r="AG1" s="545"/>
      <c r="AH1" s="545"/>
      <c r="AI1" s="545"/>
    </row>
    <row r="2" spans="1:35" ht="29.15" customHeight="1" thickTop="1">
      <c r="A2" s="548" t="s">
        <v>37</v>
      </c>
      <c r="B2" s="541"/>
      <c r="C2" s="541"/>
      <c r="D2" s="541"/>
      <c r="E2" s="541"/>
      <c r="F2" s="542"/>
      <c r="G2" s="88"/>
      <c r="H2" s="554" t="s">
        <v>38</v>
      </c>
      <c r="I2" s="89"/>
      <c r="J2" s="548" t="s">
        <v>39</v>
      </c>
      <c r="K2" s="541"/>
      <c r="L2" s="541"/>
      <c r="M2" s="541"/>
      <c r="N2" s="541"/>
      <c r="O2" s="542"/>
      <c r="P2" s="90"/>
      <c r="R2" s="558" t="s">
        <v>40</v>
      </c>
      <c r="S2" s="548" t="s">
        <v>366</v>
      </c>
      <c r="T2" s="541"/>
      <c r="U2" s="541"/>
      <c r="V2" s="542"/>
      <c r="W2" s="541" t="s">
        <v>116</v>
      </c>
      <c r="X2" s="541"/>
      <c r="Y2" s="541"/>
      <c r="Z2" s="542"/>
      <c r="AA2" s="91"/>
      <c r="AB2" s="548" t="s">
        <v>368</v>
      </c>
      <c r="AC2" s="541"/>
      <c r="AD2" s="541"/>
      <c r="AE2" s="542"/>
      <c r="AF2" s="541" t="s">
        <v>367</v>
      </c>
      <c r="AG2" s="541"/>
      <c r="AH2" s="541"/>
      <c r="AI2" s="542"/>
    </row>
    <row r="3" spans="1:35" ht="29.15" customHeight="1">
      <c r="A3" s="550" t="s">
        <v>44</v>
      </c>
      <c r="B3" s="551"/>
      <c r="C3" s="550" t="s">
        <v>365</v>
      </c>
      <c r="D3" s="552"/>
      <c r="E3" s="553" t="s">
        <v>115</v>
      </c>
      <c r="F3" s="552"/>
      <c r="G3" s="92"/>
      <c r="H3" s="555"/>
      <c r="I3" s="93"/>
      <c r="J3" s="550" t="s">
        <v>115</v>
      </c>
      <c r="K3" s="553"/>
      <c r="L3" s="557" t="s">
        <v>365</v>
      </c>
      <c r="M3" s="552"/>
      <c r="N3" s="550" t="s">
        <v>4</v>
      </c>
      <c r="O3" s="552"/>
      <c r="P3" s="90"/>
      <c r="R3" s="559"/>
      <c r="S3" s="550" t="s">
        <v>46</v>
      </c>
      <c r="T3" s="551"/>
      <c r="U3" s="550" t="s">
        <v>47</v>
      </c>
      <c r="V3" s="551"/>
      <c r="W3" s="550" t="s">
        <v>48</v>
      </c>
      <c r="X3" s="551"/>
      <c r="Y3" s="550" t="s">
        <v>47</v>
      </c>
      <c r="Z3" s="552"/>
      <c r="AA3" s="94"/>
      <c r="AB3" s="550" t="s">
        <v>46</v>
      </c>
      <c r="AC3" s="551"/>
      <c r="AD3" s="550" t="s">
        <v>47</v>
      </c>
      <c r="AE3" s="551"/>
      <c r="AF3" s="550" t="s">
        <v>48</v>
      </c>
      <c r="AG3" s="551"/>
      <c r="AH3" s="550" t="s">
        <v>47</v>
      </c>
      <c r="AI3" s="552"/>
    </row>
    <row r="4" spans="1:35" ht="29.15" customHeight="1" thickBot="1">
      <c r="A4" s="319" t="s">
        <v>5</v>
      </c>
      <c r="B4" s="320" t="s">
        <v>49</v>
      </c>
      <c r="C4" s="319" t="s">
        <v>5</v>
      </c>
      <c r="D4" s="321" t="s">
        <v>49</v>
      </c>
      <c r="E4" s="322" t="s">
        <v>5</v>
      </c>
      <c r="F4" s="321" t="s">
        <v>50</v>
      </c>
      <c r="G4" s="95"/>
      <c r="H4" s="556"/>
      <c r="I4" s="93"/>
      <c r="J4" s="319" t="s">
        <v>5</v>
      </c>
      <c r="K4" s="323" t="s">
        <v>49</v>
      </c>
      <c r="L4" s="324" t="s">
        <v>5</v>
      </c>
      <c r="M4" s="321" t="s">
        <v>49</v>
      </c>
      <c r="N4" s="322" t="s">
        <v>5</v>
      </c>
      <c r="O4" s="321" t="s">
        <v>50</v>
      </c>
      <c r="P4" s="90"/>
      <c r="R4" s="560"/>
      <c r="S4" s="319" t="s">
        <v>5</v>
      </c>
      <c r="T4" s="320" t="s">
        <v>51</v>
      </c>
      <c r="U4" s="319" t="s">
        <v>5</v>
      </c>
      <c r="V4" s="320" t="s">
        <v>50</v>
      </c>
      <c r="W4" s="319" t="s">
        <v>5</v>
      </c>
      <c r="X4" s="320" t="s">
        <v>51</v>
      </c>
      <c r="Y4" s="319" t="s">
        <v>5</v>
      </c>
      <c r="Z4" s="321" t="s">
        <v>51</v>
      </c>
      <c r="AA4" s="96"/>
      <c r="AB4" s="319" t="s">
        <v>5</v>
      </c>
      <c r="AC4" s="320" t="s">
        <v>51</v>
      </c>
      <c r="AD4" s="319" t="s">
        <v>5</v>
      </c>
      <c r="AE4" s="320" t="s">
        <v>50</v>
      </c>
      <c r="AF4" s="319" t="s">
        <v>5</v>
      </c>
      <c r="AG4" s="320" t="s">
        <v>51</v>
      </c>
      <c r="AH4" s="319" t="s">
        <v>5</v>
      </c>
      <c r="AI4" s="321" t="s">
        <v>51</v>
      </c>
    </row>
    <row r="5" spans="1:35" ht="29.15" customHeight="1" thickTop="1" thickBot="1">
      <c r="A5" s="97"/>
      <c r="B5" s="76"/>
      <c r="C5" s="98"/>
      <c r="D5" s="76"/>
      <c r="E5" s="99"/>
      <c r="F5" s="100"/>
      <c r="H5" s="101" t="s">
        <v>52</v>
      </c>
      <c r="I5" s="93"/>
      <c r="J5" s="82"/>
      <c r="K5" s="102"/>
      <c r="L5" s="98"/>
      <c r="M5" s="76"/>
      <c r="N5" s="98"/>
      <c r="O5" s="103"/>
      <c r="R5" s="104" t="str">
        <f t="shared" ref="R5:R10" si="0">H5</f>
        <v xml:space="preserve">الحسابات الرئيسية </v>
      </c>
      <c r="S5" s="98"/>
      <c r="T5" s="76"/>
      <c r="U5" s="98"/>
      <c r="V5" s="76"/>
      <c r="W5" s="98"/>
      <c r="X5" s="76"/>
      <c r="Y5" s="98"/>
      <c r="Z5" s="76"/>
      <c r="AA5" s="80"/>
      <c r="AB5" s="98"/>
      <c r="AC5" s="76"/>
      <c r="AD5" s="98"/>
      <c r="AE5" s="76"/>
      <c r="AF5" s="98"/>
      <c r="AG5" s="76"/>
      <c r="AH5" s="98"/>
      <c r="AI5" s="103"/>
    </row>
    <row r="6" spans="1:35" s="365" customFormat="1" ht="29.15" customHeight="1" thickTop="1">
      <c r="A6" s="349">
        <f>(SUM(F6,D6)+SUM(E6,C6)%-B6)*100</f>
        <v>91</v>
      </c>
      <c r="B6" s="350">
        <f>INT(SUM(F6,D6)+SUM(E6,C6)%)</f>
        <v>135476200</v>
      </c>
      <c r="C6" s="351">
        <f>'ع(م3)'!A6</f>
        <v>0</v>
      </c>
      <c r="D6" s="352">
        <f>'ع(م3)'!B6</f>
        <v>0</v>
      </c>
      <c r="E6" s="351">
        <f>(SUM(ع10!F6,ع10!E6%,ع11!F6,ع11!E6%,ع12!F6,ع12!E6%)-F6)*100</f>
        <v>91</v>
      </c>
      <c r="F6" s="353">
        <f>INT(SUM(ع10!F6,ع10!E6%,ع11!F6,ع11!E6%,ع12!F6,ع12!E6%))</f>
        <v>135476200</v>
      </c>
      <c r="G6" s="354"/>
      <c r="H6" s="355" t="s">
        <v>53</v>
      </c>
      <c r="I6" s="356"/>
      <c r="J6" s="351">
        <f>(SUM(ع10!K6,ع10!J6%,ع11!K6,ع11!J6%,ع12!K6,ع12!J6%)-K6)*100</f>
        <v>0</v>
      </c>
      <c r="K6" s="352">
        <f>INT(SUM(ع10!K6,ع10!J6%,ع11!K6,ع11!J6%,ع12!K6,ع12!J6%))</f>
        <v>0</v>
      </c>
      <c r="L6" s="351">
        <f>'ع(م3)'!N6</f>
        <v>91</v>
      </c>
      <c r="M6" s="353">
        <f>'ع(م3)'!O6</f>
        <v>135476200</v>
      </c>
      <c r="N6" s="349">
        <f>(SUM(K6,M6)+SUM(J6,L6)%-O6)*100</f>
        <v>91</v>
      </c>
      <c r="O6" s="357">
        <f>INT(SUM(K6,M6)+SUM(J6,L6)%)</f>
        <v>135476200</v>
      </c>
      <c r="P6" s="358"/>
      <c r="Q6" s="342"/>
      <c r="R6" s="359" t="str">
        <f t="shared" si="0"/>
        <v xml:space="preserve">المـــــــــــــــــــوارد </v>
      </c>
      <c r="S6" s="419">
        <f>'ع(م3)'!AF6</f>
        <v>0</v>
      </c>
      <c r="T6" s="420">
        <f>'ع(م3)'!AG6</f>
        <v>0</v>
      </c>
      <c r="U6" s="351">
        <f>'ع(م3)'!AH6</f>
        <v>91</v>
      </c>
      <c r="V6" s="421">
        <f>'ع(م3)'!AI6</f>
        <v>135476200</v>
      </c>
      <c r="W6" s="349">
        <f t="shared" ref="W6:X10" si="1">E6</f>
        <v>91</v>
      </c>
      <c r="X6" s="364">
        <f t="shared" si="1"/>
        <v>135476200</v>
      </c>
      <c r="Y6" s="349">
        <f t="shared" ref="Y6:Z10" si="2">J6</f>
        <v>0</v>
      </c>
      <c r="Z6" s="357">
        <f t="shared" si="2"/>
        <v>0</v>
      </c>
      <c r="AA6" s="342"/>
      <c r="AB6" s="349">
        <f>(SUM(T6,X6)+SUM(S6,W6)%-AC6)*100</f>
        <v>91</v>
      </c>
      <c r="AC6" s="350">
        <f>INT(SUM(T6,X6)+SUM(S6,W6)%)</f>
        <v>135476200</v>
      </c>
      <c r="AD6" s="349">
        <f>(SUM(V6,Z6)+SUM(U6,Y6)%-AE6)*100</f>
        <v>91</v>
      </c>
      <c r="AE6" s="364">
        <f>INT(SUM(V6,Z6)+SUM(U6,Y6)%)</f>
        <v>135476200</v>
      </c>
      <c r="AF6" s="349">
        <f>IF(AC6+AB6/100&gt;AE6+AD6/100,(((AC6+AB6/100)-(AE6+AD6/100))-INT(((AC6+AB6/100)-(AE6+AD6/100))))*100,0)</f>
        <v>0</v>
      </c>
      <c r="AG6" s="364">
        <f>IF(AC6+AB6/100&gt;AE6+AD6/100,INT(((AC6+AB6/100)-(AE6+AD6/100))),0)</f>
        <v>0</v>
      </c>
      <c r="AH6" s="349">
        <f>IF(AC6+AB6/100&lt;AE6+AD6/100,(((AE6+AD6/100)-(AC6+AB6/100))-INT(((AE6+AD6/100)-(AC6+AB6/100))))*100,0)</f>
        <v>0</v>
      </c>
      <c r="AI6" s="357">
        <f>IF(AC6+AB6/100&lt;AE6+AD6/100,INT(((AE6+AD6/100)-(AC6+AB6/100))),0)</f>
        <v>0</v>
      </c>
    </row>
    <row r="7" spans="1:35" s="365" customFormat="1" ht="29.15" customHeight="1">
      <c r="A7" s="366">
        <f>(SUM(F7,D7)+SUM(E7,C7)%-B7)*100</f>
        <v>0</v>
      </c>
      <c r="B7" s="367">
        <f>INT(SUM(F7,D7)+SUM(E7,C7)%)</f>
        <v>435400</v>
      </c>
      <c r="C7" s="368">
        <f>'ع(م3)'!A7</f>
        <v>0</v>
      </c>
      <c r="D7" s="369">
        <f>'ع(م3)'!B7</f>
        <v>435400</v>
      </c>
      <c r="E7" s="368">
        <f>(SUM(ع10!F7,ع10!E7%,ع11!F7,ع11!E7%,ع12!F7,ع12!E7%)-F7)*100</f>
        <v>0</v>
      </c>
      <c r="F7" s="370">
        <f>INT(SUM(ع10!F7,ع10!E7%,ع11!F7,ع11!E7%,ع12!F7,ع12!E7%))</f>
        <v>0</v>
      </c>
      <c r="G7" s="348"/>
      <c r="H7" s="371" t="s">
        <v>54</v>
      </c>
      <c r="I7" s="356"/>
      <c r="J7" s="368">
        <f>(SUM(ع10!K7,ع10!J7%,ع11!K7,ع11!J7%,ع12!K7,ع12!J7%)-K7)*100</f>
        <v>0</v>
      </c>
      <c r="K7" s="369">
        <f>INT(SUM(ع10!K7,ع10!J7%,ع11!K7,ع11!J7%,ع12!K7,ع12!J7%))</f>
        <v>435400</v>
      </c>
      <c r="L7" s="368">
        <f>'ع(م3)'!N7</f>
        <v>0</v>
      </c>
      <c r="M7" s="370">
        <f>'ع(م3)'!O7</f>
        <v>0</v>
      </c>
      <c r="N7" s="366">
        <f>(SUM(K7,M7)+SUM(J7,L7)%-O7)*100</f>
        <v>0</v>
      </c>
      <c r="O7" s="372">
        <f>INT(SUM(K7,M7)+SUM(J7,L7)%)</f>
        <v>435400</v>
      </c>
      <c r="P7" s="358"/>
      <c r="Q7" s="342"/>
      <c r="R7" s="373" t="str">
        <f t="shared" si="0"/>
        <v xml:space="preserve">الإستخدامات </v>
      </c>
      <c r="S7" s="368">
        <f>'ع(م3)'!AF7</f>
        <v>0</v>
      </c>
      <c r="T7" s="370">
        <f>'ع(م3)'!AG7</f>
        <v>435400</v>
      </c>
      <c r="U7" s="368">
        <f>'ع(م3)'!AH7</f>
        <v>0</v>
      </c>
      <c r="V7" s="412">
        <f>'ع(م3)'!AI7</f>
        <v>0</v>
      </c>
      <c r="W7" s="366">
        <f t="shared" si="1"/>
        <v>0</v>
      </c>
      <c r="X7" s="377">
        <f t="shared" si="1"/>
        <v>0</v>
      </c>
      <c r="Y7" s="366">
        <f t="shared" si="2"/>
        <v>0</v>
      </c>
      <c r="Z7" s="372">
        <f t="shared" si="2"/>
        <v>435400</v>
      </c>
      <c r="AA7" s="342"/>
      <c r="AB7" s="366">
        <f>(SUM(T7,X7)+SUM(S7,W7)%-AC7)*100</f>
        <v>0</v>
      </c>
      <c r="AC7" s="367">
        <f>INT(SUM(T7,X7)+SUM(S7,W7)%)</f>
        <v>435400</v>
      </c>
      <c r="AD7" s="366">
        <f>(SUM(V7,Z7)+SUM(U7,Y7)%-AE7)*100</f>
        <v>0</v>
      </c>
      <c r="AE7" s="377">
        <f>INT(SUM(V7,Z7)+SUM(U7,Y7)%)</f>
        <v>435400</v>
      </c>
      <c r="AF7" s="366">
        <f>IF(AC7+AB7/100&gt;AE7+AD7/100,(((AC7+AB7/100)-(AE7+AD7/100))-INT(((AC7+AB7/100)-(AE7+AD7/100))))*100,0)</f>
        <v>0</v>
      </c>
      <c r="AG7" s="377">
        <f>IF(AC7+AB7/100&gt;AE7+AD7/100,INT(((AC7+AB7/100)-(AE7+AD7/100))),0)</f>
        <v>0</v>
      </c>
      <c r="AH7" s="366">
        <f>IF(AC7+AB7/100&lt;AE7+AD7/100,(((AE7+AD7/100)-(AC7+AB7/100))-INT(((AE7+AD7/100)-(AC7+AB7/100))))*100,0)</f>
        <v>0</v>
      </c>
      <c r="AI7" s="372">
        <f>IF(AC7+AB7/100&lt;AE7+AD7/100,INT(((AE7+AD7/100)-(AC7+AB7/100))),0)</f>
        <v>0</v>
      </c>
    </row>
    <row r="8" spans="1:35" s="365" customFormat="1" ht="29.15" customHeight="1">
      <c r="A8" s="366">
        <f>(SUM(F8,D8)+SUM(E8,C8)%-B8)*100</f>
        <v>91</v>
      </c>
      <c r="B8" s="372">
        <f>INT(SUM(F8,D8)+SUM(E8,C8)%)</f>
        <v>135476200</v>
      </c>
      <c r="C8" s="368">
        <f>'ع(م3)'!A8</f>
        <v>91</v>
      </c>
      <c r="D8" s="369">
        <f>'ع(م3)'!B8</f>
        <v>135476200</v>
      </c>
      <c r="E8" s="368">
        <f>(SUM(ع10!F8,ع10!E8%,ع11!F8,ع11!E8%,ع12!F8,ع12!E8%)-F8)*100</f>
        <v>0</v>
      </c>
      <c r="F8" s="370">
        <f>INT(SUM(ع10!F8,ع10!E8%,ع11!F8,ع11!E8%,ع12!F8,ع12!E8%))</f>
        <v>0</v>
      </c>
      <c r="G8" s="348"/>
      <c r="H8" s="333" t="s">
        <v>55</v>
      </c>
      <c r="I8" s="334"/>
      <c r="J8" s="368">
        <f>(SUM(ع10!K8,ع10!J8%,ع11!K8,ع11!J8%,ع12!K8,ع12!J8%)-K8)*100</f>
        <v>0</v>
      </c>
      <c r="K8" s="369">
        <f>INT(SUM(ع10!K8,ع10!J8%,ع11!K8,ع11!J8%,ع12!K8,ع12!J8%))</f>
        <v>0</v>
      </c>
      <c r="L8" s="368">
        <f>'ع(م3)'!N8</f>
        <v>91</v>
      </c>
      <c r="M8" s="370">
        <f>'ع(م3)'!O8</f>
        <v>135476200</v>
      </c>
      <c r="N8" s="366">
        <f>(SUM(K8,M8)+SUM(J8,L8)%-O8)*100</f>
        <v>91</v>
      </c>
      <c r="O8" s="372">
        <f>INT(SUM(K8,M8)+SUM(J8,L8)%)</f>
        <v>135476200</v>
      </c>
      <c r="P8" s="358"/>
      <c r="Q8" s="342"/>
      <c r="R8" s="335" t="str">
        <f t="shared" si="0"/>
        <v xml:space="preserve">حساب البنك موارد محلية </v>
      </c>
      <c r="S8" s="368">
        <f>'ع(م3)'!AF8</f>
        <v>0</v>
      </c>
      <c r="T8" s="369">
        <f>'ع(م3)'!AG8</f>
        <v>0</v>
      </c>
      <c r="U8" s="368">
        <f>'ع(م3)'!AH8</f>
        <v>0</v>
      </c>
      <c r="V8" s="412">
        <f>'ع(م3)'!AI8</f>
        <v>0</v>
      </c>
      <c r="W8" s="366">
        <f t="shared" si="1"/>
        <v>0</v>
      </c>
      <c r="X8" s="377">
        <f t="shared" si="1"/>
        <v>0</v>
      </c>
      <c r="Y8" s="366">
        <f t="shared" si="2"/>
        <v>0</v>
      </c>
      <c r="Z8" s="372">
        <f t="shared" si="2"/>
        <v>0</v>
      </c>
      <c r="AA8" s="342"/>
      <c r="AB8" s="366">
        <f>(SUM(T8,X8)+SUM(S8,W8)%-AC8)*100</f>
        <v>0</v>
      </c>
      <c r="AC8" s="367">
        <f>INT(SUM(T8,X8)+SUM(S8,W8)%)</f>
        <v>0</v>
      </c>
      <c r="AD8" s="366">
        <f>(SUM(V8,Z8)+SUM(U8,Y8)%-AE8)*100</f>
        <v>0</v>
      </c>
      <c r="AE8" s="377">
        <f>INT(SUM(V8,Z8)+SUM(U8,Y8)%)</f>
        <v>0</v>
      </c>
      <c r="AF8" s="366">
        <f>IF(AC8+AB8/100&gt;AE8+AD8/100,(((AC8+AB8/100)-(AE8+AD8/100))-INT(((AC8+AB8/100)-(AE8+AD8/100))))*100,0)</f>
        <v>0</v>
      </c>
      <c r="AG8" s="377">
        <f>IF(AC8+AB8/100&gt;AE8+AD8/100,INT(((AC8+AB8/100)-(AE8+AD8/100))),0)</f>
        <v>0</v>
      </c>
      <c r="AH8" s="366">
        <f>IF(AC8+AB8/100&lt;AE8+AD8/100,(((AE8+AD8/100)-(AC8+AB8/100))-INT(((AE8+AD8/100)-(AC8+AB8/100))))*100,0)</f>
        <v>0</v>
      </c>
      <c r="AI8" s="372">
        <f>IF(AC8+AB8/100&lt;AE8+AD8/100,INT(((AE8+AD8/100)-(AC8+AB8/100))),0)</f>
        <v>0</v>
      </c>
    </row>
    <row r="9" spans="1:35" s="365" customFormat="1" ht="29.15" customHeight="1">
      <c r="A9" s="366" t="e">
        <f ca="1">(SUM(F9,D9)+SUM(E9,C9)%-B9)*100</f>
        <v>#NAME?</v>
      </c>
      <c r="B9" s="367" t="e">
        <f ca="1">INT(SUM(F9,D9)+SUM(E9,C9)%)</f>
        <v>#NAME?</v>
      </c>
      <c r="C9" s="368" t="e">
        <f ca="1">'ع(م3)'!A9</f>
        <v>#NAME?</v>
      </c>
      <c r="D9" s="369" t="e">
        <f ca="1">'ع(م3)'!B9</f>
        <v>#NAME?</v>
      </c>
      <c r="E9" s="368" t="e">
        <f ca="1">(SUM(ع10!F9,ع10!E9%,ع11!F9,ع11!E9%,ع12!F9,ع12!E9%)-F9)*100</f>
        <v>#NAME?</v>
      </c>
      <c r="F9" s="370" t="e">
        <f ca="1">INT(SUM(ع10!F9,ع10!E9%,ع11!F9,ع11!E9%,ع12!F9,ع12!E9%))</f>
        <v>#NAME?</v>
      </c>
      <c r="G9" s="348"/>
      <c r="H9" s="333" t="s">
        <v>56</v>
      </c>
      <c r="I9" s="334"/>
      <c r="J9" s="368">
        <f>(SUM(ع10!K9,ع10!J9%,ع11!K9,ع11!J9%,ع12!K9,ع12!J9%)-K9)*100</f>
        <v>0</v>
      </c>
      <c r="K9" s="369">
        <f>INT(SUM(ع10!K9,ع10!J9%,ع11!K9,ع11!J9%,ع12!K9,ع12!J9%))</f>
        <v>0</v>
      </c>
      <c r="L9" s="368">
        <f>'ع(م3)'!N9</f>
        <v>0</v>
      </c>
      <c r="M9" s="370">
        <f>'ع(م3)'!O9</f>
        <v>435400</v>
      </c>
      <c r="N9" s="366">
        <f>(SUM(K9,M9)+SUM(J9,L9)%-O9)*100</f>
        <v>0</v>
      </c>
      <c r="O9" s="372">
        <f>INT(SUM(K9,M9)+SUM(J9,L9)%)</f>
        <v>435400</v>
      </c>
      <c r="P9" s="358"/>
      <c r="Q9" s="342"/>
      <c r="R9" s="335" t="str">
        <f t="shared" si="0"/>
        <v>حساب البنك نفقات تشغيلية محلية</v>
      </c>
      <c r="S9" s="368" t="e">
        <f ca="1">'ع(م3)'!AF9</f>
        <v>#NAME?</v>
      </c>
      <c r="T9" s="369" t="e">
        <f ca="1">'ع(م3)'!AG9</f>
        <v>#NAME?</v>
      </c>
      <c r="U9" s="368" t="e">
        <f ca="1">'ع(م3)'!AH9</f>
        <v>#NAME?</v>
      </c>
      <c r="V9" s="412" t="e">
        <f ca="1">'ع(م3)'!AI9</f>
        <v>#NAME?</v>
      </c>
      <c r="W9" s="366" t="e">
        <f t="shared" ca="1" si="1"/>
        <v>#NAME?</v>
      </c>
      <c r="X9" s="377" t="e">
        <f t="shared" ca="1" si="1"/>
        <v>#NAME?</v>
      </c>
      <c r="Y9" s="366">
        <f t="shared" si="2"/>
        <v>0</v>
      </c>
      <c r="Z9" s="372">
        <f t="shared" si="2"/>
        <v>0</v>
      </c>
      <c r="AA9" s="342"/>
      <c r="AB9" s="366" t="e">
        <f ca="1">(SUM(T9,X9)+SUM(S9,W9)%-AC9)*100</f>
        <v>#NAME?</v>
      </c>
      <c r="AC9" s="367" t="e">
        <f ca="1">INT(SUM(T9,X9)+SUM(S9,W9)%)</f>
        <v>#NAME?</v>
      </c>
      <c r="AD9" s="366" t="e">
        <f ca="1">(SUM(V9,Z9)+SUM(U9,Y9)%-AE9)*100</f>
        <v>#NAME?</v>
      </c>
      <c r="AE9" s="377" t="e">
        <f ca="1">INT(SUM(V9,Z9)+SUM(U9,Y9)%)</f>
        <v>#NAME?</v>
      </c>
      <c r="AF9" s="366" t="e">
        <f ca="1">IF(AC9+AB9/100&gt;AE9+AD9/100,(((AC9+AB9/100)-(AE9+AD9/100))-INT(((AC9+AB9/100)-(AE9+AD9/100))))*100,0)</f>
        <v>#NAME?</v>
      </c>
      <c r="AG9" s="377" t="e">
        <f ca="1">IF(AC9+AB9/100&gt;AE9+AD9/100,INT(((AC9+AB9/100)-(AE9+AD9/100))),0)</f>
        <v>#NAME?</v>
      </c>
      <c r="AH9" s="366" t="e">
        <f ca="1">IF(AC9+AB9/100&lt;AE9+AD9/100,(((AE9+AD9/100)-(AC9+AB9/100))-INT(((AE9+AD9/100)-(AC9+AB9/100))))*100,0)</f>
        <v>#NAME?</v>
      </c>
      <c r="AI9" s="372" t="e">
        <f ca="1">IF(AC9+AB9/100&lt;AE9+AD9/100,INT(((AE9+AD9/100)-(AC9+AB9/100))),0)</f>
        <v>#NAME?</v>
      </c>
    </row>
    <row r="10" spans="1:35" s="365" customFormat="1" ht="29.15" customHeight="1" thickBot="1">
      <c r="A10" s="379" t="e">
        <f ca="1">(SUM(F10,D10)+SUM(E10,C10)%-B10)*100</f>
        <v>#NAME?</v>
      </c>
      <c r="B10" s="380" t="e">
        <f ca="1">INT(SUM(F10,D10)+SUM(E10,C10)%)</f>
        <v>#NAME?</v>
      </c>
      <c r="C10" s="381" t="e">
        <f ca="1">'ع(م3)'!A10</f>
        <v>#NAME?</v>
      </c>
      <c r="D10" s="382" t="e">
        <f ca="1">'ع(م3)'!B10</f>
        <v>#NAME?</v>
      </c>
      <c r="E10" s="381" t="e">
        <f ca="1">(SUM(ع10!F10,ع10!E10%,ع11!F10,ع11!E10%,ع12!F10,ع12!E10%)-F10)*100</f>
        <v>#NAME?</v>
      </c>
      <c r="F10" s="383" t="e">
        <f ca="1">INT(SUM(ع10!F10,ع10!E10%,ع11!F10,ع11!E10%,ع12!F10,ع12!E10%))</f>
        <v>#NAME?</v>
      </c>
      <c r="G10" s="348"/>
      <c r="H10" s="336" t="s">
        <v>57</v>
      </c>
      <c r="I10" s="334"/>
      <c r="J10" s="381">
        <f>(SUM(ع10!K10,ع10!J10%,ع11!K10,ع11!J10%,ع12!K10,ع12!J10%)-K10)*100</f>
        <v>0</v>
      </c>
      <c r="K10" s="382">
        <f>INT(SUM(ع10!K10,ع10!J10%,ع11!K10,ع11!J10%,ع12!K10,ع12!J10%))</f>
        <v>0</v>
      </c>
      <c r="L10" s="381">
        <f>'ع(م3)'!N10</f>
        <v>0</v>
      </c>
      <c r="M10" s="383">
        <f>'ع(م3)'!O10</f>
        <v>0</v>
      </c>
      <c r="N10" s="379">
        <f>(SUM(K10,M10)+SUM(J10,L10)%-O10)*100</f>
        <v>0</v>
      </c>
      <c r="O10" s="384">
        <f>INT(SUM(K10,M10)+SUM(J10,L10)%)</f>
        <v>0</v>
      </c>
      <c r="P10" s="358"/>
      <c r="Q10" s="342"/>
      <c r="R10" s="337" t="str">
        <f t="shared" si="0"/>
        <v xml:space="preserve">حساب البنك اكتساب أصول غير مالية محلية </v>
      </c>
      <c r="S10" s="381" t="e">
        <f ca="1">'ع(م3)'!AF10</f>
        <v>#NAME?</v>
      </c>
      <c r="T10" s="382" t="e">
        <f ca="1">'ع(م3)'!AG10</f>
        <v>#NAME?</v>
      </c>
      <c r="U10" s="381" t="e">
        <f ca="1">'ع(م3)'!AH10</f>
        <v>#NAME?</v>
      </c>
      <c r="V10" s="418" t="e">
        <f ca="1">'ع(م3)'!AI10</f>
        <v>#NAME?</v>
      </c>
      <c r="W10" s="379" t="e">
        <f t="shared" ca="1" si="1"/>
        <v>#NAME?</v>
      </c>
      <c r="X10" s="388" t="e">
        <f t="shared" ca="1" si="1"/>
        <v>#NAME?</v>
      </c>
      <c r="Y10" s="379">
        <f t="shared" si="2"/>
        <v>0</v>
      </c>
      <c r="Z10" s="384">
        <f t="shared" si="2"/>
        <v>0</v>
      </c>
      <c r="AA10" s="342"/>
      <c r="AB10" s="379" t="e">
        <f ca="1">(SUM(T10,X10)+SUM(S10,W10)%-AC10)*100</f>
        <v>#NAME?</v>
      </c>
      <c r="AC10" s="380" t="e">
        <f ca="1">INT(SUM(T10,X10)+SUM(S10,W10)%)</f>
        <v>#NAME?</v>
      </c>
      <c r="AD10" s="379" t="e">
        <f ca="1">(SUM(V10,Z10)+SUM(U10,Y10)%-AE10)*100</f>
        <v>#NAME?</v>
      </c>
      <c r="AE10" s="388" t="e">
        <f ca="1">INT(SUM(V10,Z10)+SUM(U10,Y10)%)</f>
        <v>#NAME?</v>
      </c>
      <c r="AF10" s="379" t="e">
        <f ca="1">IF(AC10+AB10/100&gt;AE10+AD10/100,(((AC10+AB10/100)-(AE10+AD10/100))-INT(((AC10+AB10/100)-(AE10+AD10/100))))*100,0)</f>
        <v>#NAME?</v>
      </c>
      <c r="AG10" s="388" t="e">
        <f ca="1">IF(AC10+AB10/100&gt;AE10+AD10/100,INT(((AC10+AB10/100)-(AE10+AD10/100))),0)</f>
        <v>#NAME?</v>
      </c>
      <c r="AH10" s="379" t="e">
        <f ca="1">IF(AC10+AB10/100&lt;AE10+AD10/100,(((AE10+AD10/100)-(AC10+AB10/100))-INT(((AE10+AD10/100)-(AC10+AB10/100))))*100,0)</f>
        <v>#NAME?</v>
      </c>
      <c r="AI10" s="384" t="e">
        <f ca="1">IF(AC10+AB10/100&lt;AE10+AD10/100,INT(((AE10+AD10/100)-(AC10+AB10/100))),0)</f>
        <v>#NAME?</v>
      </c>
    </row>
    <row r="11" spans="1:35" s="365" customFormat="1" ht="29.15" customHeight="1" thickTop="1" thickBot="1">
      <c r="A11" s="338" t="e">
        <f ca="1">(SUM(B6:B10)+SUM(A6:A10)%-B11)*100</f>
        <v>#NAME?</v>
      </c>
      <c r="B11" s="339" t="e">
        <f ca="1">INT(SUM(B6:B10)+(SUM(A6:A10))%)</f>
        <v>#NAME?</v>
      </c>
      <c r="C11" s="338" t="e">
        <f ca="1">(SUM(D6:D10)+SUM(C6:C10)%-D11)*100</f>
        <v>#NAME?</v>
      </c>
      <c r="D11" s="339" t="e">
        <f ca="1">INT(SUM(D6:D10)+(SUM(C6:C10))%)</f>
        <v>#NAME?</v>
      </c>
      <c r="E11" s="338" t="e">
        <f ca="1">(SUM(F6:F10)+SUM(E6:E10)%-F11)*100</f>
        <v>#NAME?</v>
      </c>
      <c r="F11" s="341" t="e">
        <f ca="1">INT(SUM(F6:F10)+(SUM(E6:E10))%)</f>
        <v>#NAME?</v>
      </c>
      <c r="G11" s="348"/>
      <c r="H11" s="389" t="s">
        <v>58</v>
      </c>
      <c r="I11" s="334"/>
      <c r="J11" s="338">
        <f>(SUM(K6:K10)+SUM(J6:J10)%-K11)*100</f>
        <v>0</v>
      </c>
      <c r="K11" s="339">
        <f>INT(SUM(K6:K10)+(SUM(J6:J10))%)</f>
        <v>435400</v>
      </c>
      <c r="L11" s="338">
        <f>(SUM(M6:M10)+SUM(L6:L10)%-M11)*100</f>
        <v>82</v>
      </c>
      <c r="M11" s="339">
        <f>INT(SUM(M6:M10)+(SUM(L6:L10))%)</f>
        <v>271387801</v>
      </c>
      <c r="N11" s="338">
        <f>(SUM(O6:O10)+SUM(N6:N10)%-O11)*100</f>
        <v>82</v>
      </c>
      <c r="O11" s="341">
        <f>INT(SUM(O6:O10)+(SUM(N6:N10))%)</f>
        <v>271823201</v>
      </c>
      <c r="P11" s="358"/>
      <c r="Q11" s="342"/>
      <c r="R11" s="389" t="s">
        <v>58</v>
      </c>
      <c r="S11" s="338" t="e">
        <f ca="1">(SUM(T6:T10)+SUM(S6:S10)%-T11)*100</f>
        <v>#NAME?</v>
      </c>
      <c r="T11" s="339" t="e">
        <f ca="1">INT(SUM(T6:T10)+(SUM(S6:S10))%)</f>
        <v>#NAME?</v>
      </c>
      <c r="U11" s="338" t="e">
        <f ca="1">(SUM(V6:V10)+SUM(U6:U10)%-V11)*100</f>
        <v>#NAME?</v>
      </c>
      <c r="V11" s="340" t="e">
        <f ca="1">INT(SUM(V6:V10)+(SUM(U6:U10))%)</f>
        <v>#NAME?</v>
      </c>
      <c r="W11" s="338" t="e">
        <f ca="1">(SUM(X6:X10)+SUM(W6:W10)%-X11)*100</f>
        <v>#NAME?</v>
      </c>
      <c r="X11" s="340" t="e">
        <f ca="1">INT(SUM(X6:X10)+(SUM(W6:W10))%)</f>
        <v>#NAME?</v>
      </c>
      <c r="Y11" s="338">
        <f>(SUM(Z6:Z10)+SUM(Y6:Y10)%-Z11)*100</f>
        <v>0</v>
      </c>
      <c r="Z11" s="341">
        <f>INT(SUM(Z6:Z10)+(SUM(Y6:Y10))%)</f>
        <v>435400</v>
      </c>
      <c r="AA11" s="342"/>
      <c r="AB11" s="338" t="e">
        <f ca="1">(SUM(AC6:AC10)+SUM(AB6:AB10)%-AC11)*100</f>
        <v>#NAME?</v>
      </c>
      <c r="AC11" s="339" t="e">
        <f ca="1">INT(SUM(AC6:AC10)+(SUM(AB6:AB10))%)</f>
        <v>#NAME?</v>
      </c>
      <c r="AD11" s="338" t="e">
        <f ca="1">(SUM(AE6:AE10)+SUM(AD6:AD10)%-AE11)*100</f>
        <v>#NAME?</v>
      </c>
      <c r="AE11" s="340" t="e">
        <f ca="1">INT(SUM(AE6:AE10)+(SUM(AD6:AD10))%)</f>
        <v>#NAME?</v>
      </c>
      <c r="AF11" s="338" t="e">
        <f ca="1">(SUM(AG6:AG10)+SUM(AF6:AF10)%-AG11)*100</f>
        <v>#NAME?</v>
      </c>
      <c r="AG11" s="340" t="e">
        <f ca="1">INT(SUM(AG6:AG10)+(SUM(AF6:AF10))%)</f>
        <v>#NAME?</v>
      </c>
      <c r="AH11" s="338" t="e">
        <f ca="1">(SUM(AI6:AI10)+SUM(AH6:AH10)%-AI11)*100</f>
        <v>#NAME?</v>
      </c>
      <c r="AI11" s="341" t="e">
        <f ca="1">INT(SUM(AI6:AI10)+(SUM(AH6:AH10))%)</f>
        <v>#NAME?</v>
      </c>
    </row>
    <row r="12" spans="1:35" s="365" customFormat="1" ht="29.15" customHeight="1" thickTop="1" thickBot="1">
      <c r="A12" s="390"/>
      <c r="B12" s="391"/>
      <c r="C12" s="392"/>
      <c r="D12" s="391"/>
      <c r="E12" s="345"/>
      <c r="F12" s="346"/>
      <c r="G12" s="346"/>
      <c r="H12" s="393" t="s">
        <v>59</v>
      </c>
      <c r="I12" s="394"/>
      <c r="J12" s="345"/>
      <c r="K12" s="346"/>
      <c r="L12" s="392"/>
      <c r="M12" s="391"/>
      <c r="N12" s="392"/>
      <c r="O12" s="395"/>
      <c r="P12" s="358"/>
      <c r="Q12" s="342"/>
      <c r="R12" s="396" t="str">
        <f t="shared" ref="R12:R23" si="3">H12</f>
        <v xml:space="preserve">الحسابات المساعدة المدينة </v>
      </c>
      <c r="S12" s="392"/>
      <c r="T12" s="391"/>
      <c r="U12" s="392"/>
      <c r="V12" s="391"/>
      <c r="W12" s="392"/>
      <c r="X12" s="391"/>
      <c r="Y12" s="392"/>
      <c r="Z12" s="391"/>
      <c r="AA12" s="342"/>
      <c r="AB12" s="392"/>
      <c r="AC12" s="391"/>
      <c r="AD12" s="392"/>
      <c r="AE12" s="391"/>
      <c r="AF12" s="392"/>
      <c r="AG12" s="391"/>
      <c r="AH12" s="392"/>
      <c r="AI12" s="395"/>
    </row>
    <row r="13" spans="1:35" s="365" customFormat="1" ht="29.15" customHeight="1" thickTop="1">
      <c r="A13" s="349">
        <f t="shared" ref="A13:A23" si="4">(SUM(F13,D13)+SUM(E13,C13)%-B13)*100</f>
        <v>0</v>
      </c>
      <c r="B13" s="350">
        <f t="shared" ref="B13:B23" si="5">INT(SUM(F13,D13)+SUM(E13,C13)%)</f>
        <v>66864372</v>
      </c>
      <c r="C13" s="349">
        <f>'ع(م3)'!A13</f>
        <v>0</v>
      </c>
      <c r="D13" s="350">
        <f>'ع(م3)'!B13</f>
        <v>66864372</v>
      </c>
      <c r="E13" s="351">
        <f>(SUM(ع10!F13,ع10!E13%,ع11!F13,ع11!E13%,ع12!F13,ع12!E13%)-F13)*100</f>
        <v>0</v>
      </c>
      <c r="F13" s="353">
        <f>INT(SUM(ع10!F13,ع10!E13%,ع11!F13,ع11!E13%,ع12!F13,ع12!E13%))</f>
        <v>0</v>
      </c>
      <c r="G13" s="348"/>
      <c r="H13" s="343" t="s">
        <v>60</v>
      </c>
      <c r="I13" s="334"/>
      <c r="J13" s="349">
        <f>(SUM(ع10!K13,ع10!J13%,ع11!K13,ع11!J13%,ع12!K13,ع12!J13%)-K13)*100</f>
        <v>0</v>
      </c>
      <c r="K13" s="350">
        <f>INT(SUM(ع10!K13,ع10!J13%,ع11!K13,ع11!J13%,ع12!K13,ع12!J13%))</f>
        <v>0</v>
      </c>
      <c r="L13" s="349">
        <f>'ع(م3)'!N13</f>
        <v>0</v>
      </c>
      <c r="M13" s="350">
        <f>'ع(م3)'!O13</f>
        <v>66864372</v>
      </c>
      <c r="N13" s="349">
        <f t="shared" ref="N13:N23" si="6">(SUM(K13,M13)+SUM(J13,L13)%-O13)*100</f>
        <v>0</v>
      </c>
      <c r="O13" s="357">
        <f t="shared" ref="O13:O23" si="7">INT(SUM(K13,M13)+SUM(J13,L13)%)</f>
        <v>66864372</v>
      </c>
      <c r="P13" s="358"/>
      <c r="Q13" s="342"/>
      <c r="R13" s="343" t="str">
        <f t="shared" si="3"/>
        <v xml:space="preserve">حساب النقدية </v>
      </c>
      <c r="S13" s="351">
        <f>'ع(م3)'!AF13</f>
        <v>0</v>
      </c>
      <c r="T13" s="352">
        <f>'ع(م3)'!AG13</f>
        <v>0</v>
      </c>
      <c r="U13" s="351">
        <f>'ع(م3)'!AH13</f>
        <v>0</v>
      </c>
      <c r="V13" s="352">
        <f>'ع(م3)'!AI13</f>
        <v>0</v>
      </c>
      <c r="W13" s="349">
        <f t="shared" ref="W13:W23" si="8">E13</f>
        <v>0</v>
      </c>
      <c r="X13" s="350">
        <f t="shared" ref="X13:X23" si="9">F13</f>
        <v>0</v>
      </c>
      <c r="Y13" s="349">
        <f t="shared" ref="Y13:Y23" si="10">J13</f>
        <v>0</v>
      </c>
      <c r="Z13" s="357">
        <f t="shared" ref="Z13:Z23" si="11">K13</f>
        <v>0</v>
      </c>
      <c r="AA13" s="342"/>
      <c r="AB13" s="349">
        <f t="shared" ref="AB13:AB23" si="12">(SUM(T13,X13)+SUM(S13,W13)%-AC13)*100</f>
        <v>0</v>
      </c>
      <c r="AC13" s="350">
        <f t="shared" ref="AC13:AC23" si="13">INT(SUM(T13,X13)+SUM(S13,W13)%)</f>
        <v>0</v>
      </c>
      <c r="AD13" s="349">
        <f t="shared" ref="AD13:AD23" si="14">(SUM(V13,Z13)+SUM(U13,Y13)%-AE13)*100</f>
        <v>0</v>
      </c>
      <c r="AE13" s="350">
        <f t="shared" ref="AE13:AE23" si="15">INT(SUM(V13,Z13)+SUM(U13,Y13)%)</f>
        <v>0</v>
      </c>
      <c r="AF13" s="349">
        <f t="shared" ref="AF13:AF23" si="16">IF(AC13+AB13/100&gt;AE13+AD13/100,(((AC13+AB13/100)-(AE13+AD13/100))-INT(((AC13+AB13/100)-(AE13+AD13/100))))*100,0)</f>
        <v>0</v>
      </c>
      <c r="AG13" s="350">
        <f t="shared" ref="AG13:AG23" si="17">IF(AC13+AB13/100&gt;AE13+AD13/100,INT(((AC13+AB13/100)-(AE13+AD13/100))),0)</f>
        <v>0</v>
      </c>
      <c r="AH13" s="349">
        <f t="shared" ref="AH13:AH23" si="18">IF(AC13+AB13/100&lt;AE13+AD13/100,(((AE13+AD13/100)-(AC13+AB13/100))-INT(((AE13+AD13/100)-(AC13+AB13/100))))*100,0)</f>
        <v>0</v>
      </c>
      <c r="AI13" s="357">
        <f t="shared" ref="AI13:AI23" si="19">IF(AC13+AB13/100&lt;AE13+AD13/100,INT(((AE13+AD13/100)-(AC13+AB13/100))),0)</f>
        <v>0</v>
      </c>
    </row>
    <row r="14" spans="1:35" s="365" customFormat="1" ht="29.15" customHeight="1">
      <c r="A14" s="401">
        <f t="shared" si="4"/>
        <v>0</v>
      </c>
      <c r="B14" s="402">
        <f t="shared" si="5"/>
        <v>0</v>
      </c>
      <c r="C14" s="401">
        <f>'ع(م3)'!A14</f>
        <v>0</v>
      </c>
      <c r="D14" s="402">
        <f>'ع(م3)'!B14</f>
        <v>0</v>
      </c>
      <c r="E14" s="422">
        <f>(SUM(ع10!F14,ع10!E14%,ع11!F14,ع11!E14%,ع12!F14,ع12!E14%)-F14)*100</f>
        <v>0</v>
      </c>
      <c r="F14" s="424">
        <f>INT(SUM(ع10!F14,ع10!E14%,ع11!F14,ع11!E14%,ع12!F14,ع12!E14%))</f>
        <v>0</v>
      </c>
      <c r="G14" s="348"/>
      <c r="H14" s="344" t="s">
        <v>61</v>
      </c>
      <c r="I14" s="334"/>
      <c r="J14" s="422">
        <f>(SUM(ع10!K14,ع10!J14%,ع11!K14,ع11!J14%,ع12!K14,ع12!J14%)-K14)*100</f>
        <v>0</v>
      </c>
      <c r="K14" s="423">
        <f>INT(SUM(ع10!K14,ع10!J14%,ع11!K14,ع11!J14%,ع12!K14,ع12!J14%))</f>
        <v>0</v>
      </c>
      <c r="L14" s="401">
        <f>'ع(م3)'!N14</f>
        <v>0</v>
      </c>
      <c r="M14" s="402">
        <f>'ع(م3)'!O14</f>
        <v>0</v>
      </c>
      <c r="N14" s="401">
        <f t="shared" si="6"/>
        <v>0</v>
      </c>
      <c r="O14" s="406">
        <f t="shared" si="7"/>
        <v>0</v>
      </c>
      <c r="P14" s="358"/>
      <c r="Q14" s="342"/>
      <c r="R14" s="344" t="str">
        <f t="shared" si="3"/>
        <v xml:space="preserve">حساب البنك موارد مشتركة </v>
      </c>
      <c r="S14" s="422">
        <f>'ع(م3)'!AF14</f>
        <v>0</v>
      </c>
      <c r="T14" s="423">
        <f>'ع(م3)'!AG14</f>
        <v>0</v>
      </c>
      <c r="U14" s="422">
        <f>'ع(م3)'!AH14</f>
        <v>0</v>
      </c>
      <c r="V14" s="423">
        <f>'ع(م3)'!AI14</f>
        <v>0</v>
      </c>
      <c r="W14" s="401">
        <f t="shared" si="8"/>
        <v>0</v>
      </c>
      <c r="X14" s="402">
        <f t="shared" si="9"/>
        <v>0</v>
      </c>
      <c r="Y14" s="401">
        <f t="shared" si="10"/>
        <v>0</v>
      </c>
      <c r="Z14" s="406">
        <f t="shared" si="11"/>
        <v>0</v>
      </c>
      <c r="AA14" s="342"/>
      <c r="AB14" s="401">
        <f t="shared" si="12"/>
        <v>0</v>
      </c>
      <c r="AC14" s="402">
        <f t="shared" si="13"/>
        <v>0</v>
      </c>
      <c r="AD14" s="401">
        <f t="shared" si="14"/>
        <v>0</v>
      </c>
      <c r="AE14" s="402">
        <f t="shared" si="15"/>
        <v>0</v>
      </c>
      <c r="AF14" s="401">
        <f t="shared" si="16"/>
        <v>0</v>
      </c>
      <c r="AG14" s="402">
        <f t="shared" si="17"/>
        <v>0</v>
      </c>
      <c r="AH14" s="401">
        <f t="shared" si="18"/>
        <v>0</v>
      </c>
      <c r="AI14" s="406">
        <f t="shared" si="19"/>
        <v>0</v>
      </c>
    </row>
    <row r="15" spans="1:35" s="365" customFormat="1" ht="29.15" customHeight="1">
      <c r="A15" s="401">
        <f t="shared" si="4"/>
        <v>0</v>
      </c>
      <c r="B15" s="402">
        <f t="shared" si="5"/>
        <v>0</v>
      </c>
      <c r="C15" s="368">
        <f>'ع(م3)'!A15</f>
        <v>0</v>
      </c>
      <c r="D15" s="369">
        <f>'ع(م3)'!B15</f>
        <v>0</v>
      </c>
      <c r="E15" s="368">
        <f>(SUM(ع10!F15,ع10!E15%,ع11!F15,ع11!E15%,ع12!F15,ع12!E15%)-F15)*100</f>
        <v>0</v>
      </c>
      <c r="F15" s="370">
        <f>INT(SUM(ع10!F15,ع10!E15%,ع11!F15,ع11!E15%,ع12!F15,ع12!E15%))</f>
        <v>0</v>
      </c>
      <c r="G15" s="348"/>
      <c r="H15" s="344" t="s">
        <v>62</v>
      </c>
      <c r="I15" s="334"/>
      <c r="J15" s="368">
        <f>(SUM(ع10!K15,ع10!J15%,ع11!K15,ع11!J15%,ع12!K15,ع12!J15%)-K15)*100</f>
        <v>0</v>
      </c>
      <c r="K15" s="369">
        <f>INT(SUM(ع10!K15,ع10!J15%,ع11!K15,ع11!J15%,ع12!K15,ع12!J15%))</f>
        <v>0</v>
      </c>
      <c r="L15" s="368">
        <f>'ع(م3)'!N15</f>
        <v>0</v>
      </c>
      <c r="M15" s="369">
        <f>'ع(م3)'!O15</f>
        <v>0</v>
      </c>
      <c r="N15" s="401">
        <f t="shared" si="6"/>
        <v>0</v>
      </c>
      <c r="O15" s="406">
        <f t="shared" si="7"/>
        <v>0</v>
      </c>
      <c r="P15" s="358"/>
      <c r="Q15" s="342"/>
      <c r="R15" s="344" t="str">
        <f t="shared" si="3"/>
        <v xml:space="preserve">حساب البنك حسابات جارية </v>
      </c>
      <c r="S15" s="422">
        <f>'ع(م3)'!AF15</f>
        <v>0</v>
      </c>
      <c r="T15" s="423">
        <f>'ع(م3)'!AG15</f>
        <v>0</v>
      </c>
      <c r="U15" s="422">
        <f>'ع(م3)'!AH15</f>
        <v>0</v>
      </c>
      <c r="V15" s="423">
        <f>'ع(م3)'!AI15</f>
        <v>0</v>
      </c>
      <c r="W15" s="401">
        <f t="shared" si="8"/>
        <v>0</v>
      </c>
      <c r="X15" s="402">
        <f t="shared" si="9"/>
        <v>0</v>
      </c>
      <c r="Y15" s="401">
        <f t="shared" si="10"/>
        <v>0</v>
      </c>
      <c r="Z15" s="406">
        <f t="shared" si="11"/>
        <v>0</v>
      </c>
      <c r="AA15" s="342"/>
      <c r="AB15" s="401">
        <f t="shared" si="12"/>
        <v>0</v>
      </c>
      <c r="AC15" s="402">
        <f t="shared" si="13"/>
        <v>0</v>
      </c>
      <c r="AD15" s="401">
        <f t="shared" si="14"/>
        <v>0</v>
      </c>
      <c r="AE15" s="402">
        <f t="shared" si="15"/>
        <v>0</v>
      </c>
      <c r="AF15" s="401">
        <f t="shared" si="16"/>
        <v>0</v>
      </c>
      <c r="AG15" s="402">
        <f t="shared" si="17"/>
        <v>0</v>
      </c>
      <c r="AH15" s="401">
        <f t="shared" si="18"/>
        <v>0</v>
      </c>
      <c r="AI15" s="406">
        <f t="shared" si="19"/>
        <v>0</v>
      </c>
    </row>
    <row r="16" spans="1:35" s="365" customFormat="1" ht="29.15" customHeight="1">
      <c r="A16" s="366">
        <f t="shared" si="4"/>
        <v>0</v>
      </c>
      <c r="B16" s="367">
        <f t="shared" si="5"/>
        <v>0</v>
      </c>
      <c r="C16" s="366">
        <f>'ع(م3)'!A16</f>
        <v>0</v>
      </c>
      <c r="D16" s="367">
        <f>'ع(م3)'!B16</f>
        <v>0</v>
      </c>
      <c r="E16" s="368">
        <f>(SUM(ع10!F16,ع10!E16%,ع11!F16,ع11!E16%,ع12!F16,ع12!E16%)-F16)*100</f>
        <v>0</v>
      </c>
      <c r="F16" s="370">
        <f>INT(SUM(ع10!F16,ع10!E16%,ع11!F16,ع11!E16%,ع12!F16,ع12!E16%))</f>
        <v>0</v>
      </c>
      <c r="G16" s="348"/>
      <c r="H16" s="335" t="s">
        <v>63</v>
      </c>
      <c r="I16" s="334"/>
      <c r="J16" s="368">
        <f>(SUM(ع10!K16,ع10!J16%,ع11!K16,ع11!J16%,ع12!K16,ع12!J16%)-K16)*100</f>
        <v>0</v>
      </c>
      <c r="K16" s="369">
        <f>INT(SUM(ع10!K16,ع10!J16%,ع11!K16,ع11!J16%,ع12!K16,ع12!J16%))</f>
        <v>0</v>
      </c>
      <c r="L16" s="366">
        <f>'ع(م3)'!N16</f>
        <v>0</v>
      </c>
      <c r="M16" s="367">
        <f>'ع(م3)'!O16</f>
        <v>0</v>
      </c>
      <c r="N16" s="366">
        <f t="shared" si="6"/>
        <v>0</v>
      </c>
      <c r="O16" s="372">
        <f t="shared" si="7"/>
        <v>0</v>
      </c>
      <c r="P16" s="358"/>
      <c r="Q16" s="342"/>
      <c r="R16" s="335" t="str">
        <f t="shared" si="3"/>
        <v xml:space="preserve">حساب البنك مساهمات ذاتية </v>
      </c>
      <c r="S16" s="368">
        <f>'ع(م3)'!AF16</f>
        <v>0</v>
      </c>
      <c r="T16" s="369">
        <f>'ع(م3)'!AG16</f>
        <v>0</v>
      </c>
      <c r="U16" s="368">
        <f>'ع(م3)'!AH16</f>
        <v>0</v>
      </c>
      <c r="V16" s="369">
        <f>'ع(م3)'!AI16</f>
        <v>0</v>
      </c>
      <c r="W16" s="366">
        <f t="shared" si="8"/>
        <v>0</v>
      </c>
      <c r="X16" s="367">
        <f t="shared" si="9"/>
        <v>0</v>
      </c>
      <c r="Y16" s="366">
        <f t="shared" si="10"/>
        <v>0</v>
      </c>
      <c r="Z16" s="372">
        <f t="shared" si="11"/>
        <v>0</v>
      </c>
      <c r="AA16" s="342"/>
      <c r="AB16" s="366">
        <f t="shared" si="12"/>
        <v>0</v>
      </c>
      <c r="AC16" s="367">
        <f t="shared" si="13"/>
        <v>0</v>
      </c>
      <c r="AD16" s="366">
        <f t="shared" si="14"/>
        <v>0</v>
      </c>
      <c r="AE16" s="367">
        <f t="shared" si="15"/>
        <v>0</v>
      </c>
      <c r="AF16" s="366">
        <f t="shared" si="16"/>
        <v>0</v>
      </c>
      <c r="AG16" s="367">
        <f t="shared" si="17"/>
        <v>0</v>
      </c>
      <c r="AH16" s="366">
        <f t="shared" si="18"/>
        <v>0</v>
      </c>
      <c r="AI16" s="372">
        <f t="shared" si="19"/>
        <v>0</v>
      </c>
    </row>
    <row r="17" spans="1:35" s="365" customFormat="1" ht="29.15" customHeight="1">
      <c r="A17" s="366">
        <f t="shared" si="4"/>
        <v>0</v>
      </c>
      <c r="B17" s="367">
        <f t="shared" si="5"/>
        <v>0</v>
      </c>
      <c r="C17" s="366">
        <f>'ع(م3)'!A17</f>
        <v>0</v>
      </c>
      <c r="D17" s="367">
        <f>'ع(م3)'!B17</f>
        <v>0</v>
      </c>
      <c r="E17" s="368">
        <f>(SUM(ع10!F17,ع10!E17%,ع11!F17,ع11!E17%,ع12!F17,ع12!E17%)-F17)*100</f>
        <v>0</v>
      </c>
      <c r="F17" s="370">
        <f>INT(SUM(ع10!F17,ع10!E17%,ع11!F17,ع11!E17%,ع12!F17,ع12!E17%))</f>
        <v>0</v>
      </c>
      <c r="G17" s="348"/>
      <c r="H17" s="335" t="s">
        <v>64</v>
      </c>
      <c r="I17" s="334"/>
      <c r="J17" s="368">
        <f>(SUM(ع10!K17,ع10!J17%,ع11!K17,ع11!J17%,ع12!K17,ع12!J17%)-K17)*100</f>
        <v>0</v>
      </c>
      <c r="K17" s="369">
        <f>INT(SUM(ع10!K17,ع10!J17%,ع11!K17,ع11!J17%,ع12!K17,ع12!J17%))</f>
        <v>0</v>
      </c>
      <c r="L17" s="366">
        <f>'ع(م3)'!N17</f>
        <v>0</v>
      </c>
      <c r="M17" s="367">
        <f>'ع(م3)'!O17</f>
        <v>0</v>
      </c>
      <c r="N17" s="366">
        <f t="shared" si="6"/>
        <v>0</v>
      </c>
      <c r="O17" s="372">
        <f t="shared" si="7"/>
        <v>0</v>
      </c>
      <c r="P17" s="358"/>
      <c r="Q17" s="342"/>
      <c r="R17" s="335" t="str">
        <f t="shared" si="3"/>
        <v xml:space="preserve">حساب السلف المؤقتة </v>
      </c>
      <c r="S17" s="368">
        <f>'ع(م3)'!AF17</f>
        <v>0</v>
      </c>
      <c r="T17" s="369">
        <f>'ع(م3)'!AG17</f>
        <v>0</v>
      </c>
      <c r="U17" s="368">
        <f>'ع(م3)'!AH17</f>
        <v>0</v>
      </c>
      <c r="V17" s="369">
        <f>'ع(م3)'!AI17</f>
        <v>0</v>
      </c>
      <c r="W17" s="366">
        <f t="shared" si="8"/>
        <v>0</v>
      </c>
      <c r="X17" s="367">
        <f t="shared" si="9"/>
        <v>0</v>
      </c>
      <c r="Y17" s="366">
        <f t="shared" si="10"/>
        <v>0</v>
      </c>
      <c r="Z17" s="372">
        <f t="shared" si="11"/>
        <v>0</v>
      </c>
      <c r="AA17" s="342"/>
      <c r="AB17" s="366">
        <f t="shared" si="12"/>
        <v>0</v>
      </c>
      <c r="AC17" s="367">
        <f t="shared" si="13"/>
        <v>0</v>
      </c>
      <c r="AD17" s="366">
        <f t="shared" si="14"/>
        <v>0</v>
      </c>
      <c r="AE17" s="367">
        <f t="shared" si="15"/>
        <v>0</v>
      </c>
      <c r="AF17" s="366">
        <f t="shared" si="16"/>
        <v>0</v>
      </c>
      <c r="AG17" s="367">
        <f t="shared" si="17"/>
        <v>0</v>
      </c>
      <c r="AH17" s="366">
        <f t="shared" si="18"/>
        <v>0</v>
      </c>
      <c r="AI17" s="372">
        <f t="shared" si="19"/>
        <v>0</v>
      </c>
    </row>
    <row r="18" spans="1:35" s="365" customFormat="1" ht="29.15" customHeight="1">
      <c r="A18" s="366">
        <f t="shared" si="4"/>
        <v>0</v>
      </c>
      <c r="B18" s="367">
        <f t="shared" si="5"/>
        <v>0</v>
      </c>
      <c r="C18" s="366">
        <f>'ع(م3)'!A18</f>
        <v>0</v>
      </c>
      <c r="D18" s="367">
        <f>'ع(م3)'!B18</f>
        <v>0</v>
      </c>
      <c r="E18" s="368">
        <f>(SUM(ع10!F18,ع10!E18%,ع11!F18,ع11!E18%,ع12!F18,ع12!E18%)-F18)*100</f>
        <v>0</v>
      </c>
      <c r="F18" s="370">
        <f>INT(SUM(ع10!F18,ع10!E18%,ع11!F18,ع11!E18%,ع12!F18,ع12!E18%))</f>
        <v>0</v>
      </c>
      <c r="G18" s="348"/>
      <c r="H18" s="335" t="s">
        <v>65</v>
      </c>
      <c r="I18" s="334"/>
      <c r="J18" s="368">
        <f>(SUM(ع10!K18,ع10!J18%,ع11!K18,ع11!J18%,ع12!K18,ع12!J18%)-K18)*100</f>
        <v>0</v>
      </c>
      <c r="K18" s="369">
        <f>INT(SUM(ع10!K18,ع10!J18%,ع11!K18,ع11!J18%,ع12!K18,ع12!J18%))</f>
        <v>0</v>
      </c>
      <c r="L18" s="366">
        <f>'ع(م3)'!N18</f>
        <v>0</v>
      </c>
      <c r="M18" s="367">
        <f>'ع(م3)'!O18</f>
        <v>0</v>
      </c>
      <c r="N18" s="366">
        <f t="shared" si="6"/>
        <v>0</v>
      </c>
      <c r="O18" s="372">
        <f t="shared" si="7"/>
        <v>0</v>
      </c>
      <c r="P18" s="358"/>
      <c r="Q18" s="342"/>
      <c r="R18" s="335" t="str">
        <f t="shared" si="3"/>
        <v xml:space="preserve">حساب سلف الحسابات الجارية </v>
      </c>
      <c r="S18" s="368">
        <f>'ع(م3)'!AF18</f>
        <v>0</v>
      </c>
      <c r="T18" s="369">
        <f>'ع(م3)'!AG18</f>
        <v>0</v>
      </c>
      <c r="U18" s="368">
        <f>'ع(م3)'!AH18</f>
        <v>0</v>
      </c>
      <c r="V18" s="369">
        <f>'ع(م3)'!AI18</f>
        <v>0</v>
      </c>
      <c r="W18" s="366">
        <f t="shared" si="8"/>
        <v>0</v>
      </c>
      <c r="X18" s="367">
        <f t="shared" si="9"/>
        <v>0</v>
      </c>
      <c r="Y18" s="366">
        <f t="shared" si="10"/>
        <v>0</v>
      </c>
      <c r="Z18" s="372">
        <f t="shared" si="11"/>
        <v>0</v>
      </c>
      <c r="AA18" s="342"/>
      <c r="AB18" s="366">
        <f t="shared" si="12"/>
        <v>0</v>
      </c>
      <c r="AC18" s="367">
        <f t="shared" si="13"/>
        <v>0</v>
      </c>
      <c r="AD18" s="366">
        <f t="shared" si="14"/>
        <v>0</v>
      </c>
      <c r="AE18" s="367">
        <f t="shared" si="15"/>
        <v>0</v>
      </c>
      <c r="AF18" s="366">
        <f t="shared" si="16"/>
        <v>0</v>
      </c>
      <c r="AG18" s="367">
        <f t="shared" si="17"/>
        <v>0</v>
      </c>
      <c r="AH18" s="366">
        <f t="shared" si="18"/>
        <v>0</v>
      </c>
      <c r="AI18" s="372">
        <f t="shared" si="19"/>
        <v>0</v>
      </c>
    </row>
    <row r="19" spans="1:35" s="365" customFormat="1" ht="29.15" customHeight="1">
      <c r="A19" s="366">
        <f t="shared" si="4"/>
        <v>0</v>
      </c>
      <c r="B19" s="367">
        <f t="shared" si="5"/>
        <v>0</v>
      </c>
      <c r="C19" s="366">
        <f>'ع(م3)'!A19</f>
        <v>0</v>
      </c>
      <c r="D19" s="367">
        <f>'ع(م3)'!B19</f>
        <v>0</v>
      </c>
      <c r="E19" s="368">
        <f>(SUM(ع10!F19,ع10!E19%,ع11!F19,ع11!E19%,ع12!F19,ع12!E19%)-F19)*100</f>
        <v>0</v>
      </c>
      <c r="F19" s="370">
        <f>INT(SUM(ع10!F19,ع10!E19%,ع11!F19,ع11!E19%,ع12!F19,ع12!E19%))</f>
        <v>0</v>
      </c>
      <c r="G19" s="348"/>
      <c r="H19" s="335" t="s">
        <v>66</v>
      </c>
      <c r="I19" s="334"/>
      <c r="J19" s="368">
        <f>(SUM(ع10!K19,ع10!J19%,ع11!K19,ع11!J19%,ع12!K19,ع12!J19%)-K19)*100</f>
        <v>0</v>
      </c>
      <c r="K19" s="369">
        <f>INT(SUM(ع10!K19,ع10!J19%,ع11!K19,ع11!J19%,ع12!K19,ع12!J19%))</f>
        <v>0</v>
      </c>
      <c r="L19" s="366">
        <f>'ع(م3)'!N19</f>
        <v>0</v>
      </c>
      <c r="M19" s="367">
        <f>'ع(م3)'!O19</f>
        <v>0</v>
      </c>
      <c r="N19" s="366">
        <f t="shared" si="6"/>
        <v>0</v>
      </c>
      <c r="O19" s="372">
        <f t="shared" si="7"/>
        <v>0</v>
      </c>
      <c r="P19" s="358"/>
      <c r="Q19" s="342"/>
      <c r="R19" s="335" t="str">
        <f t="shared" si="3"/>
        <v xml:space="preserve">حساب السلف على الأجور </v>
      </c>
      <c r="S19" s="368">
        <f>'ع(م3)'!AF19</f>
        <v>0</v>
      </c>
      <c r="T19" s="369">
        <f>'ع(م3)'!AG19</f>
        <v>0</v>
      </c>
      <c r="U19" s="368">
        <f>'ع(م3)'!AH19</f>
        <v>0</v>
      </c>
      <c r="V19" s="369">
        <f>'ع(م3)'!AI19</f>
        <v>0</v>
      </c>
      <c r="W19" s="366">
        <f t="shared" si="8"/>
        <v>0</v>
      </c>
      <c r="X19" s="367">
        <f t="shared" si="9"/>
        <v>0</v>
      </c>
      <c r="Y19" s="366">
        <f t="shared" si="10"/>
        <v>0</v>
      </c>
      <c r="Z19" s="372">
        <f t="shared" si="11"/>
        <v>0</v>
      </c>
      <c r="AA19" s="342"/>
      <c r="AB19" s="366">
        <f t="shared" si="12"/>
        <v>0</v>
      </c>
      <c r="AC19" s="367">
        <f t="shared" si="13"/>
        <v>0</v>
      </c>
      <c r="AD19" s="366">
        <f t="shared" si="14"/>
        <v>0</v>
      </c>
      <c r="AE19" s="367">
        <f t="shared" si="15"/>
        <v>0</v>
      </c>
      <c r="AF19" s="366">
        <f t="shared" si="16"/>
        <v>0</v>
      </c>
      <c r="AG19" s="367">
        <f t="shared" si="17"/>
        <v>0</v>
      </c>
      <c r="AH19" s="366">
        <f t="shared" si="18"/>
        <v>0</v>
      </c>
      <c r="AI19" s="372">
        <f t="shared" si="19"/>
        <v>0</v>
      </c>
    </row>
    <row r="20" spans="1:35" s="365" customFormat="1" ht="29.15" customHeight="1">
      <c r="A20" s="366">
        <f t="shared" si="4"/>
        <v>0</v>
      </c>
      <c r="B20" s="367">
        <f t="shared" si="5"/>
        <v>0</v>
      </c>
      <c r="C20" s="366">
        <f>'ع(م3)'!A20</f>
        <v>0</v>
      </c>
      <c r="D20" s="367">
        <f>'ع(م3)'!B20</f>
        <v>0</v>
      </c>
      <c r="E20" s="368">
        <f>(SUM(ع10!F20,ع10!E20%,ع11!F20,ع11!E20%,ع12!F20,ع12!E20%)-F20)*100</f>
        <v>0</v>
      </c>
      <c r="F20" s="370">
        <f>INT(SUM(ع10!F20,ع10!E20%,ع11!F20,ع11!E20%,ع12!F20,ع12!E20%))</f>
        <v>0</v>
      </c>
      <c r="G20" s="348"/>
      <c r="H20" s="335" t="s">
        <v>67</v>
      </c>
      <c r="I20" s="334"/>
      <c r="J20" s="368">
        <f>(SUM(ع10!K20,ع10!J20%,ع11!K20,ع11!J20%,ع12!K20,ع12!J20%)-K20)*100</f>
        <v>0</v>
      </c>
      <c r="K20" s="369">
        <f>INT(SUM(ع10!K20,ع10!J20%,ع11!K20,ع11!J20%,ع12!K20,ع12!J20%))</f>
        <v>0</v>
      </c>
      <c r="L20" s="366">
        <f>'ع(م3)'!N20</f>
        <v>0</v>
      </c>
      <c r="M20" s="367">
        <f>'ع(م3)'!O20</f>
        <v>0</v>
      </c>
      <c r="N20" s="366">
        <f t="shared" si="6"/>
        <v>0</v>
      </c>
      <c r="O20" s="372">
        <f t="shared" si="7"/>
        <v>0</v>
      </c>
      <c r="P20" s="358"/>
      <c r="Q20" s="342"/>
      <c r="R20" s="335" t="str">
        <f t="shared" si="3"/>
        <v xml:space="preserve">حساب الإعتمادات مستندية </v>
      </c>
      <c r="S20" s="368">
        <f>'ع(م3)'!AF20</f>
        <v>0</v>
      </c>
      <c r="T20" s="369">
        <f>'ع(م3)'!AG20</f>
        <v>0</v>
      </c>
      <c r="U20" s="368">
        <f>'ع(م3)'!AH20</f>
        <v>0</v>
      </c>
      <c r="V20" s="369">
        <f>'ع(م3)'!AI20</f>
        <v>0</v>
      </c>
      <c r="W20" s="366">
        <f t="shared" si="8"/>
        <v>0</v>
      </c>
      <c r="X20" s="367">
        <f t="shared" si="9"/>
        <v>0</v>
      </c>
      <c r="Y20" s="366">
        <f t="shared" si="10"/>
        <v>0</v>
      </c>
      <c r="Z20" s="372">
        <f t="shared" si="11"/>
        <v>0</v>
      </c>
      <c r="AA20" s="342"/>
      <c r="AB20" s="366">
        <f t="shared" si="12"/>
        <v>0</v>
      </c>
      <c r="AC20" s="367">
        <f t="shared" si="13"/>
        <v>0</v>
      </c>
      <c r="AD20" s="366">
        <f t="shared" si="14"/>
        <v>0</v>
      </c>
      <c r="AE20" s="367">
        <f t="shared" si="15"/>
        <v>0</v>
      </c>
      <c r="AF20" s="366">
        <f t="shared" si="16"/>
        <v>0</v>
      </c>
      <c r="AG20" s="367">
        <f t="shared" si="17"/>
        <v>0</v>
      </c>
      <c r="AH20" s="366">
        <f t="shared" si="18"/>
        <v>0</v>
      </c>
      <c r="AI20" s="372">
        <f t="shared" si="19"/>
        <v>0</v>
      </c>
    </row>
    <row r="21" spans="1:35" s="365" customFormat="1" ht="29.15" customHeight="1">
      <c r="A21" s="366">
        <f t="shared" si="4"/>
        <v>0</v>
      </c>
      <c r="B21" s="367">
        <f t="shared" si="5"/>
        <v>0</v>
      </c>
      <c r="C21" s="366">
        <f>'ع(م3)'!A21</f>
        <v>0</v>
      </c>
      <c r="D21" s="367">
        <f>'ع(م3)'!B21</f>
        <v>0</v>
      </c>
      <c r="E21" s="368">
        <f>(SUM(ع10!F21,ع10!E21%,ع11!F21,ع11!E21%,ع12!F21,ع12!E21%)-F21)*100</f>
        <v>0</v>
      </c>
      <c r="F21" s="370">
        <f>INT(SUM(ع10!F21,ع10!E21%,ع11!F21,ع11!E21%,ع12!F21,ع12!E21%))</f>
        <v>0</v>
      </c>
      <c r="G21" s="348"/>
      <c r="H21" s="335" t="s">
        <v>68</v>
      </c>
      <c r="I21" s="334"/>
      <c r="J21" s="368">
        <f>(SUM(ع10!K21,ع10!J21%,ع11!K21,ع11!J21%,ع12!K21,ع12!J21%)-K21)*100</f>
        <v>0</v>
      </c>
      <c r="K21" s="369">
        <f>INT(SUM(ع10!K21,ع10!J21%,ع11!K21,ع11!J21%,ع12!K21,ع12!J21%))</f>
        <v>0</v>
      </c>
      <c r="L21" s="366">
        <f>'ع(م3)'!N21</f>
        <v>0</v>
      </c>
      <c r="M21" s="367">
        <f>'ع(م3)'!O21</f>
        <v>0</v>
      </c>
      <c r="N21" s="366">
        <f t="shared" si="6"/>
        <v>0</v>
      </c>
      <c r="O21" s="372">
        <f t="shared" si="7"/>
        <v>0</v>
      </c>
      <c r="P21" s="358"/>
      <c r="Q21" s="342"/>
      <c r="R21" s="335" t="str">
        <f t="shared" si="3"/>
        <v xml:space="preserve">حساب المبالغ المدفوعة مقدماً </v>
      </c>
      <c r="S21" s="368">
        <f>'ع(م3)'!AF21</f>
        <v>0</v>
      </c>
      <c r="T21" s="369">
        <f>'ع(م3)'!AG21</f>
        <v>0</v>
      </c>
      <c r="U21" s="368">
        <f>'ع(م3)'!AH21</f>
        <v>0</v>
      </c>
      <c r="V21" s="369">
        <f>'ع(م3)'!AI21</f>
        <v>0</v>
      </c>
      <c r="W21" s="366">
        <f t="shared" si="8"/>
        <v>0</v>
      </c>
      <c r="X21" s="367">
        <f t="shared" si="9"/>
        <v>0</v>
      </c>
      <c r="Y21" s="366">
        <f t="shared" si="10"/>
        <v>0</v>
      </c>
      <c r="Z21" s="372">
        <f t="shared" si="11"/>
        <v>0</v>
      </c>
      <c r="AA21" s="342"/>
      <c r="AB21" s="366">
        <f t="shared" si="12"/>
        <v>0</v>
      </c>
      <c r="AC21" s="367">
        <f t="shared" si="13"/>
        <v>0</v>
      </c>
      <c r="AD21" s="366">
        <f t="shared" si="14"/>
        <v>0</v>
      </c>
      <c r="AE21" s="367">
        <f t="shared" si="15"/>
        <v>0</v>
      </c>
      <c r="AF21" s="366">
        <f t="shared" si="16"/>
        <v>0</v>
      </c>
      <c r="AG21" s="367">
        <f t="shared" si="17"/>
        <v>0</v>
      </c>
      <c r="AH21" s="366">
        <f t="shared" si="18"/>
        <v>0</v>
      </c>
      <c r="AI21" s="372">
        <f t="shared" si="19"/>
        <v>0</v>
      </c>
    </row>
    <row r="22" spans="1:35" s="365" customFormat="1" ht="29.15" customHeight="1">
      <c r="A22" s="366">
        <f t="shared" si="4"/>
        <v>0</v>
      </c>
      <c r="B22" s="367">
        <f t="shared" si="5"/>
        <v>0</v>
      </c>
      <c r="C22" s="366">
        <f>'ع(م3)'!A22</f>
        <v>0</v>
      </c>
      <c r="D22" s="367">
        <f>'ع(م3)'!B22</f>
        <v>0</v>
      </c>
      <c r="E22" s="368">
        <f>(SUM(ع10!F22,ع10!E22%,ع11!F22,ع11!E22%,ع12!F22,ع12!E22%)-F22)*100</f>
        <v>0</v>
      </c>
      <c r="F22" s="370">
        <f>INT(SUM(ع10!F22,ع10!E22%,ع11!F22,ع11!E22%,ع12!F22,ع12!E22%))</f>
        <v>0</v>
      </c>
      <c r="G22" s="348"/>
      <c r="H22" s="335" t="s">
        <v>69</v>
      </c>
      <c r="I22" s="334"/>
      <c r="J22" s="368">
        <f>(SUM(ع10!K22,ع10!J22%,ع11!K22,ع11!J22%,ع12!K22,ع12!J22%)-K22)*100</f>
        <v>0</v>
      </c>
      <c r="K22" s="369">
        <f>INT(SUM(ع10!K22,ع10!J22%,ع11!K22,ع11!J22%,ع12!K22,ع12!J22%))</f>
        <v>0</v>
      </c>
      <c r="L22" s="366">
        <f>'ع(م3)'!N22</f>
        <v>0</v>
      </c>
      <c r="M22" s="367">
        <f>'ع(م3)'!O22</f>
        <v>0</v>
      </c>
      <c r="N22" s="366">
        <f t="shared" si="6"/>
        <v>0</v>
      </c>
      <c r="O22" s="372">
        <f t="shared" si="7"/>
        <v>0</v>
      </c>
      <c r="P22" s="358"/>
      <c r="Q22" s="342"/>
      <c r="R22" s="335" t="str">
        <f t="shared" si="3"/>
        <v xml:space="preserve">حساب المدينين ( مالية ) </v>
      </c>
      <c r="S22" s="368">
        <f>'ع(م3)'!AF22</f>
        <v>0</v>
      </c>
      <c r="T22" s="369">
        <f>'ع(م3)'!AG22</f>
        <v>0</v>
      </c>
      <c r="U22" s="368">
        <f>'ع(م3)'!AH22</f>
        <v>0</v>
      </c>
      <c r="V22" s="369">
        <f>'ع(م3)'!AI22</f>
        <v>0</v>
      </c>
      <c r="W22" s="366">
        <f t="shared" si="8"/>
        <v>0</v>
      </c>
      <c r="X22" s="367">
        <f t="shared" si="9"/>
        <v>0</v>
      </c>
      <c r="Y22" s="366">
        <f t="shared" si="10"/>
        <v>0</v>
      </c>
      <c r="Z22" s="372">
        <f t="shared" si="11"/>
        <v>0</v>
      </c>
      <c r="AA22" s="342"/>
      <c r="AB22" s="366">
        <f t="shared" si="12"/>
        <v>0</v>
      </c>
      <c r="AC22" s="367">
        <f t="shared" si="13"/>
        <v>0</v>
      </c>
      <c r="AD22" s="366">
        <f t="shared" si="14"/>
        <v>0</v>
      </c>
      <c r="AE22" s="367">
        <f t="shared" si="15"/>
        <v>0</v>
      </c>
      <c r="AF22" s="366">
        <f t="shared" si="16"/>
        <v>0</v>
      </c>
      <c r="AG22" s="367">
        <f t="shared" si="17"/>
        <v>0</v>
      </c>
      <c r="AH22" s="366">
        <f t="shared" si="18"/>
        <v>0</v>
      </c>
      <c r="AI22" s="372">
        <f t="shared" si="19"/>
        <v>0</v>
      </c>
    </row>
    <row r="23" spans="1:35" s="365" customFormat="1" ht="29.15" customHeight="1" thickBot="1">
      <c r="A23" s="366">
        <f t="shared" si="4"/>
        <v>91</v>
      </c>
      <c r="B23" s="367">
        <f t="shared" si="5"/>
        <v>135476200</v>
      </c>
      <c r="C23" s="366">
        <f>'ع(م3)'!A23</f>
        <v>91</v>
      </c>
      <c r="D23" s="367">
        <f>'ع(م3)'!B23</f>
        <v>135476200</v>
      </c>
      <c r="E23" s="366">
        <f>(SUM(ع10!F23,ع10!E23%,ع11!F23,ع11!E23%,ع12!F23,ع12!E23%)-F23)*100</f>
        <v>0</v>
      </c>
      <c r="F23" s="372">
        <f>INT(SUM(ع10!F23,ع10!E23%,ع11!F23,ع11!E23%,ع12!F23,ع12!E23%))</f>
        <v>0</v>
      </c>
      <c r="G23" s="348"/>
      <c r="H23" s="335" t="s">
        <v>70</v>
      </c>
      <c r="I23" s="334"/>
      <c r="J23" s="368">
        <f>(SUM(ع10!K23,ع10!J23%,ع11!K23,ع11!J23%,ع12!K23,ع12!J23%)-K23)*100</f>
        <v>91</v>
      </c>
      <c r="K23" s="369">
        <f>INT(SUM(ع10!K23,ع10!J23%,ع11!K23,ع11!J23%,ع12!K23,ع12!J23%))</f>
        <v>135476200</v>
      </c>
      <c r="L23" s="366">
        <f>'ع(م3)'!N23</f>
        <v>0</v>
      </c>
      <c r="M23" s="367">
        <f>'ع(م3)'!O23</f>
        <v>0</v>
      </c>
      <c r="N23" s="366">
        <f t="shared" si="6"/>
        <v>91</v>
      </c>
      <c r="O23" s="372">
        <f t="shared" si="7"/>
        <v>135476200</v>
      </c>
      <c r="P23" s="358"/>
      <c r="Q23" s="342"/>
      <c r="R23" s="335" t="str">
        <f t="shared" si="3"/>
        <v xml:space="preserve">حساب المدينين ( سلطة محلية ) </v>
      </c>
      <c r="S23" s="368">
        <f>'ع(م3)'!AF23</f>
        <v>91</v>
      </c>
      <c r="T23" s="369">
        <f>'ع(م3)'!AG23</f>
        <v>135476200</v>
      </c>
      <c r="U23" s="368">
        <f>'ع(م3)'!AH23</f>
        <v>0</v>
      </c>
      <c r="V23" s="369">
        <f>'ع(م3)'!AI23</f>
        <v>0</v>
      </c>
      <c r="W23" s="366">
        <f t="shared" si="8"/>
        <v>0</v>
      </c>
      <c r="X23" s="367">
        <f t="shared" si="9"/>
        <v>0</v>
      </c>
      <c r="Y23" s="366">
        <f t="shared" si="10"/>
        <v>91</v>
      </c>
      <c r="Z23" s="372">
        <f t="shared" si="11"/>
        <v>135476200</v>
      </c>
      <c r="AA23" s="342"/>
      <c r="AB23" s="366">
        <f t="shared" si="12"/>
        <v>91</v>
      </c>
      <c r="AC23" s="367">
        <f t="shared" si="13"/>
        <v>135476200</v>
      </c>
      <c r="AD23" s="366">
        <f t="shared" si="14"/>
        <v>91</v>
      </c>
      <c r="AE23" s="367">
        <f t="shared" si="15"/>
        <v>135476200</v>
      </c>
      <c r="AF23" s="366">
        <f t="shared" si="16"/>
        <v>0</v>
      </c>
      <c r="AG23" s="367">
        <f t="shared" si="17"/>
        <v>0</v>
      </c>
      <c r="AH23" s="366">
        <f t="shared" si="18"/>
        <v>0</v>
      </c>
      <c r="AI23" s="372">
        <f t="shared" si="19"/>
        <v>0</v>
      </c>
    </row>
    <row r="24" spans="1:35" s="365" customFormat="1" ht="29.15" customHeight="1" thickTop="1" thickBot="1">
      <c r="A24" s="338">
        <f>(SUM(B13:B23)+SUM(A13:A23)%-B24)*100</f>
        <v>91</v>
      </c>
      <c r="B24" s="339">
        <f>INT(SUM(B13:B23)+(SUM(A13:A23))%)</f>
        <v>202340572</v>
      </c>
      <c r="C24" s="338">
        <f>(SUM(D13:D23)+SUM(C13:C23)%-D24)*100</f>
        <v>91</v>
      </c>
      <c r="D24" s="339">
        <f>INT(SUM(D13:D23)+(SUM(C13:C23))%)</f>
        <v>202340572</v>
      </c>
      <c r="E24" s="338">
        <f>(SUM(F13:F23)+SUM(E13:E23)%-F24)*100</f>
        <v>0</v>
      </c>
      <c r="F24" s="341">
        <f>INT(SUM(F13:F23)+(SUM(E13:E23))%)</f>
        <v>0</v>
      </c>
      <c r="G24" s="348"/>
      <c r="H24" s="389" t="s">
        <v>71</v>
      </c>
      <c r="I24" s="334"/>
      <c r="J24" s="338">
        <f>(SUM(K13:K23)+SUM(J13:J23)%-K24)*100</f>
        <v>91</v>
      </c>
      <c r="K24" s="339">
        <f>INT(SUM(K13:K23)+(SUM(J13:J23))%)</f>
        <v>135476200</v>
      </c>
      <c r="L24" s="338">
        <f>(SUM(M13:M23)+SUM(L13:L23)%-M24)*100</f>
        <v>0</v>
      </c>
      <c r="M24" s="339">
        <f>INT(SUM(M13:M23)+(SUM(L13:L23))%)</f>
        <v>66864372</v>
      </c>
      <c r="N24" s="338">
        <f>(SUM(O13:O23)+SUM(N13:N23)%-O24)*100</f>
        <v>91</v>
      </c>
      <c r="O24" s="341">
        <f>INT(SUM(O13:O23)+(SUM(N13:N23))%)</f>
        <v>202340572</v>
      </c>
      <c r="P24" s="358"/>
      <c r="Q24" s="342"/>
      <c r="R24" s="389" t="s">
        <v>71</v>
      </c>
      <c r="S24" s="338">
        <f>(SUM(T13:T23)+SUM(S13:S23)%-T24)*100</f>
        <v>91</v>
      </c>
      <c r="T24" s="339">
        <f>INT(SUM(T13:T23)+(SUM(S13:S23))%)</f>
        <v>135476200</v>
      </c>
      <c r="U24" s="338">
        <f>(SUM(V13:V23)+SUM(U13:U23)%-V24)*100</f>
        <v>0</v>
      </c>
      <c r="V24" s="340">
        <f>INT(SUM(V13:V23)+(SUM(U13:U23))%)</f>
        <v>0</v>
      </c>
      <c r="W24" s="338">
        <f>(SUM(X13:X23)+SUM(W13:W23)%-X24)*100</f>
        <v>0</v>
      </c>
      <c r="X24" s="340">
        <f>INT(SUM(X13:X23)+(SUM(W13:W23))%)</f>
        <v>0</v>
      </c>
      <c r="Y24" s="338">
        <f>(SUM(Z13:Z23)+SUM(Y13:Y23)%-Z24)*100</f>
        <v>91</v>
      </c>
      <c r="Z24" s="341">
        <f>INT(SUM(Z13:Z23)+(SUM(Y13:Y23))%)</f>
        <v>135476200</v>
      </c>
      <c r="AA24" s="342"/>
      <c r="AB24" s="338">
        <f>(SUM(AC13:AC23)+SUM(AB13:AB23)%-AC24)*100</f>
        <v>91</v>
      </c>
      <c r="AC24" s="339">
        <f>INT(SUM(AC13:AC23)+(SUM(AB13:AB23))%)</f>
        <v>135476200</v>
      </c>
      <c r="AD24" s="338">
        <f>(SUM(AE13:AE23)+SUM(AD13:AD23)%-AE24)*100</f>
        <v>91</v>
      </c>
      <c r="AE24" s="340">
        <f>INT(SUM(AE13:AE23)+(SUM(AD13:AD23))%)</f>
        <v>135476200</v>
      </c>
      <c r="AF24" s="338">
        <f>(SUM(AG13:AG23)+SUM(AF13:AF23)%-AG24)*100</f>
        <v>0</v>
      </c>
      <c r="AG24" s="340">
        <f>INT(SUM(AG13:AG23)+(SUM(AF13:AF23))%)</f>
        <v>0</v>
      </c>
      <c r="AH24" s="338">
        <f>(SUM(AI13:AI23)+SUM(AH13:AH23)%-AI24)*100</f>
        <v>0</v>
      </c>
      <c r="AI24" s="341">
        <f>INT(SUM(AI13:AI23)+(SUM(AH13:AH23))%)</f>
        <v>0</v>
      </c>
    </row>
    <row r="25" spans="1:35" s="365" customFormat="1" ht="29.15" customHeight="1" thickTop="1" thickBot="1">
      <c r="A25" s="390"/>
      <c r="B25" s="391"/>
      <c r="C25" s="392"/>
      <c r="D25" s="391"/>
      <c r="E25" s="345"/>
      <c r="F25" s="346"/>
      <c r="G25" s="346"/>
      <c r="H25" s="393" t="s">
        <v>72</v>
      </c>
      <c r="I25" s="394"/>
      <c r="J25" s="345"/>
      <c r="K25" s="346"/>
      <c r="L25" s="392"/>
      <c r="M25" s="391"/>
      <c r="N25" s="392"/>
      <c r="O25" s="395"/>
      <c r="P25" s="358"/>
      <c r="Q25" s="342"/>
      <c r="R25" s="396" t="str">
        <f t="shared" ref="R25:R31" si="20">H25</f>
        <v xml:space="preserve">الحسابات المساعدة الدائنة </v>
      </c>
      <c r="S25" s="392"/>
      <c r="T25" s="391"/>
      <c r="U25" s="392"/>
      <c r="V25" s="391"/>
      <c r="W25" s="392"/>
      <c r="X25" s="391"/>
      <c r="Y25" s="392"/>
      <c r="Z25" s="391"/>
      <c r="AA25" s="342"/>
      <c r="AB25" s="392"/>
      <c r="AC25" s="391"/>
      <c r="AD25" s="392"/>
      <c r="AE25" s="391"/>
      <c r="AF25" s="392"/>
      <c r="AG25" s="391"/>
      <c r="AH25" s="392"/>
      <c r="AI25" s="395"/>
    </row>
    <row r="26" spans="1:35" s="365" customFormat="1" ht="29.15" customHeight="1" thickTop="1">
      <c r="A26" s="349">
        <f t="shared" ref="A26:A31" si="21">(SUM(F26,D26)+SUM(E26,C26)%-B26)*100</f>
        <v>0</v>
      </c>
      <c r="B26" s="350">
        <f t="shared" ref="B26:B31" si="22">INT(SUM(F26,D26)+SUM(E26,C26)%)</f>
        <v>0</v>
      </c>
      <c r="C26" s="349">
        <f>'ع(م3)'!A26</f>
        <v>0</v>
      </c>
      <c r="D26" s="350">
        <f>'ع(م3)'!B26</f>
        <v>0</v>
      </c>
      <c r="E26" s="351">
        <f>(SUM(ع10!F26,ع10!E26%,ع11!F26,ع11!E26%,ع12!F26,ع12!E26%)-F26)*100</f>
        <v>0</v>
      </c>
      <c r="F26" s="353">
        <f>INT(SUM(ع10!F26,ع10!E26%,ع11!F26,ع11!E26%,ع12!F26,ع12!E26%))</f>
        <v>0</v>
      </c>
      <c r="G26" s="348"/>
      <c r="H26" s="343" t="s">
        <v>73</v>
      </c>
      <c r="I26" s="334"/>
      <c r="J26" s="351">
        <f>(SUM(ع10!K26,ع10!J26%,ع11!K26,ع11!J26%,ع12!K26,ع12!J26%)-K26)*100</f>
        <v>0</v>
      </c>
      <c r="K26" s="352">
        <f>INT(SUM(ع10!K26,ع10!J26%,ع11!K26,ع11!J26%,ع12!K26,ع12!J26%))</f>
        <v>0</v>
      </c>
      <c r="L26" s="349">
        <f>'ع(م3)'!N26</f>
        <v>0</v>
      </c>
      <c r="M26" s="357">
        <f>'ع(م3)'!O26</f>
        <v>0</v>
      </c>
      <c r="N26" s="349">
        <f t="shared" ref="N26:N31" si="23">(SUM(K26,M26)+SUM(J26,L26)%-O26)*100</f>
        <v>0</v>
      </c>
      <c r="O26" s="357">
        <f t="shared" ref="O26:O31" si="24">INT(SUM(K26,M26)+SUM(J26,L26)%)</f>
        <v>0</v>
      </c>
      <c r="P26" s="358"/>
      <c r="Q26" s="342"/>
      <c r="R26" s="343" t="str">
        <f t="shared" si="20"/>
        <v xml:space="preserve">حساب الموارد المشتركة </v>
      </c>
      <c r="S26" s="351">
        <f>'ع(م3)'!AF26</f>
        <v>0</v>
      </c>
      <c r="T26" s="421">
        <f>'ع(م3)'!AG26</f>
        <v>0</v>
      </c>
      <c r="U26" s="351">
        <f>'ع(م3)'!AH26</f>
        <v>0</v>
      </c>
      <c r="V26" s="421">
        <f>'ع(م3)'!AI26</f>
        <v>0</v>
      </c>
      <c r="W26" s="349">
        <f t="shared" ref="W26:X31" si="25">E26</f>
        <v>0</v>
      </c>
      <c r="X26" s="364">
        <f t="shared" si="25"/>
        <v>0</v>
      </c>
      <c r="Y26" s="349">
        <f t="shared" ref="Y26:Z31" si="26">J26</f>
        <v>0</v>
      </c>
      <c r="Z26" s="357">
        <f t="shared" si="26"/>
        <v>0</v>
      </c>
      <c r="AA26" s="342"/>
      <c r="AB26" s="349">
        <f t="shared" ref="AB26:AB31" si="27">(SUM(T26,X26)+SUM(S26,W26)%-AC26)*100</f>
        <v>0</v>
      </c>
      <c r="AC26" s="364">
        <f t="shared" ref="AC26:AC31" si="28">INT(SUM(T26,X26)+SUM(S26,W26)%)</f>
        <v>0</v>
      </c>
      <c r="AD26" s="349">
        <f t="shared" ref="AD26:AD31" si="29">(SUM(V26,Z26)+SUM(U26,Y26)%-AE26)*100</f>
        <v>0</v>
      </c>
      <c r="AE26" s="364">
        <f t="shared" ref="AE26:AE31" si="30">INT(SUM(V26,Z26)+SUM(U26,Y26)%)</f>
        <v>0</v>
      </c>
      <c r="AF26" s="349">
        <f t="shared" ref="AF26:AF31" si="31">IF(AC26+AB26/100&gt;AE26+AD26/100,(((AC26+AB26/100)-(AE26+AD26/100))-INT(((AC26+AB26/100)-(AE26+AD26/100))))*100,0)</f>
        <v>0</v>
      </c>
      <c r="AG26" s="364">
        <f t="shared" ref="AG26:AG31" si="32">IF(AC26+AB26/100&gt;AE26+AD26/100,INT(((AC26+AB26/100)-(AE26+AD26/100))),0)</f>
        <v>0</v>
      </c>
      <c r="AH26" s="349">
        <f t="shared" ref="AH26:AH31" si="33">IF(AC26+AB26/100&lt;AE26+AD26/100,(((AE26+AD26/100)-(AC26+AB26/100))-INT(((AE26+AD26/100)-(AC26+AB26/100))))*100,0)</f>
        <v>0</v>
      </c>
      <c r="AI26" s="357">
        <f t="shared" ref="AI26:AI31" si="34">IF(AC26+AB26/100&lt;AE26+AD26/100,INT(((AE26+AD26/100)-(AC26+AB26/100))),0)</f>
        <v>0</v>
      </c>
    </row>
    <row r="27" spans="1:35" s="365" customFormat="1" ht="29.15" customHeight="1">
      <c r="A27" s="366">
        <f t="shared" si="21"/>
        <v>0</v>
      </c>
      <c r="B27" s="367">
        <f t="shared" si="22"/>
        <v>0</v>
      </c>
      <c r="C27" s="366">
        <f>'ع(م3)'!A27</f>
        <v>0</v>
      </c>
      <c r="D27" s="367">
        <f>'ع(م3)'!B27</f>
        <v>0</v>
      </c>
      <c r="E27" s="368">
        <f>(SUM(ع10!F27,ع10!E27%,ع11!F27,ع11!E27%,ع12!F27,ع12!E27%)-F27)*100</f>
        <v>0</v>
      </c>
      <c r="F27" s="370">
        <f>INT(SUM(ع10!F27,ع10!E27%,ع11!F27,ع11!E27%,ع12!F27,ع12!E27%))</f>
        <v>0</v>
      </c>
      <c r="G27" s="348"/>
      <c r="H27" s="335" t="s">
        <v>74</v>
      </c>
      <c r="I27" s="334"/>
      <c r="J27" s="368">
        <f>(SUM(ع10!K27,ع10!J27%,ع11!K27,ع11!J27%,ع12!K27,ع12!J27%)-K27)*100</f>
        <v>0</v>
      </c>
      <c r="K27" s="369">
        <f>INT(SUM(ع10!K27,ع10!J27%,ع11!K27,ع11!J27%,ع12!K27,ع12!J27%))</f>
        <v>0</v>
      </c>
      <c r="L27" s="366">
        <f>'ع(م3)'!N27</f>
        <v>0</v>
      </c>
      <c r="M27" s="372">
        <f>'ع(م3)'!O27</f>
        <v>0</v>
      </c>
      <c r="N27" s="366">
        <f t="shared" si="23"/>
        <v>0</v>
      </c>
      <c r="O27" s="372">
        <f t="shared" si="24"/>
        <v>0</v>
      </c>
      <c r="P27" s="358"/>
      <c r="Q27" s="342"/>
      <c r="R27" s="335" t="str">
        <f t="shared" si="20"/>
        <v xml:space="preserve">حساب الحسابات الجارية </v>
      </c>
      <c r="S27" s="368">
        <f>'ع(م3)'!AF27</f>
        <v>0</v>
      </c>
      <c r="T27" s="412">
        <f>'ع(م3)'!AG27</f>
        <v>0</v>
      </c>
      <c r="U27" s="368">
        <f>'ع(م3)'!AH27</f>
        <v>0</v>
      </c>
      <c r="V27" s="412">
        <f>'ع(م3)'!AI27</f>
        <v>0</v>
      </c>
      <c r="W27" s="366">
        <f t="shared" si="25"/>
        <v>0</v>
      </c>
      <c r="X27" s="377">
        <f t="shared" si="25"/>
        <v>0</v>
      </c>
      <c r="Y27" s="366">
        <f t="shared" si="26"/>
        <v>0</v>
      </c>
      <c r="Z27" s="372">
        <f t="shared" si="26"/>
        <v>0</v>
      </c>
      <c r="AA27" s="342"/>
      <c r="AB27" s="366">
        <f t="shared" si="27"/>
        <v>0</v>
      </c>
      <c r="AC27" s="377">
        <f t="shared" si="28"/>
        <v>0</v>
      </c>
      <c r="AD27" s="366">
        <f t="shared" si="29"/>
        <v>0</v>
      </c>
      <c r="AE27" s="377">
        <f t="shared" si="30"/>
        <v>0</v>
      </c>
      <c r="AF27" s="366">
        <f t="shared" si="31"/>
        <v>0</v>
      </c>
      <c r="AG27" s="377">
        <f t="shared" si="32"/>
        <v>0</v>
      </c>
      <c r="AH27" s="366">
        <f t="shared" si="33"/>
        <v>0</v>
      </c>
      <c r="AI27" s="372">
        <f t="shared" si="34"/>
        <v>0</v>
      </c>
    </row>
    <row r="28" spans="1:35" s="365" customFormat="1" ht="29.15" customHeight="1">
      <c r="A28" s="366">
        <f t="shared" si="21"/>
        <v>0</v>
      </c>
      <c r="B28" s="367">
        <f t="shared" si="22"/>
        <v>0</v>
      </c>
      <c r="C28" s="366">
        <f>'ع(م3)'!A28</f>
        <v>0</v>
      </c>
      <c r="D28" s="367">
        <f>'ع(م3)'!B28</f>
        <v>0</v>
      </c>
      <c r="E28" s="368">
        <f>(SUM(ع10!F28,ع10!E28%,ع11!F28,ع11!E28%,ع12!F28,ع12!E28%)-F28)*100</f>
        <v>0</v>
      </c>
      <c r="F28" s="370">
        <f>INT(SUM(ع10!F28,ع10!E28%,ع11!F28,ع11!E28%,ع12!F28,ع12!E28%))</f>
        <v>0</v>
      </c>
      <c r="G28" s="348"/>
      <c r="H28" s="335" t="s">
        <v>75</v>
      </c>
      <c r="I28" s="334"/>
      <c r="J28" s="368">
        <f>(SUM(ع10!K28,ع10!J28%,ع11!K28,ع11!J28%,ع12!K28,ع12!J28%)-K28)*100</f>
        <v>0</v>
      </c>
      <c r="K28" s="369">
        <f>INT(SUM(ع10!K28,ع10!J28%,ع11!K28,ع11!J28%,ع12!K28,ع12!J28%))</f>
        <v>0</v>
      </c>
      <c r="L28" s="366">
        <f>'ع(م3)'!N28</f>
        <v>0</v>
      </c>
      <c r="M28" s="372">
        <f>'ع(م3)'!O28</f>
        <v>0</v>
      </c>
      <c r="N28" s="366">
        <f t="shared" si="23"/>
        <v>0</v>
      </c>
      <c r="O28" s="372">
        <f t="shared" si="24"/>
        <v>0</v>
      </c>
      <c r="P28" s="358"/>
      <c r="Q28" s="342"/>
      <c r="R28" s="335" t="str">
        <f t="shared" si="20"/>
        <v xml:space="preserve">حساب المساهمات الذاتية </v>
      </c>
      <c r="S28" s="368">
        <f>'ع(م3)'!AF28</f>
        <v>0</v>
      </c>
      <c r="T28" s="412">
        <f>'ع(م3)'!AG28</f>
        <v>0</v>
      </c>
      <c r="U28" s="368">
        <f>'ع(م3)'!AH28</f>
        <v>0</v>
      </c>
      <c r="V28" s="412">
        <f>'ع(م3)'!AI28</f>
        <v>0</v>
      </c>
      <c r="W28" s="366">
        <f t="shared" si="25"/>
        <v>0</v>
      </c>
      <c r="X28" s="377">
        <f t="shared" si="25"/>
        <v>0</v>
      </c>
      <c r="Y28" s="366">
        <f t="shared" si="26"/>
        <v>0</v>
      </c>
      <c r="Z28" s="372">
        <f t="shared" si="26"/>
        <v>0</v>
      </c>
      <c r="AA28" s="342"/>
      <c r="AB28" s="366">
        <f t="shared" si="27"/>
        <v>0</v>
      </c>
      <c r="AC28" s="377">
        <f t="shared" si="28"/>
        <v>0</v>
      </c>
      <c r="AD28" s="366">
        <f t="shared" si="29"/>
        <v>0</v>
      </c>
      <c r="AE28" s="377">
        <f t="shared" si="30"/>
        <v>0</v>
      </c>
      <c r="AF28" s="366">
        <f t="shared" si="31"/>
        <v>0</v>
      </c>
      <c r="AG28" s="377">
        <f t="shared" si="32"/>
        <v>0</v>
      </c>
      <c r="AH28" s="366">
        <f t="shared" si="33"/>
        <v>0</v>
      </c>
      <c r="AI28" s="372">
        <f t="shared" si="34"/>
        <v>0</v>
      </c>
    </row>
    <row r="29" spans="1:35" s="365" customFormat="1" ht="29.15" customHeight="1">
      <c r="A29" s="366">
        <f t="shared" si="21"/>
        <v>0</v>
      </c>
      <c r="B29" s="367">
        <f t="shared" si="22"/>
        <v>0</v>
      </c>
      <c r="C29" s="366">
        <f>'ع(م3)'!A29</f>
        <v>0</v>
      </c>
      <c r="D29" s="367">
        <f>'ع(م3)'!B29</f>
        <v>0</v>
      </c>
      <c r="E29" s="368">
        <f>(SUM(ع10!F29,ع10!E29%,ع11!F29,ع11!E29%,ع12!F29,ع12!E29%)-F29)*100</f>
        <v>0</v>
      </c>
      <c r="F29" s="370">
        <f>INT(SUM(ع10!F29,ع10!E29%,ع11!F29,ع11!E29%,ع12!F29,ع12!E29%))</f>
        <v>0</v>
      </c>
      <c r="G29" s="348"/>
      <c r="H29" s="335" t="s">
        <v>76</v>
      </c>
      <c r="I29" s="334"/>
      <c r="J29" s="368">
        <f>(SUM(ع10!K29,ع10!J29%,ع11!K29,ع11!J29%,ع12!K29,ع12!J29%)-K29)*100</f>
        <v>0</v>
      </c>
      <c r="K29" s="369">
        <f>INT(SUM(ع10!K29,ع10!J29%,ع11!K29,ع11!J29%,ع12!K29,ع12!J29%))</f>
        <v>0</v>
      </c>
      <c r="L29" s="366">
        <f>'ع(م3)'!N29</f>
        <v>0</v>
      </c>
      <c r="M29" s="372">
        <f>'ع(م3)'!O29</f>
        <v>0</v>
      </c>
      <c r="N29" s="366">
        <f t="shared" si="23"/>
        <v>0</v>
      </c>
      <c r="O29" s="372">
        <f t="shared" si="24"/>
        <v>0</v>
      </c>
      <c r="P29" s="358"/>
      <c r="Q29" s="342"/>
      <c r="R29" s="335" t="str">
        <f t="shared" si="20"/>
        <v xml:space="preserve">حساب المبالغ الدائنة تحت التسوية </v>
      </c>
      <c r="S29" s="368">
        <f>'ع(م3)'!AF29</f>
        <v>0</v>
      </c>
      <c r="T29" s="412">
        <f>'ع(م3)'!AG29</f>
        <v>0</v>
      </c>
      <c r="U29" s="368">
        <f>'ع(م3)'!AH29</f>
        <v>0</v>
      </c>
      <c r="V29" s="412">
        <f>'ع(م3)'!AI29</f>
        <v>0</v>
      </c>
      <c r="W29" s="366">
        <f t="shared" si="25"/>
        <v>0</v>
      </c>
      <c r="X29" s="377">
        <f t="shared" si="25"/>
        <v>0</v>
      </c>
      <c r="Y29" s="366">
        <f t="shared" si="26"/>
        <v>0</v>
      </c>
      <c r="Z29" s="372">
        <f t="shared" si="26"/>
        <v>0</v>
      </c>
      <c r="AA29" s="342"/>
      <c r="AB29" s="366">
        <f t="shared" si="27"/>
        <v>0</v>
      </c>
      <c r="AC29" s="377">
        <f t="shared" si="28"/>
        <v>0</v>
      </c>
      <c r="AD29" s="366">
        <f t="shared" si="29"/>
        <v>0</v>
      </c>
      <c r="AE29" s="377">
        <f t="shared" si="30"/>
        <v>0</v>
      </c>
      <c r="AF29" s="366">
        <f t="shared" si="31"/>
        <v>0</v>
      </c>
      <c r="AG29" s="377">
        <f t="shared" si="32"/>
        <v>0</v>
      </c>
      <c r="AH29" s="366">
        <f t="shared" si="33"/>
        <v>0</v>
      </c>
      <c r="AI29" s="372">
        <f t="shared" si="34"/>
        <v>0</v>
      </c>
    </row>
    <row r="30" spans="1:35" s="365" customFormat="1" ht="29.15" customHeight="1">
      <c r="A30" s="366">
        <f t="shared" si="21"/>
        <v>0</v>
      </c>
      <c r="B30" s="367">
        <f t="shared" si="22"/>
        <v>435400</v>
      </c>
      <c r="C30" s="366">
        <f>'ع(م3)'!A30</f>
        <v>0</v>
      </c>
      <c r="D30" s="367">
        <f>'ع(م3)'!B30</f>
        <v>0</v>
      </c>
      <c r="E30" s="368">
        <f>(SUM(ع10!F30,ع10!E30%,ع11!F30,ع11!E30%,ع12!F30,ع12!E30%)-F30)*100</f>
        <v>0</v>
      </c>
      <c r="F30" s="370">
        <f>INT(SUM(ع10!F30,ع10!E30%,ع11!F30,ع11!E30%,ع12!F30,ع12!E30%))</f>
        <v>435400</v>
      </c>
      <c r="G30" s="348"/>
      <c r="H30" s="335" t="s">
        <v>77</v>
      </c>
      <c r="I30" s="334"/>
      <c r="J30" s="366" t="e">
        <f ca="1">(SUM(ع10!K30,ع10!J30%,ع11!K30,ع11!J30%,ع12!K30,ع12!J30%)-K30)*100</f>
        <v>#NAME?</v>
      </c>
      <c r="K30" s="367" t="e">
        <f ca="1">INT(SUM(ع10!K30,ع10!J30%,ع11!K30,ع11!J30%,ع12!K30,ع12!J30%))</f>
        <v>#NAME?</v>
      </c>
      <c r="L30" s="366" t="e">
        <f ca="1">'ع(م3)'!N30</f>
        <v>#NAME?</v>
      </c>
      <c r="M30" s="372" t="e">
        <f ca="1">'ع(م3)'!O30</f>
        <v>#NAME?</v>
      </c>
      <c r="N30" s="366" t="e">
        <f t="shared" ca="1" si="23"/>
        <v>#NAME?</v>
      </c>
      <c r="O30" s="372" t="e">
        <f t="shared" ca="1" si="24"/>
        <v>#NAME?</v>
      </c>
      <c r="P30" s="358"/>
      <c r="Q30" s="342"/>
      <c r="R30" s="335" t="str">
        <f t="shared" si="20"/>
        <v xml:space="preserve">حساب الدائنين ( مالية ) </v>
      </c>
      <c r="S30" s="368" t="e">
        <f ca="1">'ع(م3)'!AF30</f>
        <v>#NAME?</v>
      </c>
      <c r="T30" s="412" t="e">
        <f ca="1">'ع(م3)'!AG30</f>
        <v>#NAME?</v>
      </c>
      <c r="U30" s="368" t="e">
        <f ca="1">'ع(م3)'!AH30</f>
        <v>#NAME?</v>
      </c>
      <c r="V30" s="412" t="e">
        <f ca="1">'ع(م3)'!AI30</f>
        <v>#NAME?</v>
      </c>
      <c r="W30" s="366">
        <f t="shared" si="25"/>
        <v>0</v>
      </c>
      <c r="X30" s="377">
        <f t="shared" si="25"/>
        <v>435400</v>
      </c>
      <c r="Y30" s="366" t="e">
        <f t="shared" ca="1" si="26"/>
        <v>#NAME?</v>
      </c>
      <c r="Z30" s="372" t="e">
        <f t="shared" ca="1" si="26"/>
        <v>#NAME?</v>
      </c>
      <c r="AA30" s="342"/>
      <c r="AB30" s="366" t="e">
        <f t="shared" ca="1" si="27"/>
        <v>#NAME?</v>
      </c>
      <c r="AC30" s="377" t="e">
        <f t="shared" ca="1" si="28"/>
        <v>#NAME?</v>
      </c>
      <c r="AD30" s="366" t="e">
        <f t="shared" ca="1" si="29"/>
        <v>#NAME?</v>
      </c>
      <c r="AE30" s="377" t="e">
        <f t="shared" ca="1" si="30"/>
        <v>#NAME?</v>
      </c>
      <c r="AF30" s="366" t="e">
        <f t="shared" ca="1" si="31"/>
        <v>#NAME?</v>
      </c>
      <c r="AG30" s="377" t="e">
        <f t="shared" ca="1" si="32"/>
        <v>#NAME?</v>
      </c>
      <c r="AH30" s="366" t="e">
        <f t="shared" ca="1" si="33"/>
        <v>#NAME?</v>
      </c>
      <c r="AI30" s="372" t="e">
        <f t="shared" ca="1" si="34"/>
        <v>#NAME?</v>
      </c>
    </row>
    <row r="31" spans="1:35" s="365" customFormat="1" ht="29.15" customHeight="1" thickBot="1">
      <c r="A31" s="366">
        <f t="shared" si="21"/>
        <v>0</v>
      </c>
      <c r="B31" s="367">
        <f t="shared" si="22"/>
        <v>0</v>
      </c>
      <c r="C31" s="366">
        <f>'ع(م3)'!A31</f>
        <v>0</v>
      </c>
      <c r="D31" s="367">
        <f>'ع(م3)'!B31</f>
        <v>0</v>
      </c>
      <c r="E31" s="368">
        <f>(SUM(ع10!F31,ع10!E31%,ع11!F31,ع11!E31%,ع12!F31,ع12!E31%)-F31)*100</f>
        <v>0</v>
      </c>
      <c r="F31" s="370">
        <f>INT(SUM(ع10!F31,ع10!E31%,ع11!F31,ع11!E31%,ع12!F31,ع12!E31%))</f>
        <v>0</v>
      </c>
      <c r="G31" s="348"/>
      <c r="H31" s="335" t="s">
        <v>78</v>
      </c>
      <c r="I31" s="334"/>
      <c r="J31" s="366" t="e">
        <f ca="1">(SUM(ع10!K31,ع10!J31%,ع11!K31,ع11!J31%,ع12!K31,ع12!J31%)-K31)*100</f>
        <v>#NAME?</v>
      </c>
      <c r="K31" s="367" t="e">
        <f ca="1">INT(SUM(ع10!K31,ع10!J31%,ع11!K31,ع11!J31%,ع12!K31,ع12!J31%))</f>
        <v>#NAME?</v>
      </c>
      <c r="L31" s="366" t="e">
        <f ca="1">'ع(م3)'!N31</f>
        <v>#NAME?</v>
      </c>
      <c r="M31" s="372" t="e">
        <f ca="1">'ع(م3)'!O31</f>
        <v>#NAME?</v>
      </c>
      <c r="N31" s="366" t="e">
        <f t="shared" ca="1" si="23"/>
        <v>#NAME?</v>
      </c>
      <c r="O31" s="372" t="e">
        <f t="shared" ca="1" si="24"/>
        <v>#NAME?</v>
      </c>
      <c r="P31" s="358"/>
      <c r="Q31" s="342"/>
      <c r="R31" s="335" t="str">
        <f t="shared" si="20"/>
        <v xml:space="preserve">حساب الدائنين ( سلطة محلية ) </v>
      </c>
      <c r="S31" s="368" t="e">
        <f ca="1">'ع(م3)'!AF31</f>
        <v>#NAME?</v>
      </c>
      <c r="T31" s="412" t="e">
        <f ca="1">'ع(م3)'!AG31</f>
        <v>#NAME?</v>
      </c>
      <c r="U31" s="368" t="e">
        <f ca="1">'ع(م3)'!AH31</f>
        <v>#NAME?</v>
      </c>
      <c r="V31" s="412" t="e">
        <f ca="1">'ع(م3)'!AI31</f>
        <v>#NAME?</v>
      </c>
      <c r="W31" s="366">
        <f t="shared" si="25"/>
        <v>0</v>
      </c>
      <c r="X31" s="377">
        <f t="shared" si="25"/>
        <v>0</v>
      </c>
      <c r="Y31" s="366" t="e">
        <f t="shared" ca="1" si="26"/>
        <v>#NAME?</v>
      </c>
      <c r="Z31" s="372" t="e">
        <f t="shared" ca="1" si="26"/>
        <v>#NAME?</v>
      </c>
      <c r="AA31" s="342"/>
      <c r="AB31" s="366" t="e">
        <f t="shared" ca="1" si="27"/>
        <v>#NAME?</v>
      </c>
      <c r="AC31" s="377" t="e">
        <f t="shared" ca="1" si="28"/>
        <v>#NAME?</v>
      </c>
      <c r="AD31" s="366" t="e">
        <f t="shared" ca="1" si="29"/>
        <v>#NAME?</v>
      </c>
      <c r="AE31" s="377" t="e">
        <f t="shared" ca="1" si="30"/>
        <v>#NAME?</v>
      </c>
      <c r="AF31" s="366" t="e">
        <f t="shared" ca="1" si="31"/>
        <v>#NAME?</v>
      </c>
      <c r="AG31" s="377" t="e">
        <f t="shared" ca="1" si="32"/>
        <v>#NAME?</v>
      </c>
      <c r="AH31" s="366" t="e">
        <f t="shared" ca="1" si="33"/>
        <v>#NAME?</v>
      </c>
      <c r="AI31" s="372" t="e">
        <f t="shared" ca="1" si="34"/>
        <v>#NAME?</v>
      </c>
    </row>
    <row r="32" spans="1:35" s="365" customFormat="1" ht="29.15" customHeight="1" thickTop="1" thickBot="1">
      <c r="A32" s="338">
        <f>(SUM(B26:B31)+SUM(A26:A31)%-B32)*100</f>
        <v>0</v>
      </c>
      <c r="B32" s="339">
        <f>INT(SUM(B26:B31)+(SUM(A26:A31))%)</f>
        <v>435400</v>
      </c>
      <c r="C32" s="338">
        <f>(SUM(D26:D31)+SUM(C26:C31)%-D32)*100</f>
        <v>0</v>
      </c>
      <c r="D32" s="339">
        <f>INT(SUM(D26:D31)+(SUM(C26:C31))%)</f>
        <v>0</v>
      </c>
      <c r="E32" s="338">
        <f>(SUM(F26:F31)+SUM(E26:E31)%-F32)*100</f>
        <v>0</v>
      </c>
      <c r="F32" s="341">
        <f>INT(SUM(F26:F31)+(SUM(E26:E31))%)</f>
        <v>435400</v>
      </c>
      <c r="G32" s="348"/>
      <c r="H32" s="389" t="s">
        <v>79</v>
      </c>
      <c r="I32" s="334"/>
      <c r="J32" s="338" t="e">
        <f ca="1">(SUM(K26:K31)+SUM(J26:J31)%-K32)*100</f>
        <v>#NAME?</v>
      </c>
      <c r="K32" s="339" t="e">
        <f ca="1">INT(SUM(K26:K31)+(SUM(J26:J31))%)</f>
        <v>#NAME?</v>
      </c>
      <c r="L32" s="338" t="e">
        <f ca="1">(SUM(M26:M31)+SUM(L26:L31)%-M32)*100</f>
        <v>#NAME?</v>
      </c>
      <c r="M32" s="339" t="e">
        <f ca="1">INT(SUM(M26:M31)+(SUM(L26:L31))%)</f>
        <v>#NAME?</v>
      </c>
      <c r="N32" s="338" t="e">
        <f ca="1">(SUM(O26:O31)+SUM(N26:N31)%-O32)*100</f>
        <v>#NAME?</v>
      </c>
      <c r="O32" s="341" t="e">
        <f ca="1">INT(SUM(O26:O31)+(SUM(N26:N31))%)</f>
        <v>#NAME?</v>
      </c>
      <c r="P32" s="358"/>
      <c r="Q32" s="342"/>
      <c r="R32" s="389" t="s">
        <v>79</v>
      </c>
      <c r="S32" s="338" t="e">
        <f ca="1">(SUM(T26:T31)+SUM(S26:S31)%-T32)*100</f>
        <v>#NAME?</v>
      </c>
      <c r="T32" s="339" t="e">
        <f ca="1">INT(SUM(T26:T31)+(SUM(S26:S31))%)</f>
        <v>#NAME?</v>
      </c>
      <c r="U32" s="338" t="e">
        <f ca="1">(SUM(V26:V31)+SUM(U26:U31)%-V32)*100</f>
        <v>#NAME?</v>
      </c>
      <c r="V32" s="340" t="e">
        <f ca="1">INT(SUM(V26:V31)+(SUM(U26:U31))%)</f>
        <v>#NAME?</v>
      </c>
      <c r="W32" s="338">
        <f>(SUM(X26:X31)+SUM(W26:W31)%-X32)*100</f>
        <v>0</v>
      </c>
      <c r="X32" s="340">
        <f>INT(SUM(X26:X31)+(SUM(W26:W31))%)</f>
        <v>435400</v>
      </c>
      <c r="Y32" s="338" t="e">
        <f ca="1">(SUM(Z26:Z31)+SUM(Y26:Y31)%-Z32)*100</f>
        <v>#NAME?</v>
      </c>
      <c r="Z32" s="341" t="e">
        <f ca="1">INT(SUM(Z26:Z31)+(SUM(Y26:Y31))%)</f>
        <v>#NAME?</v>
      </c>
      <c r="AA32" s="342"/>
      <c r="AB32" s="338" t="e">
        <f ca="1">(SUM(AC26:AC31)+SUM(AB26:AB31)%-AC32)*100</f>
        <v>#NAME?</v>
      </c>
      <c r="AC32" s="339" t="e">
        <f ca="1">INT(SUM(AC26:AC31)+(SUM(AB26:AB31))%)</f>
        <v>#NAME?</v>
      </c>
      <c r="AD32" s="338" t="e">
        <f ca="1">(SUM(AE26:AE31)+SUM(AD26:AD31)%-AE32)*100</f>
        <v>#NAME?</v>
      </c>
      <c r="AE32" s="340" t="e">
        <f ca="1">INT(SUM(AE26:AE31)+(SUM(AD26:AD31))%)</f>
        <v>#NAME?</v>
      </c>
      <c r="AF32" s="338" t="e">
        <f ca="1">(SUM(AG26:AG31)+SUM(AF26:AF31)%-AG32)*100</f>
        <v>#NAME?</v>
      </c>
      <c r="AG32" s="340" t="e">
        <f ca="1">INT(SUM(AG26:AG31)+(SUM(AF26:AF31))%)</f>
        <v>#NAME?</v>
      </c>
      <c r="AH32" s="338" t="e">
        <f ca="1">(SUM(AI26:AI31)+SUM(AH26:AH31)%-AI32)*100</f>
        <v>#NAME?</v>
      </c>
      <c r="AI32" s="341" t="e">
        <f ca="1">INT(SUM(AI26:AI31)+(SUM(AH26:AH31))%)</f>
        <v>#NAME?</v>
      </c>
    </row>
    <row r="33" spans="1:35" s="365" customFormat="1" ht="29.15" customHeight="1" thickTop="1" thickBot="1">
      <c r="A33" s="390"/>
      <c r="B33" s="391"/>
      <c r="C33" s="392"/>
      <c r="D33" s="391"/>
      <c r="E33" s="345"/>
      <c r="F33" s="346"/>
      <c r="G33" s="346"/>
      <c r="H33" s="393" t="s">
        <v>80</v>
      </c>
      <c r="I33" s="394"/>
      <c r="J33" s="345"/>
      <c r="K33" s="346"/>
      <c r="L33" s="392"/>
      <c r="M33" s="391"/>
      <c r="N33" s="392"/>
      <c r="O33" s="395"/>
      <c r="P33" s="358"/>
      <c r="Q33" s="342"/>
      <c r="R33" s="396" t="str">
        <f t="shared" ref="R33:R40" si="35">H33</f>
        <v xml:space="preserve">الحسابات الإنتقالية المدينة </v>
      </c>
      <c r="S33" s="392"/>
      <c r="T33" s="391"/>
      <c r="U33" s="392"/>
      <c r="V33" s="391"/>
      <c r="W33" s="392"/>
      <c r="X33" s="391"/>
      <c r="Y33" s="392"/>
      <c r="Z33" s="391"/>
      <c r="AA33" s="342"/>
      <c r="AB33" s="392"/>
      <c r="AC33" s="391"/>
      <c r="AD33" s="392"/>
      <c r="AE33" s="391"/>
      <c r="AF33" s="392"/>
      <c r="AG33" s="391"/>
      <c r="AH33" s="392"/>
      <c r="AI33" s="395"/>
    </row>
    <row r="34" spans="1:35" s="365" customFormat="1" ht="29.15" customHeight="1" thickTop="1">
      <c r="A34" s="349">
        <f t="shared" ref="A34:A40" si="36">(SUM(F34,D34)+SUM(E34,C34)%-B34)*100</f>
        <v>0</v>
      </c>
      <c r="B34" s="350">
        <f t="shared" ref="B34:B40" si="37">INT(SUM(F34,D34)+SUM(E34,C34)%)</f>
        <v>0</v>
      </c>
      <c r="C34" s="349">
        <f>'ع(م3)'!A34</f>
        <v>0</v>
      </c>
      <c r="D34" s="350">
        <f>'ع(م3)'!B34</f>
        <v>0</v>
      </c>
      <c r="E34" s="351">
        <f>(SUM(ع10!F34,ع10!E34%,ع11!F34,ع11!E34%,ع12!F34,ع12!E34%)-F34)*100</f>
        <v>0</v>
      </c>
      <c r="F34" s="353">
        <f>INT(SUM(ع10!F34,ع10!E34%,ع11!F34,ع11!E34%,ع12!F34,ع12!E34%))</f>
        <v>0</v>
      </c>
      <c r="G34" s="348"/>
      <c r="H34" s="343" t="s">
        <v>81</v>
      </c>
      <c r="I34" s="334"/>
      <c r="J34" s="351">
        <f>(SUM(ع10!K34,ع10!J34%,ع11!K34,ع11!J34%,ع12!K34,ع12!J34%)-K34)*100</f>
        <v>0</v>
      </c>
      <c r="K34" s="352">
        <f>INT(SUM(ع10!K34,ع10!J34%,ع11!K34,ع11!J34%,ع12!K34,ع12!J34%))</f>
        <v>0</v>
      </c>
      <c r="L34" s="349">
        <f>'ع(م3)'!N34</f>
        <v>0</v>
      </c>
      <c r="M34" s="350">
        <f>'ع(م3)'!O34</f>
        <v>0</v>
      </c>
      <c r="N34" s="349">
        <f t="shared" ref="N34:N40" si="38">(SUM(K34,M34)+SUM(J34,L34)%-O34)*100</f>
        <v>0</v>
      </c>
      <c r="O34" s="357">
        <f t="shared" ref="O34:O40" si="39">INT(SUM(K34,M34)+SUM(J34,L34)%)</f>
        <v>0</v>
      </c>
      <c r="P34" s="358"/>
      <c r="Q34" s="342"/>
      <c r="R34" s="343" t="str">
        <f t="shared" si="35"/>
        <v xml:space="preserve">حساب البنك آمانات </v>
      </c>
      <c r="S34" s="351">
        <f>'ع(م3)'!AF34</f>
        <v>0</v>
      </c>
      <c r="T34" s="352">
        <f>'ع(م3)'!AG34</f>
        <v>631171</v>
      </c>
      <c r="U34" s="351">
        <f>'ع(م3)'!AH34</f>
        <v>0</v>
      </c>
      <c r="V34" s="421">
        <f>'ع(م3)'!AI34</f>
        <v>0</v>
      </c>
      <c r="W34" s="349">
        <f t="shared" ref="W34:X40" si="40">E34</f>
        <v>0</v>
      </c>
      <c r="X34" s="364">
        <f t="shared" si="40"/>
        <v>0</v>
      </c>
      <c r="Y34" s="349">
        <f t="shared" ref="Y34:Z40" si="41">J34</f>
        <v>0</v>
      </c>
      <c r="Z34" s="357">
        <f t="shared" si="41"/>
        <v>0</v>
      </c>
      <c r="AA34" s="342"/>
      <c r="AB34" s="349">
        <f t="shared" ref="AB34:AB40" si="42">(SUM(T34,X34)+SUM(S34,W34)%-AC34)*100</f>
        <v>0</v>
      </c>
      <c r="AC34" s="364">
        <f t="shared" ref="AC34:AC40" si="43">INT(SUM(T34,X34)+SUM(S34,W34)%)</f>
        <v>631171</v>
      </c>
      <c r="AD34" s="349">
        <f t="shared" ref="AD34:AD40" si="44">(SUM(V34,Z34)+SUM(U34,Y34)%-AE34)*100</f>
        <v>0</v>
      </c>
      <c r="AE34" s="364">
        <f t="shared" ref="AE34:AE40" si="45">INT(SUM(V34,Z34)+SUM(U34,Y34)%)</f>
        <v>0</v>
      </c>
      <c r="AF34" s="349">
        <f t="shared" ref="AF34:AF40" si="46">IF(AC34+AB34/100&gt;AE34+AD34/100,(((AC34+AB34/100)-(AE34+AD34/100))-INT(((AC34+AB34/100)-(AE34+AD34/100))))*100,0)</f>
        <v>0</v>
      </c>
      <c r="AG34" s="364">
        <f t="shared" ref="AG34:AG40" si="47">IF(AC34+AB34/100&gt;AE34+AD34/100,INT(((AC34+AB34/100)-(AE34+AD34/100))),0)</f>
        <v>631171</v>
      </c>
      <c r="AH34" s="349">
        <f t="shared" ref="AH34:AH40" si="48">IF(AC34+AB34/100&lt;AE34+AD34/100,(((AE34+AD34/100)-(AC34+AB34/100))-INT(((AE34+AD34/100)-(AC34+AB34/100))))*100,0)</f>
        <v>0</v>
      </c>
      <c r="AI34" s="357">
        <f t="shared" ref="AI34:AI40" si="49">IF(AC34+AB34/100&lt;AE34+AD34/100,INT(((AE34+AD34/100)-(AC34+AB34/100))),0)</f>
        <v>0</v>
      </c>
    </row>
    <row r="35" spans="1:35" s="365" customFormat="1" ht="29.15" customHeight="1">
      <c r="A35" s="366">
        <f t="shared" si="36"/>
        <v>0</v>
      </c>
      <c r="B35" s="367">
        <f t="shared" si="37"/>
        <v>0</v>
      </c>
      <c r="C35" s="366">
        <f>'ع(م3)'!A35</f>
        <v>0</v>
      </c>
      <c r="D35" s="367">
        <f>'ع(م3)'!B35</f>
        <v>0</v>
      </c>
      <c r="E35" s="368">
        <f>(SUM(ع10!F35,ع10!E35%,ع11!F35,ع11!E35%,ع12!F35,ع12!E35%)-F35)*100</f>
        <v>0</v>
      </c>
      <c r="F35" s="370">
        <f>INT(SUM(ع10!F35,ع10!E35%,ع11!F35,ع11!E35%,ع12!F35,ع12!E35%))</f>
        <v>0</v>
      </c>
      <c r="G35" s="348"/>
      <c r="H35" s="335" t="s">
        <v>82</v>
      </c>
      <c r="I35" s="334"/>
      <c r="J35" s="368">
        <f>(SUM(ع10!K35,ع10!J35%,ع11!K35,ع11!J35%,ع12!K35,ع12!J35%)-K35)*100</f>
        <v>0</v>
      </c>
      <c r="K35" s="369">
        <f>INT(SUM(ع10!K35,ع10!J35%,ع11!K35,ع11!J35%,ع12!K35,ع12!J35%))</f>
        <v>0</v>
      </c>
      <c r="L35" s="366">
        <f>'ع(م3)'!N35</f>
        <v>0</v>
      </c>
      <c r="M35" s="367">
        <f>'ع(م3)'!O35</f>
        <v>0</v>
      </c>
      <c r="N35" s="366">
        <f t="shared" si="38"/>
        <v>0</v>
      </c>
      <c r="O35" s="372">
        <f t="shared" si="39"/>
        <v>0</v>
      </c>
      <c r="P35" s="358"/>
      <c r="Q35" s="342"/>
      <c r="R35" s="335" t="str">
        <f t="shared" si="35"/>
        <v xml:space="preserve">حساب إلتزامات سلع وخدمات وممتلكات </v>
      </c>
      <c r="S35" s="368">
        <f>'ع(م3)'!AF35</f>
        <v>0</v>
      </c>
      <c r="T35" s="369">
        <f>'ع(م3)'!AG35</f>
        <v>0</v>
      </c>
      <c r="U35" s="368">
        <f>'ع(م3)'!AH35</f>
        <v>0</v>
      </c>
      <c r="V35" s="412">
        <f>'ع(م3)'!AI35</f>
        <v>0</v>
      </c>
      <c r="W35" s="366">
        <f t="shared" si="40"/>
        <v>0</v>
      </c>
      <c r="X35" s="377">
        <f t="shared" si="40"/>
        <v>0</v>
      </c>
      <c r="Y35" s="366">
        <f t="shared" si="41"/>
        <v>0</v>
      </c>
      <c r="Z35" s="372">
        <f t="shared" si="41"/>
        <v>0</v>
      </c>
      <c r="AA35" s="342"/>
      <c r="AB35" s="366">
        <f t="shared" si="42"/>
        <v>0</v>
      </c>
      <c r="AC35" s="377">
        <f t="shared" si="43"/>
        <v>0</v>
      </c>
      <c r="AD35" s="366">
        <f t="shared" si="44"/>
        <v>0</v>
      </c>
      <c r="AE35" s="377">
        <f t="shared" si="45"/>
        <v>0</v>
      </c>
      <c r="AF35" s="366">
        <f t="shared" si="46"/>
        <v>0</v>
      </c>
      <c r="AG35" s="377">
        <f t="shared" si="47"/>
        <v>0</v>
      </c>
      <c r="AH35" s="366">
        <f t="shared" si="48"/>
        <v>0</v>
      </c>
      <c r="AI35" s="372">
        <f t="shared" si="49"/>
        <v>0</v>
      </c>
    </row>
    <row r="36" spans="1:35" s="365" customFormat="1" ht="29.15" customHeight="1">
      <c r="A36" s="366">
        <f t="shared" si="36"/>
        <v>0</v>
      </c>
      <c r="B36" s="367">
        <f t="shared" si="37"/>
        <v>0</v>
      </c>
      <c r="C36" s="366">
        <f>'ع(م3)'!A36</f>
        <v>0</v>
      </c>
      <c r="D36" s="367">
        <f>'ع(م3)'!B36</f>
        <v>0</v>
      </c>
      <c r="E36" s="368">
        <f>(SUM(ع10!F36,ع10!E36%,ع11!F36,ع11!E36%,ع12!F36,ع12!E36%)-F36)*100</f>
        <v>0</v>
      </c>
      <c r="F36" s="370">
        <f>INT(SUM(ع10!F36,ع10!E36%,ع11!F36,ع11!E36%,ع12!F36,ع12!E36%))</f>
        <v>0</v>
      </c>
      <c r="G36" s="348"/>
      <c r="H36" s="335" t="s">
        <v>83</v>
      </c>
      <c r="I36" s="334"/>
      <c r="J36" s="368">
        <f>(SUM(ع10!K36,ع10!J36%,ع11!K36,ع11!J36%,ع12!K36,ع12!J36%)-K36)*100</f>
        <v>0</v>
      </c>
      <c r="K36" s="369">
        <f>INT(SUM(ع10!K36,ع10!J36%,ع11!K36,ع11!J36%,ع12!K36,ع12!J36%))</f>
        <v>0</v>
      </c>
      <c r="L36" s="366">
        <f>'ع(م3)'!N36</f>
        <v>0</v>
      </c>
      <c r="M36" s="367">
        <f>'ع(م3)'!O36</f>
        <v>0</v>
      </c>
      <c r="N36" s="366">
        <f t="shared" si="38"/>
        <v>0</v>
      </c>
      <c r="O36" s="372">
        <f t="shared" si="39"/>
        <v>0</v>
      </c>
      <c r="P36" s="358"/>
      <c r="Q36" s="342"/>
      <c r="R36" s="335" t="str">
        <f t="shared" si="35"/>
        <v xml:space="preserve">حساب إلتزامات إكتساب أصول ثابتة </v>
      </c>
      <c r="S36" s="368">
        <f>'ع(م3)'!AF36</f>
        <v>0</v>
      </c>
      <c r="T36" s="369">
        <f>'ع(م3)'!AG36</f>
        <v>0</v>
      </c>
      <c r="U36" s="368">
        <f>'ع(م3)'!AH36</f>
        <v>0</v>
      </c>
      <c r="V36" s="412">
        <f>'ع(م3)'!AI36</f>
        <v>0</v>
      </c>
      <c r="W36" s="366">
        <f t="shared" si="40"/>
        <v>0</v>
      </c>
      <c r="X36" s="377">
        <f t="shared" si="40"/>
        <v>0</v>
      </c>
      <c r="Y36" s="366">
        <f t="shared" si="41"/>
        <v>0</v>
      </c>
      <c r="Z36" s="372">
        <f t="shared" si="41"/>
        <v>0</v>
      </c>
      <c r="AA36" s="342"/>
      <c r="AB36" s="366">
        <f t="shared" si="42"/>
        <v>0</v>
      </c>
      <c r="AC36" s="377">
        <f t="shared" si="43"/>
        <v>0</v>
      </c>
      <c r="AD36" s="366">
        <f t="shared" si="44"/>
        <v>0</v>
      </c>
      <c r="AE36" s="377">
        <f t="shared" si="45"/>
        <v>0</v>
      </c>
      <c r="AF36" s="366">
        <f t="shared" si="46"/>
        <v>0</v>
      </c>
      <c r="AG36" s="377">
        <f t="shared" si="47"/>
        <v>0</v>
      </c>
      <c r="AH36" s="366">
        <f t="shared" si="48"/>
        <v>0</v>
      </c>
      <c r="AI36" s="372">
        <f t="shared" si="49"/>
        <v>0</v>
      </c>
    </row>
    <row r="37" spans="1:35" s="365" customFormat="1" ht="29.15" customHeight="1">
      <c r="A37" s="366">
        <f t="shared" si="36"/>
        <v>0</v>
      </c>
      <c r="B37" s="367">
        <f t="shared" si="37"/>
        <v>0</v>
      </c>
      <c r="C37" s="366">
        <f>'ع(م3)'!A37</f>
        <v>0</v>
      </c>
      <c r="D37" s="367">
        <f>'ع(م3)'!B37</f>
        <v>0</v>
      </c>
      <c r="E37" s="368">
        <f>(SUM(ع10!F37,ع10!E37%,ع11!F37,ع11!E37%,ع12!F37,ع12!E37%)-F37)*100</f>
        <v>0</v>
      </c>
      <c r="F37" s="370">
        <f>INT(SUM(ع10!F37,ع10!E37%,ع11!F37,ع11!E37%,ع12!F37,ع12!E37%))</f>
        <v>0</v>
      </c>
      <c r="G37" s="348"/>
      <c r="H37" s="335" t="s">
        <v>84</v>
      </c>
      <c r="I37" s="334"/>
      <c r="J37" s="368">
        <f>(SUM(ع10!K37,ع10!J37%,ع11!K37,ع11!J37%,ع12!K37,ع12!J37%)-K37)*100</f>
        <v>0</v>
      </c>
      <c r="K37" s="369">
        <f>INT(SUM(ع10!K37,ع10!J37%,ع11!K37,ع11!J37%,ع12!K37,ع12!J37%))</f>
        <v>0</v>
      </c>
      <c r="L37" s="366">
        <f>'ع(م3)'!N37</f>
        <v>0</v>
      </c>
      <c r="M37" s="367">
        <f>'ع(م3)'!O37</f>
        <v>0</v>
      </c>
      <c r="N37" s="366">
        <f t="shared" si="38"/>
        <v>0</v>
      </c>
      <c r="O37" s="372">
        <f t="shared" si="39"/>
        <v>0</v>
      </c>
      <c r="P37" s="358"/>
      <c r="Q37" s="342"/>
      <c r="R37" s="335" t="str">
        <f t="shared" si="35"/>
        <v xml:space="preserve">حساب إلتزامات إكتساب أصول غير منتجة </v>
      </c>
      <c r="S37" s="368">
        <f>'ع(م3)'!AF37</f>
        <v>0</v>
      </c>
      <c r="T37" s="369">
        <f>'ع(م3)'!AG37</f>
        <v>0</v>
      </c>
      <c r="U37" s="368">
        <f>'ع(م3)'!AH37</f>
        <v>0</v>
      </c>
      <c r="V37" s="412">
        <f>'ع(م3)'!AI37</f>
        <v>0</v>
      </c>
      <c r="W37" s="366">
        <f t="shared" si="40"/>
        <v>0</v>
      </c>
      <c r="X37" s="377">
        <f t="shared" si="40"/>
        <v>0</v>
      </c>
      <c r="Y37" s="366">
        <f t="shared" si="41"/>
        <v>0</v>
      </c>
      <c r="Z37" s="372">
        <f t="shared" si="41"/>
        <v>0</v>
      </c>
      <c r="AA37" s="342"/>
      <c r="AB37" s="366">
        <f t="shared" si="42"/>
        <v>0</v>
      </c>
      <c r="AC37" s="377">
        <f t="shared" si="43"/>
        <v>0</v>
      </c>
      <c r="AD37" s="366">
        <f t="shared" si="44"/>
        <v>0</v>
      </c>
      <c r="AE37" s="377">
        <f t="shared" si="45"/>
        <v>0</v>
      </c>
      <c r="AF37" s="366">
        <f t="shared" si="46"/>
        <v>0</v>
      </c>
      <c r="AG37" s="377">
        <f t="shared" si="47"/>
        <v>0</v>
      </c>
      <c r="AH37" s="366">
        <f t="shared" si="48"/>
        <v>0</v>
      </c>
      <c r="AI37" s="372">
        <f t="shared" si="49"/>
        <v>0</v>
      </c>
    </row>
    <row r="38" spans="1:35" s="365" customFormat="1" ht="29.15" customHeight="1">
      <c r="A38" s="366">
        <f t="shared" si="36"/>
        <v>0</v>
      </c>
      <c r="B38" s="367">
        <f t="shared" si="37"/>
        <v>0</v>
      </c>
      <c r="C38" s="366">
        <f>'ع(م3)'!A38</f>
        <v>0</v>
      </c>
      <c r="D38" s="367">
        <f>'ع(م3)'!B38</f>
        <v>0</v>
      </c>
      <c r="E38" s="368">
        <f>(SUM(ع10!F38,ع10!E38%,ع11!F38,ع11!E38%,ع12!F38,ع12!E38%)-F38)*100</f>
        <v>0</v>
      </c>
      <c r="F38" s="370">
        <f>INT(SUM(ع10!F38,ع10!E38%,ع11!F38,ع11!E38%,ع12!F38,ع12!E38%))</f>
        <v>0</v>
      </c>
      <c r="G38" s="348"/>
      <c r="H38" s="335" t="s">
        <v>85</v>
      </c>
      <c r="I38" s="334"/>
      <c r="J38" s="368">
        <f>(SUM(ع10!K38,ع10!J38%,ع11!K38,ع11!J38%,ع12!K38,ع12!J38%)-K38)*100</f>
        <v>0</v>
      </c>
      <c r="K38" s="369">
        <f>INT(SUM(ع10!K38,ع10!J38%,ع11!K38,ع11!J38%,ع12!K38,ع12!J38%))</f>
        <v>0</v>
      </c>
      <c r="L38" s="366">
        <f>'ع(م3)'!N38</f>
        <v>0</v>
      </c>
      <c r="M38" s="367">
        <f>'ع(م3)'!O38</f>
        <v>0</v>
      </c>
      <c r="N38" s="366">
        <f t="shared" si="38"/>
        <v>0</v>
      </c>
      <c r="O38" s="372">
        <f t="shared" si="39"/>
        <v>0</v>
      </c>
      <c r="P38" s="358"/>
      <c r="Q38" s="342"/>
      <c r="R38" s="335" t="str">
        <f t="shared" si="35"/>
        <v xml:space="preserve">حساب تسوية الموارد المحصلة مقدماً </v>
      </c>
      <c r="S38" s="368">
        <f>'ع(م3)'!AF38</f>
        <v>0</v>
      </c>
      <c r="T38" s="369">
        <f>'ع(م3)'!AG38</f>
        <v>0</v>
      </c>
      <c r="U38" s="368">
        <f>'ع(م3)'!AH38</f>
        <v>0</v>
      </c>
      <c r="V38" s="412">
        <f>'ع(م3)'!AI38</f>
        <v>0</v>
      </c>
      <c r="W38" s="366">
        <f t="shared" si="40"/>
        <v>0</v>
      </c>
      <c r="X38" s="377">
        <f t="shared" si="40"/>
        <v>0</v>
      </c>
      <c r="Y38" s="366">
        <f t="shared" si="41"/>
        <v>0</v>
      </c>
      <c r="Z38" s="372">
        <f t="shared" si="41"/>
        <v>0</v>
      </c>
      <c r="AA38" s="342"/>
      <c r="AB38" s="366">
        <f t="shared" si="42"/>
        <v>0</v>
      </c>
      <c r="AC38" s="377">
        <f t="shared" si="43"/>
        <v>0</v>
      </c>
      <c r="AD38" s="366">
        <f t="shared" si="44"/>
        <v>0</v>
      </c>
      <c r="AE38" s="377">
        <f t="shared" si="45"/>
        <v>0</v>
      </c>
      <c r="AF38" s="366">
        <f t="shared" si="46"/>
        <v>0</v>
      </c>
      <c r="AG38" s="377">
        <f t="shared" si="47"/>
        <v>0</v>
      </c>
      <c r="AH38" s="366">
        <f t="shared" si="48"/>
        <v>0</v>
      </c>
      <c r="AI38" s="372">
        <f t="shared" si="49"/>
        <v>0</v>
      </c>
    </row>
    <row r="39" spans="1:35" s="365" customFormat="1" ht="29.15" customHeight="1">
      <c r="A39" s="366">
        <f t="shared" si="36"/>
        <v>0</v>
      </c>
      <c r="B39" s="367">
        <f t="shared" si="37"/>
        <v>0</v>
      </c>
      <c r="C39" s="366">
        <f>'ع(م3)'!A39</f>
        <v>0</v>
      </c>
      <c r="D39" s="367">
        <f>'ع(م3)'!B39</f>
        <v>0</v>
      </c>
      <c r="E39" s="368">
        <f>(SUM(ع10!F39,ع10!E39%,ع11!F39,ع11!E39%,ع12!F39,ع12!E39%)-F39)*100</f>
        <v>0</v>
      </c>
      <c r="F39" s="370">
        <f>INT(SUM(ع10!F39,ع10!E39%,ع11!F39,ع11!E39%,ع12!F39,ع12!E39%))</f>
        <v>0</v>
      </c>
      <c r="G39" s="348"/>
      <c r="H39" s="335" t="s">
        <v>86</v>
      </c>
      <c r="I39" s="334"/>
      <c r="J39" s="368">
        <f>(SUM(ع10!K39,ع10!J39%,ع11!K39,ع11!J39%,ع12!K39,ع12!J39%)-K39)*100</f>
        <v>0</v>
      </c>
      <c r="K39" s="369">
        <f>INT(SUM(ع10!K39,ع10!J39%,ع11!K39,ع11!J39%,ع12!K39,ع12!J39%))</f>
        <v>0</v>
      </c>
      <c r="L39" s="366">
        <f>'ع(م3)'!N39</f>
        <v>0</v>
      </c>
      <c r="M39" s="367">
        <f>'ع(م3)'!O39</f>
        <v>0</v>
      </c>
      <c r="N39" s="366">
        <f t="shared" si="38"/>
        <v>0</v>
      </c>
      <c r="O39" s="372">
        <f t="shared" si="39"/>
        <v>0</v>
      </c>
      <c r="P39" s="358"/>
      <c r="Q39" s="342"/>
      <c r="R39" s="335" t="str">
        <f t="shared" si="35"/>
        <v xml:space="preserve">حساب الموارد المستحقة </v>
      </c>
      <c r="S39" s="368">
        <f>'ع(م3)'!AF39</f>
        <v>0</v>
      </c>
      <c r="T39" s="369">
        <f>'ع(م3)'!AG39</f>
        <v>0</v>
      </c>
      <c r="U39" s="368">
        <f>'ع(م3)'!AH39</f>
        <v>0</v>
      </c>
      <c r="V39" s="412">
        <f>'ع(م3)'!AI39</f>
        <v>0</v>
      </c>
      <c r="W39" s="366">
        <f t="shared" si="40"/>
        <v>0</v>
      </c>
      <c r="X39" s="377">
        <f t="shared" si="40"/>
        <v>0</v>
      </c>
      <c r="Y39" s="366">
        <f t="shared" si="41"/>
        <v>0</v>
      </c>
      <c r="Z39" s="372">
        <f t="shared" si="41"/>
        <v>0</v>
      </c>
      <c r="AA39" s="342"/>
      <c r="AB39" s="366">
        <f t="shared" si="42"/>
        <v>0</v>
      </c>
      <c r="AC39" s="377">
        <f t="shared" si="43"/>
        <v>0</v>
      </c>
      <c r="AD39" s="366">
        <f t="shared" si="44"/>
        <v>0</v>
      </c>
      <c r="AE39" s="377">
        <f t="shared" si="45"/>
        <v>0</v>
      </c>
      <c r="AF39" s="366">
        <f t="shared" si="46"/>
        <v>0</v>
      </c>
      <c r="AG39" s="377">
        <f t="shared" si="47"/>
        <v>0</v>
      </c>
      <c r="AH39" s="366">
        <f t="shared" si="48"/>
        <v>0</v>
      </c>
      <c r="AI39" s="372">
        <f t="shared" si="49"/>
        <v>0</v>
      </c>
    </row>
    <row r="40" spans="1:35" s="365" customFormat="1" ht="29.15" customHeight="1" thickBot="1">
      <c r="A40" s="366">
        <f t="shared" si="36"/>
        <v>0</v>
      </c>
      <c r="B40" s="367">
        <f t="shared" si="37"/>
        <v>0</v>
      </c>
      <c r="C40" s="366">
        <f>'ع(م3)'!A40</f>
        <v>0</v>
      </c>
      <c r="D40" s="367">
        <f>'ع(م3)'!B40</f>
        <v>0</v>
      </c>
      <c r="E40" s="368">
        <f>(SUM(ع10!F40,ع10!E40%,ع11!F40,ع11!E40%,ع12!F40,ع12!E40%)-F40)*100</f>
        <v>0</v>
      </c>
      <c r="F40" s="370">
        <f>INT(SUM(ع10!F40,ع10!E40%,ع11!F40,ع11!E40%,ع12!F40,ع12!E40%))</f>
        <v>0</v>
      </c>
      <c r="G40" s="348"/>
      <c r="H40" s="335" t="s">
        <v>87</v>
      </c>
      <c r="I40" s="334"/>
      <c r="J40" s="368">
        <f>(SUM(ع10!K40,ع10!J40%,ع11!K40,ع11!J40%,ع12!K40,ع12!J40%)-K40)*100</f>
        <v>0</v>
      </c>
      <c r="K40" s="369">
        <f>INT(SUM(ع10!K40,ع10!J40%,ع11!K40,ع11!J40%,ع12!K40,ع12!J40%))</f>
        <v>0</v>
      </c>
      <c r="L40" s="366">
        <f>'ع(م3)'!N40</f>
        <v>0</v>
      </c>
      <c r="M40" s="367">
        <f>'ع(م3)'!O40</f>
        <v>0</v>
      </c>
      <c r="N40" s="366">
        <f t="shared" si="38"/>
        <v>0</v>
      </c>
      <c r="O40" s="372">
        <f t="shared" si="39"/>
        <v>0</v>
      </c>
      <c r="P40" s="358"/>
      <c r="Q40" s="342"/>
      <c r="R40" s="335" t="str">
        <f t="shared" si="35"/>
        <v xml:space="preserve">حساب النفقات المقدمة عن سلع وخدمات وممتلكات </v>
      </c>
      <c r="S40" s="368">
        <f>'ع(م3)'!AF40</f>
        <v>0</v>
      </c>
      <c r="T40" s="369">
        <f>'ع(م3)'!AG40</f>
        <v>0</v>
      </c>
      <c r="U40" s="368">
        <f>'ع(م3)'!AH40</f>
        <v>0</v>
      </c>
      <c r="V40" s="412">
        <f>'ع(م3)'!AI40</f>
        <v>0</v>
      </c>
      <c r="W40" s="366">
        <f t="shared" si="40"/>
        <v>0</v>
      </c>
      <c r="X40" s="377">
        <f t="shared" si="40"/>
        <v>0</v>
      </c>
      <c r="Y40" s="366">
        <f t="shared" si="41"/>
        <v>0</v>
      </c>
      <c r="Z40" s="372">
        <f t="shared" si="41"/>
        <v>0</v>
      </c>
      <c r="AA40" s="342"/>
      <c r="AB40" s="366">
        <f t="shared" si="42"/>
        <v>0</v>
      </c>
      <c r="AC40" s="377">
        <f t="shared" si="43"/>
        <v>0</v>
      </c>
      <c r="AD40" s="366">
        <f t="shared" si="44"/>
        <v>0</v>
      </c>
      <c r="AE40" s="377">
        <f t="shared" si="45"/>
        <v>0</v>
      </c>
      <c r="AF40" s="366">
        <f t="shared" si="46"/>
        <v>0</v>
      </c>
      <c r="AG40" s="377">
        <f t="shared" si="47"/>
        <v>0</v>
      </c>
      <c r="AH40" s="366">
        <f t="shared" si="48"/>
        <v>0</v>
      </c>
      <c r="AI40" s="372">
        <f t="shared" si="49"/>
        <v>0</v>
      </c>
    </row>
    <row r="41" spans="1:35" s="365" customFormat="1" ht="29.15" customHeight="1" thickTop="1" thickBot="1">
      <c r="A41" s="338">
        <f>(SUM(B34:B40)+SUM(A34:A40)%-B41)*100</f>
        <v>0</v>
      </c>
      <c r="B41" s="339">
        <f>INT(SUM(B34:B40)+(SUM(A34:A40))%)</f>
        <v>0</v>
      </c>
      <c r="C41" s="338">
        <f>(SUM(D34:D40)+SUM(C34:C40)%-D41)*100</f>
        <v>0</v>
      </c>
      <c r="D41" s="339">
        <f>INT(SUM(D34:D40)+(SUM(C34:C40))%)</f>
        <v>0</v>
      </c>
      <c r="E41" s="338">
        <f>(SUM(F34:F40)+SUM(E34:E40)%-F41)*100</f>
        <v>0</v>
      </c>
      <c r="F41" s="341">
        <f>INT(SUM(F34:F40)+(SUM(E34:E40))%)</f>
        <v>0</v>
      </c>
      <c r="G41" s="348"/>
      <c r="H41" s="389" t="s">
        <v>79</v>
      </c>
      <c r="I41" s="334"/>
      <c r="J41" s="338">
        <f>(SUM(K34:K40)+SUM(J34:J40)%-K41)*100</f>
        <v>0</v>
      </c>
      <c r="K41" s="339">
        <f>INT(SUM(K34:K40)+(SUM(J34:J40))%)</f>
        <v>0</v>
      </c>
      <c r="L41" s="338">
        <f>(SUM(M34:M40)+SUM(L34:L40)%-M41)*100</f>
        <v>0</v>
      </c>
      <c r="M41" s="339">
        <f>INT(SUM(M34:M40)+(SUM(L34:L40))%)</f>
        <v>0</v>
      </c>
      <c r="N41" s="338">
        <f>(SUM(O34:O40)+SUM(N34:N40)%-O41)*100</f>
        <v>0</v>
      </c>
      <c r="O41" s="341">
        <f>INT(SUM(O34:O40)+(SUM(N34:N40))%)</f>
        <v>0</v>
      </c>
      <c r="P41" s="358"/>
      <c r="Q41" s="342"/>
      <c r="R41" s="389" t="s">
        <v>79</v>
      </c>
      <c r="S41" s="338">
        <f>(SUM(T34:T40)+SUM(S34:S40)%-T41)*100</f>
        <v>0</v>
      </c>
      <c r="T41" s="339">
        <f>INT(SUM(T34:T40)+(SUM(S34:S40))%)</f>
        <v>631171</v>
      </c>
      <c r="U41" s="338">
        <f>(SUM(V34:V40)+SUM(U34:U40)%-V41)*100</f>
        <v>0</v>
      </c>
      <c r="V41" s="340">
        <f>INT(SUM(V34:V40)+(SUM(U34:U40))%)</f>
        <v>0</v>
      </c>
      <c r="W41" s="338">
        <f>(SUM(X34:X40)+SUM(W34:W40)%-X41)*100</f>
        <v>0</v>
      </c>
      <c r="X41" s="340">
        <f>INT(SUM(X34:X40)+(SUM(W34:W40))%)</f>
        <v>0</v>
      </c>
      <c r="Y41" s="338">
        <f>(SUM(Z34:Z40)+SUM(Y34:Y40)%-Z41)*100</f>
        <v>0</v>
      </c>
      <c r="Z41" s="341">
        <f>INT(SUM(Z34:Z40)+(SUM(Y34:Y40))%)</f>
        <v>0</v>
      </c>
      <c r="AA41" s="342"/>
      <c r="AB41" s="338">
        <f>(SUM(AC34:AC40)+SUM(AB34:AB40)%-AC41)*100</f>
        <v>0</v>
      </c>
      <c r="AC41" s="339">
        <f>INT(SUM(AC34:AC40)+(SUM(AB34:AB40))%)</f>
        <v>631171</v>
      </c>
      <c r="AD41" s="338">
        <f>(SUM(AE34:AE40)+SUM(AD34:AD40)%-AE41)*100</f>
        <v>0</v>
      </c>
      <c r="AE41" s="340">
        <f>INT(SUM(AE34:AE40)+(SUM(AD34:AD40))%)</f>
        <v>0</v>
      </c>
      <c r="AF41" s="338">
        <f>(SUM(AG34:AG40)+SUM(AF34:AF40)%-AG41)*100</f>
        <v>0</v>
      </c>
      <c r="AG41" s="340">
        <f>INT(SUM(AG34:AG40)+(SUM(AF34:AF40))%)</f>
        <v>631171</v>
      </c>
      <c r="AH41" s="338">
        <f>(SUM(AI34:AI40)+SUM(AH34:AH40)%-AI41)*100</f>
        <v>0</v>
      </c>
      <c r="AI41" s="341">
        <f>INT(SUM(AI34:AI40)+(SUM(AH34:AH40))%)</f>
        <v>0</v>
      </c>
    </row>
    <row r="42" spans="1:35" s="365" customFormat="1" ht="29.15" customHeight="1" thickTop="1" thickBot="1">
      <c r="A42" s="390"/>
      <c r="B42" s="391"/>
      <c r="C42" s="392"/>
      <c r="D42" s="391"/>
      <c r="E42" s="345"/>
      <c r="F42" s="346"/>
      <c r="G42" s="346"/>
      <c r="H42" s="393" t="s">
        <v>88</v>
      </c>
      <c r="I42" s="394"/>
      <c r="J42" s="345"/>
      <c r="K42" s="346"/>
      <c r="L42" s="392"/>
      <c r="M42" s="391"/>
      <c r="N42" s="392"/>
      <c r="O42" s="395"/>
      <c r="P42" s="358"/>
      <c r="Q42" s="342"/>
      <c r="R42" s="396" t="str">
        <f t="shared" ref="R42:R48" si="50">H42</f>
        <v xml:space="preserve">الحسابات الإنتقالية الدائنة  </v>
      </c>
      <c r="S42" s="392"/>
      <c r="T42" s="391"/>
      <c r="U42" s="392"/>
      <c r="V42" s="391"/>
      <c r="W42" s="392"/>
      <c r="X42" s="391"/>
      <c r="Y42" s="392"/>
      <c r="Z42" s="391"/>
      <c r="AA42" s="342"/>
      <c r="AB42" s="392"/>
      <c r="AC42" s="391"/>
      <c r="AD42" s="392"/>
      <c r="AE42" s="391"/>
      <c r="AF42" s="392"/>
      <c r="AG42" s="391"/>
      <c r="AH42" s="392"/>
      <c r="AI42" s="395"/>
    </row>
    <row r="43" spans="1:35" s="365" customFormat="1" ht="29.15" customHeight="1" thickTop="1">
      <c r="A43" s="349">
        <f t="shared" ref="A43:A48" si="51">(SUM(F43,D43)+SUM(E43,C43)%-B43)*100</f>
        <v>0</v>
      </c>
      <c r="B43" s="350">
        <f t="shared" ref="B43:B48" si="52">INT(SUM(F43,D43)+SUM(E43,C43)%)</f>
        <v>0</v>
      </c>
      <c r="C43" s="349">
        <f>'ع(م3)'!A43</f>
        <v>0</v>
      </c>
      <c r="D43" s="350">
        <f>'ع(م3)'!B43</f>
        <v>0</v>
      </c>
      <c r="E43" s="349">
        <f>(SUM(ع10!F43,ع10!E43%,ع11!F43,ع11!E43%,ع12!F43,ع12!E43%)-F43)*100</f>
        <v>0</v>
      </c>
      <c r="F43" s="357">
        <f>INT(SUM(ع10!F43,ع10!E43%,ع11!F43,ع11!E43%,ع12!F43,ع12!E43%))</f>
        <v>0</v>
      </c>
      <c r="G43" s="348"/>
      <c r="H43" s="343" t="s">
        <v>89</v>
      </c>
      <c r="I43" s="334"/>
      <c r="J43" s="349">
        <f>(SUM(ع10!K43,ع10!J43%,ع11!K43,ع11!J43%,ع12!K43,ع12!J43%)-K43)*100</f>
        <v>0</v>
      </c>
      <c r="K43" s="350">
        <f>INT(SUM(ع10!K43,ع10!J43%,ع11!K43,ع11!J43%,ع12!K43,ع12!J43%))</f>
        <v>0</v>
      </c>
      <c r="L43" s="349">
        <f>'ع(م3)'!N43</f>
        <v>0</v>
      </c>
      <c r="M43" s="350">
        <f>'ع(م3)'!O43</f>
        <v>0</v>
      </c>
      <c r="N43" s="349">
        <f t="shared" ref="N43:N48" si="53">(SUM(K43,M43)+SUM(J43,L43)%-O43)*100</f>
        <v>0</v>
      </c>
      <c r="O43" s="357">
        <f t="shared" ref="O43:O48" si="54">INT(SUM(K43,M43)+SUM(J43,L43)%)</f>
        <v>0</v>
      </c>
      <c r="P43" s="358"/>
      <c r="Q43" s="342"/>
      <c r="R43" s="343" t="str">
        <f t="shared" si="50"/>
        <v xml:space="preserve">حساب مرتجع الأجور </v>
      </c>
      <c r="S43" s="351">
        <f>'ع(م3)'!AF43</f>
        <v>0</v>
      </c>
      <c r="T43" s="421">
        <f>'ع(م3)'!AG43</f>
        <v>0</v>
      </c>
      <c r="U43" s="351">
        <f>'ع(م3)'!AH43</f>
        <v>0</v>
      </c>
      <c r="V43" s="421">
        <f>'ع(م3)'!AI43</f>
        <v>631171</v>
      </c>
      <c r="W43" s="349">
        <f t="shared" ref="W43:X48" si="55">E43</f>
        <v>0</v>
      </c>
      <c r="X43" s="364">
        <f t="shared" si="55"/>
        <v>0</v>
      </c>
      <c r="Y43" s="349">
        <f t="shared" ref="Y43:Z48" si="56">J43</f>
        <v>0</v>
      </c>
      <c r="Z43" s="357">
        <f t="shared" si="56"/>
        <v>0</v>
      </c>
      <c r="AA43" s="342"/>
      <c r="AB43" s="349">
        <f t="shared" ref="AB43:AB48" si="57">(SUM(T43,X43)+SUM(S43,W43)%-AC43)*100</f>
        <v>0</v>
      </c>
      <c r="AC43" s="364">
        <f t="shared" ref="AC43:AC48" si="58">INT(SUM(T43,X43)+SUM(S43,W43)%)</f>
        <v>0</v>
      </c>
      <c r="AD43" s="349">
        <f t="shared" ref="AD43:AD48" si="59">(SUM(V43,Z43)+SUM(U43,Y43)%-AE43)*100</f>
        <v>0</v>
      </c>
      <c r="AE43" s="364">
        <f t="shared" ref="AE43:AE48" si="60">INT(SUM(V43,Z43)+SUM(U43,Y43)%)</f>
        <v>631171</v>
      </c>
      <c r="AF43" s="349">
        <f t="shared" ref="AF43:AF48" si="61">IF(AC43+AB43/100&gt;AE43+AD43/100,(((AC43+AB43/100)-(AE43+AD43/100))-INT(((AC43+AB43/100)-(AE43+AD43/100))))*100,0)</f>
        <v>0</v>
      </c>
      <c r="AG43" s="364">
        <f t="shared" ref="AG43:AG48" si="62">IF(AC43+AB43/100&gt;AE43+AD43/100,INT(((AC43+AB43/100)-(AE43+AD43/100))),0)</f>
        <v>0</v>
      </c>
      <c r="AH43" s="349">
        <f t="shared" ref="AH43:AH48" si="63">IF(AC43+AB43/100&lt;AE43+AD43/100,(((AE43+AD43/100)-(AC43+AB43/100))-INT(((AE43+AD43/100)-(AC43+AB43/100))))*100,0)</f>
        <v>0</v>
      </c>
      <c r="AI43" s="357">
        <f t="shared" ref="AI43:AI48" si="64">IF(AC43+AB43/100&lt;AE43+AD43/100,INT(((AE43+AD43/100)-(AC43+AB43/100))),0)</f>
        <v>631171</v>
      </c>
    </row>
    <row r="44" spans="1:35" s="365" customFormat="1" ht="29.15" customHeight="1">
      <c r="A44" s="366">
        <f t="shared" si="51"/>
        <v>0</v>
      </c>
      <c r="B44" s="367">
        <f t="shared" si="52"/>
        <v>0</v>
      </c>
      <c r="C44" s="366">
        <f>'ع(م3)'!A44</f>
        <v>0</v>
      </c>
      <c r="D44" s="367">
        <f>'ع(م3)'!B44</f>
        <v>0</v>
      </c>
      <c r="E44" s="368">
        <f>(SUM(ع10!F44,ع10!E44%,ع11!F44,ع11!E44%,ع12!F44,ع12!E44%)-F44)*100</f>
        <v>0</v>
      </c>
      <c r="F44" s="370">
        <f>INT(SUM(ع10!F44,ع10!E44%,ع11!F44,ع11!E44%,ع12!F44,ع12!E44%))</f>
        <v>0</v>
      </c>
      <c r="G44" s="348"/>
      <c r="H44" s="335" t="s">
        <v>90</v>
      </c>
      <c r="I44" s="334"/>
      <c r="J44" s="368">
        <f>(SUM(ع10!K44,ع10!J44%,ع11!K44,ع11!J44%,ع12!K44,ع12!J44%)-K44)*100</f>
        <v>0</v>
      </c>
      <c r="K44" s="369">
        <f>INT(SUM(ع10!K44,ع10!J44%,ع11!K44,ع11!J44%,ع12!K44,ع12!J44%))</f>
        <v>0</v>
      </c>
      <c r="L44" s="366">
        <f>'ع(م3)'!N44</f>
        <v>0</v>
      </c>
      <c r="M44" s="367">
        <f>'ع(م3)'!O44</f>
        <v>0</v>
      </c>
      <c r="N44" s="366">
        <f t="shared" si="53"/>
        <v>0</v>
      </c>
      <c r="O44" s="372">
        <f t="shared" si="54"/>
        <v>0</v>
      </c>
      <c r="P44" s="358"/>
      <c r="Q44" s="342"/>
      <c r="R44" s="335" t="str">
        <f t="shared" si="50"/>
        <v xml:space="preserve">حساب التأمينات المتنوعة </v>
      </c>
      <c r="S44" s="368">
        <f>'ع(م3)'!AF44</f>
        <v>0</v>
      </c>
      <c r="T44" s="412">
        <f>'ع(م3)'!AG44</f>
        <v>0</v>
      </c>
      <c r="U44" s="368">
        <f>'ع(م3)'!AH44</f>
        <v>0</v>
      </c>
      <c r="V44" s="412">
        <f>'ع(م3)'!AI44</f>
        <v>0</v>
      </c>
      <c r="W44" s="366">
        <f t="shared" si="55"/>
        <v>0</v>
      </c>
      <c r="X44" s="377">
        <f t="shared" si="55"/>
        <v>0</v>
      </c>
      <c r="Y44" s="366">
        <f t="shared" si="56"/>
        <v>0</v>
      </c>
      <c r="Z44" s="372">
        <f t="shared" si="56"/>
        <v>0</v>
      </c>
      <c r="AA44" s="342"/>
      <c r="AB44" s="366">
        <f t="shared" si="57"/>
        <v>0</v>
      </c>
      <c r="AC44" s="377">
        <f t="shared" si="58"/>
        <v>0</v>
      </c>
      <c r="AD44" s="366">
        <f t="shared" si="59"/>
        <v>0</v>
      </c>
      <c r="AE44" s="377">
        <f t="shared" si="60"/>
        <v>0</v>
      </c>
      <c r="AF44" s="366">
        <f t="shared" si="61"/>
        <v>0</v>
      </c>
      <c r="AG44" s="377">
        <f t="shared" si="62"/>
        <v>0</v>
      </c>
      <c r="AH44" s="366">
        <f t="shared" si="63"/>
        <v>0</v>
      </c>
      <c r="AI44" s="372">
        <f t="shared" si="64"/>
        <v>0</v>
      </c>
    </row>
    <row r="45" spans="1:35" s="365" customFormat="1" ht="29.15" customHeight="1">
      <c r="A45" s="366">
        <f t="shared" si="51"/>
        <v>0</v>
      </c>
      <c r="B45" s="367">
        <f t="shared" si="52"/>
        <v>37444048</v>
      </c>
      <c r="C45" s="366">
        <f>'ع(م3)'!A45</f>
        <v>0</v>
      </c>
      <c r="D45" s="367">
        <f>'ع(م3)'!B45</f>
        <v>37444048</v>
      </c>
      <c r="E45" s="368">
        <f>(SUM(ع10!F45,ع10!E45%,ع11!F45,ع11!E45%,ع12!F45,ع12!E45%)-F45)*100</f>
        <v>0</v>
      </c>
      <c r="F45" s="370">
        <f>INT(SUM(ع10!F45,ع10!E45%,ع11!F45,ع11!E45%,ع12!F45,ع12!E45%))</f>
        <v>0</v>
      </c>
      <c r="G45" s="348"/>
      <c r="H45" s="335" t="s">
        <v>91</v>
      </c>
      <c r="I45" s="334"/>
      <c r="J45" s="368">
        <f>(SUM(ع10!K45,ع10!J45%,ع11!K45,ع11!J45%,ع12!K45,ع12!J45%)-K45)*100</f>
        <v>0</v>
      </c>
      <c r="K45" s="369">
        <f>INT(SUM(ع10!K45,ع10!J45%,ع11!K45,ع11!J45%,ع12!K45,ع12!J45%))</f>
        <v>0</v>
      </c>
      <c r="L45" s="366">
        <f>'ع(م3)'!N45</f>
        <v>0</v>
      </c>
      <c r="M45" s="367">
        <f>'ع(م3)'!O45</f>
        <v>37444048</v>
      </c>
      <c r="N45" s="366">
        <f t="shared" si="53"/>
        <v>0</v>
      </c>
      <c r="O45" s="372">
        <f t="shared" si="54"/>
        <v>37444048</v>
      </c>
      <c r="P45" s="358"/>
      <c r="Q45" s="342"/>
      <c r="R45" s="335" t="str">
        <f t="shared" si="50"/>
        <v xml:space="preserve">حساب المبالغ الدائنة المحصلة للغير </v>
      </c>
      <c r="S45" s="368">
        <f>'ع(م3)'!AF45</f>
        <v>0</v>
      </c>
      <c r="T45" s="412">
        <f>'ع(م3)'!AG45</f>
        <v>0</v>
      </c>
      <c r="U45" s="368">
        <f>'ع(م3)'!AH45</f>
        <v>0</v>
      </c>
      <c r="V45" s="412">
        <f>'ع(م3)'!AI45</f>
        <v>0</v>
      </c>
      <c r="W45" s="366">
        <f t="shared" si="55"/>
        <v>0</v>
      </c>
      <c r="X45" s="377">
        <f t="shared" si="55"/>
        <v>0</v>
      </c>
      <c r="Y45" s="366">
        <f t="shared" si="56"/>
        <v>0</v>
      </c>
      <c r="Z45" s="372">
        <f t="shared" si="56"/>
        <v>0</v>
      </c>
      <c r="AA45" s="342"/>
      <c r="AB45" s="366">
        <f t="shared" si="57"/>
        <v>0</v>
      </c>
      <c r="AC45" s="377">
        <f t="shared" si="58"/>
        <v>0</v>
      </c>
      <c r="AD45" s="366">
        <f t="shared" si="59"/>
        <v>0</v>
      </c>
      <c r="AE45" s="377">
        <f t="shared" si="60"/>
        <v>0</v>
      </c>
      <c r="AF45" s="366">
        <f t="shared" si="61"/>
        <v>0</v>
      </c>
      <c r="AG45" s="377">
        <f t="shared" si="62"/>
        <v>0</v>
      </c>
      <c r="AH45" s="366">
        <f t="shared" si="63"/>
        <v>0</v>
      </c>
      <c r="AI45" s="372">
        <f t="shared" si="64"/>
        <v>0</v>
      </c>
    </row>
    <row r="46" spans="1:35" s="365" customFormat="1" ht="29.15" customHeight="1">
      <c r="A46" s="366">
        <f t="shared" si="51"/>
        <v>0</v>
      </c>
      <c r="B46" s="367">
        <f t="shared" si="52"/>
        <v>0</v>
      </c>
      <c r="C46" s="366">
        <f>'ع(م3)'!A46</f>
        <v>0</v>
      </c>
      <c r="D46" s="367">
        <f>'ع(م3)'!B46</f>
        <v>0</v>
      </c>
      <c r="E46" s="368">
        <f>(SUM(ع10!F46,ع10!E46%,ع11!F46,ع11!E46%,ع12!F46,ع12!E46%)-F46)*100</f>
        <v>0</v>
      </c>
      <c r="F46" s="370">
        <f>INT(SUM(ع10!F46,ع10!E46%,ع11!F46,ع11!E46%,ع12!F46,ع12!E46%))</f>
        <v>0</v>
      </c>
      <c r="G46" s="348"/>
      <c r="H46" s="335" t="s">
        <v>92</v>
      </c>
      <c r="I46" s="334"/>
      <c r="J46" s="368">
        <f>(SUM(ع10!K46,ع10!J46%,ع11!K46,ع11!J46%,ع12!K46,ع12!J46%)-K46)*100</f>
        <v>0</v>
      </c>
      <c r="K46" s="369">
        <f>INT(SUM(ع10!K46,ع10!J46%,ع11!K46,ع11!J46%,ع12!K46,ع12!J46%))</f>
        <v>0</v>
      </c>
      <c r="L46" s="366">
        <f>'ع(م3)'!N46</f>
        <v>0</v>
      </c>
      <c r="M46" s="367">
        <f>'ع(م3)'!O46</f>
        <v>0</v>
      </c>
      <c r="N46" s="366">
        <f t="shared" si="53"/>
        <v>0</v>
      </c>
      <c r="O46" s="372">
        <f t="shared" si="54"/>
        <v>0</v>
      </c>
      <c r="P46" s="358"/>
      <c r="Q46" s="342"/>
      <c r="R46" s="335" t="str">
        <f t="shared" si="50"/>
        <v xml:space="preserve">حساب دائنون إلتزامات قائمة </v>
      </c>
      <c r="S46" s="368">
        <f>'ع(م3)'!AF46</f>
        <v>0</v>
      </c>
      <c r="T46" s="412">
        <f>'ع(م3)'!AG46</f>
        <v>0</v>
      </c>
      <c r="U46" s="368">
        <f>'ع(م3)'!AH46</f>
        <v>0</v>
      </c>
      <c r="V46" s="412">
        <f>'ع(م3)'!AI46</f>
        <v>0</v>
      </c>
      <c r="W46" s="366">
        <f t="shared" si="55"/>
        <v>0</v>
      </c>
      <c r="X46" s="377">
        <f t="shared" si="55"/>
        <v>0</v>
      </c>
      <c r="Y46" s="366">
        <f t="shared" si="56"/>
        <v>0</v>
      </c>
      <c r="Z46" s="372">
        <f t="shared" si="56"/>
        <v>0</v>
      </c>
      <c r="AA46" s="342"/>
      <c r="AB46" s="366">
        <f t="shared" si="57"/>
        <v>0</v>
      </c>
      <c r="AC46" s="377">
        <f t="shared" si="58"/>
        <v>0</v>
      </c>
      <c r="AD46" s="366">
        <f t="shared" si="59"/>
        <v>0</v>
      </c>
      <c r="AE46" s="377">
        <f t="shared" si="60"/>
        <v>0</v>
      </c>
      <c r="AF46" s="366">
        <f t="shared" si="61"/>
        <v>0</v>
      </c>
      <c r="AG46" s="377">
        <f t="shared" si="62"/>
        <v>0</v>
      </c>
      <c r="AH46" s="366">
        <f t="shared" si="63"/>
        <v>0</v>
      </c>
      <c r="AI46" s="372">
        <f t="shared" si="64"/>
        <v>0</v>
      </c>
    </row>
    <row r="47" spans="1:35" s="365" customFormat="1" ht="29.15" customHeight="1">
      <c r="A47" s="366">
        <f t="shared" si="51"/>
        <v>0</v>
      </c>
      <c r="B47" s="367">
        <f t="shared" si="52"/>
        <v>0</v>
      </c>
      <c r="C47" s="366">
        <f>'ع(م3)'!A47</f>
        <v>0</v>
      </c>
      <c r="D47" s="367">
        <f>'ع(م3)'!B47</f>
        <v>0</v>
      </c>
      <c r="E47" s="368">
        <f>(SUM(ع10!F47,ع10!E47%,ع11!F47,ع11!E47%,ع12!F47,ع12!E47%)-F47)*100</f>
        <v>0</v>
      </c>
      <c r="F47" s="370">
        <f>INT(SUM(ع10!F47,ع10!E47%,ع11!F47,ع11!E47%,ع12!F47,ع12!E47%))</f>
        <v>0</v>
      </c>
      <c r="G47" s="348"/>
      <c r="H47" s="335" t="s">
        <v>93</v>
      </c>
      <c r="I47" s="334"/>
      <c r="J47" s="368">
        <f>(SUM(ع10!K47,ع10!J47%,ع11!K47,ع11!J47%,ع12!K47,ع12!J47%)-K47)*100</f>
        <v>0</v>
      </c>
      <c r="K47" s="369">
        <f>INT(SUM(ع10!K47,ع10!J47%,ع11!K47,ع11!J47%,ع12!K47,ع12!J47%))</f>
        <v>0</v>
      </c>
      <c r="L47" s="366">
        <f>'ع(م3)'!N47</f>
        <v>0</v>
      </c>
      <c r="M47" s="367">
        <f>'ع(م3)'!O47</f>
        <v>0</v>
      </c>
      <c r="N47" s="366">
        <f t="shared" si="53"/>
        <v>0</v>
      </c>
      <c r="O47" s="372">
        <f t="shared" si="54"/>
        <v>0</v>
      </c>
      <c r="P47" s="358"/>
      <c r="Q47" s="342"/>
      <c r="R47" s="335" t="str">
        <f t="shared" si="50"/>
        <v>حساب الموارد المحصلة مقدماً</v>
      </c>
      <c r="S47" s="368">
        <f>'ع(م3)'!AF47</f>
        <v>0</v>
      </c>
      <c r="T47" s="412">
        <f>'ع(م3)'!AG47</f>
        <v>0</v>
      </c>
      <c r="U47" s="368">
        <f>'ع(م3)'!AH47</f>
        <v>0</v>
      </c>
      <c r="V47" s="412">
        <f>'ع(م3)'!AI47</f>
        <v>0</v>
      </c>
      <c r="W47" s="366">
        <f t="shared" si="55"/>
        <v>0</v>
      </c>
      <c r="X47" s="377">
        <f t="shared" si="55"/>
        <v>0</v>
      </c>
      <c r="Y47" s="366">
        <f t="shared" si="56"/>
        <v>0</v>
      </c>
      <c r="Z47" s="372">
        <f t="shared" si="56"/>
        <v>0</v>
      </c>
      <c r="AA47" s="342"/>
      <c r="AB47" s="366">
        <f t="shared" si="57"/>
        <v>0</v>
      </c>
      <c r="AC47" s="377">
        <f t="shared" si="58"/>
        <v>0</v>
      </c>
      <c r="AD47" s="366">
        <f t="shared" si="59"/>
        <v>0</v>
      </c>
      <c r="AE47" s="377">
        <f t="shared" si="60"/>
        <v>0</v>
      </c>
      <c r="AF47" s="366">
        <f t="shared" si="61"/>
        <v>0</v>
      </c>
      <c r="AG47" s="377">
        <f t="shared" si="62"/>
        <v>0</v>
      </c>
      <c r="AH47" s="366">
        <f t="shared" si="63"/>
        <v>0</v>
      </c>
      <c r="AI47" s="372">
        <f t="shared" si="64"/>
        <v>0</v>
      </c>
    </row>
    <row r="48" spans="1:35" s="365" customFormat="1" ht="29.15" customHeight="1" thickBot="1">
      <c r="A48" s="366">
        <f t="shared" si="51"/>
        <v>0</v>
      </c>
      <c r="B48" s="367">
        <f t="shared" si="52"/>
        <v>0</v>
      </c>
      <c r="C48" s="366">
        <f>'ع(م3)'!A48</f>
        <v>0</v>
      </c>
      <c r="D48" s="367">
        <f>'ع(م3)'!B48</f>
        <v>0</v>
      </c>
      <c r="E48" s="368">
        <f>(SUM(ع10!F48,ع10!E48%,ع11!F48,ع11!E48%,ع12!F48,ع12!E48%)-F48)*100</f>
        <v>0</v>
      </c>
      <c r="F48" s="370">
        <f>INT(SUM(ع10!F48,ع10!E48%,ع11!F48,ع11!E48%,ع12!F48,ع12!E48%))</f>
        <v>0</v>
      </c>
      <c r="G48" s="348"/>
      <c r="H48" s="335" t="s">
        <v>94</v>
      </c>
      <c r="I48" s="334"/>
      <c r="J48" s="368">
        <f>(SUM(ع10!K48,ع10!J48%,ع11!K48,ع11!J48%,ع12!K48,ع12!J48%)-K48)*100</f>
        <v>0</v>
      </c>
      <c r="K48" s="369">
        <f>INT(SUM(ع10!K48,ع10!J48%,ع11!K48,ع11!J48%,ع12!K48,ع12!J48%))</f>
        <v>0</v>
      </c>
      <c r="L48" s="366">
        <f>'ع(م3)'!N48</f>
        <v>0</v>
      </c>
      <c r="M48" s="367">
        <f>'ع(م3)'!O48</f>
        <v>0</v>
      </c>
      <c r="N48" s="366">
        <f t="shared" si="53"/>
        <v>0</v>
      </c>
      <c r="O48" s="372">
        <f t="shared" si="54"/>
        <v>0</v>
      </c>
      <c r="P48" s="358"/>
      <c r="Q48" s="342"/>
      <c r="R48" s="335" t="str">
        <f t="shared" si="50"/>
        <v xml:space="preserve">حساب تسوية المستحقات والمقدمات المدينة </v>
      </c>
      <c r="S48" s="368">
        <f>'ع(م3)'!AF48</f>
        <v>0</v>
      </c>
      <c r="T48" s="412">
        <f>'ع(م3)'!AG48</f>
        <v>0</v>
      </c>
      <c r="U48" s="368">
        <f>'ع(م3)'!AH48</f>
        <v>0</v>
      </c>
      <c r="V48" s="412">
        <f>'ع(م3)'!AI48</f>
        <v>0</v>
      </c>
      <c r="W48" s="366">
        <f t="shared" si="55"/>
        <v>0</v>
      </c>
      <c r="X48" s="377">
        <f t="shared" si="55"/>
        <v>0</v>
      </c>
      <c r="Y48" s="366">
        <f t="shared" si="56"/>
        <v>0</v>
      </c>
      <c r="Z48" s="372">
        <f t="shared" si="56"/>
        <v>0</v>
      </c>
      <c r="AA48" s="342"/>
      <c r="AB48" s="366">
        <f t="shared" si="57"/>
        <v>0</v>
      </c>
      <c r="AC48" s="377">
        <f t="shared" si="58"/>
        <v>0</v>
      </c>
      <c r="AD48" s="366">
        <f t="shared" si="59"/>
        <v>0</v>
      </c>
      <c r="AE48" s="377">
        <f t="shared" si="60"/>
        <v>0</v>
      </c>
      <c r="AF48" s="366">
        <f t="shared" si="61"/>
        <v>0</v>
      </c>
      <c r="AG48" s="377">
        <f t="shared" si="62"/>
        <v>0</v>
      </c>
      <c r="AH48" s="366">
        <f t="shared" si="63"/>
        <v>0</v>
      </c>
      <c r="AI48" s="372">
        <f t="shared" si="64"/>
        <v>0</v>
      </c>
    </row>
    <row r="49" spans="1:35" s="365" customFormat="1" ht="29.15" customHeight="1" thickTop="1" thickBot="1">
      <c r="A49" s="338">
        <f>(SUM(B43:B48)+SUM(A43:A48)%-B49)*100</f>
        <v>0</v>
      </c>
      <c r="B49" s="339">
        <f>INT(SUM(B43:B48)+(SUM(A43:A48))%)</f>
        <v>37444048</v>
      </c>
      <c r="C49" s="338">
        <f>(SUM(D43:D48)+SUM(C43:C48)%-D49)*100</f>
        <v>0</v>
      </c>
      <c r="D49" s="339">
        <f>INT(SUM(D43:D48)+(SUM(C43:C48))%)</f>
        <v>37444048</v>
      </c>
      <c r="E49" s="338">
        <f>(SUM(F43:F48)+SUM(E43:E48)%-F49)*100</f>
        <v>0</v>
      </c>
      <c r="F49" s="341">
        <f>INT(SUM(F43:F48)+(SUM(E43:E48))%)</f>
        <v>0</v>
      </c>
      <c r="G49" s="348"/>
      <c r="H49" s="389" t="s">
        <v>79</v>
      </c>
      <c r="I49" s="334"/>
      <c r="J49" s="338">
        <f>(SUM(K43:K48)+SUM(J43:J48)%-K49)*100</f>
        <v>0</v>
      </c>
      <c r="K49" s="339">
        <f>INT(SUM(K43:K48)+(SUM(J43:J48))%)</f>
        <v>0</v>
      </c>
      <c r="L49" s="338">
        <f>(SUM(M43:M48)+SUM(L43:L48)%-M49)*100</f>
        <v>0</v>
      </c>
      <c r="M49" s="339">
        <f>INT(SUM(M43:M48)+(SUM(L43:L48))%)</f>
        <v>37444048</v>
      </c>
      <c r="N49" s="338">
        <f>(SUM(O43:O48)+SUM(N43:N48)%-O49)*100</f>
        <v>0</v>
      </c>
      <c r="O49" s="341">
        <f>INT(SUM(O43:O48)+(SUM(N43:N48))%)</f>
        <v>37444048</v>
      </c>
      <c r="P49" s="358"/>
      <c r="Q49" s="342"/>
      <c r="R49" s="389" t="s">
        <v>79</v>
      </c>
      <c r="S49" s="338">
        <f>(SUM(T43:T48)+SUM(S43:S48)%-T49)*100</f>
        <v>0</v>
      </c>
      <c r="T49" s="339">
        <f>INT(SUM(T43:T48)+(SUM(S43:S48))%)</f>
        <v>0</v>
      </c>
      <c r="U49" s="338">
        <f>(SUM(V43:V48)+SUM(U43:U48)%-V49)*100</f>
        <v>0</v>
      </c>
      <c r="V49" s="340">
        <f>INT(SUM(V43:V48)+(SUM(U43:U48))%)</f>
        <v>631171</v>
      </c>
      <c r="W49" s="338">
        <f>(SUM(X43:X48)+SUM(W43:W48)%-X49)*100</f>
        <v>0</v>
      </c>
      <c r="X49" s="340">
        <f>INT(SUM(X43:X48)+(SUM(W43:W48))%)</f>
        <v>0</v>
      </c>
      <c r="Y49" s="338">
        <f>(SUM(Z43:Z48)+SUM(Y43:Y48)%-Z49)*100</f>
        <v>0</v>
      </c>
      <c r="Z49" s="341">
        <f>INT(SUM(Z43:Z48)+(SUM(Y43:Y48))%)</f>
        <v>0</v>
      </c>
      <c r="AA49" s="342"/>
      <c r="AB49" s="338">
        <f>(SUM(AC43:AC48)+SUM(AB43:AB48)%-AC49)*100</f>
        <v>0</v>
      </c>
      <c r="AC49" s="339">
        <f>INT(SUM(AC43:AC48)+(SUM(AB43:AB48))%)</f>
        <v>0</v>
      </c>
      <c r="AD49" s="338">
        <f>(SUM(AE43:AE48)+SUM(AD43:AD48)%-AE49)*100</f>
        <v>0</v>
      </c>
      <c r="AE49" s="340">
        <f>INT(SUM(AE43:AE48)+(SUM(AD43:AD48))%)</f>
        <v>631171</v>
      </c>
      <c r="AF49" s="338">
        <f>(SUM(AG43:AG48)+SUM(AF43:AF48)%-AG49)*100</f>
        <v>0</v>
      </c>
      <c r="AG49" s="340">
        <f>INT(SUM(AG43:AG48)+(SUM(AF43:AF48))%)</f>
        <v>0</v>
      </c>
      <c r="AH49" s="338">
        <f>(SUM(AI43:AI48)+SUM(AH43:AH48)%-AI49)*100</f>
        <v>0</v>
      </c>
      <c r="AI49" s="341">
        <f>INT(SUM(AI43:AI48)+(SUM(AH43:AH48))%)</f>
        <v>631171</v>
      </c>
    </row>
    <row r="50" spans="1:35" s="365" customFormat="1" ht="29.15" customHeight="1" thickTop="1" thickBot="1">
      <c r="A50" s="408"/>
      <c r="B50" s="346"/>
      <c r="C50" s="345"/>
      <c r="D50" s="346"/>
      <c r="E50" s="345"/>
      <c r="F50" s="346"/>
      <c r="G50" s="346"/>
      <c r="H50" s="409" t="s">
        <v>95</v>
      </c>
      <c r="I50" s="394"/>
      <c r="J50" s="345"/>
      <c r="K50" s="346"/>
      <c r="L50" s="345"/>
      <c r="M50" s="346"/>
      <c r="N50" s="345"/>
      <c r="O50" s="348"/>
      <c r="P50" s="358"/>
      <c r="Q50" s="358"/>
      <c r="R50" s="410" t="str">
        <f t="shared" ref="R50:R60" si="65">H50</f>
        <v xml:space="preserve">الحسابات النظامية </v>
      </c>
      <c r="S50" s="345"/>
      <c r="T50" s="346"/>
      <c r="U50" s="345"/>
      <c r="V50" s="346"/>
      <c r="W50" s="345"/>
      <c r="X50" s="346"/>
      <c r="Y50" s="345"/>
      <c r="Z50" s="346"/>
      <c r="AA50" s="347"/>
      <c r="AB50" s="345"/>
      <c r="AC50" s="346"/>
      <c r="AD50" s="345"/>
      <c r="AE50" s="346"/>
      <c r="AF50" s="345"/>
      <c r="AG50" s="346"/>
      <c r="AH50" s="345"/>
      <c r="AI50" s="348"/>
    </row>
    <row r="51" spans="1:35" s="365" customFormat="1" ht="29.15" customHeight="1" thickTop="1">
      <c r="A51" s="349">
        <f t="shared" ref="A51:A60" si="66">(SUM(F51,D51)+SUM(E51,C51)%-B51)*100</f>
        <v>0</v>
      </c>
      <c r="B51" s="350">
        <f t="shared" ref="B51:B60" si="67">INT(SUM(F51,D51)+SUM(E51,C51)%)</f>
        <v>0</v>
      </c>
      <c r="C51" s="349">
        <f>'ع(م3)'!A51</f>
        <v>0</v>
      </c>
      <c r="D51" s="350">
        <f>'ع(م3)'!B51</f>
        <v>0</v>
      </c>
      <c r="E51" s="351">
        <f>(SUM(ع10!F51,ع10!E51%,ع11!F51,ع11!E51%,ع12!F51,ع12!E51%)-F51)*100</f>
        <v>0</v>
      </c>
      <c r="F51" s="353">
        <f>INT(SUM(ع10!F51,ع10!E51%,ع11!F51,ع11!E51%,ع12!F51,ع12!E51%))</f>
        <v>0</v>
      </c>
      <c r="G51" s="348"/>
      <c r="H51" s="343" t="s">
        <v>96</v>
      </c>
      <c r="I51" s="334"/>
      <c r="J51" s="349">
        <f>(SUM(ع10!K51,ع10!J51%,ع11!K51,ع11!J51%,ع12!K51,ع12!J51%)-K51)*100</f>
        <v>0</v>
      </c>
      <c r="K51" s="350">
        <f>INT(SUM(ع10!K51,ع10!J51%,ع11!K51,ع11!J51%,ع12!K51,ع12!J51%))</f>
        <v>0</v>
      </c>
      <c r="L51" s="349">
        <f>'ع(م3)'!N51</f>
        <v>0</v>
      </c>
      <c r="M51" s="350">
        <f>'ع(م3)'!O51</f>
        <v>0</v>
      </c>
      <c r="N51" s="349">
        <f t="shared" ref="N51:N60" si="68">(SUM(K51,M51)+SUM(J51,L51)%-O51)*100</f>
        <v>0</v>
      </c>
      <c r="O51" s="357">
        <f t="shared" ref="O51:O60" si="69">INT(SUM(K51,M51)+SUM(J51,L51)%)</f>
        <v>0</v>
      </c>
      <c r="P51" s="358"/>
      <c r="Q51" s="342"/>
      <c r="R51" s="343" t="str">
        <f t="shared" si="65"/>
        <v xml:space="preserve">حساب الكفالات </v>
      </c>
      <c r="S51" s="351">
        <f>'ع(م3)'!AF51</f>
        <v>0</v>
      </c>
      <c r="T51" s="421">
        <f>'ع(م3)'!AG51</f>
        <v>0</v>
      </c>
      <c r="U51" s="351">
        <f>'ع(م3)'!AH51</f>
        <v>0</v>
      </c>
      <c r="V51" s="421">
        <f>'ع(م3)'!AI51</f>
        <v>0</v>
      </c>
      <c r="W51" s="349">
        <f t="shared" ref="W51:W60" si="70">E51</f>
        <v>0</v>
      </c>
      <c r="X51" s="364">
        <f t="shared" ref="X51:X60" si="71">F51</f>
        <v>0</v>
      </c>
      <c r="Y51" s="349">
        <f t="shared" ref="Y51:Y60" si="72">J51</f>
        <v>0</v>
      </c>
      <c r="Z51" s="357">
        <f t="shared" ref="Z51:Z60" si="73">K51</f>
        <v>0</v>
      </c>
      <c r="AA51" s="411"/>
      <c r="AB51" s="349">
        <f t="shared" ref="AB51:AB60" si="74">(SUM(T51,X51)+SUM(S51,W51)%-AC51)*100</f>
        <v>0</v>
      </c>
      <c r="AC51" s="364">
        <f t="shared" ref="AC51:AC60" si="75">INT(SUM(T51,X51)+SUM(S51,W51)%)</f>
        <v>0</v>
      </c>
      <c r="AD51" s="349">
        <f t="shared" ref="AD51:AD60" si="76">(SUM(V51,Z51)+SUM(U51,Y51)%-AE51)*100</f>
        <v>0</v>
      </c>
      <c r="AE51" s="364">
        <f t="shared" ref="AE51:AE60" si="77">INT(SUM(V51,Z51)+SUM(U51,Y51)%)</f>
        <v>0</v>
      </c>
      <c r="AF51" s="349">
        <f t="shared" ref="AF51:AF60" si="78">IF(AC51+AB51/100&gt;AE51+AD51/100,(((AC51+AB51/100)-(AE51+AD51/100))-INT(((AC51+AB51/100)-(AE51+AD51/100))))*100,0)</f>
        <v>0</v>
      </c>
      <c r="AG51" s="364">
        <f t="shared" ref="AG51:AG60" si="79">IF(AC51+AB51/100&gt;AE51+AD51/100,INT(((AC51+AB51/100)-(AE51+AD51/100))),0)</f>
        <v>0</v>
      </c>
      <c r="AH51" s="349">
        <f t="shared" ref="AH51:AH60" si="80">IF(AC51+AB51/100&lt;AE51+AD51/100,(((AE51+AD51/100)-(AC51+AB51/100))-INT(((AE51+AD51/100)-(AC51+AB51/100))))*100,0)</f>
        <v>0</v>
      </c>
      <c r="AI51" s="357">
        <f t="shared" ref="AI51:AI60" si="81">IF(AC51+AB51/100&lt;AE51+AD51/100,INT(((AE51+AD51/100)-(AC51+AB51/100))),0)</f>
        <v>0</v>
      </c>
    </row>
    <row r="52" spans="1:35" s="365" customFormat="1" ht="29.15" customHeight="1">
      <c r="A52" s="366">
        <f t="shared" si="66"/>
        <v>0</v>
      </c>
      <c r="B52" s="367">
        <f t="shared" si="67"/>
        <v>0</v>
      </c>
      <c r="C52" s="366">
        <f>'ع(م3)'!A52</f>
        <v>0</v>
      </c>
      <c r="D52" s="367">
        <f>'ع(م3)'!B52</f>
        <v>0</v>
      </c>
      <c r="E52" s="368">
        <f>(SUM(ع10!F52,ع10!E52%,ع11!F52,ع11!E52%,ع12!F52,ع12!E52%)-F52)*100</f>
        <v>0</v>
      </c>
      <c r="F52" s="370">
        <f>INT(SUM(ع10!F52,ع10!E52%,ع11!F52,ع11!E52%,ع12!F52,ع12!E52%))</f>
        <v>0</v>
      </c>
      <c r="G52" s="348"/>
      <c r="H52" s="335" t="s">
        <v>97</v>
      </c>
      <c r="I52" s="334"/>
      <c r="J52" s="366">
        <f>(SUM(ع10!K52,ع10!J52%,ع11!K52,ع11!J52%,ع12!K52,ع12!J52%)-K52)*100</f>
        <v>0</v>
      </c>
      <c r="K52" s="367">
        <f>INT(SUM(ع10!K52,ع10!J52%,ع11!K52,ع11!J52%,ع12!K52,ع12!J52%))</f>
        <v>0</v>
      </c>
      <c r="L52" s="366">
        <f>'ع(م3)'!N52</f>
        <v>0</v>
      </c>
      <c r="M52" s="367">
        <f>'ع(م3)'!O52</f>
        <v>0</v>
      </c>
      <c r="N52" s="366">
        <f t="shared" si="68"/>
        <v>0</v>
      </c>
      <c r="O52" s="372">
        <f t="shared" si="69"/>
        <v>0</v>
      </c>
      <c r="P52" s="358"/>
      <c r="Q52" s="342"/>
      <c r="R52" s="335" t="str">
        <f t="shared" si="65"/>
        <v xml:space="preserve">حساب آمانات الكفالات </v>
      </c>
      <c r="S52" s="368">
        <f>'ع(م3)'!AF52</f>
        <v>0</v>
      </c>
      <c r="T52" s="412">
        <f>'ع(م3)'!AG52</f>
        <v>0</v>
      </c>
      <c r="U52" s="368">
        <f>'ع(م3)'!AH52</f>
        <v>0</v>
      </c>
      <c r="V52" s="412">
        <f>'ع(م3)'!AI52</f>
        <v>0</v>
      </c>
      <c r="W52" s="366">
        <f t="shared" si="70"/>
        <v>0</v>
      </c>
      <c r="X52" s="377">
        <f t="shared" si="71"/>
        <v>0</v>
      </c>
      <c r="Y52" s="366">
        <f t="shared" si="72"/>
        <v>0</v>
      </c>
      <c r="Z52" s="372">
        <f t="shared" si="73"/>
        <v>0</v>
      </c>
      <c r="AA52" s="342"/>
      <c r="AB52" s="366">
        <f t="shared" si="74"/>
        <v>0</v>
      </c>
      <c r="AC52" s="377">
        <f t="shared" si="75"/>
        <v>0</v>
      </c>
      <c r="AD52" s="366">
        <f t="shared" si="76"/>
        <v>0</v>
      </c>
      <c r="AE52" s="377">
        <f t="shared" si="77"/>
        <v>0</v>
      </c>
      <c r="AF52" s="366">
        <f t="shared" si="78"/>
        <v>0</v>
      </c>
      <c r="AG52" s="377">
        <f t="shared" si="79"/>
        <v>0</v>
      </c>
      <c r="AH52" s="366">
        <f t="shared" si="80"/>
        <v>0</v>
      </c>
      <c r="AI52" s="372">
        <f t="shared" si="81"/>
        <v>0</v>
      </c>
    </row>
    <row r="53" spans="1:35" s="365" customFormat="1" ht="29.15" customHeight="1">
      <c r="A53" s="366">
        <f t="shared" si="66"/>
        <v>0</v>
      </c>
      <c r="B53" s="367">
        <f t="shared" si="67"/>
        <v>0</v>
      </c>
      <c r="C53" s="366">
        <f>'ع(م3)'!A53</f>
        <v>0</v>
      </c>
      <c r="D53" s="367">
        <f>'ع(م3)'!B53</f>
        <v>0</v>
      </c>
      <c r="E53" s="368">
        <f>(SUM(ع10!F53,ع10!E53%,ع11!F53,ع11!E53%,ع12!F53,ع12!E53%)-F53)*100</f>
        <v>0</v>
      </c>
      <c r="F53" s="370">
        <f>INT(SUM(ع10!F53,ع10!E53%,ع11!F53,ع11!E53%,ع12!F53,ع12!E53%))</f>
        <v>0</v>
      </c>
      <c r="G53" s="348"/>
      <c r="H53" s="335" t="s">
        <v>98</v>
      </c>
      <c r="I53" s="334"/>
      <c r="J53" s="366">
        <f>(SUM(ع10!K53,ع10!J53%,ع11!K53,ع11!J53%,ع12!K53,ع12!J53%)-K53)*100</f>
        <v>0</v>
      </c>
      <c r="K53" s="367">
        <f>INT(SUM(ع10!K53,ع10!J53%,ع11!K53,ع11!J53%,ع12!K53,ع12!J53%))</f>
        <v>0</v>
      </c>
      <c r="L53" s="366">
        <f>'ع(م3)'!N53</f>
        <v>0</v>
      </c>
      <c r="M53" s="367">
        <f>'ع(م3)'!O53</f>
        <v>0</v>
      </c>
      <c r="N53" s="366">
        <f t="shared" si="68"/>
        <v>0</v>
      </c>
      <c r="O53" s="372">
        <f t="shared" si="69"/>
        <v>0</v>
      </c>
      <c r="P53" s="358"/>
      <c r="Q53" s="342"/>
      <c r="R53" s="335" t="str">
        <f t="shared" si="65"/>
        <v xml:space="preserve">حساب الديون المستحقة للحكومة </v>
      </c>
      <c r="S53" s="368">
        <f>'ع(م3)'!AF53</f>
        <v>0</v>
      </c>
      <c r="T53" s="412">
        <f>'ع(م3)'!AG53</f>
        <v>0</v>
      </c>
      <c r="U53" s="368">
        <f>'ع(م3)'!AH53</f>
        <v>0</v>
      </c>
      <c r="V53" s="412">
        <f>'ع(م3)'!AI53</f>
        <v>0</v>
      </c>
      <c r="W53" s="366">
        <f t="shared" si="70"/>
        <v>0</v>
      </c>
      <c r="X53" s="377">
        <f t="shared" si="71"/>
        <v>0</v>
      </c>
      <c r="Y53" s="366">
        <f t="shared" si="72"/>
        <v>0</v>
      </c>
      <c r="Z53" s="372">
        <f t="shared" si="73"/>
        <v>0</v>
      </c>
      <c r="AA53" s="342"/>
      <c r="AB53" s="366">
        <f t="shared" si="74"/>
        <v>0</v>
      </c>
      <c r="AC53" s="377">
        <f t="shared" si="75"/>
        <v>0</v>
      </c>
      <c r="AD53" s="366">
        <f t="shared" si="76"/>
        <v>0</v>
      </c>
      <c r="AE53" s="377">
        <f t="shared" si="77"/>
        <v>0</v>
      </c>
      <c r="AF53" s="366">
        <f t="shared" si="78"/>
        <v>0</v>
      </c>
      <c r="AG53" s="377">
        <f t="shared" si="79"/>
        <v>0</v>
      </c>
      <c r="AH53" s="366">
        <f t="shared" si="80"/>
        <v>0</v>
      </c>
      <c r="AI53" s="372">
        <f t="shared" si="81"/>
        <v>0</v>
      </c>
    </row>
    <row r="54" spans="1:35" s="365" customFormat="1" ht="29.15" customHeight="1">
      <c r="A54" s="366">
        <f t="shared" si="66"/>
        <v>0</v>
      </c>
      <c r="B54" s="367">
        <f t="shared" si="67"/>
        <v>0</v>
      </c>
      <c r="C54" s="366">
        <f>'ع(م3)'!A54</f>
        <v>0</v>
      </c>
      <c r="D54" s="367">
        <f>'ع(م3)'!B54</f>
        <v>0</v>
      </c>
      <c r="E54" s="368">
        <f>(SUM(ع10!F54,ع10!E54%,ع11!F54,ع11!E54%,ع12!F54,ع12!E54%)-F54)*100</f>
        <v>0</v>
      </c>
      <c r="F54" s="370">
        <f>INT(SUM(ع10!F54,ع10!E54%,ع11!F54,ع11!E54%,ع12!F54,ع12!E54%))</f>
        <v>0</v>
      </c>
      <c r="G54" s="348"/>
      <c r="H54" s="335" t="s">
        <v>99</v>
      </c>
      <c r="I54" s="334"/>
      <c r="J54" s="366">
        <f>(SUM(ع10!K54,ع10!J54%,ع11!K54,ع11!J54%,ع12!K54,ع12!J54%)-K54)*100</f>
        <v>0</v>
      </c>
      <c r="K54" s="367">
        <f>INT(SUM(ع10!K54,ع10!J54%,ع11!K54,ع11!J54%,ع12!K54,ع12!J54%))</f>
        <v>0</v>
      </c>
      <c r="L54" s="366">
        <f>'ع(م3)'!N54</f>
        <v>0</v>
      </c>
      <c r="M54" s="367">
        <f>'ع(م3)'!O54</f>
        <v>0</v>
      </c>
      <c r="N54" s="366">
        <f t="shared" si="68"/>
        <v>0</v>
      </c>
      <c r="O54" s="372">
        <f t="shared" si="69"/>
        <v>0</v>
      </c>
      <c r="P54" s="358"/>
      <c r="Q54" s="342"/>
      <c r="R54" s="335" t="str">
        <f t="shared" si="65"/>
        <v xml:space="preserve">حساب متابعة مطلوبات الحكومة </v>
      </c>
      <c r="S54" s="368">
        <f>'ع(م3)'!AF54</f>
        <v>0</v>
      </c>
      <c r="T54" s="412">
        <f>'ع(م3)'!AG54</f>
        <v>0</v>
      </c>
      <c r="U54" s="368">
        <f>'ع(م3)'!AH54</f>
        <v>0</v>
      </c>
      <c r="V54" s="412">
        <f>'ع(م3)'!AI54</f>
        <v>0</v>
      </c>
      <c r="W54" s="366">
        <f t="shared" si="70"/>
        <v>0</v>
      </c>
      <c r="X54" s="377">
        <f t="shared" si="71"/>
        <v>0</v>
      </c>
      <c r="Y54" s="366">
        <f t="shared" si="72"/>
        <v>0</v>
      </c>
      <c r="Z54" s="372">
        <f t="shared" si="73"/>
        <v>0</v>
      </c>
      <c r="AA54" s="342"/>
      <c r="AB54" s="366">
        <f t="shared" si="74"/>
        <v>0</v>
      </c>
      <c r="AC54" s="377">
        <f t="shared" si="75"/>
        <v>0</v>
      </c>
      <c r="AD54" s="366">
        <f t="shared" si="76"/>
        <v>0</v>
      </c>
      <c r="AE54" s="377">
        <f t="shared" si="77"/>
        <v>0</v>
      </c>
      <c r="AF54" s="366">
        <f t="shared" si="78"/>
        <v>0</v>
      </c>
      <c r="AG54" s="377">
        <f t="shared" si="79"/>
        <v>0</v>
      </c>
      <c r="AH54" s="366">
        <f t="shared" si="80"/>
        <v>0</v>
      </c>
      <c r="AI54" s="372">
        <f t="shared" si="81"/>
        <v>0</v>
      </c>
    </row>
    <row r="55" spans="1:35" s="365" customFormat="1" ht="29.15" customHeight="1">
      <c r="A55" s="366">
        <f t="shared" si="66"/>
        <v>0</v>
      </c>
      <c r="B55" s="367">
        <f t="shared" si="67"/>
        <v>0</v>
      </c>
      <c r="C55" s="366">
        <f>'ع(م3)'!A55</f>
        <v>0</v>
      </c>
      <c r="D55" s="367">
        <f>'ع(م3)'!B55</f>
        <v>0</v>
      </c>
      <c r="E55" s="368">
        <f>(SUM(ع10!F55,ع10!E55%,ع11!F55,ع11!E55%,ع12!F55,ع12!E55%)-F55)*100</f>
        <v>0</v>
      </c>
      <c r="F55" s="370">
        <f>INT(SUM(ع10!F55,ع10!E55%,ع11!F55,ع11!E55%,ع12!F55,ع12!E55%))</f>
        <v>0</v>
      </c>
      <c r="G55" s="348"/>
      <c r="H55" s="335" t="s">
        <v>100</v>
      </c>
      <c r="I55" s="334"/>
      <c r="J55" s="366">
        <f>(SUM(ع10!K55,ع10!J55%,ع11!K55,ع11!J55%,ع12!K55,ع12!J55%)-K55)*100</f>
        <v>0</v>
      </c>
      <c r="K55" s="367">
        <f>INT(SUM(ع10!K55,ع10!J55%,ع11!K55,ع11!J55%,ع12!K55,ع12!J55%))</f>
        <v>0</v>
      </c>
      <c r="L55" s="366">
        <f>'ع(م3)'!N55</f>
        <v>0</v>
      </c>
      <c r="M55" s="367">
        <f>'ع(م3)'!O55</f>
        <v>0</v>
      </c>
      <c r="N55" s="366">
        <f t="shared" si="68"/>
        <v>0</v>
      </c>
      <c r="O55" s="372">
        <f t="shared" si="69"/>
        <v>0</v>
      </c>
      <c r="P55" s="358"/>
      <c r="Q55" s="342"/>
      <c r="R55" s="335" t="str">
        <f t="shared" si="65"/>
        <v xml:space="preserve">حساب الشيكات الواردة للتحصيل </v>
      </c>
      <c r="S55" s="368">
        <f>'ع(م3)'!AF55</f>
        <v>0</v>
      </c>
      <c r="T55" s="412">
        <f>'ع(م3)'!AG55</f>
        <v>0</v>
      </c>
      <c r="U55" s="368">
        <f>'ع(م3)'!AH55</f>
        <v>0</v>
      </c>
      <c r="V55" s="412">
        <f>'ع(م3)'!AI55</f>
        <v>0</v>
      </c>
      <c r="W55" s="366">
        <f t="shared" si="70"/>
        <v>0</v>
      </c>
      <c r="X55" s="377">
        <f t="shared" si="71"/>
        <v>0</v>
      </c>
      <c r="Y55" s="366">
        <f t="shared" si="72"/>
        <v>0</v>
      </c>
      <c r="Z55" s="372">
        <f t="shared" si="73"/>
        <v>0</v>
      </c>
      <c r="AA55" s="342"/>
      <c r="AB55" s="366">
        <f t="shared" si="74"/>
        <v>0</v>
      </c>
      <c r="AC55" s="377">
        <f t="shared" si="75"/>
        <v>0</v>
      </c>
      <c r="AD55" s="366">
        <f t="shared" si="76"/>
        <v>0</v>
      </c>
      <c r="AE55" s="377">
        <f t="shared" si="77"/>
        <v>0</v>
      </c>
      <c r="AF55" s="366">
        <f t="shared" si="78"/>
        <v>0</v>
      </c>
      <c r="AG55" s="377">
        <f t="shared" si="79"/>
        <v>0</v>
      </c>
      <c r="AH55" s="366">
        <f t="shared" si="80"/>
        <v>0</v>
      </c>
      <c r="AI55" s="372">
        <f t="shared" si="81"/>
        <v>0</v>
      </c>
    </row>
    <row r="56" spans="1:35" s="365" customFormat="1" ht="29.15" customHeight="1">
      <c r="A56" s="366">
        <f t="shared" si="66"/>
        <v>0</v>
      </c>
      <c r="B56" s="367">
        <f t="shared" si="67"/>
        <v>0</v>
      </c>
      <c r="C56" s="366">
        <f>'ع(م3)'!A56</f>
        <v>0</v>
      </c>
      <c r="D56" s="367">
        <f>'ع(م3)'!B56</f>
        <v>0</v>
      </c>
      <c r="E56" s="368">
        <f>(SUM(ع10!F56,ع10!E56%,ع11!F56,ع11!E56%,ع12!F56,ع12!E56%)-F56)*100</f>
        <v>0</v>
      </c>
      <c r="F56" s="370">
        <f>INT(SUM(ع10!F56,ع10!E56%,ع11!F56,ع11!E56%,ع12!F56,ع12!E56%))</f>
        <v>0</v>
      </c>
      <c r="G56" s="348"/>
      <c r="H56" s="335" t="s">
        <v>101</v>
      </c>
      <c r="I56" s="334"/>
      <c r="J56" s="366">
        <f>(SUM(ع10!K56,ع10!J56%,ع11!K56,ع11!J56%,ع12!K56,ع12!J56%)-K56)*100</f>
        <v>0</v>
      </c>
      <c r="K56" s="367">
        <f>INT(SUM(ع10!K56,ع10!J56%,ع11!K56,ع11!J56%,ع12!K56,ع12!J56%))</f>
        <v>0</v>
      </c>
      <c r="L56" s="366">
        <f>'ع(م3)'!N56</f>
        <v>0</v>
      </c>
      <c r="M56" s="367">
        <f>'ع(م3)'!O56</f>
        <v>0</v>
      </c>
      <c r="N56" s="366">
        <f t="shared" si="68"/>
        <v>0</v>
      </c>
      <c r="O56" s="372">
        <f t="shared" si="69"/>
        <v>0</v>
      </c>
      <c r="P56" s="358"/>
      <c r="Q56" s="342"/>
      <c r="R56" s="335" t="str">
        <f t="shared" si="65"/>
        <v xml:space="preserve">حساب الشيكات تحت التحصيل </v>
      </c>
      <c r="S56" s="368">
        <f>'ع(م3)'!AF56</f>
        <v>0</v>
      </c>
      <c r="T56" s="412">
        <f>'ع(م3)'!AG56</f>
        <v>0</v>
      </c>
      <c r="U56" s="368">
        <f>'ع(م3)'!AH56</f>
        <v>0</v>
      </c>
      <c r="V56" s="412">
        <f>'ع(م3)'!AI56</f>
        <v>0</v>
      </c>
      <c r="W56" s="366">
        <f t="shared" si="70"/>
        <v>0</v>
      </c>
      <c r="X56" s="377">
        <f t="shared" si="71"/>
        <v>0</v>
      </c>
      <c r="Y56" s="366">
        <f t="shared" si="72"/>
        <v>0</v>
      </c>
      <c r="Z56" s="372">
        <f t="shared" si="73"/>
        <v>0</v>
      </c>
      <c r="AA56" s="342"/>
      <c r="AB56" s="366">
        <f t="shared" si="74"/>
        <v>0</v>
      </c>
      <c r="AC56" s="377">
        <f t="shared" si="75"/>
        <v>0</v>
      </c>
      <c r="AD56" s="366">
        <f t="shared" si="76"/>
        <v>0</v>
      </c>
      <c r="AE56" s="377">
        <f t="shared" si="77"/>
        <v>0</v>
      </c>
      <c r="AF56" s="366">
        <f t="shared" si="78"/>
        <v>0</v>
      </c>
      <c r="AG56" s="377">
        <f t="shared" si="79"/>
        <v>0</v>
      </c>
      <c r="AH56" s="366">
        <f t="shared" si="80"/>
        <v>0</v>
      </c>
      <c r="AI56" s="372">
        <f t="shared" si="81"/>
        <v>0</v>
      </c>
    </row>
    <row r="57" spans="1:35" s="365" customFormat="1" ht="29.15" customHeight="1">
      <c r="A57" s="366">
        <f t="shared" si="66"/>
        <v>0</v>
      </c>
      <c r="B57" s="367">
        <f t="shared" si="67"/>
        <v>0</v>
      </c>
      <c r="C57" s="366">
        <f>'ع(م3)'!A57</f>
        <v>0</v>
      </c>
      <c r="D57" s="367">
        <f>'ع(م3)'!B57</f>
        <v>0</v>
      </c>
      <c r="E57" s="368">
        <f>(SUM(ع10!F57,ع10!E57%,ع11!F57,ع11!E57%,ع12!F57,ع12!E57%)-F57)*100</f>
        <v>0</v>
      </c>
      <c r="F57" s="370">
        <f>INT(SUM(ع10!F57,ع10!E57%,ع11!F57,ع11!E57%,ع12!F57,ع12!E57%))</f>
        <v>0</v>
      </c>
      <c r="G57" s="348"/>
      <c r="H57" s="335" t="s">
        <v>102</v>
      </c>
      <c r="I57" s="334"/>
      <c r="J57" s="366">
        <f>(SUM(ع10!K57,ع10!J57%,ع11!K57,ع11!J57%,ع12!K57,ع12!J57%)-K57)*100</f>
        <v>0</v>
      </c>
      <c r="K57" s="367">
        <f>INT(SUM(ع10!K57,ع10!J57%,ع11!K57,ع11!J57%,ع12!K57,ع12!J57%))</f>
        <v>0</v>
      </c>
      <c r="L57" s="366">
        <f>'ع(م3)'!N57</f>
        <v>0</v>
      </c>
      <c r="M57" s="367">
        <f>'ع(م3)'!O57</f>
        <v>0</v>
      </c>
      <c r="N57" s="366">
        <f t="shared" si="68"/>
        <v>0</v>
      </c>
      <c r="O57" s="372">
        <f t="shared" si="69"/>
        <v>0</v>
      </c>
      <c r="P57" s="358"/>
      <c r="Q57" s="342"/>
      <c r="R57" s="335" t="str">
        <f t="shared" si="65"/>
        <v xml:space="preserve">حساب الشيكات الواردة المؤجلة </v>
      </c>
      <c r="S57" s="368">
        <f>'ع(م3)'!AF57</f>
        <v>0</v>
      </c>
      <c r="T57" s="412">
        <f>'ع(م3)'!AG57</f>
        <v>0</v>
      </c>
      <c r="U57" s="368">
        <f>'ع(م3)'!AH57</f>
        <v>0</v>
      </c>
      <c r="V57" s="412">
        <f>'ع(م3)'!AI57</f>
        <v>0</v>
      </c>
      <c r="W57" s="366">
        <f t="shared" si="70"/>
        <v>0</v>
      </c>
      <c r="X57" s="377">
        <f t="shared" si="71"/>
        <v>0</v>
      </c>
      <c r="Y57" s="366">
        <f t="shared" si="72"/>
        <v>0</v>
      </c>
      <c r="Z57" s="372">
        <f t="shared" si="73"/>
        <v>0</v>
      </c>
      <c r="AA57" s="342"/>
      <c r="AB57" s="366">
        <f t="shared" si="74"/>
        <v>0</v>
      </c>
      <c r="AC57" s="377">
        <f t="shared" si="75"/>
        <v>0</v>
      </c>
      <c r="AD57" s="366">
        <f t="shared" si="76"/>
        <v>0</v>
      </c>
      <c r="AE57" s="377">
        <f t="shared" si="77"/>
        <v>0</v>
      </c>
      <c r="AF57" s="366">
        <f t="shared" si="78"/>
        <v>0</v>
      </c>
      <c r="AG57" s="377">
        <f t="shared" si="79"/>
        <v>0</v>
      </c>
      <c r="AH57" s="366">
        <f t="shared" si="80"/>
        <v>0</v>
      </c>
      <c r="AI57" s="372">
        <f t="shared" si="81"/>
        <v>0</v>
      </c>
    </row>
    <row r="58" spans="1:35" s="365" customFormat="1" ht="29.15" customHeight="1">
      <c r="A58" s="366">
        <f t="shared" si="66"/>
        <v>0</v>
      </c>
      <c r="B58" s="367">
        <f t="shared" si="67"/>
        <v>0</v>
      </c>
      <c r="C58" s="366">
        <f>'ع(م3)'!A58</f>
        <v>0</v>
      </c>
      <c r="D58" s="367">
        <f>'ع(م3)'!B58</f>
        <v>0</v>
      </c>
      <c r="E58" s="368">
        <f>(SUM(ع10!F58,ع10!E58%,ع11!F58,ع11!E58%,ع12!F58,ع12!E58%)-F58)*100</f>
        <v>0</v>
      </c>
      <c r="F58" s="370">
        <f>INT(SUM(ع10!F58,ع10!E58%,ع11!F58,ع11!E58%,ع12!F58,ع12!E58%))</f>
        <v>0</v>
      </c>
      <c r="G58" s="348"/>
      <c r="H58" s="335" t="s">
        <v>103</v>
      </c>
      <c r="I58" s="334"/>
      <c r="J58" s="366">
        <f>(SUM(ع10!K58,ع10!J58%,ع11!K58,ع11!J58%,ع12!K58,ع12!J58%)-K58)*100</f>
        <v>0</v>
      </c>
      <c r="K58" s="367">
        <f>INT(SUM(ع10!K58,ع10!J58%,ع11!K58,ع11!J58%,ع12!K58,ع12!J58%))</f>
        <v>0</v>
      </c>
      <c r="L58" s="366">
        <f>'ع(م3)'!N58</f>
        <v>0</v>
      </c>
      <c r="M58" s="367">
        <f>'ع(م3)'!O58</f>
        <v>0</v>
      </c>
      <c r="N58" s="366">
        <f t="shared" si="68"/>
        <v>0</v>
      </c>
      <c r="O58" s="372">
        <f t="shared" si="69"/>
        <v>0</v>
      </c>
      <c r="P58" s="358"/>
      <c r="Q58" s="342"/>
      <c r="R58" s="335" t="str">
        <f t="shared" si="65"/>
        <v xml:space="preserve">حساب الشيكات المؤجلة </v>
      </c>
      <c r="S58" s="368">
        <f>'ع(م3)'!AF58</f>
        <v>0</v>
      </c>
      <c r="T58" s="412">
        <f>'ع(م3)'!AG58</f>
        <v>0</v>
      </c>
      <c r="U58" s="368">
        <f>'ع(م3)'!AH58</f>
        <v>0</v>
      </c>
      <c r="V58" s="412">
        <f>'ع(م3)'!AI58</f>
        <v>0</v>
      </c>
      <c r="W58" s="366">
        <f t="shared" si="70"/>
        <v>0</v>
      </c>
      <c r="X58" s="377">
        <f t="shared" si="71"/>
        <v>0</v>
      </c>
      <c r="Y58" s="366">
        <f t="shared" si="72"/>
        <v>0</v>
      </c>
      <c r="Z58" s="372">
        <f t="shared" si="73"/>
        <v>0</v>
      </c>
      <c r="AA58" s="342"/>
      <c r="AB58" s="366">
        <f t="shared" si="74"/>
        <v>0</v>
      </c>
      <c r="AC58" s="377">
        <f t="shared" si="75"/>
        <v>0</v>
      </c>
      <c r="AD58" s="366">
        <f t="shared" si="76"/>
        <v>0</v>
      </c>
      <c r="AE58" s="377">
        <f t="shared" si="77"/>
        <v>0</v>
      </c>
      <c r="AF58" s="366">
        <f t="shared" si="78"/>
        <v>0</v>
      </c>
      <c r="AG58" s="377">
        <f t="shared" si="79"/>
        <v>0</v>
      </c>
      <c r="AH58" s="366">
        <f t="shared" si="80"/>
        <v>0</v>
      </c>
      <c r="AI58" s="372">
        <f t="shared" si="81"/>
        <v>0</v>
      </c>
    </row>
    <row r="59" spans="1:35" s="365" customFormat="1" ht="29.15" customHeight="1">
      <c r="A59" s="366">
        <f t="shared" si="66"/>
        <v>0</v>
      </c>
      <c r="B59" s="367">
        <f t="shared" si="67"/>
        <v>0</v>
      </c>
      <c r="C59" s="366">
        <f>'ع(م3)'!A59</f>
        <v>0</v>
      </c>
      <c r="D59" s="367">
        <f>'ع(م3)'!B59</f>
        <v>0</v>
      </c>
      <c r="E59" s="368">
        <f>(SUM(ع10!F59,ع10!E59%,ع11!F59,ع11!E59%,ع12!F59,ع12!E59%)-F59)*100</f>
        <v>0</v>
      </c>
      <c r="F59" s="370">
        <f>INT(SUM(ع10!F59,ع10!E59%,ع11!F59,ع11!E59%,ع12!F59,ع12!E59%))</f>
        <v>0</v>
      </c>
      <c r="G59" s="348"/>
      <c r="H59" s="335" t="s">
        <v>104</v>
      </c>
      <c r="I59" s="334"/>
      <c r="J59" s="366">
        <f>(SUM(ع10!K59,ع10!J59%,ع11!K59,ع11!J59%,ع12!K59,ع12!J59%)-K59)*100</f>
        <v>0</v>
      </c>
      <c r="K59" s="367">
        <f>INT(SUM(ع10!K59,ع10!J59%,ع11!K59,ع11!J59%,ع12!K59,ع12!J59%))</f>
        <v>0</v>
      </c>
      <c r="L59" s="366">
        <f>'ع(م3)'!N59</f>
        <v>0</v>
      </c>
      <c r="M59" s="367">
        <f>'ع(م3)'!O59</f>
        <v>0</v>
      </c>
      <c r="N59" s="366">
        <f t="shared" si="68"/>
        <v>0</v>
      </c>
      <c r="O59" s="372">
        <f t="shared" si="69"/>
        <v>0</v>
      </c>
      <c r="P59" s="358"/>
      <c r="Q59" s="342"/>
      <c r="R59" s="335" t="str">
        <f t="shared" si="65"/>
        <v xml:space="preserve">حساب المبالغ المستحقة عن أوراق ونماذج ذات قيمة </v>
      </c>
      <c r="S59" s="368">
        <f>'ع(م3)'!AF59</f>
        <v>0</v>
      </c>
      <c r="T59" s="412">
        <f>'ع(م3)'!AG59</f>
        <v>0</v>
      </c>
      <c r="U59" s="368">
        <f>'ع(م3)'!AH59</f>
        <v>0</v>
      </c>
      <c r="V59" s="412">
        <f>'ع(م3)'!AI59</f>
        <v>0</v>
      </c>
      <c r="W59" s="366">
        <f t="shared" si="70"/>
        <v>0</v>
      </c>
      <c r="X59" s="377">
        <f t="shared" si="71"/>
        <v>0</v>
      </c>
      <c r="Y59" s="366">
        <f t="shared" si="72"/>
        <v>0</v>
      </c>
      <c r="Z59" s="372">
        <f t="shared" si="73"/>
        <v>0</v>
      </c>
      <c r="AA59" s="342"/>
      <c r="AB59" s="366">
        <f t="shared" si="74"/>
        <v>0</v>
      </c>
      <c r="AC59" s="377">
        <f t="shared" si="75"/>
        <v>0</v>
      </c>
      <c r="AD59" s="366">
        <f t="shared" si="76"/>
        <v>0</v>
      </c>
      <c r="AE59" s="377">
        <f t="shared" si="77"/>
        <v>0</v>
      </c>
      <c r="AF59" s="366">
        <f t="shared" si="78"/>
        <v>0</v>
      </c>
      <c r="AG59" s="377">
        <f t="shared" si="79"/>
        <v>0</v>
      </c>
      <c r="AH59" s="366">
        <f t="shared" si="80"/>
        <v>0</v>
      </c>
      <c r="AI59" s="372">
        <f t="shared" si="81"/>
        <v>0</v>
      </c>
    </row>
    <row r="60" spans="1:35" s="365" customFormat="1" ht="29.15" customHeight="1" thickBot="1">
      <c r="A60" s="366">
        <f t="shared" si="66"/>
        <v>0</v>
      </c>
      <c r="B60" s="367">
        <f t="shared" si="67"/>
        <v>0</v>
      </c>
      <c r="C60" s="366">
        <f>'ع(م3)'!A60</f>
        <v>0</v>
      </c>
      <c r="D60" s="367">
        <f>'ع(م3)'!B60</f>
        <v>0</v>
      </c>
      <c r="E60" s="368">
        <f>(SUM(ع10!F60,ع10!E60%,ع11!F60,ع11!E60%,ع12!F60,ع12!E60%)-F60)*100</f>
        <v>0</v>
      </c>
      <c r="F60" s="370">
        <f>INT(SUM(ع10!F60,ع10!E60%,ع11!F60,ع11!E60%,ع12!F60,ع12!E60%))</f>
        <v>0</v>
      </c>
      <c r="G60" s="348"/>
      <c r="H60" s="335" t="s">
        <v>105</v>
      </c>
      <c r="I60" s="334"/>
      <c r="J60" s="366">
        <f>(SUM(ع10!K60,ع10!J60%,ع11!K60,ع11!J60%,ع12!K60,ع12!J60%)-K60)*100</f>
        <v>0</v>
      </c>
      <c r="K60" s="367">
        <f>INT(SUM(ع10!K60,ع10!J60%,ع11!K60,ع11!J60%,ع12!K60,ع12!J60%))</f>
        <v>0</v>
      </c>
      <c r="L60" s="366">
        <f>'ع(م3)'!N60</f>
        <v>0</v>
      </c>
      <c r="M60" s="367">
        <f>'ع(م3)'!O60</f>
        <v>0</v>
      </c>
      <c r="N60" s="366">
        <f t="shared" si="68"/>
        <v>0</v>
      </c>
      <c r="O60" s="372">
        <f t="shared" si="69"/>
        <v>0</v>
      </c>
      <c r="P60" s="358"/>
      <c r="Q60" s="342"/>
      <c r="R60" s="335" t="str">
        <f t="shared" si="65"/>
        <v xml:space="preserve">حساب متابعة المبالغ المستحقة من أوراق ونماذج ذات قيمة </v>
      </c>
      <c r="S60" s="368">
        <f>'ع(م3)'!AF60</f>
        <v>0</v>
      </c>
      <c r="T60" s="412">
        <f>'ع(م3)'!AG60</f>
        <v>0</v>
      </c>
      <c r="U60" s="368">
        <f>'ع(م3)'!AH60</f>
        <v>0</v>
      </c>
      <c r="V60" s="412">
        <f>'ع(م3)'!AI60</f>
        <v>0</v>
      </c>
      <c r="W60" s="366">
        <f t="shared" si="70"/>
        <v>0</v>
      </c>
      <c r="X60" s="377">
        <f t="shared" si="71"/>
        <v>0</v>
      </c>
      <c r="Y60" s="366">
        <f t="shared" si="72"/>
        <v>0</v>
      </c>
      <c r="Z60" s="372">
        <f t="shared" si="73"/>
        <v>0</v>
      </c>
      <c r="AA60" s="342"/>
      <c r="AB60" s="366">
        <f t="shared" si="74"/>
        <v>0</v>
      </c>
      <c r="AC60" s="377">
        <f t="shared" si="75"/>
        <v>0</v>
      </c>
      <c r="AD60" s="366">
        <f t="shared" si="76"/>
        <v>0</v>
      </c>
      <c r="AE60" s="377">
        <f t="shared" si="77"/>
        <v>0</v>
      </c>
      <c r="AF60" s="366">
        <f t="shared" si="78"/>
        <v>0</v>
      </c>
      <c r="AG60" s="377">
        <f t="shared" si="79"/>
        <v>0</v>
      </c>
      <c r="AH60" s="366">
        <f t="shared" si="80"/>
        <v>0</v>
      </c>
      <c r="AI60" s="372">
        <f t="shared" si="81"/>
        <v>0</v>
      </c>
    </row>
    <row r="61" spans="1:35" s="365" customFormat="1" ht="29.15" customHeight="1" thickTop="1" thickBot="1">
      <c r="A61" s="338">
        <f>(SUM(B51:B60)+SUM(A51:A60)%-B61)*100</f>
        <v>0</v>
      </c>
      <c r="B61" s="339">
        <f>INT(SUM(B51:B60)+(SUM(A51:A60))%)</f>
        <v>0</v>
      </c>
      <c r="C61" s="338">
        <f>(SUM(D51:D60)+SUM(C51:C60)%-D61)*100</f>
        <v>0</v>
      </c>
      <c r="D61" s="339">
        <f>INT(SUM(D51:D60)+(SUM(C51:C60))%)</f>
        <v>0</v>
      </c>
      <c r="E61" s="338">
        <f>(SUM(F51:F60)+SUM(E51:E60)%-F61)*100</f>
        <v>0</v>
      </c>
      <c r="F61" s="341">
        <f>INT(SUM(F51:F60)+(SUM(E51:E60))%)</f>
        <v>0</v>
      </c>
      <c r="G61" s="348"/>
      <c r="H61" s="389" t="s">
        <v>79</v>
      </c>
      <c r="I61" s="334"/>
      <c r="J61" s="338">
        <f>(SUM(K51:K60)+SUM(J51:J60)%-K61)*100</f>
        <v>0</v>
      </c>
      <c r="K61" s="339">
        <f>INT(SUM(K51:K60)+(SUM(J51:J60))%)</f>
        <v>0</v>
      </c>
      <c r="L61" s="338">
        <f>(SUM(M51:M60)+SUM(L51:L60)%-M61)*100</f>
        <v>0</v>
      </c>
      <c r="M61" s="339">
        <f>INT(SUM(M51:M60)+(SUM(L51:L60))%)</f>
        <v>0</v>
      </c>
      <c r="N61" s="338">
        <f>(SUM(O51:O60)+SUM(N51:N60)%-O61)*100</f>
        <v>0</v>
      </c>
      <c r="O61" s="341">
        <f>INT(SUM(O51:O60)+(SUM(N51:N60))%)</f>
        <v>0</v>
      </c>
      <c r="P61" s="358"/>
      <c r="Q61" s="342"/>
      <c r="R61" s="389" t="s">
        <v>79</v>
      </c>
      <c r="S61" s="338">
        <f>(SUM(T51:T60)+SUM(S51:S60)%-T61)*100</f>
        <v>0</v>
      </c>
      <c r="T61" s="339">
        <f>INT(SUM(T51:T60)+(SUM(S51:S60))%)</f>
        <v>0</v>
      </c>
      <c r="U61" s="338">
        <f>(SUM(V51:V60)+SUM(U51:U60)%-V61)*100</f>
        <v>0</v>
      </c>
      <c r="V61" s="340">
        <f>INT(SUM(V51:V60)+(SUM(U51:U60))%)</f>
        <v>0</v>
      </c>
      <c r="W61" s="338">
        <f>(SUM(X51:X60)+SUM(W51:W60)%-X61)*100</f>
        <v>0</v>
      </c>
      <c r="X61" s="340">
        <f>INT(SUM(X51:X60)+(SUM(W51:W60))%)</f>
        <v>0</v>
      </c>
      <c r="Y61" s="338">
        <f>(SUM(Z51:Z60)+SUM(Y51:Y60)%-Z61)*100</f>
        <v>0</v>
      </c>
      <c r="Z61" s="341">
        <f>INT(SUM(Z51:Z60)+(SUM(Y51:Y60))%)</f>
        <v>0</v>
      </c>
      <c r="AA61" s="342"/>
      <c r="AB61" s="338">
        <f>(SUM(AC51:AC60)+SUM(AB51:AB60)%-AC61)*100</f>
        <v>0</v>
      </c>
      <c r="AC61" s="339">
        <f>INT(SUM(AC51:AC60)+(SUM(AB51:AB60))%)</f>
        <v>0</v>
      </c>
      <c r="AD61" s="338">
        <f>(SUM(AE51:AE60)+SUM(AD51:AD60)%-AE61)*100</f>
        <v>0</v>
      </c>
      <c r="AE61" s="340">
        <f>INT(SUM(AE51:AE60)+(SUM(AD51:AD60))%)</f>
        <v>0</v>
      </c>
      <c r="AF61" s="338">
        <f>(SUM(AG51:AG60)+SUM(AF51:AF60)%-AG61)*100</f>
        <v>0</v>
      </c>
      <c r="AG61" s="340">
        <f>INT(SUM(AG51:AG60)+(SUM(AF51:AF60))%)</f>
        <v>0</v>
      </c>
      <c r="AH61" s="338">
        <f>(SUM(AI51:AI60)+SUM(AH51:AH60)%-AI61)*100</f>
        <v>0</v>
      </c>
      <c r="AI61" s="341">
        <f>INT(SUM(AI51:AI60)+(SUM(AH51:AH60))%)</f>
        <v>0</v>
      </c>
    </row>
    <row r="62" spans="1:35" s="365" customFormat="1" ht="29.15" customHeight="1" thickTop="1" thickBot="1">
      <c r="A62" s="390"/>
      <c r="B62" s="391"/>
      <c r="C62" s="392"/>
      <c r="D62" s="391"/>
      <c r="E62" s="345"/>
      <c r="F62" s="346"/>
      <c r="G62" s="346"/>
      <c r="H62" s="393" t="s">
        <v>106</v>
      </c>
      <c r="I62" s="394"/>
      <c r="J62" s="392"/>
      <c r="K62" s="391"/>
      <c r="L62" s="392"/>
      <c r="M62" s="391"/>
      <c r="N62" s="392"/>
      <c r="O62" s="395"/>
      <c r="P62" s="358"/>
      <c r="Q62" s="342"/>
      <c r="R62" s="396" t="str">
        <f>H62</f>
        <v xml:space="preserve">الحسابات الرقابية الإحصائية </v>
      </c>
      <c r="S62" s="392"/>
      <c r="T62" s="391"/>
      <c r="U62" s="392"/>
      <c r="V62" s="391"/>
      <c r="W62" s="392"/>
      <c r="X62" s="391"/>
      <c r="Y62" s="392"/>
      <c r="Z62" s="391"/>
      <c r="AA62" s="413"/>
      <c r="AB62" s="392"/>
      <c r="AC62" s="391"/>
      <c r="AD62" s="392"/>
      <c r="AE62" s="391"/>
      <c r="AF62" s="392"/>
      <c r="AG62" s="391"/>
      <c r="AH62" s="392"/>
      <c r="AI62" s="395"/>
    </row>
    <row r="63" spans="1:35" s="365" customFormat="1" ht="29.15" customHeight="1" thickTop="1">
      <c r="A63" s="414">
        <f>(SUM(F63,D63)+SUM(E63,C63)%-B63)*100</f>
        <v>0</v>
      </c>
      <c r="B63" s="357">
        <f>INT(SUM(F63,D63)+SUM(E63,C63)%)</f>
        <v>0</v>
      </c>
      <c r="C63" s="349">
        <f>'ع(م3)'!A63</f>
        <v>0</v>
      </c>
      <c r="D63" s="350">
        <f>'ع(م3)'!B63</f>
        <v>0</v>
      </c>
      <c r="E63" s="351">
        <f>(SUM(ع10!F63,ع10!E63%,ع11!F63,ع11!E63%,ع12!F63,ع12!E63%)-F63)*100</f>
        <v>0</v>
      </c>
      <c r="F63" s="353">
        <f>INT(SUM(ع10!F63,ع10!E63%,ع11!F63,ع11!E63%,ع12!F63,ع12!E63%))</f>
        <v>0</v>
      </c>
      <c r="G63" s="348"/>
      <c r="H63" s="343" t="s">
        <v>107</v>
      </c>
      <c r="I63" s="334"/>
      <c r="J63" s="349">
        <f>(SUM(ع10!K63,ع10!J63%,ع11!K63,ع11!J63%,ع12!K63,ع12!J63%)-K63)*100</f>
        <v>0</v>
      </c>
      <c r="K63" s="350">
        <f>INT(SUM(ع10!K63,ع10!J63%,ع11!K63,ع11!J63%,ع12!K63,ع12!J63%))</f>
        <v>0</v>
      </c>
      <c r="L63" s="349">
        <f>'ع(م3)'!N63</f>
        <v>0</v>
      </c>
      <c r="M63" s="350">
        <f>'ع(م3)'!O63</f>
        <v>0</v>
      </c>
      <c r="N63" s="349">
        <f>(SUM(K63,M63)+SUM(J63,L63)%-O63)*100</f>
        <v>0</v>
      </c>
      <c r="O63" s="357">
        <f>INT(SUM(K63,M63)+SUM(J63,L63)%)</f>
        <v>0</v>
      </c>
      <c r="P63" s="358"/>
      <c r="Q63" s="342"/>
      <c r="R63" s="343" t="str">
        <f>H63</f>
        <v xml:space="preserve">حساب إكتساب الأصول غير المالية </v>
      </c>
      <c r="S63" s="351">
        <f>'ع(م3)'!AF63</f>
        <v>0</v>
      </c>
      <c r="T63" s="421">
        <f>'ع(م3)'!AG63</f>
        <v>0</v>
      </c>
      <c r="U63" s="351">
        <f>'ع(م3)'!AH63</f>
        <v>0</v>
      </c>
      <c r="V63" s="421">
        <f>'ع(م3)'!AI63</f>
        <v>0</v>
      </c>
      <c r="W63" s="349">
        <f t="shared" ref="W63:X66" si="82">E63</f>
        <v>0</v>
      </c>
      <c r="X63" s="364">
        <f t="shared" si="82"/>
        <v>0</v>
      </c>
      <c r="Y63" s="349">
        <f t="shared" ref="Y63:Z66" si="83">J63</f>
        <v>0</v>
      </c>
      <c r="Z63" s="357">
        <f t="shared" si="83"/>
        <v>0</v>
      </c>
      <c r="AA63" s="411"/>
      <c r="AB63" s="349">
        <f>(SUM(T63,X63)+SUM(S63,W63)%-AC63)*100</f>
        <v>0</v>
      </c>
      <c r="AC63" s="364">
        <f>INT(SUM(T63,X63)+SUM(S63,W63)%)</f>
        <v>0</v>
      </c>
      <c r="AD63" s="349">
        <f>(SUM(V63,Z63)+SUM(U63,Y63)%-AE63)*100</f>
        <v>0</v>
      </c>
      <c r="AE63" s="364">
        <f>INT(SUM(V63,Z63)+SUM(U63,Y63)%)</f>
        <v>0</v>
      </c>
      <c r="AF63" s="349">
        <f>IF(AC63+AB63/100&gt;AE63+AD63/100,(((AC63+AB63/100)-(AE63+AD63/100))-INT(((AC63+AB63/100)-(AE63+AD63/100))))*100,0)</f>
        <v>0</v>
      </c>
      <c r="AG63" s="364">
        <f>IF(AC63+AB63/100&gt;AE63+AD63/100,INT(((AC63+AB63/100)-(AE63+AD63/100))),0)</f>
        <v>0</v>
      </c>
      <c r="AH63" s="349">
        <f>IF(AC63+AB63/100&lt;AE63+AD63/100,(((AE63+AD63/100)-(AC63+AB63/100))-INT(((AE63+AD63/100)-(AC63+AB63/100))))*100,0)</f>
        <v>0</v>
      </c>
      <c r="AI63" s="357">
        <f>IF(AC63+AB63/100&lt;AE63+AD63/100,INT(((AE63+AD63/100)-(AC63+AB63/100))),0)</f>
        <v>0</v>
      </c>
    </row>
    <row r="64" spans="1:35" s="365" customFormat="1" ht="29.15" customHeight="1">
      <c r="A64" s="415">
        <f>(SUM(F64,D64)+SUM(E64,C64)%-B64)*100</f>
        <v>0</v>
      </c>
      <c r="B64" s="372">
        <f>INT(SUM(F64,D64)+SUM(E64,C64)%)</f>
        <v>0</v>
      </c>
      <c r="C64" s="366">
        <f>'ع(م3)'!A64</f>
        <v>0</v>
      </c>
      <c r="D64" s="367">
        <f>'ع(م3)'!B64</f>
        <v>0</v>
      </c>
      <c r="E64" s="368">
        <f>(SUM(ع10!F64,ع10!E64%,ع11!F64,ع11!E64%,ع12!F64,ع12!E64%)-F64)*100</f>
        <v>0</v>
      </c>
      <c r="F64" s="370">
        <f>INT(SUM(ع10!F64,ع10!E64%,ع11!F64,ع11!E64%,ع12!F64,ع12!E64%))</f>
        <v>0</v>
      </c>
      <c r="G64" s="348"/>
      <c r="H64" s="335" t="s">
        <v>108</v>
      </c>
      <c r="I64" s="334"/>
      <c r="J64" s="366">
        <f>(SUM(ع10!K64,ع10!J64%,ع11!K64,ع11!J64%,ع12!K64,ع12!J64%)-K64)*100</f>
        <v>0</v>
      </c>
      <c r="K64" s="367">
        <f>INT(SUM(ع10!K64,ع10!J64%,ع11!K64,ع11!J64%,ع12!K64,ع12!J64%))</f>
        <v>0</v>
      </c>
      <c r="L64" s="366">
        <f>'ع(م3)'!N64</f>
        <v>0</v>
      </c>
      <c r="M64" s="367">
        <f>'ع(م3)'!O64</f>
        <v>0</v>
      </c>
      <c r="N64" s="366">
        <f>(SUM(K64,M64)+SUM(J64,L64)%-O64)*100</f>
        <v>0</v>
      </c>
      <c r="O64" s="372">
        <f>INT(SUM(K64,M64)+SUM(J64,L64)%)</f>
        <v>0</v>
      </c>
      <c r="P64" s="358"/>
      <c r="Q64" s="342"/>
      <c r="R64" s="335" t="str">
        <f>H64</f>
        <v xml:space="preserve">حساب مراقبة إكتساب ألأصول غير المالية </v>
      </c>
      <c r="S64" s="368">
        <f>'ع(م3)'!AF64</f>
        <v>0</v>
      </c>
      <c r="T64" s="412">
        <f>'ع(م3)'!AG64</f>
        <v>0</v>
      </c>
      <c r="U64" s="368">
        <f>'ع(م3)'!AH64</f>
        <v>0</v>
      </c>
      <c r="V64" s="412">
        <f>'ع(م3)'!AI64</f>
        <v>0</v>
      </c>
      <c r="W64" s="366">
        <f t="shared" si="82"/>
        <v>0</v>
      </c>
      <c r="X64" s="377">
        <f t="shared" si="82"/>
        <v>0</v>
      </c>
      <c r="Y64" s="366">
        <f t="shared" si="83"/>
        <v>0</v>
      </c>
      <c r="Z64" s="372">
        <f t="shared" si="83"/>
        <v>0</v>
      </c>
      <c r="AA64" s="411"/>
      <c r="AB64" s="366">
        <f>(SUM(T64,X64)+SUM(S64,W64)%-AC64)*100</f>
        <v>0</v>
      </c>
      <c r="AC64" s="377">
        <f>INT(SUM(T64,X64)+SUM(S64,W64)%)</f>
        <v>0</v>
      </c>
      <c r="AD64" s="366">
        <f>(SUM(V64,Z64)+SUM(U64,Y64)%-AE64)*100</f>
        <v>0</v>
      </c>
      <c r="AE64" s="377">
        <f>INT(SUM(V64,Z64)+SUM(U64,Y64)%)</f>
        <v>0</v>
      </c>
      <c r="AF64" s="366">
        <f>IF(AC64+AB64/100&gt;AE64+AD64/100,(((AC64+AB64/100)-(AE64+AD64/100))-INT(((AC64+AB64/100)-(AE64+AD64/100))))*100,0)</f>
        <v>0</v>
      </c>
      <c r="AG64" s="377">
        <f>IF(AC64+AB64/100&gt;AE64+AD64/100,INT(((AC64+AB64/100)-(AE64+AD64/100))),0)</f>
        <v>0</v>
      </c>
      <c r="AH64" s="366">
        <f>IF(AC64+AB64/100&lt;AE64+AD64/100,(((AE64+AD64/100)-(AC64+AB64/100))-INT(((AE64+AD64/100)-(AC64+AB64/100))))*100,0)</f>
        <v>0</v>
      </c>
      <c r="AI64" s="372">
        <f>IF(AC64+AB64/100&lt;AE64+AD64/100,INT(((AE64+AD64/100)-(AC64+AB64/100))),0)</f>
        <v>0</v>
      </c>
    </row>
    <row r="65" spans="1:35" s="365" customFormat="1" ht="29.15" customHeight="1">
      <c r="A65" s="415">
        <f>(SUM(F65,D65)+SUM(E65,C65)%-B65)*100</f>
        <v>0</v>
      </c>
      <c r="B65" s="372">
        <f>INT(SUM(F65,D65)+SUM(E65,C65)%)</f>
        <v>0</v>
      </c>
      <c r="C65" s="366">
        <f>'ع(م3)'!A65</f>
        <v>0</v>
      </c>
      <c r="D65" s="367">
        <f>'ع(م3)'!B65</f>
        <v>0</v>
      </c>
      <c r="E65" s="368">
        <f>(SUM(ع10!F65,ع10!E65%,ع11!F65,ع11!E65%,ع12!F65,ع12!E65%)-F65)*100</f>
        <v>0</v>
      </c>
      <c r="F65" s="370">
        <f>INT(SUM(ع10!F65,ع10!E65%,ع11!F65,ع11!E65%,ع12!F65,ع12!E65%))</f>
        <v>0</v>
      </c>
      <c r="G65" s="348"/>
      <c r="H65" s="335" t="s">
        <v>109</v>
      </c>
      <c r="I65" s="334"/>
      <c r="J65" s="366">
        <f>(SUM(ع10!K65,ع10!J65%,ع11!K65,ع11!J65%,ع12!K65,ع12!J65%)-K65)*100</f>
        <v>0</v>
      </c>
      <c r="K65" s="367">
        <f>INT(SUM(ع10!K65,ع10!J65%,ع11!K65,ع11!J65%,ع12!K65,ع12!J65%))</f>
        <v>0</v>
      </c>
      <c r="L65" s="366">
        <f>'ع(م3)'!N65</f>
        <v>0</v>
      </c>
      <c r="M65" s="367">
        <f>'ع(م3)'!O65</f>
        <v>0</v>
      </c>
      <c r="N65" s="366">
        <f>(SUM(K65,M65)+SUM(J65,L65)%-O65)*100</f>
        <v>0</v>
      </c>
      <c r="O65" s="372">
        <f>INT(SUM(K65,M65)+SUM(J65,L65)%)</f>
        <v>0</v>
      </c>
      <c r="P65" s="358"/>
      <c r="Q65" s="342"/>
      <c r="R65" s="335" t="str">
        <f>H65</f>
        <v xml:space="preserve">حساب مراقبة المساهمات الذاتية والتعاونية </v>
      </c>
      <c r="S65" s="368">
        <f>'ع(م3)'!AF65</f>
        <v>0</v>
      </c>
      <c r="T65" s="412">
        <f>'ع(م3)'!AG65</f>
        <v>0</v>
      </c>
      <c r="U65" s="368">
        <f>'ع(م3)'!AH65</f>
        <v>0</v>
      </c>
      <c r="V65" s="412">
        <f>'ع(م3)'!AI65</f>
        <v>0</v>
      </c>
      <c r="W65" s="366">
        <f t="shared" si="82"/>
        <v>0</v>
      </c>
      <c r="X65" s="377">
        <f t="shared" si="82"/>
        <v>0</v>
      </c>
      <c r="Y65" s="366">
        <f t="shared" si="83"/>
        <v>0</v>
      </c>
      <c r="Z65" s="372">
        <f t="shared" si="83"/>
        <v>0</v>
      </c>
      <c r="AA65" s="411"/>
      <c r="AB65" s="366">
        <f>(SUM(T65,X65)+SUM(S65,W65)%-AC65)*100</f>
        <v>0</v>
      </c>
      <c r="AC65" s="377">
        <f>INT(SUM(T65,X65)+SUM(S65,W65)%)</f>
        <v>0</v>
      </c>
      <c r="AD65" s="366">
        <f>(SUM(V65,Z65)+SUM(U65,Y65)%-AE65)*100</f>
        <v>0</v>
      </c>
      <c r="AE65" s="377">
        <f>INT(SUM(V65,Z65)+SUM(U65,Y65)%)</f>
        <v>0</v>
      </c>
      <c r="AF65" s="366">
        <f>IF(AC65+AB65/100&gt;AE65+AD65/100,(((AC65+AB65/100)-(AE65+AD65/100))-INT(((AC65+AB65/100)-(AE65+AD65/100))))*100,0)</f>
        <v>0</v>
      </c>
      <c r="AG65" s="377">
        <f>IF(AC65+AB65/100&gt;AE65+AD65/100,INT(((AC65+AB65/100)-(AE65+AD65/100))),0)</f>
        <v>0</v>
      </c>
      <c r="AH65" s="366">
        <f>IF(AC65+AB65/100&lt;AE65+AD65/100,(((AE65+AD65/100)-(AC65+AB65/100))-INT(((AE65+AD65/100)-(AC65+AB65/100))))*100,0)</f>
        <v>0</v>
      </c>
      <c r="AI65" s="372">
        <f>IF(AC65+AB65/100&lt;AE65+AD65/100,INT(((AE65+AD65/100)-(AC65+AB65/100))),0)</f>
        <v>0</v>
      </c>
    </row>
    <row r="66" spans="1:35" s="365" customFormat="1" ht="29.15" customHeight="1" thickBot="1">
      <c r="A66" s="416">
        <f>(SUM(F66,D66)+SUM(E66,C66)%-B66)*100</f>
        <v>0</v>
      </c>
      <c r="B66" s="384">
        <f>INT(SUM(F66,D66)+SUM(E66,C66)%)</f>
        <v>0</v>
      </c>
      <c r="C66" s="379">
        <f>'ع(م3)'!A66</f>
        <v>0</v>
      </c>
      <c r="D66" s="380">
        <f>'ع(م3)'!B66</f>
        <v>0</v>
      </c>
      <c r="E66" s="381">
        <f>(SUM(ع10!F66,ع10!E66%,ع11!F66,ع11!E66%,ع12!F66,ع12!E66%)-F66)*100</f>
        <v>0</v>
      </c>
      <c r="F66" s="383">
        <f>INT(SUM(ع10!F66,ع10!E66%,ع11!F66,ع11!E66%,ع12!F66,ع12!E66%))</f>
        <v>0</v>
      </c>
      <c r="G66" s="348"/>
      <c r="H66" s="337" t="s">
        <v>110</v>
      </c>
      <c r="I66" s="334"/>
      <c r="J66" s="379">
        <f>(SUM(ع10!K66,ع10!J66%,ع11!K66,ع11!J66%,ع12!K66,ع12!J66%)-K66)*100</f>
        <v>0</v>
      </c>
      <c r="K66" s="380">
        <f>INT(SUM(ع10!K66,ع10!J66%,ع11!K66,ع11!J66%,ع12!K66,ع12!J66%))</f>
        <v>0</v>
      </c>
      <c r="L66" s="379">
        <f>'ع(م3)'!N66</f>
        <v>0</v>
      </c>
      <c r="M66" s="380">
        <f>'ع(م3)'!O66</f>
        <v>0</v>
      </c>
      <c r="N66" s="379">
        <f>(SUM(K66,M66)+SUM(J66,L66)%-O66)*100</f>
        <v>0</v>
      </c>
      <c r="O66" s="384">
        <f>INT(SUM(K66,M66)+SUM(J66,L66)%)</f>
        <v>0</v>
      </c>
      <c r="P66" s="358"/>
      <c r="Q66" s="342"/>
      <c r="R66" s="337" t="str">
        <f>H66</f>
        <v xml:space="preserve">حساب المساهمات الذاتية والتعاونية </v>
      </c>
      <c r="S66" s="381">
        <f>'ع(م3)'!AF66</f>
        <v>0</v>
      </c>
      <c r="T66" s="418">
        <f>'ع(م3)'!AG66</f>
        <v>0</v>
      </c>
      <c r="U66" s="381">
        <f>'ع(م3)'!AH66</f>
        <v>0</v>
      </c>
      <c r="V66" s="418">
        <f>'ع(م3)'!AI66</f>
        <v>0</v>
      </c>
      <c r="W66" s="379">
        <f t="shared" si="82"/>
        <v>0</v>
      </c>
      <c r="X66" s="388">
        <f t="shared" si="82"/>
        <v>0</v>
      </c>
      <c r="Y66" s="379">
        <f t="shared" si="83"/>
        <v>0</v>
      </c>
      <c r="Z66" s="384">
        <f t="shared" si="83"/>
        <v>0</v>
      </c>
      <c r="AA66" s="411"/>
      <c r="AB66" s="379">
        <f>(SUM(T66,X66)+SUM(S66,W66)%-AC66)*100</f>
        <v>0</v>
      </c>
      <c r="AC66" s="388">
        <f>INT(SUM(T66,X66)+SUM(S66,W66)%)</f>
        <v>0</v>
      </c>
      <c r="AD66" s="379">
        <f>(SUM(V66,Z66)+SUM(U66,Y66)%-AE66)*100</f>
        <v>0</v>
      </c>
      <c r="AE66" s="388">
        <f>INT(SUM(V66,Z66)+SUM(U66,Y66)%)</f>
        <v>0</v>
      </c>
      <c r="AF66" s="379">
        <f>IF(AC66+AB66/100&gt;AE66+AD66/100,(((AC66+AB66/100)-(AE66+AD66/100))-INT(((AC66+AB66/100)-(AE66+AD66/100))))*100,0)</f>
        <v>0</v>
      </c>
      <c r="AG66" s="388">
        <f>IF(AC66+AB66/100&gt;AE66+AD66/100,INT(((AC66+AB66/100)-(AE66+AD66/100))),0)</f>
        <v>0</v>
      </c>
      <c r="AH66" s="379">
        <f>IF(AC66+AB66/100&lt;AE66+AD66/100,(((AE66+AD66/100)-(AC66+AB66/100))-INT(((AE66+AD66/100)-(AC66+AB66/100))))*100,0)</f>
        <v>0</v>
      </c>
      <c r="AI66" s="384">
        <f>IF(AC66+AB66/100&lt;AE66+AD66/100,INT(((AE66+AD66/100)-(AC66+AB66/100))),0)</f>
        <v>0</v>
      </c>
    </row>
    <row r="67" spans="1:35" s="365" customFormat="1" ht="29.15" customHeight="1" thickTop="1" thickBot="1">
      <c r="A67" s="338">
        <f>(SUM(B63:B66)+SUM(A63:A66)%-B67)*100</f>
        <v>0</v>
      </c>
      <c r="B67" s="339">
        <f>INT(SUM(B63:B66)+(SUM(A63:A66))%)</f>
        <v>0</v>
      </c>
      <c r="C67" s="338">
        <f>(SUM(D63:D66)+SUM(C63:C66)%-D67)*100</f>
        <v>0</v>
      </c>
      <c r="D67" s="339">
        <f>INT(SUM(D63:D66)+(SUM(C63:C66))%)</f>
        <v>0</v>
      </c>
      <c r="E67" s="338">
        <f>(SUM(F63:F66)+SUM(E63:E66)%-F67)*100</f>
        <v>0</v>
      </c>
      <c r="F67" s="341">
        <f>INT(SUM(F63:F66)+(SUM(E63:E66))%)</f>
        <v>0</v>
      </c>
      <c r="G67" s="348"/>
      <c r="H67" s="389" t="s">
        <v>111</v>
      </c>
      <c r="I67" s="334"/>
      <c r="J67" s="338">
        <f>(SUM(K63:K66)+SUM(J63:J66)%-K67)*100</f>
        <v>0</v>
      </c>
      <c r="K67" s="339">
        <f>INT(SUM(K63:K66)+(SUM(J63:J66))%)</f>
        <v>0</v>
      </c>
      <c r="L67" s="338">
        <f>(SUM(M63:M66)+SUM(L63:L66)%-M67)*100</f>
        <v>0</v>
      </c>
      <c r="M67" s="339">
        <f>INT(SUM(M63:M66)+(SUM(L63:L66))%)</f>
        <v>0</v>
      </c>
      <c r="N67" s="338">
        <f>(SUM(O63:O66)+SUM(N63:N66)%-O67)*100</f>
        <v>0</v>
      </c>
      <c r="O67" s="341">
        <f>INT(SUM(O63:O66)+(SUM(N63:N66))%)</f>
        <v>0</v>
      </c>
      <c r="P67" s="358"/>
      <c r="Q67" s="342"/>
      <c r="R67" s="389" t="s">
        <v>111</v>
      </c>
      <c r="S67" s="338">
        <f>(SUM(T63:T66)+SUM(S63:S66)%-T67)*100</f>
        <v>0</v>
      </c>
      <c r="T67" s="339">
        <f>INT(SUM(T63:T66)+(SUM(S63:S66))%)</f>
        <v>0</v>
      </c>
      <c r="U67" s="338">
        <f>(SUM(V63:V66)+SUM(U63:U66)%-V67)*100</f>
        <v>0</v>
      </c>
      <c r="V67" s="340">
        <f>INT(SUM(V63:V66)+(SUM(U63:U66))%)</f>
        <v>0</v>
      </c>
      <c r="W67" s="338">
        <f>(SUM(X63:X66)+SUM(W63:W66)%-X67)*100</f>
        <v>0</v>
      </c>
      <c r="X67" s="340">
        <f>INT(SUM(X63:X66)+(SUM(W63:W66))%)</f>
        <v>0</v>
      </c>
      <c r="Y67" s="338">
        <f>(SUM(Z63:Z66)+SUM(Y63:Y66)%-Z67)*100</f>
        <v>0</v>
      </c>
      <c r="Z67" s="341">
        <f>INT(SUM(Z63:Z66)+(SUM(Y63:Y66))%)</f>
        <v>0</v>
      </c>
      <c r="AA67" s="342"/>
      <c r="AB67" s="338">
        <f>(SUM(AC63:AC66)+SUM(AB63:AB66)%-AC67)*100</f>
        <v>0</v>
      </c>
      <c r="AC67" s="339">
        <f>INT(SUM(AC63:AC66)+(SUM(AB63:AB66))%)</f>
        <v>0</v>
      </c>
      <c r="AD67" s="338">
        <f>(SUM(AE63:AE66)+SUM(AD63:AD66)%-AE67)*100</f>
        <v>0</v>
      </c>
      <c r="AE67" s="340">
        <f>INT(SUM(AE63:AE66)+(SUM(AD63:AD66))%)</f>
        <v>0</v>
      </c>
      <c r="AF67" s="338">
        <f>(SUM(AG63:AG66)+SUM(AF63:AF66)%-AG67)*100</f>
        <v>0</v>
      </c>
      <c r="AG67" s="340">
        <f>INT(SUM(AG63:AG66)+(SUM(AF63:AF66))%)</f>
        <v>0</v>
      </c>
      <c r="AH67" s="338">
        <f>(SUM(AI63:AI66)+SUM(AH63:AH66)%-AI67)*100</f>
        <v>0</v>
      </c>
      <c r="AI67" s="341">
        <f>INT(SUM(AI63:AI66)+(SUM(AH63:AH66))%)</f>
        <v>0</v>
      </c>
    </row>
    <row r="68" spans="1:35" s="365" customFormat="1" ht="29.15" customHeight="1" thickTop="1" thickBot="1">
      <c r="A68" s="338" t="e">
        <f ca="1">(SUM(B11,B24,B32,B41,B49,B61,B67)+SUM(A11,A24,A32,A41,A49,A61,A67)%-B68)*100</f>
        <v>#NAME?</v>
      </c>
      <c r="B68" s="339" t="e">
        <f ca="1">INT(SUM(B11,B24,B32,B41,B49,B61,B67)+(SUM(A11,A24,A32,A41,A49,A61,A67))%)</f>
        <v>#NAME?</v>
      </c>
      <c r="C68" s="338" t="e">
        <f ca="1">(SUM(D11,D24,D32,D41,D49,D61,D67)+SUM(C11,C24,C32,C41,C49,C61,C67)%-D68)*100</f>
        <v>#NAME?</v>
      </c>
      <c r="D68" s="339" t="e">
        <f ca="1">INT(SUM(D11,D24,D32,D41,D49,D61,D67)+(SUM(C11,C24,C32,C41,C49,C61,C67))%)</f>
        <v>#NAME?</v>
      </c>
      <c r="E68" s="338" t="e">
        <f ca="1">(SUM(F11,F24,F32,F41,F49,F61,F67)+SUM(E11,E24,E32,E41,E49,E61,E67)%-F68)*100</f>
        <v>#NAME?</v>
      </c>
      <c r="F68" s="341" t="e">
        <f ca="1">INT(SUM(F11,F24,F32,F41,F49,F61,F67)+(SUM(E11,E24,E32,E41,E49,E61,E67))%)</f>
        <v>#NAME?</v>
      </c>
      <c r="G68" s="348"/>
      <c r="H68" s="389" t="s">
        <v>112</v>
      </c>
      <c r="I68" s="334"/>
      <c r="J68" s="338" t="e">
        <f ca="1">(SUM(K11,K24,K32,K41,K49,K61,K67)+SUM(J11,J24,J32,J41,J49,J61,J67)%-K68)*100</f>
        <v>#NAME?</v>
      </c>
      <c r="K68" s="339" t="e">
        <f ca="1">INT(SUM(K11,K24,K32,K41,K49,K61,K67)+(SUM(J11,J24,J32,J41,J49,J61,J67))%)</f>
        <v>#NAME?</v>
      </c>
      <c r="L68" s="338" t="e">
        <f ca="1">(SUM(M11,M24,M32,M41,M49,M61,M67)+SUM(L11,L24,L32,L41,L49,L61,L67)%-M68)*100</f>
        <v>#NAME?</v>
      </c>
      <c r="M68" s="339" t="e">
        <f ca="1">INT(SUM(M11,M24,M32,M41,M49,M61,M67)+(SUM(L11,L24,L32,L41,L49,L61,L67))%)</f>
        <v>#NAME?</v>
      </c>
      <c r="N68" s="338" t="e">
        <f ca="1">(SUM(O11,O24,O32,O41,O49,O61,O67)+SUM(N11,N24,N32,N41,N49,N61,N67)%-O68)*100</f>
        <v>#NAME?</v>
      </c>
      <c r="O68" s="341" t="e">
        <f ca="1">INT(SUM(O11,O24,O32,O41,O49,O61,O67)+(SUM(N11,N24,N32,N41,N49,N61,N67))%)</f>
        <v>#NAME?</v>
      </c>
      <c r="P68" s="358"/>
      <c r="Q68" s="342"/>
      <c r="R68" s="389" t="s">
        <v>112</v>
      </c>
      <c r="S68" s="338" t="e">
        <f ca="1">(SUM(T11,T24,T32,T41,T49,T61,T67)+SUM(S11,S24,S32,S41,S49,S61,S67)%-T68)*100</f>
        <v>#NAME?</v>
      </c>
      <c r="T68" s="339" t="e">
        <f ca="1">INT(SUM(T11,T24,T32,T41,T49,T61,T67)+(SUM(S11,S24,S32,S41,S49,S61,S67))%)</f>
        <v>#NAME?</v>
      </c>
      <c r="U68" s="338" t="e">
        <f ca="1">(SUM(V11,V24,V32,V41,V49,V61,V67)+SUM(U11,U24,U32,U41,U49,U61,U67)%-V68)*100</f>
        <v>#NAME?</v>
      </c>
      <c r="V68" s="340" t="e">
        <f ca="1">INT(SUM(V11,V24,V32,V41,V49,V61,V67)+(SUM(U11,U24,U32,U41,U49,U61,U67))%)</f>
        <v>#NAME?</v>
      </c>
      <c r="W68" s="338" t="e">
        <f ca="1">(SUM(X11,X24,X32,X41,X49,X61,X67)+SUM(W11,W24,W32,W41,W49,W61,W67)%-X68)*100</f>
        <v>#NAME?</v>
      </c>
      <c r="X68" s="340" t="e">
        <f ca="1">INT(SUM(X11,X24,X32,X41,X49,X61,X67)+(SUM(W11,W24,W32,W41,W49,W61,W67))%)</f>
        <v>#NAME?</v>
      </c>
      <c r="Y68" s="338" t="e">
        <f ca="1">(SUM(Z11,Z24,Z32,Z41,Z49,Z61,Z67)+SUM(Y11,Y24,Y32,Y41,Y49,Y61,Y67)%-Z68)*100</f>
        <v>#NAME?</v>
      </c>
      <c r="Z68" s="341" t="e">
        <f ca="1">INT(SUM(Z11,Z24,Z32,Z41,Z49,Z61,Z67)+(SUM(Y11,Y24,Y32,Y41,Y49,Y61,Y67))%)</f>
        <v>#NAME?</v>
      </c>
      <c r="AA68" s="342"/>
      <c r="AB68" s="338" t="e">
        <f ca="1">(SUM(AC11,AC24,AC32,AC41,AC49,AC61,AC67)+SUM(AB11,AB24,AB32,AB41,AB49,AB61,AB67)%-AC68)*100</f>
        <v>#NAME?</v>
      </c>
      <c r="AC68" s="339" t="e">
        <f ca="1">INT(SUM(AC11,AC24,AC32,AC41,AC49,AC61,AC67)+(SUM(AB11,AB24,AB32,AB41,AB49,AB61,AB67))%)</f>
        <v>#NAME?</v>
      </c>
      <c r="AD68" s="338" t="e">
        <f ca="1">(SUM(AE11,AE24,AE32,AE41,AE49,AE61,AE67)+SUM(AD11,AD24,AD32,AD41,AD49,AD61,AD67)%-AE68)*100</f>
        <v>#NAME?</v>
      </c>
      <c r="AE68" s="340" t="e">
        <f ca="1">INT(SUM(AE11,AE24,AE32,AE41,AE49,AE61,AE67)+(SUM(AD11,AD24,AD32,AD41,AD49,AD61,AD67))%)</f>
        <v>#NAME?</v>
      </c>
      <c r="AF68" s="338" t="e">
        <f ca="1">(SUM(AG11,AG24,AG32,AG41,AG49,AG61,AG67)+SUM(AF11,AF24,AF32,AF41,AF49,AF61,AF67)%-AG68)*100</f>
        <v>#NAME?</v>
      </c>
      <c r="AG68" s="340" t="e">
        <f ca="1">INT(SUM(AG11,AG24,AG32,AG41,AG49,AG61,AG67)+(SUM(AF11,AF24,AF32,AF41,AF49,AF61,AF67))%)</f>
        <v>#NAME?</v>
      </c>
      <c r="AH68" s="338" t="e">
        <f ca="1">(SUM(AI11,AI24,AI32,AI41,AI49,AI61,AI67)+SUM(AH11,AH24,AH32,AH41,AH49,AH61,AH67)%-AI68)*100</f>
        <v>#NAME?</v>
      </c>
      <c r="AI68" s="341" t="e">
        <f ca="1">INT(SUM(AI11,AI24,AI32,AI41,AI49,AI61,AI67)+(SUM(AH11,AH24,AH32,AH41,AH49,AH61,AH67))%)</f>
        <v>#NAME?</v>
      </c>
    </row>
    <row r="69" spans="1:35" ht="2.5" customHeight="1" thickTop="1">
      <c r="AH69" s="108"/>
    </row>
  </sheetData>
  <sheetProtection password="E195" sheet="1" objects="1" scenarios="1"/>
  <mergeCells count="27">
    <mergeCell ref="A1:E1"/>
    <mergeCell ref="U1:Y1"/>
    <mergeCell ref="A2:F2"/>
    <mergeCell ref="J2:O2"/>
    <mergeCell ref="S2:V2"/>
    <mergeCell ref="AF2:AI2"/>
    <mergeCell ref="I1:J1"/>
    <mergeCell ref="AD1:AI1"/>
    <mergeCell ref="L1:O1"/>
    <mergeCell ref="AB2:AE2"/>
    <mergeCell ref="W2:Z2"/>
    <mergeCell ref="A3:B3"/>
    <mergeCell ref="C3:D3"/>
    <mergeCell ref="E3:F3"/>
    <mergeCell ref="J3:K3"/>
    <mergeCell ref="H2:H4"/>
    <mergeCell ref="S3:T3"/>
    <mergeCell ref="L3:M3"/>
    <mergeCell ref="N3:O3"/>
    <mergeCell ref="R2:R4"/>
    <mergeCell ref="AD3:AE3"/>
    <mergeCell ref="AF3:AG3"/>
    <mergeCell ref="AH3:AI3"/>
    <mergeCell ref="U3:V3"/>
    <mergeCell ref="W3:X3"/>
    <mergeCell ref="Y3:Z3"/>
    <mergeCell ref="AB3:AC3"/>
  </mergeCells>
  <phoneticPr fontId="9" type="noConversion"/>
  <printOptions horizontalCentered="1"/>
  <pageMargins left="0" right="0" top="0.13" bottom="0.47244094488189003" header="7.0000000000000007E-2" footer="0.23622047244094502"/>
  <pageSetup paperSize="9" scale="40" fitToWidth="2" orientation="portrait" r:id="rId1"/>
  <headerFooter alignWithMargins="0">
    <oddFooter>&amp;L&amp;12نموذج (57 حسابات ) سلطة محلية &amp;Rإدارة الحساب الختامي - مكتب مالية تعز</oddFoot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ورقة49"/>
  <dimension ref="A1:N723"/>
  <sheetViews>
    <sheetView showGridLines="0" rightToLeft="1" view="pageBreakPreview" topLeftCell="A106" zoomScale="137" zoomScaleNormal="93" zoomScaleSheetLayoutView="93" workbookViewId="0">
      <selection activeCell="B572" sqref="B572:D572"/>
    </sheetView>
  </sheetViews>
  <sheetFormatPr defaultColWidth="0" defaultRowHeight="12.5" zeroHeight="1"/>
  <cols>
    <col min="1" max="1" width="1.453125" style="51" customWidth="1"/>
    <col min="2" max="2" width="6.54296875" style="51" customWidth="1"/>
    <col min="3" max="3" width="2" style="51" customWidth="1"/>
    <col min="4" max="4" width="9.26953125" style="51" customWidth="1"/>
    <col min="5" max="5" width="10.54296875" style="51" bestFit="1" customWidth="1"/>
    <col min="6" max="6" width="10.54296875" style="51" customWidth="1"/>
    <col min="7" max="7" width="9.1796875" style="51" customWidth="1"/>
    <col min="8" max="8" width="11" style="51" customWidth="1"/>
    <col min="9" max="10" width="9.1796875" style="51" customWidth="1"/>
    <col min="11" max="11" width="6.453125" style="51" customWidth="1"/>
    <col min="12" max="12" width="1.453125" style="51" customWidth="1"/>
    <col min="13" max="13" width="7.54296875" style="51" customWidth="1"/>
    <col min="14" max="14" width="4.7265625" style="51" customWidth="1"/>
    <col min="15" max="15" width="1.453125" style="51" customWidth="1"/>
    <col min="16" max="16384" width="0" style="51" hidden="1"/>
  </cols>
  <sheetData>
    <row r="1" spans="2:14"/>
    <row r="2" spans="2:14">
      <c r="B2" s="585" t="s">
        <v>412</v>
      </c>
      <c r="C2" s="585"/>
      <c r="D2" s="585"/>
      <c r="J2" s="585" t="s">
        <v>118</v>
      </c>
      <c r="K2" s="585"/>
      <c r="L2" s="585"/>
      <c r="M2" s="585"/>
      <c r="N2" s="585"/>
    </row>
    <row r="3" spans="2:14"/>
    <row r="4" spans="2:14"/>
    <row r="5" spans="2:14"/>
    <row r="6" spans="2:14"/>
    <row r="7" spans="2:14"/>
    <row r="8" spans="2:14" ht="16.5" customHeight="1" thickBot="1"/>
    <row r="9" spans="2:14" ht="25" customHeight="1" thickTop="1">
      <c r="B9" s="566" t="s">
        <v>119</v>
      </c>
      <c r="D9" s="575"/>
      <c r="E9" s="576"/>
      <c r="F9" s="576"/>
      <c r="G9" s="576"/>
      <c r="H9" s="576"/>
      <c r="I9" s="576"/>
      <c r="J9" s="576"/>
      <c r="K9" s="576"/>
      <c r="L9" s="576"/>
      <c r="M9" s="576"/>
      <c r="N9" s="577"/>
    </row>
    <row r="10" spans="2:14" ht="25" customHeight="1">
      <c r="B10" s="567"/>
      <c r="D10" s="581"/>
      <c r="E10" s="582"/>
      <c r="F10" s="582"/>
      <c r="G10" s="582"/>
      <c r="H10" s="582"/>
      <c r="I10" s="582"/>
      <c r="J10" s="582"/>
      <c r="K10" s="582"/>
      <c r="L10" s="582"/>
      <c r="M10" s="582"/>
      <c r="N10" s="583"/>
    </row>
    <row r="11" spans="2:14" ht="25" customHeight="1">
      <c r="B11" s="567"/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4"/>
    </row>
    <row r="12" spans="2:14" ht="25" customHeight="1">
      <c r="B12" s="567"/>
      <c r="D12" s="581"/>
      <c r="E12" s="582"/>
      <c r="F12" s="582"/>
      <c r="G12" s="582"/>
      <c r="H12" s="582"/>
      <c r="I12" s="582"/>
      <c r="J12" s="582"/>
      <c r="K12" s="582"/>
      <c r="L12" s="582"/>
      <c r="M12" s="582"/>
      <c r="N12" s="583"/>
    </row>
    <row r="13" spans="2:14" ht="25" customHeight="1">
      <c r="B13" s="567"/>
      <c r="D13" s="581"/>
      <c r="E13" s="582"/>
      <c r="F13" s="582"/>
      <c r="G13" s="582"/>
      <c r="H13" s="582"/>
      <c r="I13" s="582"/>
      <c r="J13" s="582"/>
      <c r="K13" s="582"/>
      <c r="L13" s="582"/>
      <c r="M13" s="582"/>
      <c r="N13" s="583"/>
    </row>
    <row r="14" spans="2:14" ht="25" customHeight="1">
      <c r="B14" s="567"/>
      <c r="D14" s="581"/>
      <c r="E14" s="582"/>
      <c r="F14" s="582"/>
      <c r="G14" s="582"/>
      <c r="H14" s="582"/>
      <c r="I14" s="582"/>
      <c r="J14" s="582"/>
      <c r="K14" s="582"/>
      <c r="L14" s="582"/>
      <c r="M14" s="582"/>
      <c r="N14" s="583"/>
    </row>
    <row r="15" spans="2:14" ht="25" customHeight="1" thickBot="1">
      <c r="B15" s="568"/>
      <c r="D15" s="578"/>
      <c r="E15" s="579"/>
      <c r="F15" s="579"/>
      <c r="G15" s="579"/>
      <c r="H15" s="579"/>
      <c r="I15" s="579"/>
      <c r="J15" s="579"/>
      <c r="K15" s="579"/>
      <c r="L15" s="579"/>
      <c r="M15" s="579"/>
      <c r="N15" s="580"/>
    </row>
    <row r="16" spans="2:14" ht="25" customHeight="1" thickTop="1" thickBot="1"/>
    <row r="17" spans="2:14" ht="25" customHeight="1" thickTop="1">
      <c r="B17" s="566" t="s">
        <v>120</v>
      </c>
      <c r="D17" s="575"/>
      <c r="E17" s="576"/>
      <c r="F17" s="576"/>
      <c r="G17" s="576"/>
      <c r="H17" s="576"/>
      <c r="I17" s="576"/>
      <c r="J17" s="576"/>
      <c r="K17" s="576"/>
      <c r="L17" s="576"/>
      <c r="M17" s="576"/>
      <c r="N17" s="577"/>
    </row>
    <row r="18" spans="2:14" ht="25" customHeight="1">
      <c r="B18" s="567"/>
      <c r="D18" s="581"/>
      <c r="E18" s="582"/>
      <c r="F18" s="582"/>
      <c r="G18" s="582"/>
      <c r="H18" s="582"/>
      <c r="I18" s="582"/>
      <c r="J18" s="582"/>
      <c r="K18" s="582"/>
      <c r="L18" s="582"/>
      <c r="M18" s="582"/>
      <c r="N18" s="583"/>
    </row>
    <row r="19" spans="2:14" ht="25" customHeight="1">
      <c r="B19" s="567"/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4"/>
    </row>
    <row r="20" spans="2:14" ht="25" customHeight="1">
      <c r="B20" s="567"/>
      <c r="D20" s="581"/>
      <c r="E20" s="582"/>
      <c r="F20" s="582"/>
      <c r="G20" s="582"/>
      <c r="H20" s="582"/>
      <c r="I20" s="582"/>
      <c r="J20" s="582"/>
      <c r="K20" s="582"/>
      <c r="L20" s="582"/>
      <c r="M20" s="582"/>
      <c r="N20" s="583"/>
    </row>
    <row r="21" spans="2:14" ht="25" customHeight="1">
      <c r="B21" s="567"/>
      <c r="D21" s="581"/>
      <c r="E21" s="582"/>
      <c r="F21" s="582"/>
      <c r="G21" s="582"/>
      <c r="H21" s="582"/>
      <c r="I21" s="582"/>
      <c r="J21" s="582"/>
      <c r="K21" s="582"/>
      <c r="L21" s="582"/>
      <c r="M21" s="582"/>
      <c r="N21" s="583"/>
    </row>
    <row r="22" spans="2:14" ht="25" customHeight="1">
      <c r="B22" s="567"/>
      <c r="D22" s="581"/>
      <c r="E22" s="582"/>
      <c r="F22" s="582"/>
      <c r="G22" s="582"/>
      <c r="H22" s="582"/>
      <c r="I22" s="582"/>
      <c r="J22" s="582"/>
      <c r="K22" s="582"/>
      <c r="L22" s="582"/>
      <c r="M22" s="582"/>
      <c r="N22" s="583"/>
    </row>
    <row r="23" spans="2:14" ht="25" customHeight="1" thickBot="1">
      <c r="B23" s="568"/>
      <c r="D23" s="578"/>
      <c r="E23" s="579"/>
      <c r="F23" s="579"/>
      <c r="G23" s="579"/>
      <c r="H23" s="579"/>
      <c r="I23" s="579"/>
      <c r="J23" s="579"/>
      <c r="K23" s="579"/>
      <c r="L23" s="579"/>
      <c r="M23" s="579"/>
      <c r="N23" s="580"/>
    </row>
    <row r="24" spans="2:14" ht="25" customHeight="1" thickTop="1" thickBot="1">
      <c r="B24" s="57"/>
    </row>
    <row r="25" spans="2:14" ht="25" customHeight="1" thickTop="1">
      <c r="B25" s="566" t="s">
        <v>121</v>
      </c>
      <c r="D25" s="575"/>
      <c r="E25" s="576"/>
      <c r="F25" s="576"/>
      <c r="G25" s="576"/>
      <c r="H25" s="576"/>
      <c r="I25" s="576"/>
      <c r="J25" s="576"/>
      <c r="K25" s="576"/>
      <c r="L25" s="576"/>
      <c r="M25" s="576"/>
      <c r="N25" s="577"/>
    </row>
    <row r="26" spans="2:14" ht="25" customHeight="1">
      <c r="B26" s="567"/>
      <c r="D26" s="581"/>
      <c r="E26" s="582"/>
      <c r="F26" s="582"/>
      <c r="G26" s="582"/>
      <c r="H26" s="582"/>
      <c r="I26" s="582"/>
      <c r="J26" s="582"/>
      <c r="K26" s="582"/>
      <c r="L26" s="582"/>
      <c r="M26" s="582"/>
      <c r="N26" s="583"/>
    </row>
    <row r="27" spans="2:14" ht="25" customHeight="1">
      <c r="B27" s="567"/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4"/>
    </row>
    <row r="28" spans="2:14" ht="25" customHeight="1">
      <c r="B28" s="567"/>
      <c r="D28" s="581"/>
      <c r="E28" s="582"/>
      <c r="F28" s="582"/>
      <c r="G28" s="582"/>
      <c r="H28" s="582"/>
      <c r="I28" s="582"/>
      <c r="J28" s="582"/>
      <c r="K28" s="582"/>
      <c r="L28" s="582"/>
      <c r="M28" s="582"/>
      <c r="N28" s="583"/>
    </row>
    <row r="29" spans="2:14" ht="25" customHeight="1">
      <c r="B29" s="567"/>
      <c r="D29" s="581"/>
      <c r="E29" s="582"/>
      <c r="F29" s="582"/>
      <c r="G29" s="582"/>
      <c r="H29" s="582"/>
      <c r="I29" s="582"/>
      <c r="J29" s="582"/>
      <c r="K29" s="582"/>
      <c r="L29" s="582"/>
      <c r="M29" s="582"/>
      <c r="N29" s="583"/>
    </row>
    <row r="30" spans="2:14" ht="25" customHeight="1">
      <c r="B30" s="567"/>
      <c r="D30" s="581"/>
      <c r="E30" s="582"/>
      <c r="F30" s="582"/>
      <c r="G30" s="582"/>
      <c r="H30" s="582"/>
      <c r="I30" s="582"/>
      <c r="J30" s="582"/>
      <c r="K30" s="582"/>
      <c r="L30" s="582"/>
      <c r="M30" s="582"/>
      <c r="N30" s="583"/>
    </row>
    <row r="31" spans="2:14" ht="25" customHeight="1" thickBot="1">
      <c r="B31" s="568"/>
      <c r="D31" s="578"/>
      <c r="E31" s="579"/>
      <c r="F31" s="579"/>
      <c r="G31" s="579"/>
      <c r="H31" s="579"/>
      <c r="I31" s="579"/>
      <c r="J31" s="579"/>
      <c r="K31" s="579"/>
      <c r="L31" s="579"/>
      <c r="M31" s="579"/>
      <c r="N31" s="580"/>
    </row>
    <row r="32" spans="2:14" ht="21" customHeight="1" thickTop="1" thickBot="1">
      <c r="B32" s="58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</row>
    <row r="33" spans="2:14" ht="25" customHeight="1" thickBot="1">
      <c r="B33" s="561" t="s">
        <v>122</v>
      </c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1"/>
    </row>
    <row r="34" spans="2:14" ht="12" customHeight="1" thickBot="1"/>
    <row r="35" spans="2:14" ht="30" customHeight="1" thickTop="1">
      <c r="B35" s="587" t="s">
        <v>123</v>
      </c>
      <c r="C35" s="586"/>
      <c r="D35" s="586"/>
      <c r="E35" s="586" t="s">
        <v>124</v>
      </c>
      <c r="F35" s="586"/>
      <c r="G35" s="586" t="s">
        <v>125</v>
      </c>
      <c r="H35" s="586"/>
      <c r="I35" s="586" t="s">
        <v>126</v>
      </c>
      <c r="J35" s="586"/>
      <c r="K35" s="589"/>
      <c r="L35" s="60"/>
      <c r="M35" s="569" t="s">
        <v>127</v>
      </c>
      <c r="N35" s="570"/>
    </row>
    <row r="36" spans="2:14">
      <c r="B36" s="61"/>
      <c r="C36" s="59"/>
      <c r="D36" s="59"/>
      <c r="E36" s="59"/>
      <c r="F36" s="59"/>
      <c r="G36" s="59"/>
      <c r="H36" s="59"/>
      <c r="I36" s="59"/>
      <c r="J36" s="59"/>
      <c r="K36" s="62"/>
      <c r="M36" s="571"/>
      <c r="N36" s="572"/>
    </row>
    <row r="37" spans="2:14" ht="21.75" customHeight="1">
      <c r="B37" s="63" t="s">
        <v>128</v>
      </c>
      <c r="C37" s="64"/>
      <c r="D37" s="64"/>
      <c r="E37" s="64" t="s">
        <v>128</v>
      </c>
      <c r="F37" s="64"/>
      <c r="G37" s="64" t="s">
        <v>128</v>
      </c>
      <c r="H37" s="64"/>
      <c r="I37" s="64" t="s">
        <v>128</v>
      </c>
      <c r="J37" s="64"/>
      <c r="K37" s="65"/>
      <c r="M37" s="571"/>
      <c r="N37" s="572"/>
    </row>
    <row r="38" spans="2:14" ht="21.75" customHeight="1" thickBot="1">
      <c r="B38" s="66" t="s">
        <v>129</v>
      </c>
      <c r="C38" s="67"/>
      <c r="D38" s="67"/>
      <c r="E38" s="67" t="s">
        <v>129</v>
      </c>
      <c r="F38" s="67"/>
      <c r="G38" s="67" t="s">
        <v>129</v>
      </c>
      <c r="H38" s="67"/>
      <c r="I38" s="67" t="s">
        <v>129</v>
      </c>
      <c r="J38" s="67"/>
      <c r="K38" s="68"/>
      <c r="M38" s="573"/>
      <c r="N38" s="574"/>
    </row>
    <row r="39" spans="2:14" ht="13" thickTop="1"/>
    <row r="40" spans="2:14">
      <c r="B40" s="585" t="s">
        <v>413</v>
      </c>
      <c r="C40" s="585"/>
      <c r="D40" s="585"/>
      <c r="J40" s="585" t="s">
        <v>118</v>
      </c>
      <c r="K40" s="585"/>
      <c r="L40" s="585"/>
      <c r="M40" s="585"/>
      <c r="N40" s="585"/>
    </row>
    <row r="41" spans="2:14"/>
    <row r="42" spans="2:14"/>
    <row r="43" spans="2:14"/>
    <row r="44" spans="2:14"/>
    <row r="45" spans="2:14"/>
    <row r="46" spans="2:14" ht="16.5" customHeight="1" thickBot="1"/>
    <row r="47" spans="2:14" ht="25" customHeight="1" thickTop="1">
      <c r="B47" s="566" t="s">
        <v>119</v>
      </c>
      <c r="D47" s="575"/>
      <c r="E47" s="576"/>
      <c r="F47" s="576"/>
      <c r="G47" s="576"/>
      <c r="H47" s="576"/>
      <c r="I47" s="576"/>
      <c r="J47" s="576"/>
      <c r="K47" s="576"/>
      <c r="L47" s="576"/>
      <c r="M47" s="576"/>
      <c r="N47" s="577"/>
    </row>
    <row r="48" spans="2:14" ht="25" customHeight="1">
      <c r="B48" s="567"/>
      <c r="D48" s="581"/>
      <c r="E48" s="582"/>
      <c r="F48" s="582"/>
      <c r="G48" s="582"/>
      <c r="H48" s="582"/>
      <c r="I48" s="582"/>
      <c r="J48" s="582"/>
      <c r="K48" s="582"/>
      <c r="L48" s="582"/>
      <c r="M48" s="582"/>
      <c r="N48" s="583"/>
    </row>
    <row r="49" spans="2:14" ht="25" customHeight="1">
      <c r="B49" s="567"/>
      <c r="D49" s="52"/>
      <c r="E49" s="53"/>
      <c r="F49" s="53"/>
      <c r="G49" s="53"/>
      <c r="H49" s="53"/>
      <c r="I49" s="53"/>
      <c r="J49" s="53"/>
      <c r="K49" s="53"/>
      <c r="L49" s="53"/>
      <c r="M49" s="53"/>
      <c r="N49" s="54"/>
    </row>
    <row r="50" spans="2:14" ht="25" customHeight="1">
      <c r="B50" s="567"/>
      <c r="D50" s="581"/>
      <c r="E50" s="582"/>
      <c r="F50" s="582"/>
      <c r="G50" s="582"/>
      <c r="H50" s="582"/>
      <c r="I50" s="582"/>
      <c r="J50" s="582"/>
      <c r="K50" s="582"/>
      <c r="L50" s="582"/>
      <c r="M50" s="582"/>
      <c r="N50" s="583"/>
    </row>
    <row r="51" spans="2:14" ht="25" customHeight="1">
      <c r="B51" s="567"/>
      <c r="D51" s="581"/>
      <c r="E51" s="582"/>
      <c r="F51" s="582"/>
      <c r="G51" s="582"/>
      <c r="H51" s="582"/>
      <c r="I51" s="582"/>
      <c r="J51" s="582"/>
      <c r="K51" s="582"/>
      <c r="L51" s="582"/>
      <c r="M51" s="582"/>
      <c r="N51" s="583"/>
    </row>
    <row r="52" spans="2:14" ht="25" customHeight="1">
      <c r="B52" s="567"/>
      <c r="D52" s="581"/>
      <c r="E52" s="582"/>
      <c r="F52" s="582"/>
      <c r="G52" s="582"/>
      <c r="H52" s="582"/>
      <c r="I52" s="582"/>
      <c r="J52" s="582"/>
      <c r="K52" s="582"/>
      <c r="L52" s="582"/>
      <c r="M52" s="582"/>
      <c r="N52" s="583"/>
    </row>
    <row r="53" spans="2:14" ht="25" customHeight="1" thickBot="1">
      <c r="B53" s="568"/>
      <c r="D53" s="578"/>
      <c r="E53" s="579"/>
      <c r="F53" s="579"/>
      <c r="G53" s="579"/>
      <c r="H53" s="579"/>
      <c r="I53" s="579"/>
      <c r="J53" s="579"/>
      <c r="K53" s="579"/>
      <c r="L53" s="579"/>
      <c r="M53" s="579"/>
      <c r="N53" s="580"/>
    </row>
    <row r="54" spans="2:14" ht="25" customHeight="1" thickTop="1" thickBot="1"/>
    <row r="55" spans="2:14" ht="25" customHeight="1" thickTop="1">
      <c r="B55" s="566" t="s">
        <v>120</v>
      </c>
      <c r="D55" s="575"/>
      <c r="E55" s="576"/>
      <c r="F55" s="576"/>
      <c r="G55" s="576"/>
      <c r="H55" s="576"/>
      <c r="I55" s="576"/>
      <c r="J55" s="576"/>
      <c r="K55" s="576"/>
      <c r="L55" s="576"/>
      <c r="M55" s="576"/>
      <c r="N55" s="577"/>
    </row>
    <row r="56" spans="2:14" ht="25" customHeight="1">
      <c r="B56" s="567"/>
      <c r="D56" s="581"/>
      <c r="E56" s="582"/>
      <c r="F56" s="582"/>
      <c r="G56" s="582"/>
      <c r="H56" s="582"/>
      <c r="I56" s="582"/>
      <c r="J56" s="582"/>
      <c r="K56" s="582"/>
      <c r="L56" s="582"/>
      <c r="M56" s="582"/>
      <c r="N56" s="583"/>
    </row>
    <row r="57" spans="2:14" ht="25" customHeight="1">
      <c r="B57" s="567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4"/>
    </row>
    <row r="58" spans="2:14" ht="25" customHeight="1">
      <c r="B58" s="567"/>
      <c r="D58" s="581"/>
      <c r="E58" s="582"/>
      <c r="F58" s="582"/>
      <c r="G58" s="582"/>
      <c r="H58" s="582"/>
      <c r="I58" s="582"/>
      <c r="J58" s="582"/>
      <c r="K58" s="582"/>
      <c r="L58" s="582"/>
      <c r="M58" s="582"/>
      <c r="N58" s="583"/>
    </row>
    <row r="59" spans="2:14" ht="25" customHeight="1">
      <c r="B59" s="567"/>
      <c r="D59" s="581"/>
      <c r="E59" s="582"/>
      <c r="F59" s="582"/>
      <c r="G59" s="582"/>
      <c r="H59" s="582"/>
      <c r="I59" s="582"/>
      <c r="J59" s="582"/>
      <c r="K59" s="582"/>
      <c r="L59" s="582"/>
      <c r="M59" s="582"/>
      <c r="N59" s="583"/>
    </row>
    <row r="60" spans="2:14" ht="25" customHeight="1">
      <c r="B60" s="567"/>
      <c r="D60" s="581"/>
      <c r="E60" s="582"/>
      <c r="F60" s="582"/>
      <c r="G60" s="582"/>
      <c r="H60" s="582"/>
      <c r="I60" s="582"/>
      <c r="J60" s="582"/>
      <c r="K60" s="582"/>
      <c r="L60" s="582"/>
      <c r="M60" s="582"/>
      <c r="N60" s="583"/>
    </row>
    <row r="61" spans="2:14" ht="25" customHeight="1" thickBot="1">
      <c r="B61" s="568"/>
      <c r="D61" s="578"/>
      <c r="E61" s="579"/>
      <c r="F61" s="579"/>
      <c r="G61" s="579"/>
      <c r="H61" s="579"/>
      <c r="I61" s="579"/>
      <c r="J61" s="579"/>
      <c r="K61" s="579"/>
      <c r="L61" s="579"/>
      <c r="M61" s="579"/>
      <c r="N61" s="580"/>
    </row>
    <row r="62" spans="2:14" ht="25" customHeight="1" thickTop="1" thickBot="1">
      <c r="B62" s="57"/>
    </row>
    <row r="63" spans="2:14" ht="25" customHeight="1" thickTop="1">
      <c r="B63" s="566" t="s">
        <v>121</v>
      </c>
      <c r="D63" s="575"/>
      <c r="E63" s="576"/>
      <c r="F63" s="576"/>
      <c r="G63" s="576"/>
      <c r="H63" s="576"/>
      <c r="I63" s="576"/>
      <c r="J63" s="576"/>
      <c r="K63" s="576"/>
      <c r="L63" s="576"/>
      <c r="M63" s="576"/>
      <c r="N63" s="577"/>
    </row>
    <row r="64" spans="2:14" ht="25" customHeight="1">
      <c r="B64" s="567"/>
      <c r="D64" s="581"/>
      <c r="E64" s="582"/>
      <c r="F64" s="582"/>
      <c r="G64" s="582"/>
      <c r="H64" s="582"/>
      <c r="I64" s="582"/>
      <c r="J64" s="582"/>
      <c r="K64" s="582"/>
      <c r="L64" s="582"/>
      <c r="M64" s="582"/>
      <c r="N64" s="583"/>
    </row>
    <row r="65" spans="1:14" ht="25" customHeight="1">
      <c r="B65" s="567"/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4"/>
    </row>
    <row r="66" spans="1:14" ht="25" customHeight="1">
      <c r="B66" s="567"/>
      <c r="D66" s="581"/>
      <c r="E66" s="582"/>
      <c r="F66" s="582"/>
      <c r="G66" s="582"/>
      <c r="H66" s="582"/>
      <c r="I66" s="582"/>
      <c r="J66" s="582"/>
      <c r="K66" s="582"/>
      <c r="L66" s="582"/>
      <c r="M66" s="582"/>
      <c r="N66" s="583"/>
    </row>
    <row r="67" spans="1:14" ht="25" customHeight="1">
      <c r="B67" s="567"/>
      <c r="D67" s="581"/>
      <c r="E67" s="582"/>
      <c r="F67" s="582"/>
      <c r="G67" s="582"/>
      <c r="H67" s="582"/>
      <c r="I67" s="582"/>
      <c r="J67" s="582"/>
      <c r="K67" s="582"/>
      <c r="L67" s="582"/>
      <c r="M67" s="582"/>
      <c r="N67" s="583"/>
    </row>
    <row r="68" spans="1:14" ht="25" customHeight="1">
      <c r="B68" s="567"/>
      <c r="D68" s="581"/>
      <c r="E68" s="582"/>
      <c r="F68" s="582"/>
      <c r="G68" s="582"/>
      <c r="H68" s="582"/>
      <c r="I68" s="582"/>
      <c r="J68" s="582"/>
      <c r="K68" s="582"/>
      <c r="L68" s="582"/>
      <c r="M68" s="582"/>
      <c r="N68" s="583"/>
    </row>
    <row r="69" spans="1:14" ht="25" customHeight="1" thickBot="1">
      <c r="B69" s="568"/>
      <c r="D69" s="578"/>
      <c r="E69" s="579"/>
      <c r="F69" s="579"/>
      <c r="G69" s="579"/>
      <c r="H69" s="579"/>
      <c r="I69" s="579"/>
      <c r="J69" s="579"/>
      <c r="K69" s="579"/>
      <c r="L69" s="579"/>
      <c r="M69" s="579"/>
      <c r="N69" s="580"/>
    </row>
    <row r="70" spans="1:14" ht="21" customHeight="1" thickTop="1" thickBot="1">
      <c r="B70" s="58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</row>
    <row r="71" spans="1:14" ht="25" customHeight="1" thickBot="1">
      <c r="B71" s="561" t="s">
        <v>122</v>
      </c>
      <c r="C71" s="562"/>
      <c r="D71" s="562"/>
      <c r="E71" s="562"/>
      <c r="F71" s="562"/>
      <c r="G71" s="562"/>
      <c r="H71" s="562"/>
      <c r="I71" s="562"/>
      <c r="J71" s="562"/>
      <c r="K71" s="562"/>
      <c r="L71" s="562"/>
      <c r="M71" s="562"/>
      <c r="N71" s="563"/>
    </row>
    <row r="72" spans="1:14" ht="20.25" customHeight="1" thickBot="1"/>
    <row r="73" spans="1:14" ht="30" customHeight="1" thickTop="1">
      <c r="A73" s="51">
        <v>1</v>
      </c>
      <c r="B73" s="564" t="s">
        <v>123</v>
      </c>
      <c r="C73" s="565"/>
      <c r="D73" s="565"/>
      <c r="E73" s="565" t="s">
        <v>124</v>
      </c>
      <c r="F73" s="565"/>
      <c r="G73" s="565" t="s">
        <v>125</v>
      </c>
      <c r="H73" s="565"/>
      <c r="I73" s="565" t="s">
        <v>126</v>
      </c>
      <c r="J73" s="565"/>
      <c r="K73" s="584"/>
      <c r="L73" s="60"/>
      <c r="M73" s="569" t="s">
        <v>127</v>
      </c>
      <c r="N73" s="570"/>
    </row>
    <row r="74" spans="1:14">
      <c r="B74" s="61"/>
      <c r="C74" s="59"/>
      <c r="D74" s="59"/>
      <c r="E74" s="59"/>
      <c r="F74" s="59"/>
      <c r="G74" s="59"/>
      <c r="H74" s="59"/>
      <c r="I74" s="59"/>
      <c r="J74" s="59"/>
      <c r="K74" s="62"/>
      <c r="M74" s="571"/>
      <c r="N74" s="572"/>
    </row>
    <row r="75" spans="1:14" ht="21.75" customHeight="1">
      <c r="B75" s="63" t="s">
        <v>128</v>
      </c>
      <c r="C75" s="64"/>
      <c r="D75" s="64"/>
      <c r="E75" s="64" t="s">
        <v>128</v>
      </c>
      <c r="F75" s="64"/>
      <c r="G75" s="64" t="s">
        <v>128</v>
      </c>
      <c r="H75" s="64"/>
      <c r="I75" s="64" t="s">
        <v>128</v>
      </c>
      <c r="J75" s="64"/>
      <c r="K75" s="65"/>
      <c r="M75" s="571"/>
      <c r="N75" s="572"/>
    </row>
    <row r="76" spans="1:14" ht="21.75" customHeight="1" thickBot="1">
      <c r="B76" s="66" t="s">
        <v>129</v>
      </c>
      <c r="C76" s="67"/>
      <c r="D76" s="67"/>
      <c r="E76" s="67" t="s">
        <v>129</v>
      </c>
      <c r="F76" s="67"/>
      <c r="G76" s="67" t="s">
        <v>129</v>
      </c>
      <c r="H76" s="67"/>
      <c r="I76" s="67" t="s">
        <v>129</v>
      </c>
      <c r="J76" s="67"/>
      <c r="K76" s="68"/>
      <c r="M76" s="573"/>
      <c r="N76" s="574"/>
    </row>
    <row r="77" spans="1:14" ht="13" thickTop="1"/>
    <row r="78" spans="1:14">
      <c r="B78" s="585" t="s">
        <v>414</v>
      </c>
      <c r="C78" s="585"/>
      <c r="D78" s="585"/>
      <c r="J78" s="585" t="s">
        <v>118</v>
      </c>
      <c r="K78" s="585"/>
      <c r="L78" s="585"/>
      <c r="M78" s="585"/>
      <c r="N78" s="585"/>
    </row>
    <row r="79" spans="1:14"/>
    <row r="80" spans="1:14"/>
    <row r="81" spans="2:14"/>
    <row r="82" spans="2:14"/>
    <row r="83" spans="2:14"/>
    <row r="84" spans="2:14" ht="16.5" customHeight="1" thickBot="1"/>
    <row r="85" spans="2:14" ht="25" customHeight="1" thickTop="1">
      <c r="B85" s="566" t="s">
        <v>119</v>
      </c>
      <c r="D85" s="575"/>
      <c r="E85" s="576"/>
      <c r="F85" s="576"/>
      <c r="G85" s="576"/>
      <c r="H85" s="576"/>
      <c r="I85" s="576"/>
      <c r="J85" s="576"/>
      <c r="K85" s="576"/>
      <c r="L85" s="576"/>
      <c r="M85" s="576"/>
      <c r="N85" s="577"/>
    </row>
    <row r="86" spans="2:14" ht="25" customHeight="1">
      <c r="B86" s="567"/>
      <c r="D86" s="69"/>
      <c r="E86" s="70"/>
      <c r="F86" s="70"/>
      <c r="G86" s="588"/>
      <c r="H86" s="588"/>
      <c r="I86" s="588"/>
      <c r="J86" s="588"/>
      <c r="K86" s="588"/>
      <c r="L86" s="53"/>
      <c r="M86" s="53"/>
      <c r="N86" s="71"/>
    </row>
    <row r="87" spans="2:14" ht="25" customHeight="1">
      <c r="B87" s="567"/>
      <c r="D87" s="69"/>
      <c r="E87" s="72"/>
      <c r="F87" s="70"/>
      <c r="G87" s="588"/>
      <c r="H87" s="588"/>
      <c r="I87" s="588"/>
      <c r="J87" s="588"/>
      <c r="K87" s="70"/>
      <c r="L87" s="53"/>
      <c r="M87" s="53"/>
      <c r="N87" s="54"/>
    </row>
    <row r="88" spans="2:14" ht="25" customHeight="1">
      <c r="B88" s="567"/>
      <c r="D88" s="69"/>
      <c r="E88" s="72"/>
      <c r="F88" s="70"/>
      <c r="G88" s="588"/>
      <c r="H88" s="588"/>
      <c r="I88" s="588"/>
      <c r="J88" s="588"/>
      <c r="K88" s="70"/>
      <c r="L88" s="53"/>
      <c r="M88" s="53"/>
      <c r="N88" s="71"/>
    </row>
    <row r="89" spans="2:14" ht="25" customHeight="1">
      <c r="B89" s="567"/>
      <c r="D89" s="69"/>
      <c r="E89" s="72"/>
      <c r="F89" s="70"/>
      <c r="G89" s="588"/>
      <c r="H89" s="588"/>
      <c r="I89" s="588"/>
      <c r="J89" s="588"/>
      <c r="K89" s="70"/>
      <c r="L89" s="53"/>
      <c r="M89" s="53"/>
      <c r="N89" s="71"/>
    </row>
    <row r="90" spans="2:14" ht="25" customHeight="1">
      <c r="B90" s="567"/>
      <c r="D90" s="69"/>
      <c r="E90" s="72"/>
      <c r="F90" s="70"/>
      <c r="G90" s="588"/>
      <c r="H90" s="588"/>
      <c r="I90" s="588"/>
      <c r="J90" s="588"/>
      <c r="K90" s="70"/>
      <c r="L90" s="53"/>
      <c r="M90" s="53"/>
      <c r="N90" s="71"/>
    </row>
    <row r="91" spans="2:14" ht="25" customHeight="1" thickBot="1">
      <c r="B91" s="568"/>
      <c r="D91" s="73"/>
      <c r="E91" s="74"/>
      <c r="F91" s="74"/>
      <c r="G91" s="74"/>
      <c r="H91" s="74"/>
      <c r="I91" s="74"/>
      <c r="J91" s="74"/>
      <c r="K91" s="74"/>
      <c r="L91" s="56"/>
      <c r="M91" s="56"/>
      <c r="N91" s="75"/>
    </row>
    <row r="92" spans="2:14" ht="25" customHeight="1" thickTop="1" thickBot="1"/>
    <row r="93" spans="2:14" ht="25" customHeight="1" thickTop="1">
      <c r="B93" s="566" t="s">
        <v>120</v>
      </c>
      <c r="D93" s="575"/>
      <c r="E93" s="576"/>
      <c r="F93" s="576"/>
      <c r="G93" s="576"/>
      <c r="H93" s="576"/>
      <c r="I93" s="576"/>
      <c r="J93" s="576"/>
      <c r="K93" s="576"/>
      <c r="L93" s="576"/>
      <c r="M93" s="576"/>
      <c r="N93" s="577"/>
    </row>
    <row r="94" spans="2:14" ht="25" customHeight="1">
      <c r="B94" s="567"/>
      <c r="D94" s="581"/>
      <c r="E94" s="582"/>
      <c r="F94" s="582"/>
      <c r="G94" s="582"/>
      <c r="H94" s="582"/>
      <c r="I94" s="582"/>
      <c r="J94" s="582"/>
      <c r="K94" s="582"/>
      <c r="L94" s="582"/>
      <c r="M94" s="582"/>
      <c r="N94" s="583"/>
    </row>
    <row r="95" spans="2:14" ht="25" customHeight="1">
      <c r="B95" s="567"/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4"/>
    </row>
    <row r="96" spans="2:14" ht="25" customHeight="1">
      <c r="B96" s="567"/>
      <c r="D96" s="581"/>
      <c r="E96" s="582"/>
      <c r="F96" s="582"/>
      <c r="G96" s="582"/>
      <c r="H96" s="582"/>
      <c r="I96" s="582"/>
      <c r="J96" s="582"/>
      <c r="K96" s="582"/>
      <c r="L96" s="582"/>
      <c r="M96" s="582"/>
      <c r="N96" s="583"/>
    </row>
    <row r="97" spans="2:14" ht="25" customHeight="1">
      <c r="B97" s="567"/>
      <c r="D97" s="581"/>
      <c r="E97" s="582"/>
      <c r="F97" s="582"/>
      <c r="G97" s="582"/>
      <c r="H97" s="582"/>
      <c r="I97" s="582"/>
      <c r="J97" s="582"/>
      <c r="K97" s="582"/>
      <c r="L97" s="582"/>
      <c r="M97" s="582"/>
      <c r="N97" s="583"/>
    </row>
    <row r="98" spans="2:14" ht="25" customHeight="1">
      <c r="B98" s="567"/>
      <c r="D98" s="581"/>
      <c r="E98" s="582"/>
      <c r="F98" s="582"/>
      <c r="G98" s="582"/>
      <c r="H98" s="582"/>
      <c r="I98" s="582"/>
      <c r="J98" s="582"/>
      <c r="K98" s="582"/>
      <c r="L98" s="582"/>
      <c r="M98" s="582"/>
      <c r="N98" s="583"/>
    </row>
    <row r="99" spans="2:14" ht="25" customHeight="1" thickBot="1">
      <c r="B99" s="568"/>
      <c r="D99" s="578"/>
      <c r="E99" s="579"/>
      <c r="F99" s="579"/>
      <c r="G99" s="579"/>
      <c r="H99" s="579"/>
      <c r="I99" s="579"/>
      <c r="J99" s="579"/>
      <c r="K99" s="579"/>
      <c r="L99" s="579"/>
      <c r="M99" s="579"/>
      <c r="N99" s="580"/>
    </row>
    <row r="100" spans="2:14" ht="25" customHeight="1" thickTop="1" thickBot="1">
      <c r="B100" s="57"/>
    </row>
    <row r="101" spans="2:14" ht="25" customHeight="1" thickTop="1">
      <c r="B101" s="566" t="s">
        <v>121</v>
      </c>
      <c r="D101" s="575"/>
      <c r="E101" s="576"/>
      <c r="F101" s="576"/>
      <c r="G101" s="576"/>
      <c r="H101" s="576"/>
      <c r="I101" s="576"/>
      <c r="J101" s="576"/>
      <c r="K101" s="576"/>
      <c r="L101" s="576"/>
      <c r="M101" s="576"/>
      <c r="N101" s="577"/>
    </row>
    <row r="102" spans="2:14" ht="25" customHeight="1">
      <c r="B102" s="567"/>
      <c r="D102" s="581"/>
      <c r="E102" s="582"/>
      <c r="F102" s="582"/>
      <c r="G102" s="582"/>
      <c r="H102" s="582"/>
      <c r="I102" s="582"/>
      <c r="J102" s="582"/>
      <c r="K102" s="582"/>
      <c r="L102" s="582"/>
      <c r="M102" s="582"/>
      <c r="N102" s="583"/>
    </row>
    <row r="103" spans="2:14" ht="25" customHeight="1">
      <c r="B103" s="567"/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4"/>
    </row>
    <row r="104" spans="2:14" ht="25" customHeight="1">
      <c r="B104" s="567"/>
      <c r="D104" s="581"/>
      <c r="E104" s="582"/>
      <c r="F104" s="582"/>
      <c r="G104" s="582"/>
      <c r="H104" s="582"/>
      <c r="I104" s="582"/>
      <c r="J104" s="582"/>
      <c r="K104" s="582"/>
      <c r="L104" s="582"/>
      <c r="M104" s="582"/>
      <c r="N104" s="583"/>
    </row>
    <row r="105" spans="2:14" ht="25" customHeight="1">
      <c r="B105" s="567"/>
      <c r="D105" s="581"/>
      <c r="E105" s="582"/>
      <c r="F105" s="582"/>
      <c r="G105" s="582"/>
      <c r="H105" s="582"/>
      <c r="I105" s="582"/>
      <c r="J105" s="582"/>
      <c r="K105" s="582"/>
      <c r="L105" s="582"/>
      <c r="M105" s="582"/>
      <c r="N105" s="583"/>
    </row>
    <row r="106" spans="2:14" ht="25" customHeight="1">
      <c r="B106" s="567"/>
      <c r="D106" s="581"/>
      <c r="E106" s="582"/>
      <c r="F106" s="582"/>
      <c r="G106" s="582"/>
      <c r="H106" s="582"/>
      <c r="I106" s="582"/>
      <c r="J106" s="582"/>
      <c r="K106" s="582"/>
      <c r="L106" s="582"/>
      <c r="M106" s="582"/>
      <c r="N106" s="583"/>
    </row>
    <row r="107" spans="2:14" ht="25" customHeight="1" thickBot="1">
      <c r="B107" s="568"/>
      <c r="D107" s="578"/>
      <c r="E107" s="579"/>
      <c r="F107" s="579"/>
      <c r="G107" s="579"/>
      <c r="H107" s="579"/>
      <c r="I107" s="579"/>
      <c r="J107" s="579"/>
      <c r="K107" s="579"/>
      <c r="L107" s="579"/>
      <c r="M107" s="579"/>
      <c r="N107" s="580"/>
    </row>
    <row r="108" spans="2:14" ht="21" customHeight="1" thickTop="1" thickBot="1">
      <c r="B108" s="58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</row>
    <row r="109" spans="2:14" ht="25" customHeight="1" thickBot="1">
      <c r="B109" s="561" t="s">
        <v>122</v>
      </c>
      <c r="C109" s="562"/>
      <c r="D109" s="562"/>
      <c r="E109" s="562"/>
      <c r="F109" s="562"/>
      <c r="G109" s="562"/>
      <c r="H109" s="562"/>
      <c r="I109" s="562"/>
      <c r="J109" s="562"/>
      <c r="K109" s="562"/>
      <c r="L109" s="562"/>
      <c r="M109" s="562"/>
      <c r="N109" s="563"/>
    </row>
    <row r="110" spans="2:14" ht="20.25" customHeight="1" thickBot="1"/>
    <row r="111" spans="2:14" ht="30" customHeight="1" thickTop="1">
      <c r="B111" s="564" t="s">
        <v>123</v>
      </c>
      <c r="C111" s="565"/>
      <c r="D111" s="565"/>
      <c r="E111" s="565" t="s">
        <v>124</v>
      </c>
      <c r="F111" s="565"/>
      <c r="G111" s="565" t="s">
        <v>125</v>
      </c>
      <c r="H111" s="565"/>
      <c r="I111" s="565" t="s">
        <v>126</v>
      </c>
      <c r="J111" s="565"/>
      <c r="K111" s="584"/>
      <c r="L111" s="60"/>
      <c r="M111" s="569" t="s">
        <v>127</v>
      </c>
      <c r="N111" s="570"/>
    </row>
    <row r="112" spans="2:14">
      <c r="B112" s="61"/>
      <c r="C112" s="59"/>
      <c r="D112" s="59"/>
      <c r="E112" s="59"/>
      <c r="F112" s="59"/>
      <c r="G112" s="59"/>
      <c r="H112" s="59"/>
      <c r="I112" s="59"/>
      <c r="J112" s="59"/>
      <c r="K112" s="62"/>
      <c r="M112" s="571"/>
      <c r="N112" s="572"/>
    </row>
    <row r="113" spans="2:14" ht="21.75" customHeight="1">
      <c r="B113" s="63" t="s">
        <v>128</v>
      </c>
      <c r="C113" s="64"/>
      <c r="D113" s="64"/>
      <c r="E113" s="64" t="s">
        <v>128</v>
      </c>
      <c r="F113" s="64"/>
      <c r="G113" s="64" t="s">
        <v>128</v>
      </c>
      <c r="H113" s="64"/>
      <c r="I113" s="64" t="s">
        <v>128</v>
      </c>
      <c r="J113" s="64"/>
      <c r="K113" s="65"/>
      <c r="M113" s="571"/>
      <c r="N113" s="572"/>
    </row>
    <row r="114" spans="2:14" ht="21.75" customHeight="1" thickBot="1">
      <c r="B114" s="66" t="s">
        <v>129</v>
      </c>
      <c r="C114" s="67"/>
      <c r="D114" s="67"/>
      <c r="E114" s="67" t="s">
        <v>129</v>
      </c>
      <c r="F114" s="67"/>
      <c r="G114" s="67" t="s">
        <v>129</v>
      </c>
      <c r="H114" s="67"/>
      <c r="I114" s="67" t="s">
        <v>129</v>
      </c>
      <c r="J114" s="67"/>
      <c r="K114" s="68"/>
      <c r="M114" s="573"/>
      <c r="N114" s="574"/>
    </row>
    <row r="115" spans="2:14" ht="13" thickTop="1"/>
    <row r="116" spans="2:14">
      <c r="B116" s="585" t="s">
        <v>415</v>
      </c>
      <c r="C116" s="585"/>
      <c r="D116" s="585"/>
      <c r="J116" s="585" t="s">
        <v>118</v>
      </c>
      <c r="K116" s="585"/>
      <c r="L116" s="585"/>
      <c r="M116" s="585"/>
      <c r="N116" s="585"/>
    </row>
    <row r="117" spans="2:14"/>
    <row r="118" spans="2:14"/>
    <row r="119" spans="2:14"/>
    <row r="120" spans="2:14"/>
    <row r="121" spans="2:14"/>
    <row r="122" spans="2:14" ht="16.5" customHeight="1" thickBot="1"/>
    <row r="123" spans="2:14" ht="25" customHeight="1" thickTop="1">
      <c r="B123" s="566" t="s">
        <v>119</v>
      </c>
      <c r="D123" s="575"/>
      <c r="E123" s="576"/>
      <c r="F123" s="576"/>
      <c r="G123" s="576"/>
      <c r="H123" s="576"/>
      <c r="I123" s="576"/>
      <c r="J123" s="576"/>
      <c r="K123" s="576"/>
      <c r="L123" s="576"/>
      <c r="M123" s="576"/>
      <c r="N123" s="577"/>
    </row>
    <row r="124" spans="2:14" ht="25" customHeight="1">
      <c r="B124" s="567"/>
      <c r="D124" s="581"/>
      <c r="E124" s="582"/>
      <c r="F124" s="582"/>
      <c r="G124" s="582"/>
      <c r="H124" s="582"/>
      <c r="I124" s="582"/>
      <c r="J124" s="582"/>
      <c r="K124" s="582"/>
      <c r="L124" s="582"/>
      <c r="M124" s="582"/>
      <c r="N124" s="583"/>
    </row>
    <row r="125" spans="2:14" ht="25" customHeight="1">
      <c r="B125" s="567"/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4"/>
    </row>
    <row r="126" spans="2:14" ht="25" customHeight="1">
      <c r="B126" s="567"/>
      <c r="D126" s="581"/>
      <c r="E126" s="582"/>
      <c r="F126" s="582"/>
      <c r="G126" s="582"/>
      <c r="H126" s="582"/>
      <c r="I126" s="582"/>
      <c r="J126" s="582"/>
      <c r="K126" s="582"/>
      <c r="L126" s="582"/>
      <c r="M126" s="582"/>
      <c r="N126" s="583"/>
    </row>
    <row r="127" spans="2:14" ht="25" customHeight="1">
      <c r="B127" s="567"/>
      <c r="D127" s="581"/>
      <c r="E127" s="582"/>
      <c r="F127" s="582"/>
      <c r="G127" s="582"/>
      <c r="H127" s="582"/>
      <c r="I127" s="582"/>
      <c r="J127" s="582"/>
      <c r="K127" s="582"/>
      <c r="L127" s="582"/>
      <c r="M127" s="582"/>
      <c r="N127" s="583"/>
    </row>
    <row r="128" spans="2:14" ht="25" customHeight="1">
      <c r="B128" s="567"/>
      <c r="D128" s="581"/>
      <c r="E128" s="582"/>
      <c r="F128" s="582"/>
      <c r="G128" s="582"/>
      <c r="H128" s="582"/>
      <c r="I128" s="582"/>
      <c r="J128" s="582"/>
      <c r="K128" s="582"/>
      <c r="L128" s="582"/>
      <c r="M128" s="582"/>
      <c r="N128" s="583"/>
    </row>
    <row r="129" spans="2:14" ht="25" customHeight="1" thickBot="1">
      <c r="B129" s="568"/>
      <c r="D129" s="578"/>
      <c r="E129" s="579"/>
      <c r="F129" s="579"/>
      <c r="G129" s="579"/>
      <c r="H129" s="579"/>
      <c r="I129" s="579"/>
      <c r="J129" s="579"/>
      <c r="K129" s="579"/>
      <c r="L129" s="579"/>
      <c r="M129" s="579"/>
      <c r="N129" s="580"/>
    </row>
    <row r="130" spans="2:14" ht="25" customHeight="1" thickTop="1" thickBot="1"/>
    <row r="131" spans="2:14" ht="25" customHeight="1" thickTop="1">
      <c r="B131" s="566" t="s">
        <v>120</v>
      </c>
      <c r="D131" s="575"/>
      <c r="E131" s="576"/>
      <c r="F131" s="576"/>
      <c r="G131" s="576"/>
      <c r="H131" s="576"/>
      <c r="I131" s="576"/>
      <c r="J131" s="576"/>
      <c r="K131" s="576"/>
      <c r="L131" s="576"/>
      <c r="M131" s="576"/>
      <c r="N131" s="577"/>
    </row>
    <row r="132" spans="2:14" ht="25" customHeight="1">
      <c r="B132" s="567"/>
      <c r="D132" s="581"/>
      <c r="E132" s="582"/>
      <c r="F132" s="582"/>
      <c r="G132" s="582"/>
      <c r="H132" s="582"/>
      <c r="I132" s="582"/>
      <c r="J132" s="582"/>
      <c r="K132" s="582"/>
      <c r="L132" s="582"/>
      <c r="M132" s="582"/>
      <c r="N132" s="583"/>
    </row>
    <row r="133" spans="2:14" ht="25" customHeight="1">
      <c r="B133" s="567"/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4"/>
    </row>
    <row r="134" spans="2:14" ht="25" customHeight="1">
      <c r="B134" s="567"/>
      <c r="D134" s="581"/>
      <c r="E134" s="582"/>
      <c r="F134" s="582"/>
      <c r="G134" s="582"/>
      <c r="H134" s="582"/>
      <c r="I134" s="582"/>
      <c r="J134" s="582"/>
      <c r="K134" s="582"/>
      <c r="L134" s="582"/>
      <c r="M134" s="582"/>
      <c r="N134" s="583"/>
    </row>
    <row r="135" spans="2:14" ht="25" customHeight="1">
      <c r="B135" s="567"/>
      <c r="D135" s="581"/>
      <c r="E135" s="582"/>
      <c r="F135" s="582"/>
      <c r="G135" s="582"/>
      <c r="H135" s="582"/>
      <c r="I135" s="582"/>
      <c r="J135" s="582"/>
      <c r="K135" s="582"/>
      <c r="L135" s="582"/>
      <c r="M135" s="582"/>
      <c r="N135" s="583"/>
    </row>
    <row r="136" spans="2:14" ht="25" customHeight="1">
      <c r="B136" s="567"/>
      <c r="D136" s="581"/>
      <c r="E136" s="582"/>
      <c r="F136" s="582"/>
      <c r="G136" s="582"/>
      <c r="H136" s="582"/>
      <c r="I136" s="582"/>
      <c r="J136" s="582"/>
      <c r="K136" s="582"/>
      <c r="L136" s="582"/>
      <c r="M136" s="582"/>
      <c r="N136" s="583"/>
    </row>
    <row r="137" spans="2:14" ht="25" customHeight="1" thickBot="1">
      <c r="B137" s="568"/>
      <c r="D137" s="578"/>
      <c r="E137" s="579"/>
      <c r="F137" s="579"/>
      <c r="G137" s="579"/>
      <c r="H137" s="579"/>
      <c r="I137" s="579"/>
      <c r="J137" s="579"/>
      <c r="K137" s="579"/>
      <c r="L137" s="579"/>
      <c r="M137" s="579"/>
      <c r="N137" s="580"/>
    </row>
    <row r="138" spans="2:14" ht="25" customHeight="1" thickTop="1" thickBot="1">
      <c r="B138" s="57"/>
    </row>
    <row r="139" spans="2:14" ht="25" customHeight="1" thickTop="1">
      <c r="B139" s="566" t="s">
        <v>121</v>
      </c>
      <c r="D139" s="575"/>
      <c r="E139" s="576"/>
      <c r="F139" s="576"/>
      <c r="G139" s="576"/>
      <c r="H139" s="576"/>
      <c r="I139" s="576"/>
      <c r="J139" s="576"/>
      <c r="K139" s="576"/>
      <c r="L139" s="576"/>
      <c r="M139" s="576"/>
      <c r="N139" s="577"/>
    </row>
    <row r="140" spans="2:14" ht="25" customHeight="1">
      <c r="B140" s="567"/>
      <c r="D140" s="581"/>
      <c r="E140" s="582"/>
      <c r="F140" s="582"/>
      <c r="G140" s="582"/>
      <c r="H140" s="582"/>
      <c r="I140" s="582"/>
      <c r="J140" s="582"/>
      <c r="K140" s="582"/>
      <c r="L140" s="582"/>
      <c r="M140" s="582"/>
      <c r="N140" s="583"/>
    </row>
    <row r="141" spans="2:14" ht="25" customHeight="1">
      <c r="B141" s="567"/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4"/>
    </row>
    <row r="142" spans="2:14" ht="25" customHeight="1">
      <c r="B142" s="567"/>
      <c r="D142" s="581"/>
      <c r="E142" s="582"/>
      <c r="F142" s="582"/>
      <c r="G142" s="582"/>
      <c r="H142" s="582"/>
      <c r="I142" s="582"/>
      <c r="J142" s="582"/>
      <c r="K142" s="582"/>
      <c r="L142" s="582"/>
      <c r="M142" s="582"/>
      <c r="N142" s="583"/>
    </row>
    <row r="143" spans="2:14" ht="25" customHeight="1">
      <c r="B143" s="567"/>
      <c r="D143" s="581"/>
      <c r="E143" s="582"/>
      <c r="F143" s="582"/>
      <c r="G143" s="582"/>
      <c r="H143" s="582"/>
      <c r="I143" s="582"/>
      <c r="J143" s="582"/>
      <c r="K143" s="582"/>
      <c r="L143" s="582"/>
      <c r="M143" s="582"/>
      <c r="N143" s="583"/>
    </row>
    <row r="144" spans="2:14" ht="25" customHeight="1">
      <c r="B144" s="567"/>
      <c r="D144" s="581"/>
      <c r="E144" s="582"/>
      <c r="F144" s="582"/>
      <c r="G144" s="582"/>
      <c r="H144" s="582"/>
      <c r="I144" s="582"/>
      <c r="J144" s="582"/>
      <c r="K144" s="582"/>
      <c r="L144" s="582"/>
      <c r="M144" s="582"/>
      <c r="N144" s="583"/>
    </row>
    <row r="145" spans="2:14" ht="25" customHeight="1" thickBot="1">
      <c r="B145" s="568"/>
      <c r="D145" s="578"/>
      <c r="E145" s="579"/>
      <c r="F145" s="579"/>
      <c r="G145" s="579"/>
      <c r="H145" s="579"/>
      <c r="I145" s="579"/>
      <c r="J145" s="579"/>
      <c r="K145" s="579"/>
      <c r="L145" s="579"/>
      <c r="M145" s="579"/>
      <c r="N145" s="580"/>
    </row>
    <row r="146" spans="2:14" ht="21" customHeight="1" thickTop="1" thickBot="1">
      <c r="B146" s="58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</row>
    <row r="147" spans="2:14" ht="25" customHeight="1" thickBot="1">
      <c r="B147" s="561" t="s">
        <v>122</v>
      </c>
      <c r="C147" s="562"/>
      <c r="D147" s="562"/>
      <c r="E147" s="562"/>
      <c r="F147" s="562"/>
      <c r="G147" s="562"/>
      <c r="H147" s="562"/>
      <c r="I147" s="562"/>
      <c r="J147" s="562"/>
      <c r="K147" s="562"/>
      <c r="L147" s="562"/>
      <c r="M147" s="562"/>
      <c r="N147" s="563"/>
    </row>
    <row r="148" spans="2:14" ht="20.25" customHeight="1" thickBot="1"/>
    <row r="149" spans="2:14" ht="30" customHeight="1" thickTop="1">
      <c r="B149" s="564" t="s">
        <v>123</v>
      </c>
      <c r="C149" s="565"/>
      <c r="D149" s="565"/>
      <c r="E149" s="565" t="s">
        <v>124</v>
      </c>
      <c r="F149" s="565"/>
      <c r="G149" s="565" t="s">
        <v>125</v>
      </c>
      <c r="H149" s="565"/>
      <c r="I149" s="565" t="s">
        <v>126</v>
      </c>
      <c r="J149" s="565"/>
      <c r="K149" s="584"/>
      <c r="L149" s="60"/>
      <c r="M149" s="569" t="s">
        <v>127</v>
      </c>
      <c r="N149" s="570"/>
    </row>
    <row r="150" spans="2:14">
      <c r="B150" s="61"/>
      <c r="C150" s="59"/>
      <c r="D150" s="59"/>
      <c r="E150" s="59"/>
      <c r="F150" s="59"/>
      <c r="G150" s="59"/>
      <c r="H150" s="59"/>
      <c r="I150" s="59"/>
      <c r="J150" s="59"/>
      <c r="K150" s="62"/>
      <c r="M150" s="571"/>
      <c r="N150" s="572"/>
    </row>
    <row r="151" spans="2:14" ht="21.75" customHeight="1">
      <c r="B151" s="63" t="s">
        <v>128</v>
      </c>
      <c r="C151" s="64"/>
      <c r="D151" s="64"/>
      <c r="E151" s="64" t="s">
        <v>128</v>
      </c>
      <c r="F151" s="64"/>
      <c r="G151" s="64" t="s">
        <v>128</v>
      </c>
      <c r="H151" s="64"/>
      <c r="I151" s="64" t="s">
        <v>128</v>
      </c>
      <c r="J151" s="64"/>
      <c r="K151" s="65"/>
      <c r="M151" s="571"/>
      <c r="N151" s="572"/>
    </row>
    <row r="152" spans="2:14" ht="21.75" customHeight="1" thickBot="1">
      <c r="B152" s="66" t="s">
        <v>129</v>
      </c>
      <c r="C152" s="67"/>
      <c r="D152" s="67"/>
      <c r="E152" s="67" t="s">
        <v>129</v>
      </c>
      <c r="F152" s="67"/>
      <c r="G152" s="67" t="s">
        <v>129</v>
      </c>
      <c r="H152" s="67"/>
      <c r="I152" s="67" t="s">
        <v>129</v>
      </c>
      <c r="J152" s="67"/>
      <c r="K152" s="68"/>
      <c r="M152" s="573"/>
      <c r="N152" s="574"/>
    </row>
    <row r="153" spans="2:14" ht="13" thickTop="1"/>
    <row r="154" spans="2:14">
      <c r="B154" s="585" t="s">
        <v>416</v>
      </c>
      <c r="C154" s="585"/>
      <c r="D154" s="585"/>
      <c r="J154" s="585" t="s">
        <v>118</v>
      </c>
      <c r="K154" s="585"/>
      <c r="L154" s="585"/>
      <c r="M154" s="585"/>
      <c r="N154" s="585"/>
    </row>
    <row r="155" spans="2:14"/>
    <row r="156" spans="2:14"/>
    <row r="157" spans="2:14"/>
    <row r="158" spans="2:14"/>
    <row r="159" spans="2:14"/>
    <row r="160" spans="2:14" ht="16.5" customHeight="1" thickBot="1"/>
    <row r="161" spans="2:14" ht="25" customHeight="1" thickTop="1">
      <c r="B161" s="566" t="s">
        <v>119</v>
      </c>
      <c r="D161" s="575"/>
      <c r="E161" s="576"/>
      <c r="F161" s="576"/>
      <c r="G161" s="576"/>
      <c r="H161" s="576"/>
      <c r="I161" s="576"/>
      <c r="J161" s="576"/>
      <c r="K161" s="576"/>
      <c r="L161" s="576"/>
      <c r="M161" s="576"/>
      <c r="N161" s="577"/>
    </row>
    <row r="162" spans="2:14" ht="25" customHeight="1">
      <c r="B162" s="567"/>
      <c r="D162" s="581"/>
      <c r="E162" s="582"/>
      <c r="F162" s="582"/>
      <c r="G162" s="582"/>
      <c r="H162" s="582"/>
      <c r="I162" s="582"/>
      <c r="J162" s="582"/>
      <c r="K162" s="582"/>
      <c r="L162" s="582"/>
      <c r="M162" s="582"/>
      <c r="N162" s="583"/>
    </row>
    <row r="163" spans="2:14" ht="25" customHeight="1">
      <c r="B163" s="567"/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4"/>
    </row>
    <row r="164" spans="2:14" ht="25" customHeight="1">
      <c r="B164" s="567"/>
      <c r="D164" s="581"/>
      <c r="E164" s="582"/>
      <c r="F164" s="582"/>
      <c r="G164" s="582"/>
      <c r="H164" s="582"/>
      <c r="I164" s="582"/>
      <c r="J164" s="582"/>
      <c r="K164" s="582"/>
      <c r="L164" s="582"/>
      <c r="M164" s="582"/>
      <c r="N164" s="583"/>
    </row>
    <row r="165" spans="2:14" ht="25" customHeight="1">
      <c r="B165" s="567"/>
      <c r="D165" s="581"/>
      <c r="E165" s="582"/>
      <c r="F165" s="582"/>
      <c r="G165" s="582"/>
      <c r="H165" s="582"/>
      <c r="I165" s="582"/>
      <c r="J165" s="582"/>
      <c r="K165" s="582"/>
      <c r="L165" s="582"/>
      <c r="M165" s="582"/>
      <c r="N165" s="583"/>
    </row>
    <row r="166" spans="2:14" ht="25" customHeight="1">
      <c r="B166" s="567"/>
      <c r="D166" s="581"/>
      <c r="E166" s="582"/>
      <c r="F166" s="582"/>
      <c r="G166" s="582"/>
      <c r="H166" s="582"/>
      <c r="I166" s="582"/>
      <c r="J166" s="582"/>
      <c r="K166" s="582"/>
      <c r="L166" s="582"/>
      <c r="M166" s="582"/>
      <c r="N166" s="583"/>
    </row>
    <row r="167" spans="2:14" ht="25" customHeight="1" thickBot="1">
      <c r="B167" s="568"/>
      <c r="D167" s="578"/>
      <c r="E167" s="579"/>
      <c r="F167" s="579"/>
      <c r="G167" s="579"/>
      <c r="H167" s="579"/>
      <c r="I167" s="579"/>
      <c r="J167" s="579"/>
      <c r="K167" s="579"/>
      <c r="L167" s="579"/>
      <c r="M167" s="579"/>
      <c r="N167" s="580"/>
    </row>
    <row r="168" spans="2:14" ht="25" customHeight="1" thickTop="1" thickBot="1"/>
    <row r="169" spans="2:14" ht="25" customHeight="1" thickTop="1">
      <c r="B169" s="566" t="s">
        <v>120</v>
      </c>
      <c r="D169" s="575"/>
      <c r="E169" s="576"/>
      <c r="F169" s="576"/>
      <c r="G169" s="576"/>
      <c r="H169" s="576"/>
      <c r="I169" s="576"/>
      <c r="J169" s="576"/>
      <c r="K169" s="576"/>
      <c r="L169" s="576"/>
      <c r="M169" s="576"/>
      <c r="N169" s="577"/>
    </row>
    <row r="170" spans="2:14" ht="25" customHeight="1">
      <c r="B170" s="567"/>
      <c r="D170" s="581"/>
      <c r="E170" s="582"/>
      <c r="F170" s="582"/>
      <c r="G170" s="582"/>
      <c r="H170" s="582"/>
      <c r="I170" s="582"/>
      <c r="J170" s="582"/>
      <c r="K170" s="582"/>
      <c r="L170" s="582"/>
      <c r="M170" s="582"/>
      <c r="N170" s="583"/>
    </row>
    <row r="171" spans="2:14" ht="25" customHeight="1">
      <c r="B171" s="567"/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4"/>
    </row>
    <row r="172" spans="2:14" ht="25" customHeight="1">
      <c r="B172" s="567"/>
      <c r="D172" s="581"/>
      <c r="E172" s="582"/>
      <c r="F172" s="582"/>
      <c r="G172" s="582"/>
      <c r="H172" s="582"/>
      <c r="I172" s="582"/>
      <c r="J172" s="582"/>
      <c r="K172" s="582"/>
      <c r="L172" s="582"/>
      <c r="M172" s="582"/>
      <c r="N172" s="583"/>
    </row>
    <row r="173" spans="2:14" ht="25" customHeight="1">
      <c r="B173" s="567"/>
      <c r="D173" s="581"/>
      <c r="E173" s="582"/>
      <c r="F173" s="582"/>
      <c r="G173" s="582"/>
      <c r="H173" s="582"/>
      <c r="I173" s="582"/>
      <c r="J173" s="582"/>
      <c r="K173" s="582"/>
      <c r="L173" s="582"/>
      <c r="M173" s="582"/>
      <c r="N173" s="583"/>
    </row>
    <row r="174" spans="2:14" ht="25" customHeight="1">
      <c r="B174" s="567"/>
      <c r="D174" s="581"/>
      <c r="E174" s="582"/>
      <c r="F174" s="582"/>
      <c r="G174" s="582"/>
      <c r="H174" s="582"/>
      <c r="I174" s="582"/>
      <c r="J174" s="582"/>
      <c r="K174" s="582"/>
      <c r="L174" s="582"/>
      <c r="M174" s="582"/>
      <c r="N174" s="583"/>
    </row>
    <row r="175" spans="2:14" ht="25" customHeight="1" thickBot="1">
      <c r="B175" s="568"/>
      <c r="D175" s="578"/>
      <c r="E175" s="579"/>
      <c r="F175" s="579"/>
      <c r="G175" s="579"/>
      <c r="H175" s="579"/>
      <c r="I175" s="579"/>
      <c r="J175" s="579"/>
      <c r="K175" s="579"/>
      <c r="L175" s="579"/>
      <c r="M175" s="579"/>
      <c r="N175" s="580"/>
    </row>
    <row r="176" spans="2:14" ht="25" customHeight="1" thickTop="1" thickBot="1">
      <c r="B176" s="57"/>
    </row>
    <row r="177" spans="2:14" ht="25" customHeight="1" thickTop="1">
      <c r="B177" s="566" t="s">
        <v>121</v>
      </c>
      <c r="D177" s="575"/>
      <c r="E177" s="576"/>
      <c r="F177" s="576"/>
      <c r="G177" s="576"/>
      <c r="H177" s="576"/>
      <c r="I177" s="576"/>
      <c r="J177" s="576"/>
      <c r="K177" s="576"/>
      <c r="L177" s="576"/>
      <c r="M177" s="576"/>
      <c r="N177" s="577"/>
    </row>
    <row r="178" spans="2:14" ht="25" customHeight="1">
      <c r="B178" s="567"/>
      <c r="D178" s="581"/>
      <c r="E178" s="582"/>
      <c r="F178" s="582"/>
      <c r="G178" s="582"/>
      <c r="H178" s="582"/>
      <c r="I178" s="582"/>
      <c r="J178" s="582"/>
      <c r="K178" s="582"/>
      <c r="L178" s="582"/>
      <c r="M178" s="582"/>
      <c r="N178" s="583"/>
    </row>
    <row r="179" spans="2:14" ht="25" customHeight="1">
      <c r="B179" s="567"/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4"/>
    </row>
    <row r="180" spans="2:14" ht="25" customHeight="1">
      <c r="B180" s="567"/>
      <c r="D180" s="581"/>
      <c r="E180" s="582"/>
      <c r="F180" s="582"/>
      <c r="G180" s="582"/>
      <c r="H180" s="582"/>
      <c r="I180" s="582"/>
      <c r="J180" s="582"/>
      <c r="K180" s="582"/>
      <c r="L180" s="582"/>
      <c r="M180" s="582"/>
      <c r="N180" s="583"/>
    </row>
    <row r="181" spans="2:14" ht="25" customHeight="1">
      <c r="B181" s="567"/>
      <c r="D181" s="581"/>
      <c r="E181" s="582"/>
      <c r="F181" s="582"/>
      <c r="G181" s="582"/>
      <c r="H181" s="582"/>
      <c r="I181" s="582"/>
      <c r="J181" s="582"/>
      <c r="K181" s="582"/>
      <c r="L181" s="582"/>
      <c r="M181" s="582"/>
      <c r="N181" s="583"/>
    </row>
    <row r="182" spans="2:14" ht="25" customHeight="1">
      <c r="B182" s="567"/>
      <c r="D182" s="581"/>
      <c r="E182" s="582"/>
      <c r="F182" s="582"/>
      <c r="G182" s="582"/>
      <c r="H182" s="582"/>
      <c r="I182" s="582"/>
      <c r="J182" s="582"/>
      <c r="K182" s="582"/>
      <c r="L182" s="582"/>
      <c r="M182" s="582"/>
      <c r="N182" s="583"/>
    </row>
    <row r="183" spans="2:14" ht="25" customHeight="1" thickBot="1">
      <c r="B183" s="568"/>
      <c r="D183" s="578"/>
      <c r="E183" s="579"/>
      <c r="F183" s="579"/>
      <c r="G183" s="579"/>
      <c r="H183" s="579"/>
      <c r="I183" s="579"/>
      <c r="J183" s="579"/>
      <c r="K183" s="579"/>
      <c r="L183" s="579"/>
      <c r="M183" s="579"/>
      <c r="N183" s="580"/>
    </row>
    <row r="184" spans="2:14" ht="21" customHeight="1" thickTop="1" thickBot="1">
      <c r="B184" s="58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</row>
    <row r="185" spans="2:14" ht="25" customHeight="1" thickBot="1">
      <c r="B185" s="561" t="s">
        <v>122</v>
      </c>
      <c r="C185" s="562"/>
      <c r="D185" s="562"/>
      <c r="E185" s="562"/>
      <c r="F185" s="562"/>
      <c r="G185" s="562"/>
      <c r="H185" s="562"/>
      <c r="I185" s="562"/>
      <c r="J185" s="562"/>
      <c r="K185" s="562"/>
      <c r="L185" s="562"/>
      <c r="M185" s="562"/>
      <c r="N185" s="563"/>
    </row>
    <row r="186" spans="2:14" ht="20.25" customHeight="1" thickBot="1"/>
    <row r="187" spans="2:14" ht="30" customHeight="1" thickTop="1">
      <c r="B187" s="564" t="s">
        <v>123</v>
      </c>
      <c r="C187" s="565"/>
      <c r="D187" s="565"/>
      <c r="E187" s="565" t="s">
        <v>124</v>
      </c>
      <c r="F187" s="565"/>
      <c r="G187" s="565" t="s">
        <v>125</v>
      </c>
      <c r="H187" s="565"/>
      <c r="I187" s="565" t="s">
        <v>126</v>
      </c>
      <c r="J187" s="565"/>
      <c r="K187" s="584"/>
      <c r="L187" s="60"/>
      <c r="M187" s="569" t="s">
        <v>127</v>
      </c>
      <c r="N187" s="570"/>
    </row>
    <row r="188" spans="2:14">
      <c r="B188" s="61"/>
      <c r="C188" s="59"/>
      <c r="D188" s="59"/>
      <c r="E188" s="59"/>
      <c r="F188" s="59"/>
      <c r="G188" s="59"/>
      <c r="H188" s="59"/>
      <c r="I188" s="59"/>
      <c r="J188" s="59"/>
      <c r="K188" s="62"/>
      <c r="M188" s="571"/>
      <c r="N188" s="572"/>
    </row>
    <row r="189" spans="2:14" ht="21.75" customHeight="1">
      <c r="B189" s="63" t="s">
        <v>128</v>
      </c>
      <c r="C189" s="64"/>
      <c r="D189" s="64"/>
      <c r="E189" s="64" t="s">
        <v>128</v>
      </c>
      <c r="F189" s="64"/>
      <c r="G189" s="64" t="s">
        <v>128</v>
      </c>
      <c r="H189" s="64"/>
      <c r="I189" s="64" t="s">
        <v>128</v>
      </c>
      <c r="J189" s="64"/>
      <c r="K189" s="65"/>
      <c r="M189" s="571"/>
      <c r="N189" s="572"/>
    </row>
    <row r="190" spans="2:14" ht="21.75" customHeight="1" thickBot="1">
      <c r="B190" s="66" t="s">
        <v>129</v>
      </c>
      <c r="C190" s="67"/>
      <c r="D190" s="67"/>
      <c r="E190" s="67" t="s">
        <v>129</v>
      </c>
      <c r="F190" s="67"/>
      <c r="G190" s="67" t="s">
        <v>129</v>
      </c>
      <c r="H190" s="67"/>
      <c r="I190" s="67" t="s">
        <v>129</v>
      </c>
      <c r="J190" s="67"/>
      <c r="K190" s="68"/>
      <c r="M190" s="573"/>
      <c r="N190" s="574"/>
    </row>
    <row r="191" spans="2:14" ht="13" thickTop="1"/>
    <row r="192" spans="2:14">
      <c r="B192" s="585" t="s">
        <v>417</v>
      </c>
      <c r="C192" s="585"/>
      <c r="D192" s="585"/>
      <c r="J192" s="585" t="s">
        <v>118</v>
      </c>
      <c r="K192" s="585"/>
      <c r="L192" s="585"/>
      <c r="M192" s="585"/>
      <c r="N192" s="585"/>
    </row>
    <row r="193" spans="2:14"/>
    <row r="194" spans="2:14"/>
    <row r="195" spans="2:14"/>
    <row r="196" spans="2:14"/>
    <row r="197" spans="2:14"/>
    <row r="198" spans="2:14" ht="16.5" customHeight="1" thickBot="1"/>
    <row r="199" spans="2:14" ht="25" customHeight="1" thickTop="1">
      <c r="B199" s="566" t="s">
        <v>119</v>
      </c>
      <c r="D199" s="575"/>
      <c r="E199" s="576"/>
      <c r="F199" s="576"/>
      <c r="G199" s="576"/>
      <c r="H199" s="576"/>
      <c r="I199" s="576"/>
      <c r="J199" s="576"/>
      <c r="K199" s="576"/>
      <c r="L199" s="576"/>
      <c r="M199" s="576"/>
      <c r="N199" s="577"/>
    </row>
    <row r="200" spans="2:14" ht="25" customHeight="1">
      <c r="B200" s="567"/>
      <c r="D200" s="581"/>
      <c r="E200" s="582"/>
      <c r="F200" s="582"/>
      <c r="G200" s="582"/>
      <c r="H200" s="582"/>
      <c r="I200" s="582"/>
      <c r="J200" s="582"/>
      <c r="K200" s="582"/>
      <c r="L200" s="582"/>
      <c r="M200" s="582"/>
      <c r="N200" s="583"/>
    </row>
    <row r="201" spans="2:14" ht="25" customHeight="1">
      <c r="B201" s="567"/>
      <c r="D201" s="52"/>
      <c r="E201" s="53"/>
      <c r="F201" s="53"/>
      <c r="G201" s="53"/>
      <c r="H201" s="53"/>
      <c r="I201" s="53"/>
      <c r="J201" s="53"/>
      <c r="K201" s="53"/>
      <c r="L201" s="53"/>
      <c r="M201" s="53"/>
      <c r="N201" s="54"/>
    </row>
    <row r="202" spans="2:14" ht="25" customHeight="1">
      <c r="B202" s="567"/>
      <c r="D202" s="581"/>
      <c r="E202" s="582"/>
      <c r="F202" s="582"/>
      <c r="G202" s="582"/>
      <c r="H202" s="582"/>
      <c r="I202" s="582"/>
      <c r="J202" s="582"/>
      <c r="K202" s="582"/>
      <c r="L202" s="582"/>
      <c r="M202" s="582"/>
      <c r="N202" s="583"/>
    </row>
    <row r="203" spans="2:14" ht="25" customHeight="1">
      <c r="B203" s="567"/>
      <c r="D203" s="581"/>
      <c r="E203" s="582"/>
      <c r="F203" s="582"/>
      <c r="G203" s="582"/>
      <c r="H203" s="582"/>
      <c r="I203" s="582"/>
      <c r="J203" s="582"/>
      <c r="K203" s="582"/>
      <c r="L203" s="582"/>
      <c r="M203" s="582"/>
      <c r="N203" s="583"/>
    </row>
    <row r="204" spans="2:14" ht="25" customHeight="1">
      <c r="B204" s="567"/>
      <c r="D204" s="581"/>
      <c r="E204" s="582"/>
      <c r="F204" s="582"/>
      <c r="G204" s="582"/>
      <c r="H204" s="582"/>
      <c r="I204" s="582"/>
      <c r="J204" s="582"/>
      <c r="K204" s="582"/>
      <c r="L204" s="582"/>
      <c r="M204" s="582"/>
      <c r="N204" s="583"/>
    </row>
    <row r="205" spans="2:14" ht="25" customHeight="1" thickBot="1">
      <c r="B205" s="568"/>
      <c r="D205" s="578"/>
      <c r="E205" s="579"/>
      <c r="F205" s="579"/>
      <c r="G205" s="579"/>
      <c r="H205" s="579"/>
      <c r="I205" s="579"/>
      <c r="J205" s="579"/>
      <c r="K205" s="579"/>
      <c r="L205" s="579"/>
      <c r="M205" s="579"/>
      <c r="N205" s="580"/>
    </row>
    <row r="206" spans="2:14" ht="25" customHeight="1" thickTop="1" thickBot="1"/>
    <row r="207" spans="2:14" ht="25" customHeight="1" thickTop="1">
      <c r="B207" s="566" t="s">
        <v>120</v>
      </c>
      <c r="D207" s="575"/>
      <c r="E207" s="576"/>
      <c r="F207" s="576"/>
      <c r="G207" s="576"/>
      <c r="H207" s="576"/>
      <c r="I207" s="576"/>
      <c r="J207" s="576"/>
      <c r="K207" s="576"/>
      <c r="L207" s="576"/>
      <c r="M207" s="576"/>
      <c r="N207" s="577"/>
    </row>
    <row r="208" spans="2:14" ht="25" customHeight="1">
      <c r="B208" s="567"/>
      <c r="D208" s="581"/>
      <c r="E208" s="582"/>
      <c r="F208" s="582"/>
      <c r="G208" s="582"/>
      <c r="H208" s="582"/>
      <c r="I208" s="582"/>
      <c r="J208" s="582"/>
      <c r="K208" s="582"/>
      <c r="L208" s="582"/>
      <c r="M208" s="582"/>
      <c r="N208" s="583"/>
    </row>
    <row r="209" spans="2:14" ht="25" customHeight="1">
      <c r="B209" s="567"/>
      <c r="D209" s="52"/>
      <c r="E209" s="53"/>
      <c r="F209" s="53"/>
      <c r="G209" s="53"/>
      <c r="H209" s="53"/>
      <c r="I209" s="53"/>
      <c r="J209" s="53"/>
      <c r="K209" s="53"/>
      <c r="L209" s="53"/>
      <c r="M209" s="53"/>
      <c r="N209" s="54"/>
    </row>
    <row r="210" spans="2:14" ht="25" customHeight="1">
      <c r="B210" s="567"/>
      <c r="D210" s="581"/>
      <c r="E210" s="582"/>
      <c r="F210" s="582"/>
      <c r="G210" s="582"/>
      <c r="H210" s="582"/>
      <c r="I210" s="582"/>
      <c r="J210" s="582"/>
      <c r="K210" s="582"/>
      <c r="L210" s="582"/>
      <c r="M210" s="582"/>
      <c r="N210" s="583"/>
    </row>
    <row r="211" spans="2:14" ht="25" customHeight="1">
      <c r="B211" s="567"/>
      <c r="D211" s="581"/>
      <c r="E211" s="582"/>
      <c r="F211" s="582"/>
      <c r="G211" s="582"/>
      <c r="H211" s="582"/>
      <c r="I211" s="582"/>
      <c r="J211" s="582"/>
      <c r="K211" s="582"/>
      <c r="L211" s="582"/>
      <c r="M211" s="582"/>
      <c r="N211" s="583"/>
    </row>
    <row r="212" spans="2:14" ht="25" customHeight="1">
      <c r="B212" s="567"/>
      <c r="D212" s="581"/>
      <c r="E212" s="582"/>
      <c r="F212" s="582"/>
      <c r="G212" s="582"/>
      <c r="H212" s="582"/>
      <c r="I212" s="582"/>
      <c r="J212" s="582"/>
      <c r="K212" s="582"/>
      <c r="L212" s="582"/>
      <c r="M212" s="582"/>
      <c r="N212" s="583"/>
    </row>
    <row r="213" spans="2:14" ht="25" customHeight="1" thickBot="1">
      <c r="B213" s="568"/>
      <c r="D213" s="578"/>
      <c r="E213" s="579"/>
      <c r="F213" s="579"/>
      <c r="G213" s="579"/>
      <c r="H213" s="579"/>
      <c r="I213" s="579"/>
      <c r="J213" s="579"/>
      <c r="K213" s="579"/>
      <c r="L213" s="579"/>
      <c r="M213" s="579"/>
      <c r="N213" s="580"/>
    </row>
    <row r="214" spans="2:14" ht="25" customHeight="1" thickTop="1" thickBot="1">
      <c r="B214" s="57"/>
    </row>
    <row r="215" spans="2:14" ht="25" customHeight="1" thickTop="1">
      <c r="B215" s="566" t="s">
        <v>121</v>
      </c>
      <c r="D215" s="575"/>
      <c r="E215" s="576"/>
      <c r="F215" s="576"/>
      <c r="G215" s="576"/>
      <c r="H215" s="576"/>
      <c r="I215" s="576"/>
      <c r="J215" s="576"/>
      <c r="K215" s="576"/>
      <c r="L215" s="576"/>
      <c r="M215" s="576"/>
      <c r="N215" s="577"/>
    </row>
    <row r="216" spans="2:14" ht="25" customHeight="1">
      <c r="B216" s="567"/>
      <c r="D216" s="581"/>
      <c r="E216" s="582"/>
      <c r="F216" s="582"/>
      <c r="G216" s="582"/>
      <c r="H216" s="582"/>
      <c r="I216" s="582"/>
      <c r="J216" s="582"/>
      <c r="K216" s="582"/>
      <c r="L216" s="582"/>
      <c r="M216" s="582"/>
      <c r="N216" s="583"/>
    </row>
    <row r="217" spans="2:14" ht="25" customHeight="1">
      <c r="B217" s="567"/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4"/>
    </row>
    <row r="218" spans="2:14" ht="25" customHeight="1">
      <c r="B218" s="567"/>
      <c r="D218" s="581"/>
      <c r="E218" s="582"/>
      <c r="F218" s="582"/>
      <c r="G218" s="582"/>
      <c r="H218" s="582"/>
      <c r="I218" s="582"/>
      <c r="J218" s="582"/>
      <c r="K218" s="582"/>
      <c r="L218" s="582"/>
      <c r="M218" s="582"/>
      <c r="N218" s="583"/>
    </row>
    <row r="219" spans="2:14" ht="25" customHeight="1">
      <c r="B219" s="567"/>
      <c r="D219" s="581"/>
      <c r="E219" s="582"/>
      <c r="F219" s="582"/>
      <c r="G219" s="582"/>
      <c r="H219" s="582"/>
      <c r="I219" s="582"/>
      <c r="J219" s="582"/>
      <c r="K219" s="582"/>
      <c r="L219" s="582"/>
      <c r="M219" s="582"/>
      <c r="N219" s="583"/>
    </row>
    <row r="220" spans="2:14" ht="25" customHeight="1">
      <c r="B220" s="567"/>
      <c r="D220" s="581"/>
      <c r="E220" s="582"/>
      <c r="F220" s="582"/>
      <c r="G220" s="582"/>
      <c r="H220" s="582"/>
      <c r="I220" s="582"/>
      <c r="J220" s="582"/>
      <c r="K220" s="582"/>
      <c r="L220" s="582"/>
      <c r="M220" s="582"/>
      <c r="N220" s="583"/>
    </row>
    <row r="221" spans="2:14" ht="25" customHeight="1" thickBot="1">
      <c r="B221" s="568"/>
      <c r="D221" s="578"/>
      <c r="E221" s="579"/>
      <c r="F221" s="579"/>
      <c r="G221" s="579"/>
      <c r="H221" s="579"/>
      <c r="I221" s="579"/>
      <c r="J221" s="579"/>
      <c r="K221" s="579"/>
      <c r="L221" s="579"/>
      <c r="M221" s="579"/>
      <c r="N221" s="580"/>
    </row>
    <row r="222" spans="2:14" ht="21" customHeight="1" thickTop="1" thickBot="1">
      <c r="B222" s="58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</row>
    <row r="223" spans="2:14" ht="25" customHeight="1" thickBot="1">
      <c r="B223" s="561" t="s">
        <v>122</v>
      </c>
      <c r="C223" s="562"/>
      <c r="D223" s="562"/>
      <c r="E223" s="562"/>
      <c r="F223" s="562"/>
      <c r="G223" s="562"/>
      <c r="H223" s="562"/>
      <c r="I223" s="562"/>
      <c r="J223" s="562"/>
      <c r="K223" s="562"/>
      <c r="L223" s="562"/>
      <c r="M223" s="562"/>
      <c r="N223" s="563"/>
    </row>
    <row r="224" spans="2:14" ht="20.25" customHeight="1" thickBot="1"/>
    <row r="225" spans="2:14" ht="30" customHeight="1" thickTop="1">
      <c r="B225" s="564" t="s">
        <v>123</v>
      </c>
      <c r="C225" s="565"/>
      <c r="D225" s="565"/>
      <c r="E225" s="565" t="s">
        <v>124</v>
      </c>
      <c r="F225" s="565"/>
      <c r="G225" s="565" t="s">
        <v>125</v>
      </c>
      <c r="H225" s="565"/>
      <c r="I225" s="565" t="s">
        <v>126</v>
      </c>
      <c r="J225" s="565"/>
      <c r="K225" s="584"/>
      <c r="L225" s="60"/>
      <c r="M225" s="569" t="s">
        <v>127</v>
      </c>
      <c r="N225" s="570"/>
    </row>
    <row r="226" spans="2:14">
      <c r="B226" s="61"/>
      <c r="C226" s="59"/>
      <c r="D226" s="59"/>
      <c r="E226" s="59"/>
      <c r="F226" s="59"/>
      <c r="G226" s="59"/>
      <c r="H226" s="59"/>
      <c r="I226" s="59"/>
      <c r="J226" s="59"/>
      <c r="K226" s="62"/>
      <c r="M226" s="571"/>
      <c r="N226" s="572"/>
    </row>
    <row r="227" spans="2:14" ht="21.75" customHeight="1">
      <c r="B227" s="63" t="s">
        <v>128</v>
      </c>
      <c r="C227" s="64"/>
      <c r="D227" s="64"/>
      <c r="E227" s="64" t="s">
        <v>128</v>
      </c>
      <c r="F227" s="64"/>
      <c r="G227" s="64" t="s">
        <v>128</v>
      </c>
      <c r="H227" s="64"/>
      <c r="I227" s="64" t="s">
        <v>128</v>
      </c>
      <c r="J227" s="64"/>
      <c r="K227" s="65"/>
      <c r="M227" s="571"/>
      <c r="N227" s="572"/>
    </row>
    <row r="228" spans="2:14" ht="21.75" customHeight="1" thickBot="1">
      <c r="B228" s="66" t="s">
        <v>129</v>
      </c>
      <c r="C228" s="67"/>
      <c r="D228" s="67"/>
      <c r="E228" s="67" t="s">
        <v>129</v>
      </c>
      <c r="F228" s="67"/>
      <c r="G228" s="67" t="s">
        <v>129</v>
      </c>
      <c r="H228" s="67"/>
      <c r="I228" s="67" t="s">
        <v>129</v>
      </c>
      <c r="J228" s="67"/>
      <c r="K228" s="68"/>
      <c r="M228" s="573"/>
      <c r="N228" s="574"/>
    </row>
    <row r="229" spans="2:14" ht="13" thickTop="1"/>
    <row r="230" spans="2:14">
      <c r="B230" s="585" t="s">
        <v>418</v>
      </c>
      <c r="C230" s="585"/>
      <c r="D230" s="585"/>
      <c r="J230" s="585" t="s">
        <v>118</v>
      </c>
      <c r="K230" s="585"/>
      <c r="L230" s="585"/>
      <c r="M230" s="585"/>
      <c r="N230" s="585"/>
    </row>
    <row r="231" spans="2:14"/>
    <row r="232" spans="2:14"/>
    <row r="233" spans="2:14"/>
    <row r="234" spans="2:14"/>
    <row r="235" spans="2:14"/>
    <row r="236" spans="2:14" ht="16.5" customHeight="1" thickBot="1"/>
    <row r="237" spans="2:14" ht="25" customHeight="1" thickTop="1">
      <c r="B237" s="566" t="s">
        <v>119</v>
      </c>
      <c r="D237" s="575"/>
      <c r="E237" s="576"/>
      <c r="F237" s="576"/>
      <c r="G237" s="576"/>
      <c r="H237" s="576"/>
      <c r="I237" s="576"/>
      <c r="J237" s="576"/>
      <c r="K237" s="576"/>
      <c r="L237" s="576"/>
      <c r="M237" s="576"/>
      <c r="N237" s="577"/>
    </row>
    <row r="238" spans="2:14" ht="25" customHeight="1">
      <c r="B238" s="567"/>
      <c r="D238" s="581"/>
      <c r="E238" s="582"/>
      <c r="F238" s="582"/>
      <c r="G238" s="582"/>
      <c r="H238" s="582"/>
      <c r="I238" s="582"/>
      <c r="J238" s="582"/>
      <c r="K238" s="582"/>
      <c r="L238" s="582"/>
      <c r="M238" s="582"/>
      <c r="N238" s="583"/>
    </row>
    <row r="239" spans="2:14" ht="25" customHeight="1">
      <c r="B239" s="567"/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54"/>
    </row>
    <row r="240" spans="2:14" ht="25" customHeight="1">
      <c r="B240" s="567"/>
      <c r="D240" s="581"/>
      <c r="E240" s="582"/>
      <c r="F240" s="582"/>
      <c r="G240" s="582"/>
      <c r="H240" s="582"/>
      <c r="I240" s="582"/>
      <c r="J240" s="582"/>
      <c r="K240" s="582"/>
      <c r="L240" s="582"/>
      <c r="M240" s="582"/>
      <c r="N240" s="583"/>
    </row>
    <row r="241" spans="2:14" ht="25" customHeight="1">
      <c r="B241" s="567"/>
      <c r="D241" s="581"/>
      <c r="E241" s="582"/>
      <c r="F241" s="582"/>
      <c r="G241" s="582"/>
      <c r="H241" s="582"/>
      <c r="I241" s="582"/>
      <c r="J241" s="582"/>
      <c r="K241" s="582"/>
      <c r="L241" s="582"/>
      <c r="M241" s="582"/>
      <c r="N241" s="583"/>
    </row>
    <row r="242" spans="2:14" ht="25" customHeight="1">
      <c r="B242" s="567"/>
      <c r="D242" s="581"/>
      <c r="E242" s="582"/>
      <c r="F242" s="582"/>
      <c r="G242" s="582"/>
      <c r="H242" s="582"/>
      <c r="I242" s="582"/>
      <c r="J242" s="582"/>
      <c r="K242" s="582"/>
      <c r="L242" s="582"/>
      <c r="M242" s="582"/>
      <c r="N242" s="583"/>
    </row>
    <row r="243" spans="2:14" ht="25" customHeight="1" thickBot="1">
      <c r="B243" s="568"/>
      <c r="D243" s="578"/>
      <c r="E243" s="579"/>
      <c r="F243" s="579"/>
      <c r="G243" s="579"/>
      <c r="H243" s="579"/>
      <c r="I243" s="579"/>
      <c r="J243" s="579"/>
      <c r="K243" s="579"/>
      <c r="L243" s="579"/>
      <c r="M243" s="579"/>
      <c r="N243" s="580"/>
    </row>
    <row r="244" spans="2:14" ht="25" customHeight="1" thickTop="1" thickBot="1"/>
    <row r="245" spans="2:14" ht="25" customHeight="1" thickTop="1">
      <c r="B245" s="566" t="s">
        <v>120</v>
      </c>
      <c r="D245" s="575"/>
      <c r="E245" s="576"/>
      <c r="F245" s="576"/>
      <c r="G245" s="576"/>
      <c r="H245" s="576"/>
      <c r="I245" s="576"/>
      <c r="J245" s="576"/>
      <c r="K245" s="576"/>
      <c r="L245" s="576"/>
      <c r="M245" s="576"/>
      <c r="N245" s="577"/>
    </row>
    <row r="246" spans="2:14" ht="25" customHeight="1">
      <c r="B246" s="567"/>
      <c r="D246" s="581"/>
      <c r="E246" s="582"/>
      <c r="F246" s="582"/>
      <c r="G246" s="582"/>
      <c r="H246" s="582"/>
      <c r="I246" s="582"/>
      <c r="J246" s="582"/>
      <c r="K246" s="582"/>
      <c r="L246" s="582"/>
      <c r="M246" s="582"/>
      <c r="N246" s="583"/>
    </row>
    <row r="247" spans="2:14" ht="25" customHeight="1">
      <c r="B247" s="567"/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4"/>
    </row>
    <row r="248" spans="2:14" ht="25" customHeight="1">
      <c r="B248" s="567"/>
      <c r="D248" s="581"/>
      <c r="E248" s="582"/>
      <c r="F248" s="582"/>
      <c r="G248" s="582"/>
      <c r="H248" s="582"/>
      <c r="I248" s="582"/>
      <c r="J248" s="582"/>
      <c r="K248" s="582"/>
      <c r="L248" s="582"/>
      <c r="M248" s="582"/>
      <c r="N248" s="583"/>
    </row>
    <row r="249" spans="2:14" ht="25" customHeight="1">
      <c r="B249" s="567"/>
      <c r="D249" s="581"/>
      <c r="E249" s="582"/>
      <c r="F249" s="582"/>
      <c r="G249" s="582"/>
      <c r="H249" s="582"/>
      <c r="I249" s="582"/>
      <c r="J249" s="582"/>
      <c r="K249" s="582"/>
      <c r="L249" s="582"/>
      <c r="M249" s="582"/>
      <c r="N249" s="583"/>
    </row>
    <row r="250" spans="2:14" ht="25" customHeight="1">
      <c r="B250" s="567"/>
      <c r="D250" s="581"/>
      <c r="E250" s="582"/>
      <c r="F250" s="582"/>
      <c r="G250" s="582"/>
      <c r="H250" s="582"/>
      <c r="I250" s="582"/>
      <c r="J250" s="582"/>
      <c r="K250" s="582"/>
      <c r="L250" s="582"/>
      <c r="M250" s="582"/>
      <c r="N250" s="583"/>
    </row>
    <row r="251" spans="2:14" ht="25" customHeight="1" thickBot="1">
      <c r="B251" s="568"/>
      <c r="D251" s="578"/>
      <c r="E251" s="579"/>
      <c r="F251" s="579"/>
      <c r="G251" s="579"/>
      <c r="H251" s="579"/>
      <c r="I251" s="579"/>
      <c r="J251" s="579"/>
      <c r="K251" s="579"/>
      <c r="L251" s="579"/>
      <c r="M251" s="579"/>
      <c r="N251" s="580"/>
    </row>
    <row r="252" spans="2:14" ht="25" customHeight="1" thickTop="1" thickBot="1">
      <c r="B252" s="57"/>
    </row>
    <row r="253" spans="2:14" ht="25" customHeight="1" thickTop="1">
      <c r="B253" s="566" t="s">
        <v>121</v>
      </c>
      <c r="D253" s="575"/>
      <c r="E253" s="576"/>
      <c r="F253" s="576"/>
      <c r="G253" s="576"/>
      <c r="H253" s="576"/>
      <c r="I253" s="576"/>
      <c r="J253" s="576"/>
      <c r="K253" s="576"/>
      <c r="L253" s="576"/>
      <c r="M253" s="576"/>
      <c r="N253" s="577"/>
    </row>
    <row r="254" spans="2:14" ht="25" customHeight="1">
      <c r="B254" s="567"/>
      <c r="D254" s="581"/>
      <c r="E254" s="582"/>
      <c r="F254" s="582"/>
      <c r="G254" s="582"/>
      <c r="H254" s="582"/>
      <c r="I254" s="582"/>
      <c r="J254" s="582"/>
      <c r="K254" s="582"/>
      <c r="L254" s="582"/>
      <c r="M254" s="582"/>
      <c r="N254" s="583"/>
    </row>
    <row r="255" spans="2:14" ht="25" customHeight="1">
      <c r="B255" s="567"/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4"/>
    </row>
    <row r="256" spans="2:14" ht="25" customHeight="1">
      <c r="B256" s="567"/>
      <c r="D256" s="581"/>
      <c r="E256" s="582"/>
      <c r="F256" s="582"/>
      <c r="G256" s="582"/>
      <c r="H256" s="582"/>
      <c r="I256" s="582"/>
      <c r="J256" s="582"/>
      <c r="K256" s="582"/>
      <c r="L256" s="582"/>
      <c r="M256" s="582"/>
      <c r="N256" s="583"/>
    </row>
    <row r="257" spans="2:14" ht="25" customHeight="1">
      <c r="B257" s="567"/>
      <c r="D257" s="581"/>
      <c r="E257" s="582"/>
      <c r="F257" s="582"/>
      <c r="G257" s="582"/>
      <c r="H257" s="582"/>
      <c r="I257" s="582"/>
      <c r="J257" s="582"/>
      <c r="K257" s="582"/>
      <c r="L257" s="582"/>
      <c r="M257" s="582"/>
      <c r="N257" s="583"/>
    </row>
    <row r="258" spans="2:14" ht="25" customHeight="1">
      <c r="B258" s="567"/>
      <c r="D258" s="581"/>
      <c r="E258" s="582"/>
      <c r="F258" s="582"/>
      <c r="G258" s="582"/>
      <c r="H258" s="582"/>
      <c r="I258" s="582"/>
      <c r="J258" s="582"/>
      <c r="K258" s="582"/>
      <c r="L258" s="582"/>
      <c r="M258" s="582"/>
      <c r="N258" s="583"/>
    </row>
    <row r="259" spans="2:14" ht="25" customHeight="1" thickBot="1">
      <c r="B259" s="568"/>
      <c r="D259" s="578"/>
      <c r="E259" s="579"/>
      <c r="F259" s="579"/>
      <c r="G259" s="579"/>
      <c r="H259" s="579"/>
      <c r="I259" s="579"/>
      <c r="J259" s="579"/>
      <c r="K259" s="579"/>
      <c r="L259" s="579"/>
      <c r="M259" s="579"/>
      <c r="N259" s="580"/>
    </row>
    <row r="260" spans="2:14" ht="21" customHeight="1" thickTop="1" thickBot="1">
      <c r="B260" s="58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</row>
    <row r="261" spans="2:14" ht="25" customHeight="1" thickBot="1">
      <c r="B261" s="561" t="s">
        <v>122</v>
      </c>
      <c r="C261" s="562"/>
      <c r="D261" s="562"/>
      <c r="E261" s="562"/>
      <c r="F261" s="562"/>
      <c r="G261" s="562"/>
      <c r="H261" s="562"/>
      <c r="I261" s="562"/>
      <c r="J261" s="562"/>
      <c r="K261" s="562"/>
      <c r="L261" s="562"/>
      <c r="M261" s="562"/>
      <c r="N261" s="563"/>
    </row>
    <row r="262" spans="2:14" ht="20.25" customHeight="1" thickBot="1"/>
    <row r="263" spans="2:14" ht="30" customHeight="1" thickTop="1">
      <c r="B263" s="564" t="s">
        <v>123</v>
      </c>
      <c r="C263" s="565"/>
      <c r="D263" s="565"/>
      <c r="E263" s="565" t="s">
        <v>124</v>
      </c>
      <c r="F263" s="565"/>
      <c r="G263" s="565" t="s">
        <v>125</v>
      </c>
      <c r="H263" s="565"/>
      <c r="I263" s="565" t="s">
        <v>126</v>
      </c>
      <c r="J263" s="565"/>
      <c r="K263" s="584"/>
      <c r="L263" s="60"/>
      <c r="M263" s="569" t="s">
        <v>127</v>
      </c>
      <c r="N263" s="570"/>
    </row>
    <row r="264" spans="2:14">
      <c r="B264" s="61"/>
      <c r="C264" s="59"/>
      <c r="D264" s="59"/>
      <c r="E264" s="59"/>
      <c r="F264" s="59"/>
      <c r="G264" s="59"/>
      <c r="H264" s="59"/>
      <c r="I264" s="59"/>
      <c r="J264" s="59"/>
      <c r="K264" s="62"/>
      <c r="M264" s="571"/>
      <c r="N264" s="572"/>
    </row>
    <row r="265" spans="2:14" ht="21.75" customHeight="1">
      <c r="B265" s="63" t="s">
        <v>128</v>
      </c>
      <c r="C265" s="64"/>
      <c r="D265" s="64"/>
      <c r="E265" s="64" t="s">
        <v>128</v>
      </c>
      <c r="F265" s="64"/>
      <c r="G265" s="64" t="s">
        <v>128</v>
      </c>
      <c r="H265" s="64"/>
      <c r="I265" s="64" t="s">
        <v>128</v>
      </c>
      <c r="J265" s="64"/>
      <c r="K265" s="65"/>
      <c r="M265" s="571"/>
      <c r="N265" s="572"/>
    </row>
    <row r="266" spans="2:14" ht="21.75" customHeight="1" thickBot="1">
      <c r="B266" s="66" t="s">
        <v>129</v>
      </c>
      <c r="C266" s="67"/>
      <c r="D266" s="67"/>
      <c r="E266" s="67" t="s">
        <v>129</v>
      </c>
      <c r="F266" s="67"/>
      <c r="G266" s="67" t="s">
        <v>129</v>
      </c>
      <c r="H266" s="67"/>
      <c r="I266" s="67" t="s">
        <v>129</v>
      </c>
      <c r="J266" s="67"/>
      <c r="K266" s="68"/>
      <c r="M266" s="573"/>
      <c r="N266" s="574"/>
    </row>
    <row r="267" spans="2:14" ht="13" thickTop="1"/>
    <row r="268" spans="2:14">
      <c r="B268" s="585" t="s">
        <v>419</v>
      </c>
      <c r="C268" s="585"/>
      <c r="D268" s="585"/>
      <c r="J268" s="585" t="s">
        <v>118</v>
      </c>
      <c r="K268" s="585"/>
      <c r="L268" s="585"/>
      <c r="M268" s="585"/>
      <c r="N268" s="585"/>
    </row>
    <row r="269" spans="2:14"/>
    <row r="270" spans="2:14"/>
    <row r="271" spans="2:14"/>
    <row r="272" spans="2:14"/>
    <row r="273" spans="2:14"/>
    <row r="274" spans="2:14" ht="16.5" customHeight="1" thickBot="1"/>
    <row r="275" spans="2:14" ht="25" customHeight="1" thickTop="1">
      <c r="B275" s="566" t="s">
        <v>119</v>
      </c>
      <c r="D275" s="575"/>
      <c r="E275" s="576"/>
      <c r="F275" s="576"/>
      <c r="G275" s="576"/>
      <c r="H275" s="576"/>
      <c r="I275" s="576"/>
      <c r="J275" s="576"/>
      <c r="K275" s="576"/>
      <c r="L275" s="576"/>
      <c r="M275" s="576"/>
      <c r="N275" s="577"/>
    </row>
    <row r="276" spans="2:14" ht="25" customHeight="1">
      <c r="B276" s="567"/>
      <c r="D276" s="581"/>
      <c r="E276" s="582"/>
      <c r="F276" s="582"/>
      <c r="G276" s="582"/>
      <c r="H276" s="582"/>
      <c r="I276" s="582"/>
      <c r="J276" s="582"/>
      <c r="K276" s="582"/>
      <c r="L276" s="582"/>
      <c r="M276" s="582"/>
      <c r="N276" s="583"/>
    </row>
    <row r="277" spans="2:14" ht="25" customHeight="1">
      <c r="B277" s="567"/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4"/>
    </row>
    <row r="278" spans="2:14" ht="25" customHeight="1">
      <c r="B278" s="567"/>
      <c r="D278" s="581"/>
      <c r="E278" s="582"/>
      <c r="F278" s="582"/>
      <c r="G278" s="582"/>
      <c r="H278" s="582"/>
      <c r="I278" s="582"/>
      <c r="J278" s="582"/>
      <c r="K278" s="582"/>
      <c r="L278" s="582"/>
      <c r="M278" s="582"/>
      <c r="N278" s="583"/>
    </row>
    <row r="279" spans="2:14" ht="25" customHeight="1">
      <c r="B279" s="567"/>
      <c r="D279" s="581"/>
      <c r="E279" s="582"/>
      <c r="F279" s="582"/>
      <c r="G279" s="582"/>
      <c r="H279" s="582"/>
      <c r="I279" s="582"/>
      <c r="J279" s="582"/>
      <c r="K279" s="582"/>
      <c r="L279" s="582"/>
      <c r="M279" s="582"/>
      <c r="N279" s="583"/>
    </row>
    <row r="280" spans="2:14" ht="25" customHeight="1">
      <c r="B280" s="567"/>
      <c r="D280" s="581"/>
      <c r="E280" s="582"/>
      <c r="F280" s="582"/>
      <c r="G280" s="582"/>
      <c r="H280" s="582"/>
      <c r="I280" s="582"/>
      <c r="J280" s="582"/>
      <c r="K280" s="582"/>
      <c r="L280" s="582"/>
      <c r="M280" s="582"/>
      <c r="N280" s="583"/>
    </row>
    <row r="281" spans="2:14" ht="25" customHeight="1" thickBot="1">
      <c r="B281" s="568"/>
      <c r="D281" s="578"/>
      <c r="E281" s="579"/>
      <c r="F281" s="579"/>
      <c r="G281" s="579"/>
      <c r="H281" s="579"/>
      <c r="I281" s="579"/>
      <c r="J281" s="579"/>
      <c r="K281" s="579"/>
      <c r="L281" s="579"/>
      <c r="M281" s="579"/>
      <c r="N281" s="580"/>
    </row>
    <row r="282" spans="2:14" ht="25" customHeight="1" thickTop="1" thickBot="1"/>
    <row r="283" spans="2:14" ht="25" customHeight="1" thickTop="1">
      <c r="B283" s="566" t="s">
        <v>120</v>
      </c>
      <c r="D283" s="575"/>
      <c r="E283" s="576"/>
      <c r="F283" s="576"/>
      <c r="G283" s="576"/>
      <c r="H283" s="576"/>
      <c r="I283" s="576"/>
      <c r="J283" s="576"/>
      <c r="K283" s="576"/>
      <c r="L283" s="576"/>
      <c r="M283" s="576"/>
      <c r="N283" s="577"/>
    </row>
    <row r="284" spans="2:14" ht="25" customHeight="1">
      <c r="B284" s="567"/>
      <c r="D284" s="581"/>
      <c r="E284" s="582"/>
      <c r="F284" s="582"/>
      <c r="G284" s="582"/>
      <c r="H284" s="582"/>
      <c r="I284" s="582"/>
      <c r="J284" s="582"/>
      <c r="K284" s="582"/>
      <c r="L284" s="582"/>
      <c r="M284" s="582"/>
      <c r="N284" s="583"/>
    </row>
    <row r="285" spans="2:14" ht="25" customHeight="1">
      <c r="B285" s="567"/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4"/>
    </row>
    <row r="286" spans="2:14" ht="25" customHeight="1">
      <c r="B286" s="567"/>
      <c r="D286" s="581"/>
      <c r="E286" s="582"/>
      <c r="F286" s="582"/>
      <c r="G286" s="582"/>
      <c r="H286" s="582"/>
      <c r="I286" s="582"/>
      <c r="J286" s="582"/>
      <c r="K286" s="582"/>
      <c r="L286" s="582"/>
      <c r="M286" s="582"/>
      <c r="N286" s="583"/>
    </row>
    <row r="287" spans="2:14" ht="25" customHeight="1">
      <c r="B287" s="567"/>
      <c r="D287" s="581"/>
      <c r="E287" s="582"/>
      <c r="F287" s="582"/>
      <c r="G287" s="582"/>
      <c r="H287" s="582"/>
      <c r="I287" s="582"/>
      <c r="J287" s="582"/>
      <c r="K287" s="582"/>
      <c r="L287" s="582"/>
      <c r="M287" s="582"/>
      <c r="N287" s="583"/>
    </row>
    <row r="288" spans="2:14" ht="25" customHeight="1">
      <c r="B288" s="567"/>
      <c r="D288" s="581"/>
      <c r="E288" s="582"/>
      <c r="F288" s="582"/>
      <c r="G288" s="582"/>
      <c r="H288" s="582"/>
      <c r="I288" s="582"/>
      <c r="J288" s="582"/>
      <c r="K288" s="582"/>
      <c r="L288" s="582"/>
      <c r="M288" s="582"/>
      <c r="N288" s="583"/>
    </row>
    <row r="289" spans="2:14" ht="25" customHeight="1" thickBot="1">
      <c r="B289" s="568"/>
      <c r="D289" s="578"/>
      <c r="E289" s="579"/>
      <c r="F289" s="579"/>
      <c r="G289" s="579"/>
      <c r="H289" s="579"/>
      <c r="I289" s="579"/>
      <c r="J289" s="579"/>
      <c r="K289" s="579"/>
      <c r="L289" s="579"/>
      <c r="M289" s="579"/>
      <c r="N289" s="580"/>
    </row>
    <row r="290" spans="2:14" ht="25" customHeight="1" thickTop="1" thickBot="1">
      <c r="B290" s="57"/>
    </row>
    <row r="291" spans="2:14" ht="25" customHeight="1" thickTop="1">
      <c r="B291" s="566" t="s">
        <v>121</v>
      </c>
      <c r="D291" s="575"/>
      <c r="E291" s="576"/>
      <c r="F291" s="576"/>
      <c r="G291" s="576"/>
      <c r="H291" s="576"/>
      <c r="I291" s="576"/>
      <c r="J291" s="576"/>
      <c r="K291" s="576"/>
      <c r="L291" s="576"/>
      <c r="M291" s="576"/>
      <c r="N291" s="577"/>
    </row>
    <row r="292" spans="2:14" ht="25" customHeight="1">
      <c r="B292" s="567"/>
      <c r="D292" s="581"/>
      <c r="E292" s="582"/>
      <c r="F292" s="582"/>
      <c r="G292" s="582"/>
      <c r="H292" s="582"/>
      <c r="I292" s="582"/>
      <c r="J292" s="582"/>
      <c r="K292" s="582"/>
      <c r="L292" s="582"/>
      <c r="M292" s="582"/>
      <c r="N292" s="583"/>
    </row>
    <row r="293" spans="2:14" ht="25" customHeight="1">
      <c r="B293" s="567"/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4"/>
    </row>
    <row r="294" spans="2:14" ht="25" customHeight="1">
      <c r="B294" s="567"/>
      <c r="D294" s="581"/>
      <c r="E294" s="582"/>
      <c r="F294" s="582"/>
      <c r="G294" s="582"/>
      <c r="H294" s="582"/>
      <c r="I294" s="582"/>
      <c r="J294" s="582"/>
      <c r="K294" s="582"/>
      <c r="L294" s="582"/>
      <c r="M294" s="582"/>
      <c r="N294" s="583"/>
    </row>
    <row r="295" spans="2:14" ht="25" customHeight="1">
      <c r="B295" s="567"/>
      <c r="D295" s="581"/>
      <c r="E295" s="582"/>
      <c r="F295" s="582"/>
      <c r="G295" s="582"/>
      <c r="H295" s="582"/>
      <c r="I295" s="582"/>
      <c r="J295" s="582"/>
      <c r="K295" s="582"/>
      <c r="L295" s="582"/>
      <c r="M295" s="582"/>
      <c r="N295" s="583"/>
    </row>
    <row r="296" spans="2:14" ht="25" customHeight="1">
      <c r="B296" s="567"/>
      <c r="D296" s="581"/>
      <c r="E296" s="582"/>
      <c r="F296" s="582"/>
      <c r="G296" s="582"/>
      <c r="H296" s="582"/>
      <c r="I296" s="582"/>
      <c r="J296" s="582"/>
      <c r="K296" s="582"/>
      <c r="L296" s="582"/>
      <c r="M296" s="582"/>
      <c r="N296" s="583"/>
    </row>
    <row r="297" spans="2:14" ht="25" customHeight="1" thickBot="1">
      <c r="B297" s="568"/>
      <c r="D297" s="578"/>
      <c r="E297" s="579"/>
      <c r="F297" s="579"/>
      <c r="G297" s="579"/>
      <c r="H297" s="579"/>
      <c r="I297" s="579"/>
      <c r="J297" s="579"/>
      <c r="K297" s="579"/>
      <c r="L297" s="579"/>
      <c r="M297" s="579"/>
      <c r="N297" s="580"/>
    </row>
    <row r="298" spans="2:14" ht="21" customHeight="1" thickTop="1" thickBot="1">
      <c r="B298" s="58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</row>
    <row r="299" spans="2:14" ht="25" customHeight="1" thickBot="1">
      <c r="B299" s="561" t="s">
        <v>122</v>
      </c>
      <c r="C299" s="562"/>
      <c r="D299" s="562"/>
      <c r="E299" s="562"/>
      <c r="F299" s="562"/>
      <c r="G299" s="562"/>
      <c r="H299" s="562"/>
      <c r="I299" s="562"/>
      <c r="J299" s="562"/>
      <c r="K299" s="562"/>
      <c r="L299" s="562"/>
      <c r="M299" s="562"/>
      <c r="N299" s="563"/>
    </row>
    <row r="300" spans="2:14" ht="20.25" customHeight="1" thickBot="1"/>
    <row r="301" spans="2:14" ht="30" customHeight="1" thickTop="1">
      <c r="B301" s="564" t="s">
        <v>123</v>
      </c>
      <c r="C301" s="565"/>
      <c r="D301" s="565"/>
      <c r="E301" s="565" t="s">
        <v>124</v>
      </c>
      <c r="F301" s="565"/>
      <c r="G301" s="565" t="s">
        <v>125</v>
      </c>
      <c r="H301" s="565"/>
      <c r="I301" s="565" t="s">
        <v>126</v>
      </c>
      <c r="J301" s="565"/>
      <c r="K301" s="584"/>
      <c r="L301" s="60"/>
      <c r="M301" s="569" t="s">
        <v>127</v>
      </c>
      <c r="N301" s="570"/>
    </row>
    <row r="302" spans="2:14">
      <c r="B302" s="61"/>
      <c r="C302" s="59"/>
      <c r="D302" s="59"/>
      <c r="E302" s="59"/>
      <c r="F302" s="59"/>
      <c r="G302" s="59"/>
      <c r="H302" s="59"/>
      <c r="I302" s="59"/>
      <c r="J302" s="59"/>
      <c r="K302" s="62"/>
      <c r="M302" s="571"/>
      <c r="N302" s="572"/>
    </row>
    <row r="303" spans="2:14" ht="21.75" customHeight="1">
      <c r="B303" s="63" t="s">
        <v>128</v>
      </c>
      <c r="C303" s="64"/>
      <c r="D303" s="64"/>
      <c r="E303" s="64" t="s">
        <v>128</v>
      </c>
      <c r="F303" s="64"/>
      <c r="G303" s="64" t="s">
        <v>128</v>
      </c>
      <c r="H303" s="64"/>
      <c r="I303" s="64" t="s">
        <v>128</v>
      </c>
      <c r="J303" s="64"/>
      <c r="K303" s="65"/>
      <c r="M303" s="571"/>
      <c r="N303" s="572"/>
    </row>
    <row r="304" spans="2:14" ht="21.75" customHeight="1" thickBot="1">
      <c r="B304" s="66" t="s">
        <v>129</v>
      </c>
      <c r="C304" s="67"/>
      <c r="D304" s="67"/>
      <c r="E304" s="67" t="s">
        <v>129</v>
      </c>
      <c r="F304" s="67"/>
      <c r="G304" s="67" t="s">
        <v>129</v>
      </c>
      <c r="H304" s="67"/>
      <c r="I304" s="67" t="s">
        <v>129</v>
      </c>
      <c r="J304" s="67"/>
      <c r="K304" s="68"/>
      <c r="M304" s="573"/>
      <c r="N304" s="574"/>
    </row>
    <row r="305" spans="2:14" ht="13" thickTop="1"/>
    <row r="306" spans="2:14">
      <c r="B306" s="585" t="s">
        <v>420</v>
      </c>
      <c r="C306" s="585"/>
      <c r="D306" s="585"/>
      <c r="J306" s="585" t="s">
        <v>118</v>
      </c>
      <c r="K306" s="585"/>
      <c r="L306" s="585"/>
      <c r="M306" s="585"/>
      <c r="N306" s="585"/>
    </row>
    <row r="307" spans="2:14"/>
    <row r="308" spans="2:14"/>
    <row r="309" spans="2:14"/>
    <row r="310" spans="2:14"/>
    <row r="311" spans="2:14"/>
    <row r="312" spans="2:14" ht="16.5" customHeight="1" thickBot="1"/>
    <row r="313" spans="2:14" ht="25" customHeight="1" thickTop="1">
      <c r="B313" s="566" t="s">
        <v>119</v>
      </c>
      <c r="D313" s="575"/>
      <c r="E313" s="576"/>
      <c r="F313" s="576"/>
      <c r="G313" s="576"/>
      <c r="H313" s="576"/>
      <c r="I313" s="576"/>
      <c r="J313" s="576"/>
      <c r="K313" s="576"/>
      <c r="L313" s="576"/>
      <c r="M313" s="576"/>
      <c r="N313" s="577"/>
    </row>
    <row r="314" spans="2:14" ht="25" customHeight="1">
      <c r="B314" s="567"/>
      <c r="D314" s="581"/>
      <c r="E314" s="582"/>
      <c r="F314" s="582"/>
      <c r="G314" s="582"/>
      <c r="H314" s="582"/>
      <c r="I314" s="582"/>
      <c r="J314" s="582"/>
      <c r="K314" s="582"/>
      <c r="L314" s="582"/>
      <c r="M314" s="582"/>
      <c r="N314" s="583"/>
    </row>
    <row r="315" spans="2:14" ht="25" customHeight="1">
      <c r="B315" s="567"/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4"/>
    </row>
    <row r="316" spans="2:14" ht="25" customHeight="1">
      <c r="B316" s="567"/>
      <c r="D316" s="581"/>
      <c r="E316" s="582"/>
      <c r="F316" s="582"/>
      <c r="G316" s="582"/>
      <c r="H316" s="582"/>
      <c r="I316" s="582"/>
      <c r="J316" s="582"/>
      <c r="K316" s="582"/>
      <c r="L316" s="582"/>
      <c r="M316" s="582"/>
      <c r="N316" s="583"/>
    </row>
    <row r="317" spans="2:14" ht="25" customHeight="1">
      <c r="B317" s="567"/>
      <c r="D317" s="581"/>
      <c r="E317" s="582"/>
      <c r="F317" s="582"/>
      <c r="G317" s="582"/>
      <c r="H317" s="582"/>
      <c r="I317" s="582"/>
      <c r="J317" s="582"/>
      <c r="K317" s="582"/>
      <c r="L317" s="582"/>
      <c r="M317" s="582"/>
      <c r="N317" s="583"/>
    </row>
    <row r="318" spans="2:14" ht="25" customHeight="1">
      <c r="B318" s="567"/>
      <c r="D318" s="581"/>
      <c r="E318" s="582"/>
      <c r="F318" s="582"/>
      <c r="G318" s="582"/>
      <c r="H318" s="582"/>
      <c r="I318" s="582"/>
      <c r="J318" s="582"/>
      <c r="K318" s="582"/>
      <c r="L318" s="582"/>
      <c r="M318" s="582"/>
      <c r="N318" s="583"/>
    </row>
    <row r="319" spans="2:14" ht="25" customHeight="1" thickBot="1">
      <c r="B319" s="568"/>
      <c r="D319" s="578"/>
      <c r="E319" s="579"/>
      <c r="F319" s="579"/>
      <c r="G319" s="579"/>
      <c r="H319" s="579"/>
      <c r="I319" s="579"/>
      <c r="J319" s="579"/>
      <c r="K319" s="579"/>
      <c r="L319" s="579"/>
      <c r="M319" s="579"/>
      <c r="N319" s="580"/>
    </row>
    <row r="320" spans="2:14" ht="25" customHeight="1" thickTop="1" thickBot="1"/>
    <row r="321" spans="2:14" ht="25" customHeight="1" thickTop="1">
      <c r="B321" s="566" t="s">
        <v>120</v>
      </c>
      <c r="D321" s="575"/>
      <c r="E321" s="576"/>
      <c r="F321" s="576"/>
      <c r="G321" s="576"/>
      <c r="H321" s="576"/>
      <c r="I321" s="576"/>
      <c r="J321" s="576"/>
      <c r="K321" s="576"/>
      <c r="L321" s="576"/>
      <c r="M321" s="576"/>
      <c r="N321" s="577"/>
    </row>
    <row r="322" spans="2:14" ht="25" customHeight="1">
      <c r="B322" s="567"/>
      <c r="D322" s="581"/>
      <c r="E322" s="582"/>
      <c r="F322" s="582"/>
      <c r="G322" s="582"/>
      <c r="H322" s="582"/>
      <c r="I322" s="582"/>
      <c r="J322" s="582"/>
      <c r="K322" s="582"/>
      <c r="L322" s="582"/>
      <c r="M322" s="582"/>
      <c r="N322" s="583"/>
    </row>
    <row r="323" spans="2:14" ht="25" customHeight="1">
      <c r="B323" s="567"/>
      <c r="D323" s="52"/>
      <c r="E323" s="53"/>
      <c r="F323" s="53"/>
      <c r="G323" s="53"/>
      <c r="H323" s="53"/>
      <c r="I323" s="53"/>
      <c r="J323" s="53"/>
      <c r="K323" s="53"/>
      <c r="L323" s="53"/>
      <c r="M323" s="53"/>
      <c r="N323" s="54"/>
    </row>
    <row r="324" spans="2:14" ht="25" customHeight="1">
      <c r="B324" s="567"/>
      <c r="D324" s="581"/>
      <c r="E324" s="582"/>
      <c r="F324" s="582"/>
      <c r="G324" s="582"/>
      <c r="H324" s="582"/>
      <c r="I324" s="582"/>
      <c r="J324" s="582"/>
      <c r="K324" s="582"/>
      <c r="L324" s="582"/>
      <c r="M324" s="582"/>
      <c r="N324" s="583"/>
    </row>
    <row r="325" spans="2:14" ht="25" customHeight="1">
      <c r="B325" s="567"/>
      <c r="D325" s="581"/>
      <c r="E325" s="582"/>
      <c r="F325" s="582"/>
      <c r="G325" s="582"/>
      <c r="H325" s="582"/>
      <c r="I325" s="582"/>
      <c r="J325" s="582"/>
      <c r="K325" s="582"/>
      <c r="L325" s="582"/>
      <c r="M325" s="582"/>
      <c r="N325" s="583"/>
    </row>
    <row r="326" spans="2:14" ht="25" customHeight="1">
      <c r="B326" s="567"/>
      <c r="D326" s="581"/>
      <c r="E326" s="582"/>
      <c r="F326" s="582"/>
      <c r="G326" s="582"/>
      <c r="H326" s="582"/>
      <c r="I326" s="582"/>
      <c r="J326" s="582"/>
      <c r="K326" s="582"/>
      <c r="L326" s="582"/>
      <c r="M326" s="582"/>
      <c r="N326" s="583"/>
    </row>
    <row r="327" spans="2:14" ht="25" customHeight="1" thickBot="1">
      <c r="B327" s="568"/>
      <c r="D327" s="578"/>
      <c r="E327" s="579"/>
      <c r="F327" s="579"/>
      <c r="G327" s="579"/>
      <c r="H327" s="579"/>
      <c r="I327" s="579"/>
      <c r="J327" s="579"/>
      <c r="K327" s="579"/>
      <c r="L327" s="579"/>
      <c r="M327" s="579"/>
      <c r="N327" s="580"/>
    </row>
    <row r="328" spans="2:14" ht="25" customHeight="1" thickTop="1" thickBot="1">
      <c r="B328" s="57"/>
    </row>
    <row r="329" spans="2:14" ht="25" customHeight="1" thickTop="1">
      <c r="B329" s="566" t="s">
        <v>121</v>
      </c>
      <c r="D329" s="575"/>
      <c r="E329" s="576"/>
      <c r="F329" s="576"/>
      <c r="G329" s="576"/>
      <c r="H329" s="576"/>
      <c r="I329" s="576"/>
      <c r="J329" s="576"/>
      <c r="K329" s="576"/>
      <c r="L329" s="576"/>
      <c r="M329" s="576"/>
      <c r="N329" s="577"/>
    </row>
    <row r="330" spans="2:14" ht="25" customHeight="1">
      <c r="B330" s="567"/>
      <c r="D330" s="581"/>
      <c r="E330" s="582"/>
      <c r="F330" s="582"/>
      <c r="G330" s="582"/>
      <c r="H330" s="582"/>
      <c r="I330" s="582"/>
      <c r="J330" s="582"/>
      <c r="K330" s="582"/>
      <c r="L330" s="582"/>
      <c r="M330" s="582"/>
      <c r="N330" s="583"/>
    </row>
    <row r="331" spans="2:14" ht="25" customHeight="1">
      <c r="B331" s="567"/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4"/>
    </row>
    <row r="332" spans="2:14" ht="25" customHeight="1">
      <c r="B332" s="567"/>
      <c r="D332" s="581"/>
      <c r="E332" s="582"/>
      <c r="F332" s="582"/>
      <c r="G332" s="582"/>
      <c r="H332" s="582"/>
      <c r="I332" s="582"/>
      <c r="J332" s="582"/>
      <c r="K332" s="582"/>
      <c r="L332" s="582"/>
      <c r="M332" s="582"/>
      <c r="N332" s="583"/>
    </row>
    <row r="333" spans="2:14" ht="25" customHeight="1">
      <c r="B333" s="567"/>
      <c r="D333" s="581"/>
      <c r="E333" s="582"/>
      <c r="F333" s="582"/>
      <c r="G333" s="582"/>
      <c r="H333" s="582"/>
      <c r="I333" s="582"/>
      <c r="J333" s="582"/>
      <c r="K333" s="582"/>
      <c r="L333" s="582"/>
      <c r="M333" s="582"/>
      <c r="N333" s="583"/>
    </row>
    <row r="334" spans="2:14" ht="25" customHeight="1">
      <c r="B334" s="567"/>
      <c r="D334" s="581"/>
      <c r="E334" s="582"/>
      <c r="F334" s="582"/>
      <c r="G334" s="582"/>
      <c r="H334" s="582"/>
      <c r="I334" s="582"/>
      <c r="J334" s="582"/>
      <c r="K334" s="582"/>
      <c r="L334" s="582"/>
      <c r="M334" s="582"/>
      <c r="N334" s="583"/>
    </row>
    <row r="335" spans="2:14" ht="25" customHeight="1" thickBot="1">
      <c r="B335" s="568"/>
      <c r="D335" s="578"/>
      <c r="E335" s="579"/>
      <c r="F335" s="579"/>
      <c r="G335" s="579"/>
      <c r="H335" s="579"/>
      <c r="I335" s="579"/>
      <c r="J335" s="579"/>
      <c r="K335" s="579"/>
      <c r="L335" s="579"/>
      <c r="M335" s="579"/>
      <c r="N335" s="580"/>
    </row>
    <row r="336" spans="2:14" ht="21" customHeight="1" thickTop="1" thickBot="1">
      <c r="B336" s="58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</row>
    <row r="337" spans="2:14" ht="25" customHeight="1" thickBot="1">
      <c r="B337" s="561" t="s">
        <v>122</v>
      </c>
      <c r="C337" s="562"/>
      <c r="D337" s="562"/>
      <c r="E337" s="562"/>
      <c r="F337" s="562"/>
      <c r="G337" s="562"/>
      <c r="H337" s="562"/>
      <c r="I337" s="562"/>
      <c r="J337" s="562"/>
      <c r="K337" s="562"/>
      <c r="L337" s="562"/>
      <c r="M337" s="562"/>
      <c r="N337" s="563"/>
    </row>
    <row r="338" spans="2:14" ht="20.25" customHeight="1" thickBot="1"/>
    <row r="339" spans="2:14" ht="30" customHeight="1" thickTop="1">
      <c r="B339" s="564" t="s">
        <v>123</v>
      </c>
      <c r="C339" s="565"/>
      <c r="D339" s="565"/>
      <c r="E339" s="565" t="s">
        <v>124</v>
      </c>
      <c r="F339" s="565"/>
      <c r="G339" s="565" t="s">
        <v>125</v>
      </c>
      <c r="H339" s="565"/>
      <c r="I339" s="565" t="s">
        <v>126</v>
      </c>
      <c r="J339" s="565"/>
      <c r="K339" s="584"/>
      <c r="L339" s="60"/>
      <c r="M339" s="569" t="s">
        <v>127</v>
      </c>
      <c r="N339" s="570"/>
    </row>
    <row r="340" spans="2:14">
      <c r="B340" s="61"/>
      <c r="C340" s="59"/>
      <c r="D340" s="59"/>
      <c r="E340" s="59"/>
      <c r="F340" s="59"/>
      <c r="G340" s="59"/>
      <c r="H340" s="59"/>
      <c r="I340" s="59"/>
      <c r="J340" s="59"/>
      <c r="K340" s="62"/>
      <c r="M340" s="571"/>
      <c r="N340" s="572"/>
    </row>
    <row r="341" spans="2:14" ht="21.75" customHeight="1">
      <c r="B341" s="63" t="s">
        <v>128</v>
      </c>
      <c r="C341" s="64"/>
      <c r="D341" s="64"/>
      <c r="E341" s="64" t="s">
        <v>128</v>
      </c>
      <c r="F341" s="64"/>
      <c r="G341" s="64" t="s">
        <v>128</v>
      </c>
      <c r="H341" s="64"/>
      <c r="I341" s="64" t="s">
        <v>128</v>
      </c>
      <c r="J341" s="64"/>
      <c r="K341" s="65"/>
      <c r="M341" s="571"/>
      <c r="N341" s="572"/>
    </row>
    <row r="342" spans="2:14" ht="21.75" customHeight="1" thickBot="1">
      <c r="B342" s="66" t="s">
        <v>129</v>
      </c>
      <c r="C342" s="67"/>
      <c r="D342" s="67"/>
      <c r="E342" s="67" t="s">
        <v>129</v>
      </c>
      <c r="F342" s="67"/>
      <c r="G342" s="67" t="s">
        <v>129</v>
      </c>
      <c r="H342" s="67"/>
      <c r="I342" s="67" t="s">
        <v>129</v>
      </c>
      <c r="J342" s="67"/>
      <c r="K342" s="68"/>
      <c r="M342" s="573"/>
      <c r="N342" s="574"/>
    </row>
    <row r="343" spans="2:14" ht="13" thickTop="1"/>
    <row r="344" spans="2:14">
      <c r="B344" s="585" t="s">
        <v>421</v>
      </c>
      <c r="C344" s="585"/>
      <c r="D344" s="585"/>
      <c r="J344" s="585" t="s">
        <v>118</v>
      </c>
      <c r="K344" s="585"/>
      <c r="L344" s="585"/>
      <c r="M344" s="585"/>
      <c r="N344" s="585"/>
    </row>
    <row r="345" spans="2:14"/>
    <row r="346" spans="2:14"/>
    <row r="347" spans="2:14"/>
    <row r="348" spans="2:14"/>
    <row r="349" spans="2:14"/>
    <row r="350" spans="2:14" ht="16.5" customHeight="1" thickBot="1"/>
    <row r="351" spans="2:14" ht="25" customHeight="1" thickTop="1">
      <c r="B351" s="566" t="s">
        <v>119</v>
      </c>
      <c r="D351" s="575"/>
      <c r="E351" s="576"/>
      <c r="F351" s="576"/>
      <c r="G351" s="576"/>
      <c r="H351" s="576"/>
      <c r="I351" s="576"/>
      <c r="J351" s="576"/>
      <c r="K351" s="576"/>
      <c r="L351" s="576"/>
      <c r="M351" s="576"/>
      <c r="N351" s="577"/>
    </row>
    <row r="352" spans="2:14" ht="25" customHeight="1">
      <c r="B352" s="567"/>
      <c r="D352" s="581"/>
      <c r="E352" s="582"/>
      <c r="F352" s="582"/>
      <c r="G352" s="582"/>
      <c r="H352" s="582"/>
      <c r="I352" s="582"/>
      <c r="J352" s="582"/>
      <c r="K352" s="582"/>
      <c r="L352" s="582"/>
      <c r="M352" s="582"/>
      <c r="N352" s="583"/>
    </row>
    <row r="353" spans="2:14" ht="25" customHeight="1">
      <c r="B353" s="567"/>
      <c r="D353" s="52"/>
      <c r="E353" s="53"/>
      <c r="F353" s="53"/>
      <c r="G353" s="53"/>
      <c r="H353" s="53"/>
      <c r="I353" s="53"/>
      <c r="J353" s="53"/>
      <c r="K353" s="53"/>
      <c r="L353" s="53"/>
      <c r="M353" s="53"/>
      <c r="N353" s="54"/>
    </row>
    <row r="354" spans="2:14" ht="25" customHeight="1">
      <c r="B354" s="567"/>
      <c r="D354" s="581"/>
      <c r="E354" s="582"/>
      <c r="F354" s="582"/>
      <c r="G354" s="582"/>
      <c r="H354" s="582"/>
      <c r="I354" s="582"/>
      <c r="J354" s="582"/>
      <c r="K354" s="582"/>
      <c r="L354" s="582"/>
      <c r="M354" s="582"/>
      <c r="N354" s="583"/>
    </row>
    <row r="355" spans="2:14" ht="25" customHeight="1">
      <c r="B355" s="567"/>
      <c r="D355" s="581"/>
      <c r="E355" s="582"/>
      <c r="F355" s="582"/>
      <c r="G355" s="582"/>
      <c r="H355" s="582"/>
      <c r="I355" s="582"/>
      <c r="J355" s="582"/>
      <c r="K355" s="582"/>
      <c r="L355" s="582"/>
      <c r="M355" s="582"/>
      <c r="N355" s="583"/>
    </row>
    <row r="356" spans="2:14" ht="25" customHeight="1">
      <c r="B356" s="567"/>
      <c r="D356" s="581"/>
      <c r="E356" s="582"/>
      <c r="F356" s="582"/>
      <c r="G356" s="582"/>
      <c r="H356" s="582"/>
      <c r="I356" s="582"/>
      <c r="J356" s="582"/>
      <c r="K356" s="582"/>
      <c r="L356" s="582"/>
      <c r="M356" s="582"/>
      <c r="N356" s="583"/>
    </row>
    <row r="357" spans="2:14" ht="25" customHeight="1" thickBot="1">
      <c r="B357" s="568"/>
      <c r="D357" s="578"/>
      <c r="E357" s="579"/>
      <c r="F357" s="579"/>
      <c r="G357" s="579"/>
      <c r="H357" s="579"/>
      <c r="I357" s="579"/>
      <c r="J357" s="579"/>
      <c r="K357" s="579"/>
      <c r="L357" s="579"/>
      <c r="M357" s="579"/>
      <c r="N357" s="580"/>
    </row>
    <row r="358" spans="2:14" ht="25" customHeight="1" thickTop="1" thickBot="1"/>
    <row r="359" spans="2:14" ht="25" customHeight="1" thickTop="1">
      <c r="B359" s="566" t="s">
        <v>120</v>
      </c>
      <c r="D359" s="575"/>
      <c r="E359" s="576"/>
      <c r="F359" s="576"/>
      <c r="G359" s="576"/>
      <c r="H359" s="576"/>
      <c r="I359" s="576"/>
      <c r="J359" s="576"/>
      <c r="K359" s="576"/>
      <c r="L359" s="576"/>
      <c r="M359" s="576"/>
      <c r="N359" s="577"/>
    </row>
    <row r="360" spans="2:14" ht="25" customHeight="1">
      <c r="B360" s="567"/>
      <c r="D360" s="581"/>
      <c r="E360" s="582"/>
      <c r="F360" s="582"/>
      <c r="G360" s="582"/>
      <c r="H360" s="582"/>
      <c r="I360" s="582"/>
      <c r="J360" s="582"/>
      <c r="K360" s="582"/>
      <c r="L360" s="582"/>
      <c r="M360" s="582"/>
      <c r="N360" s="583"/>
    </row>
    <row r="361" spans="2:14" ht="25" customHeight="1">
      <c r="B361" s="567"/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4"/>
    </row>
    <row r="362" spans="2:14" ht="25" customHeight="1">
      <c r="B362" s="567"/>
      <c r="D362" s="581"/>
      <c r="E362" s="582"/>
      <c r="F362" s="582"/>
      <c r="G362" s="582"/>
      <c r="H362" s="582"/>
      <c r="I362" s="582"/>
      <c r="J362" s="582"/>
      <c r="K362" s="582"/>
      <c r="L362" s="582"/>
      <c r="M362" s="582"/>
      <c r="N362" s="583"/>
    </row>
    <row r="363" spans="2:14" ht="25" customHeight="1">
      <c r="B363" s="567"/>
      <c r="D363" s="581"/>
      <c r="E363" s="582"/>
      <c r="F363" s="582"/>
      <c r="G363" s="582"/>
      <c r="H363" s="582"/>
      <c r="I363" s="582"/>
      <c r="J363" s="582"/>
      <c r="K363" s="582"/>
      <c r="L363" s="582"/>
      <c r="M363" s="582"/>
      <c r="N363" s="583"/>
    </row>
    <row r="364" spans="2:14" ht="25" customHeight="1">
      <c r="B364" s="567"/>
      <c r="D364" s="581"/>
      <c r="E364" s="582"/>
      <c r="F364" s="582"/>
      <c r="G364" s="582"/>
      <c r="H364" s="582"/>
      <c r="I364" s="582"/>
      <c r="J364" s="582"/>
      <c r="K364" s="582"/>
      <c r="L364" s="582"/>
      <c r="M364" s="582"/>
      <c r="N364" s="583"/>
    </row>
    <row r="365" spans="2:14" ht="25" customHeight="1" thickBot="1">
      <c r="B365" s="568"/>
      <c r="D365" s="578"/>
      <c r="E365" s="579"/>
      <c r="F365" s="579"/>
      <c r="G365" s="579"/>
      <c r="H365" s="579"/>
      <c r="I365" s="579"/>
      <c r="J365" s="579"/>
      <c r="K365" s="579"/>
      <c r="L365" s="579"/>
      <c r="M365" s="579"/>
      <c r="N365" s="580"/>
    </row>
    <row r="366" spans="2:14" ht="25" customHeight="1" thickTop="1" thickBot="1">
      <c r="B366" s="57"/>
    </row>
    <row r="367" spans="2:14" ht="25" customHeight="1" thickTop="1">
      <c r="B367" s="566" t="s">
        <v>121</v>
      </c>
      <c r="D367" s="575"/>
      <c r="E367" s="576"/>
      <c r="F367" s="576"/>
      <c r="G367" s="576"/>
      <c r="H367" s="576"/>
      <c r="I367" s="576"/>
      <c r="J367" s="576"/>
      <c r="K367" s="576"/>
      <c r="L367" s="576"/>
      <c r="M367" s="576"/>
      <c r="N367" s="577"/>
    </row>
    <row r="368" spans="2:14" ht="25" customHeight="1">
      <c r="B368" s="567"/>
      <c r="D368" s="581"/>
      <c r="E368" s="582"/>
      <c r="F368" s="582"/>
      <c r="G368" s="582"/>
      <c r="H368" s="582"/>
      <c r="I368" s="582"/>
      <c r="J368" s="582"/>
      <c r="K368" s="582"/>
      <c r="L368" s="582"/>
      <c r="M368" s="582"/>
      <c r="N368" s="583"/>
    </row>
    <row r="369" spans="2:14" ht="25" customHeight="1">
      <c r="B369" s="567"/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4"/>
    </row>
    <row r="370" spans="2:14" ht="25" customHeight="1">
      <c r="B370" s="567"/>
      <c r="D370" s="581"/>
      <c r="E370" s="582"/>
      <c r="F370" s="582"/>
      <c r="G370" s="582"/>
      <c r="H370" s="582"/>
      <c r="I370" s="582"/>
      <c r="J370" s="582"/>
      <c r="K370" s="582"/>
      <c r="L370" s="582"/>
      <c r="M370" s="582"/>
      <c r="N370" s="583"/>
    </row>
    <row r="371" spans="2:14" ht="25" customHeight="1">
      <c r="B371" s="567"/>
      <c r="D371" s="581"/>
      <c r="E371" s="582"/>
      <c r="F371" s="582"/>
      <c r="G371" s="582"/>
      <c r="H371" s="582"/>
      <c r="I371" s="582"/>
      <c r="J371" s="582"/>
      <c r="K371" s="582"/>
      <c r="L371" s="582"/>
      <c r="M371" s="582"/>
      <c r="N371" s="583"/>
    </row>
    <row r="372" spans="2:14" ht="25" customHeight="1">
      <c r="B372" s="567"/>
      <c r="D372" s="581"/>
      <c r="E372" s="582"/>
      <c r="F372" s="582"/>
      <c r="G372" s="582"/>
      <c r="H372" s="582"/>
      <c r="I372" s="582"/>
      <c r="J372" s="582"/>
      <c r="K372" s="582"/>
      <c r="L372" s="582"/>
      <c r="M372" s="582"/>
      <c r="N372" s="583"/>
    </row>
    <row r="373" spans="2:14" ht="25" customHeight="1" thickBot="1">
      <c r="B373" s="568"/>
      <c r="D373" s="578"/>
      <c r="E373" s="579"/>
      <c r="F373" s="579"/>
      <c r="G373" s="579"/>
      <c r="H373" s="579"/>
      <c r="I373" s="579"/>
      <c r="J373" s="579"/>
      <c r="K373" s="579"/>
      <c r="L373" s="579"/>
      <c r="M373" s="579"/>
      <c r="N373" s="580"/>
    </row>
    <row r="374" spans="2:14" ht="21" customHeight="1" thickTop="1" thickBot="1">
      <c r="B374" s="58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</row>
    <row r="375" spans="2:14" ht="25" customHeight="1" thickBot="1">
      <c r="B375" s="561" t="s">
        <v>122</v>
      </c>
      <c r="C375" s="562"/>
      <c r="D375" s="562"/>
      <c r="E375" s="562"/>
      <c r="F375" s="562"/>
      <c r="G375" s="562"/>
      <c r="H375" s="562"/>
      <c r="I375" s="562"/>
      <c r="J375" s="562"/>
      <c r="K375" s="562"/>
      <c r="L375" s="562"/>
      <c r="M375" s="562"/>
      <c r="N375" s="563"/>
    </row>
    <row r="376" spans="2:14" ht="20.25" customHeight="1" thickBot="1"/>
    <row r="377" spans="2:14" ht="30" customHeight="1" thickTop="1">
      <c r="B377" s="564" t="s">
        <v>123</v>
      </c>
      <c r="C377" s="565"/>
      <c r="D377" s="565"/>
      <c r="E377" s="565" t="s">
        <v>124</v>
      </c>
      <c r="F377" s="565"/>
      <c r="G377" s="565" t="s">
        <v>125</v>
      </c>
      <c r="H377" s="565"/>
      <c r="I377" s="565" t="s">
        <v>126</v>
      </c>
      <c r="J377" s="565"/>
      <c r="K377" s="584"/>
      <c r="L377" s="60"/>
      <c r="M377" s="569" t="s">
        <v>127</v>
      </c>
      <c r="N377" s="570"/>
    </row>
    <row r="378" spans="2:14">
      <c r="B378" s="61"/>
      <c r="C378" s="59"/>
      <c r="D378" s="59"/>
      <c r="E378" s="59"/>
      <c r="F378" s="59"/>
      <c r="G378" s="59"/>
      <c r="H378" s="59"/>
      <c r="I378" s="59"/>
      <c r="J378" s="59"/>
      <c r="K378" s="62"/>
      <c r="M378" s="571"/>
      <c r="N378" s="572"/>
    </row>
    <row r="379" spans="2:14" ht="21.75" customHeight="1">
      <c r="B379" s="63" t="s">
        <v>128</v>
      </c>
      <c r="C379" s="64"/>
      <c r="D379" s="64"/>
      <c r="E379" s="64" t="s">
        <v>128</v>
      </c>
      <c r="F379" s="64"/>
      <c r="G379" s="64" t="s">
        <v>128</v>
      </c>
      <c r="H379" s="64"/>
      <c r="I379" s="64" t="s">
        <v>128</v>
      </c>
      <c r="J379" s="64"/>
      <c r="K379" s="65"/>
      <c r="M379" s="571"/>
      <c r="N379" s="572"/>
    </row>
    <row r="380" spans="2:14" ht="21.75" customHeight="1" thickBot="1">
      <c r="B380" s="66" t="s">
        <v>129</v>
      </c>
      <c r="C380" s="67"/>
      <c r="D380" s="67"/>
      <c r="E380" s="67" t="s">
        <v>129</v>
      </c>
      <c r="F380" s="67"/>
      <c r="G380" s="67" t="s">
        <v>129</v>
      </c>
      <c r="H380" s="67"/>
      <c r="I380" s="67" t="s">
        <v>129</v>
      </c>
      <c r="J380" s="67"/>
      <c r="K380" s="68"/>
      <c r="M380" s="573"/>
      <c r="N380" s="574"/>
    </row>
    <row r="381" spans="2:14" ht="13" thickTop="1"/>
    <row r="382" spans="2:14">
      <c r="B382" s="585" t="s">
        <v>422</v>
      </c>
      <c r="C382" s="585"/>
      <c r="D382" s="585"/>
      <c r="J382" s="585" t="s">
        <v>118</v>
      </c>
      <c r="K382" s="585"/>
      <c r="L382" s="585"/>
      <c r="M382" s="585"/>
      <c r="N382" s="585"/>
    </row>
    <row r="383" spans="2:14"/>
    <row r="384" spans="2:14"/>
    <row r="385" spans="2:14"/>
    <row r="386" spans="2:14"/>
    <row r="387" spans="2:14"/>
    <row r="388" spans="2:14" ht="16.5" customHeight="1" thickBot="1"/>
    <row r="389" spans="2:14" ht="25" customHeight="1" thickTop="1">
      <c r="B389" s="566" t="s">
        <v>119</v>
      </c>
      <c r="D389" s="575"/>
      <c r="E389" s="576"/>
      <c r="F389" s="576"/>
      <c r="G389" s="576"/>
      <c r="H389" s="576"/>
      <c r="I389" s="576"/>
      <c r="J389" s="576"/>
      <c r="K389" s="576"/>
      <c r="L389" s="576"/>
      <c r="M389" s="576"/>
      <c r="N389" s="577"/>
    </row>
    <row r="390" spans="2:14" ht="25" customHeight="1">
      <c r="B390" s="567"/>
      <c r="D390" s="581"/>
      <c r="E390" s="582"/>
      <c r="F390" s="582"/>
      <c r="G390" s="582"/>
      <c r="H390" s="582"/>
      <c r="I390" s="582"/>
      <c r="J390" s="582"/>
      <c r="K390" s="582"/>
      <c r="L390" s="582"/>
      <c r="M390" s="582"/>
      <c r="N390" s="583"/>
    </row>
    <row r="391" spans="2:14" ht="25" customHeight="1">
      <c r="B391" s="567"/>
      <c r="D391" s="52"/>
      <c r="E391" s="53"/>
      <c r="F391" s="53"/>
      <c r="G391" s="53"/>
      <c r="H391" s="53"/>
      <c r="I391" s="53"/>
      <c r="J391" s="53"/>
      <c r="K391" s="53"/>
      <c r="L391" s="53"/>
      <c r="M391" s="53"/>
      <c r="N391" s="54"/>
    </row>
    <row r="392" spans="2:14" ht="25" customHeight="1">
      <c r="B392" s="567"/>
      <c r="D392" s="581"/>
      <c r="E392" s="582"/>
      <c r="F392" s="582"/>
      <c r="G392" s="582"/>
      <c r="H392" s="582"/>
      <c r="I392" s="582"/>
      <c r="J392" s="582"/>
      <c r="K392" s="582"/>
      <c r="L392" s="582"/>
      <c r="M392" s="582"/>
      <c r="N392" s="583"/>
    </row>
    <row r="393" spans="2:14" ht="25" customHeight="1">
      <c r="B393" s="567"/>
      <c r="D393" s="581"/>
      <c r="E393" s="582"/>
      <c r="F393" s="582"/>
      <c r="G393" s="582"/>
      <c r="H393" s="582"/>
      <c r="I393" s="582"/>
      <c r="J393" s="582"/>
      <c r="K393" s="582"/>
      <c r="L393" s="582"/>
      <c r="M393" s="582"/>
      <c r="N393" s="583"/>
    </row>
    <row r="394" spans="2:14" ht="25" customHeight="1">
      <c r="B394" s="567"/>
      <c r="D394" s="581"/>
      <c r="E394" s="582"/>
      <c r="F394" s="582"/>
      <c r="G394" s="582"/>
      <c r="H394" s="582"/>
      <c r="I394" s="582"/>
      <c r="J394" s="582"/>
      <c r="K394" s="582"/>
      <c r="L394" s="582"/>
      <c r="M394" s="582"/>
      <c r="N394" s="583"/>
    </row>
    <row r="395" spans="2:14" ht="25" customHeight="1" thickBot="1">
      <c r="B395" s="568"/>
      <c r="D395" s="578"/>
      <c r="E395" s="579"/>
      <c r="F395" s="579"/>
      <c r="G395" s="579"/>
      <c r="H395" s="579"/>
      <c r="I395" s="579"/>
      <c r="J395" s="579"/>
      <c r="K395" s="579"/>
      <c r="L395" s="579"/>
      <c r="M395" s="579"/>
      <c r="N395" s="580"/>
    </row>
    <row r="396" spans="2:14" ht="25" customHeight="1" thickTop="1" thickBot="1"/>
    <row r="397" spans="2:14" ht="25" customHeight="1" thickTop="1">
      <c r="B397" s="566" t="s">
        <v>120</v>
      </c>
      <c r="D397" s="575"/>
      <c r="E397" s="576"/>
      <c r="F397" s="576"/>
      <c r="G397" s="576"/>
      <c r="H397" s="576"/>
      <c r="I397" s="576"/>
      <c r="J397" s="576"/>
      <c r="K397" s="576"/>
      <c r="L397" s="576"/>
      <c r="M397" s="576"/>
      <c r="N397" s="577"/>
    </row>
    <row r="398" spans="2:14" ht="25" customHeight="1">
      <c r="B398" s="567"/>
      <c r="D398" s="581"/>
      <c r="E398" s="582"/>
      <c r="F398" s="582"/>
      <c r="G398" s="582"/>
      <c r="H398" s="582"/>
      <c r="I398" s="582"/>
      <c r="J398" s="582"/>
      <c r="K398" s="582"/>
      <c r="L398" s="582"/>
      <c r="M398" s="582"/>
      <c r="N398" s="583"/>
    </row>
    <row r="399" spans="2:14" ht="25" customHeight="1">
      <c r="B399" s="567"/>
      <c r="D399" s="52"/>
      <c r="E399" s="53"/>
      <c r="F399" s="53"/>
      <c r="G399" s="53"/>
      <c r="H399" s="53"/>
      <c r="I399" s="53"/>
      <c r="J399" s="53"/>
      <c r="K399" s="53"/>
      <c r="L399" s="53"/>
      <c r="M399" s="53"/>
      <c r="N399" s="54"/>
    </row>
    <row r="400" spans="2:14" ht="25" customHeight="1">
      <c r="B400" s="567"/>
      <c r="D400" s="581"/>
      <c r="E400" s="582"/>
      <c r="F400" s="582"/>
      <c r="G400" s="582"/>
      <c r="H400" s="582"/>
      <c r="I400" s="582"/>
      <c r="J400" s="582"/>
      <c r="K400" s="582"/>
      <c r="L400" s="582"/>
      <c r="M400" s="582"/>
      <c r="N400" s="583"/>
    </row>
    <row r="401" spans="2:14" ht="25" customHeight="1">
      <c r="B401" s="567"/>
      <c r="D401" s="581"/>
      <c r="E401" s="582"/>
      <c r="F401" s="582"/>
      <c r="G401" s="582"/>
      <c r="H401" s="582"/>
      <c r="I401" s="582"/>
      <c r="J401" s="582"/>
      <c r="K401" s="582"/>
      <c r="L401" s="582"/>
      <c r="M401" s="582"/>
      <c r="N401" s="583"/>
    </row>
    <row r="402" spans="2:14" ht="25" customHeight="1">
      <c r="B402" s="567"/>
      <c r="D402" s="581"/>
      <c r="E402" s="582"/>
      <c r="F402" s="582"/>
      <c r="G402" s="582"/>
      <c r="H402" s="582"/>
      <c r="I402" s="582"/>
      <c r="J402" s="582"/>
      <c r="K402" s="582"/>
      <c r="L402" s="582"/>
      <c r="M402" s="582"/>
      <c r="N402" s="583"/>
    </row>
    <row r="403" spans="2:14" ht="25" customHeight="1" thickBot="1">
      <c r="B403" s="568"/>
      <c r="D403" s="578"/>
      <c r="E403" s="579"/>
      <c r="F403" s="579"/>
      <c r="G403" s="579"/>
      <c r="H403" s="579"/>
      <c r="I403" s="579"/>
      <c r="J403" s="579"/>
      <c r="K403" s="579"/>
      <c r="L403" s="579"/>
      <c r="M403" s="579"/>
      <c r="N403" s="580"/>
    </row>
    <row r="404" spans="2:14" ht="25" customHeight="1" thickTop="1" thickBot="1">
      <c r="B404" s="57"/>
    </row>
    <row r="405" spans="2:14" ht="25" customHeight="1" thickTop="1">
      <c r="B405" s="566" t="s">
        <v>121</v>
      </c>
      <c r="D405" s="575"/>
      <c r="E405" s="576"/>
      <c r="F405" s="576"/>
      <c r="G405" s="576"/>
      <c r="H405" s="576"/>
      <c r="I405" s="576"/>
      <c r="J405" s="576"/>
      <c r="K405" s="576"/>
      <c r="L405" s="576"/>
      <c r="M405" s="576"/>
      <c r="N405" s="577"/>
    </row>
    <row r="406" spans="2:14" ht="25" customHeight="1">
      <c r="B406" s="567"/>
      <c r="D406" s="581"/>
      <c r="E406" s="582"/>
      <c r="F406" s="582"/>
      <c r="G406" s="582"/>
      <c r="H406" s="582"/>
      <c r="I406" s="582"/>
      <c r="J406" s="582"/>
      <c r="K406" s="582"/>
      <c r="L406" s="582"/>
      <c r="M406" s="582"/>
      <c r="N406" s="583"/>
    </row>
    <row r="407" spans="2:14" ht="25" customHeight="1">
      <c r="B407" s="567"/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4"/>
    </row>
    <row r="408" spans="2:14" ht="25" customHeight="1">
      <c r="B408" s="567"/>
      <c r="D408" s="581"/>
      <c r="E408" s="582"/>
      <c r="F408" s="582"/>
      <c r="G408" s="582"/>
      <c r="H408" s="582"/>
      <c r="I408" s="582"/>
      <c r="J408" s="582"/>
      <c r="K408" s="582"/>
      <c r="L408" s="582"/>
      <c r="M408" s="582"/>
      <c r="N408" s="583"/>
    </row>
    <row r="409" spans="2:14" ht="25" customHeight="1">
      <c r="B409" s="567"/>
      <c r="D409" s="581"/>
      <c r="E409" s="582"/>
      <c r="F409" s="582"/>
      <c r="G409" s="582"/>
      <c r="H409" s="582"/>
      <c r="I409" s="582"/>
      <c r="J409" s="582"/>
      <c r="K409" s="582"/>
      <c r="L409" s="582"/>
      <c r="M409" s="582"/>
      <c r="N409" s="583"/>
    </row>
    <row r="410" spans="2:14" ht="25" customHeight="1">
      <c r="B410" s="567"/>
      <c r="D410" s="581"/>
      <c r="E410" s="582"/>
      <c r="F410" s="582"/>
      <c r="G410" s="582"/>
      <c r="H410" s="582"/>
      <c r="I410" s="582"/>
      <c r="J410" s="582"/>
      <c r="K410" s="582"/>
      <c r="L410" s="582"/>
      <c r="M410" s="582"/>
      <c r="N410" s="583"/>
    </row>
    <row r="411" spans="2:14" ht="25" customHeight="1" thickBot="1">
      <c r="B411" s="568"/>
      <c r="D411" s="578"/>
      <c r="E411" s="579"/>
      <c r="F411" s="579"/>
      <c r="G411" s="579"/>
      <c r="H411" s="579"/>
      <c r="I411" s="579"/>
      <c r="J411" s="579"/>
      <c r="K411" s="579"/>
      <c r="L411" s="579"/>
      <c r="M411" s="579"/>
      <c r="N411" s="580"/>
    </row>
    <row r="412" spans="2:14" ht="21" customHeight="1" thickTop="1" thickBot="1">
      <c r="B412" s="58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</row>
    <row r="413" spans="2:14" ht="25" customHeight="1" thickBot="1">
      <c r="B413" s="561" t="s">
        <v>122</v>
      </c>
      <c r="C413" s="562"/>
      <c r="D413" s="562"/>
      <c r="E413" s="562"/>
      <c r="F413" s="562"/>
      <c r="G413" s="562"/>
      <c r="H413" s="562"/>
      <c r="I413" s="562"/>
      <c r="J413" s="562"/>
      <c r="K413" s="562"/>
      <c r="L413" s="562"/>
      <c r="M413" s="562"/>
      <c r="N413" s="563"/>
    </row>
    <row r="414" spans="2:14" ht="20.25" customHeight="1" thickBot="1"/>
    <row r="415" spans="2:14" ht="30" customHeight="1" thickTop="1">
      <c r="B415" s="564" t="s">
        <v>123</v>
      </c>
      <c r="C415" s="565"/>
      <c r="D415" s="565"/>
      <c r="E415" s="565" t="s">
        <v>124</v>
      </c>
      <c r="F415" s="565"/>
      <c r="G415" s="565" t="s">
        <v>125</v>
      </c>
      <c r="H415" s="565"/>
      <c r="I415" s="565" t="s">
        <v>126</v>
      </c>
      <c r="J415" s="565"/>
      <c r="K415" s="584"/>
      <c r="L415" s="60"/>
      <c r="M415" s="569" t="s">
        <v>127</v>
      </c>
      <c r="N415" s="570"/>
    </row>
    <row r="416" spans="2:14">
      <c r="B416" s="61"/>
      <c r="C416" s="59"/>
      <c r="D416" s="59"/>
      <c r="E416" s="59"/>
      <c r="F416" s="59"/>
      <c r="G416" s="59"/>
      <c r="H416" s="59"/>
      <c r="I416" s="59"/>
      <c r="J416" s="59"/>
      <c r="K416" s="62"/>
      <c r="M416" s="571"/>
      <c r="N416" s="572"/>
    </row>
    <row r="417" spans="2:14" ht="21.75" customHeight="1">
      <c r="B417" s="63" t="s">
        <v>128</v>
      </c>
      <c r="C417" s="64"/>
      <c r="D417" s="64"/>
      <c r="E417" s="64" t="s">
        <v>128</v>
      </c>
      <c r="F417" s="64"/>
      <c r="G417" s="64" t="s">
        <v>128</v>
      </c>
      <c r="H417" s="64"/>
      <c r="I417" s="64" t="s">
        <v>128</v>
      </c>
      <c r="J417" s="64"/>
      <c r="K417" s="65"/>
      <c r="M417" s="571"/>
      <c r="N417" s="572"/>
    </row>
    <row r="418" spans="2:14" ht="21.75" customHeight="1" thickBot="1">
      <c r="B418" s="66" t="s">
        <v>129</v>
      </c>
      <c r="C418" s="67"/>
      <c r="D418" s="67"/>
      <c r="E418" s="67" t="s">
        <v>129</v>
      </c>
      <c r="F418" s="67"/>
      <c r="G418" s="67" t="s">
        <v>129</v>
      </c>
      <c r="H418" s="67"/>
      <c r="I418" s="67" t="s">
        <v>129</v>
      </c>
      <c r="J418" s="67"/>
      <c r="K418" s="68"/>
      <c r="M418" s="573"/>
      <c r="N418" s="574"/>
    </row>
    <row r="419" spans="2:14" ht="13" thickTop="1"/>
    <row r="420" spans="2:14">
      <c r="B420" s="585" t="s">
        <v>423</v>
      </c>
      <c r="C420" s="585"/>
      <c r="D420" s="585"/>
      <c r="J420" s="585" t="s">
        <v>118</v>
      </c>
      <c r="K420" s="585"/>
      <c r="L420" s="585"/>
      <c r="M420" s="585"/>
      <c r="N420" s="585"/>
    </row>
    <row r="421" spans="2:14"/>
    <row r="422" spans="2:14"/>
    <row r="423" spans="2:14"/>
    <row r="424" spans="2:14"/>
    <row r="425" spans="2:14"/>
    <row r="426" spans="2:14" ht="16.5" customHeight="1" thickBot="1"/>
    <row r="427" spans="2:14" ht="25" customHeight="1" thickTop="1">
      <c r="B427" s="566" t="s">
        <v>119</v>
      </c>
      <c r="D427" s="575"/>
      <c r="E427" s="576"/>
      <c r="F427" s="576"/>
      <c r="G427" s="576"/>
      <c r="H427" s="576"/>
      <c r="I427" s="576"/>
      <c r="J427" s="576"/>
      <c r="K427" s="576"/>
      <c r="L427" s="576"/>
      <c r="M427" s="576"/>
      <c r="N427" s="577"/>
    </row>
    <row r="428" spans="2:14" ht="25" customHeight="1">
      <c r="B428" s="567"/>
      <c r="D428" s="581"/>
      <c r="E428" s="582"/>
      <c r="F428" s="582"/>
      <c r="G428" s="582"/>
      <c r="H428" s="582"/>
      <c r="I428" s="582"/>
      <c r="J428" s="582"/>
      <c r="K428" s="582"/>
      <c r="L428" s="582"/>
      <c r="M428" s="582"/>
      <c r="N428" s="583"/>
    </row>
    <row r="429" spans="2:14" ht="25" customHeight="1">
      <c r="B429" s="567"/>
      <c r="D429" s="52"/>
      <c r="E429" s="53"/>
      <c r="F429" s="53"/>
      <c r="G429" s="53"/>
      <c r="H429" s="53"/>
      <c r="I429" s="53"/>
      <c r="J429" s="53"/>
      <c r="K429" s="53"/>
      <c r="L429" s="53"/>
      <c r="M429" s="53"/>
      <c r="N429" s="54"/>
    </row>
    <row r="430" spans="2:14" ht="25" customHeight="1">
      <c r="B430" s="567"/>
      <c r="D430" s="581"/>
      <c r="E430" s="582"/>
      <c r="F430" s="582"/>
      <c r="G430" s="582"/>
      <c r="H430" s="582"/>
      <c r="I430" s="582"/>
      <c r="J430" s="582"/>
      <c r="K430" s="582"/>
      <c r="L430" s="582"/>
      <c r="M430" s="582"/>
      <c r="N430" s="583"/>
    </row>
    <row r="431" spans="2:14" ht="25" customHeight="1">
      <c r="B431" s="567"/>
      <c r="D431" s="581"/>
      <c r="E431" s="582"/>
      <c r="F431" s="582"/>
      <c r="G431" s="582"/>
      <c r="H431" s="582"/>
      <c r="I431" s="582"/>
      <c r="J431" s="582"/>
      <c r="K431" s="582"/>
      <c r="L431" s="582"/>
      <c r="M431" s="582"/>
      <c r="N431" s="583"/>
    </row>
    <row r="432" spans="2:14" ht="25" customHeight="1">
      <c r="B432" s="567"/>
      <c r="D432" s="581"/>
      <c r="E432" s="582"/>
      <c r="F432" s="582"/>
      <c r="G432" s="582"/>
      <c r="H432" s="582"/>
      <c r="I432" s="582"/>
      <c r="J432" s="582"/>
      <c r="K432" s="582"/>
      <c r="L432" s="582"/>
      <c r="M432" s="582"/>
      <c r="N432" s="583"/>
    </row>
    <row r="433" spans="2:14" ht="25" customHeight="1" thickBot="1">
      <c r="B433" s="568"/>
      <c r="D433" s="578"/>
      <c r="E433" s="579"/>
      <c r="F433" s="579"/>
      <c r="G433" s="579"/>
      <c r="H433" s="579"/>
      <c r="I433" s="579"/>
      <c r="J433" s="579"/>
      <c r="K433" s="579"/>
      <c r="L433" s="579"/>
      <c r="M433" s="579"/>
      <c r="N433" s="580"/>
    </row>
    <row r="434" spans="2:14" ht="25" customHeight="1" thickTop="1" thickBot="1"/>
    <row r="435" spans="2:14" ht="25" customHeight="1" thickTop="1">
      <c r="B435" s="566" t="s">
        <v>120</v>
      </c>
      <c r="D435" s="575"/>
      <c r="E435" s="576"/>
      <c r="F435" s="576"/>
      <c r="G435" s="576"/>
      <c r="H435" s="576"/>
      <c r="I435" s="576"/>
      <c r="J435" s="576"/>
      <c r="K435" s="576"/>
      <c r="L435" s="576"/>
      <c r="M435" s="576"/>
      <c r="N435" s="577"/>
    </row>
    <row r="436" spans="2:14" ht="25" customHeight="1">
      <c r="B436" s="567"/>
      <c r="D436" s="581"/>
      <c r="E436" s="582"/>
      <c r="F436" s="582"/>
      <c r="G436" s="582"/>
      <c r="H436" s="582"/>
      <c r="I436" s="582"/>
      <c r="J436" s="582"/>
      <c r="K436" s="582"/>
      <c r="L436" s="582"/>
      <c r="M436" s="582"/>
      <c r="N436" s="583"/>
    </row>
    <row r="437" spans="2:14" ht="25" customHeight="1">
      <c r="B437" s="567"/>
      <c r="D437" s="52"/>
      <c r="E437" s="53"/>
      <c r="F437" s="53"/>
      <c r="G437" s="53"/>
      <c r="H437" s="53"/>
      <c r="I437" s="53"/>
      <c r="J437" s="53"/>
      <c r="K437" s="53"/>
      <c r="L437" s="53"/>
      <c r="M437" s="53"/>
      <c r="N437" s="54"/>
    </row>
    <row r="438" spans="2:14" ht="25" customHeight="1">
      <c r="B438" s="567"/>
      <c r="D438" s="581"/>
      <c r="E438" s="582"/>
      <c r="F438" s="582"/>
      <c r="G438" s="582"/>
      <c r="H438" s="582"/>
      <c r="I438" s="582"/>
      <c r="J438" s="582"/>
      <c r="K438" s="582"/>
      <c r="L438" s="582"/>
      <c r="M438" s="582"/>
      <c r="N438" s="583"/>
    </row>
    <row r="439" spans="2:14" ht="25" customHeight="1">
      <c r="B439" s="567"/>
      <c r="D439" s="581"/>
      <c r="E439" s="582"/>
      <c r="F439" s="582"/>
      <c r="G439" s="582"/>
      <c r="H439" s="582"/>
      <c r="I439" s="582"/>
      <c r="J439" s="582"/>
      <c r="K439" s="582"/>
      <c r="L439" s="582"/>
      <c r="M439" s="582"/>
      <c r="N439" s="583"/>
    </row>
    <row r="440" spans="2:14" ht="25" customHeight="1">
      <c r="B440" s="567"/>
      <c r="D440" s="581"/>
      <c r="E440" s="582"/>
      <c r="F440" s="582"/>
      <c r="G440" s="582"/>
      <c r="H440" s="582"/>
      <c r="I440" s="582"/>
      <c r="J440" s="582"/>
      <c r="K440" s="582"/>
      <c r="L440" s="582"/>
      <c r="M440" s="582"/>
      <c r="N440" s="583"/>
    </row>
    <row r="441" spans="2:14" ht="25" customHeight="1" thickBot="1">
      <c r="B441" s="568"/>
      <c r="D441" s="578"/>
      <c r="E441" s="579"/>
      <c r="F441" s="579"/>
      <c r="G441" s="579"/>
      <c r="H441" s="579"/>
      <c r="I441" s="579"/>
      <c r="J441" s="579"/>
      <c r="K441" s="579"/>
      <c r="L441" s="579"/>
      <c r="M441" s="579"/>
      <c r="N441" s="580"/>
    </row>
    <row r="442" spans="2:14" ht="25" customHeight="1" thickTop="1" thickBot="1">
      <c r="B442" s="57"/>
    </row>
    <row r="443" spans="2:14" ht="25" customHeight="1" thickTop="1">
      <c r="B443" s="566" t="s">
        <v>121</v>
      </c>
      <c r="D443" s="575"/>
      <c r="E443" s="576"/>
      <c r="F443" s="576"/>
      <c r="G443" s="576"/>
      <c r="H443" s="576"/>
      <c r="I443" s="576"/>
      <c r="J443" s="576"/>
      <c r="K443" s="576"/>
      <c r="L443" s="576"/>
      <c r="M443" s="576"/>
      <c r="N443" s="577"/>
    </row>
    <row r="444" spans="2:14" ht="25" customHeight="1">
      <c r="B444" s="567"/>
      <c r="D444" s="581"/>
      <c r="E444" s="582"/>
      <c r="F444" s="582"/>
      <c r="G444" s="582"/>
      <c r="H444" s="582"/>
      <c r="I444" s="582"/>
      <c r="J444" s="582"/>
      <c r="K444" s="582"/>
      <c r="L444" s="582"/>
      <c r="M444" s="582"/>
      <c r="N444" s="583"/>
    </row>
    <row r="445" spans="2:14" ht="25" customHeight="1">
      <c r="B445" s="567"/>
      <c r="D445" s="52"/>
      <c r="E445" s="53"/>
      <c r="F445" s="53"/>
      <c r="G445" s="53"/>
      <c r="H445" s="53"/>
      <c r="I445" s="53"/>
      <c r="J445" s="53"/>
      <c r="K445" s="53"/>
      <c r="L445" s="53"/>
      <c r="M445" s="53"/>
      <c r="N445" s="54"/>
    </row>
    <row r="446" spans="2:14" ht="25" customHeight="1">
      <c r="B446" s="567"/>
      <c r="D446" s="581"/>
      <c r="E446" s="582"/>
      <c r="F446" s="582"/>
      <c r="G446" s="582"/>
      <c r="H446" s="582"/>
      <c r="I446" s="582"/>
      <c r="J446" s="582"/>
      <c r="K446" s="582"/>
      <c r="L446" s="582"/>
      <c r="M446" s="582"/>
      <c r="N446" s="583"/>
    </row>
    <row r="447" spans="2:14" ht="25" customHeight="1">
      <c r="B447" s="567"/>
      <c r="D447" s="581"/>
      <c r="E447" s="582"/>
      <c r="F447" s="582"/>
      <c r="G447" s="582"/>
      <c r="H447" s="582"/>
      <c r="I447" s="582"/>
      <c r="J447" s="582"/>
      <c r="K447" s="582"/>
      <c r="L447" s="582"/>
      <c r="M447" s="582"/>
      <c r="N447" s="583"/>
    </row>
    <row r="448" spans="2:14" ht="25" customHeight="1">
      <c r="B448" s="567"/>
      <c r="D448" s="581"/>
      <c r="E448" s="582"/>
      <c r="F448" s="582"/>
      <c r="G448" s="582"/>
      <c r="H448" s="582"/>
      <c r="I448" s="582"/>
      <c r="J448" s="582"/>
      <c r="K448" s="582"/>
      <c r="L448" s="582"/>
      <c r="M448" s="582"/>
      <c r="N448" s="583"/>
    </row>
    <row r="449" spans="2:14" ht="25" customHeight="1" thickBot="1">
      <c r="B449" s="568"/>
      <c r="D449" s="578"/>
      <c r="E449" s="579"/>
      <c r="F449" s="579"/>
      <c r="G449" s="579"/>
      <c r="H449" s="579"/>
      <c r="I449" s="579"/>
      <c r="J449" s="579"/>
      <c r="K449" s="579"/>
      <c r="L449" s="579"/>
      <c r="M449" s="579"/>
      <c r="N449" s="580"/>
    </row>
    <row r="450" spans="2:14" ht="21" customHeight="1" thickTop="1" thickBot="1">
      <c r="B450" s="58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</row>
    <row r="451" spans="2:14" ht="25" customHeight="1" thickBot="1">
      <c r="B451" s="561" t="s">
        <v>122</v>
      </c>
      <c r="C451" s="562"/>
      <c r="D451" s="562"/>
      <c r="E451" s="562"/>
      <c r="F451" s="562"/>
      <c r="G451" s="562"/>
      <c r="H451" s="562"/>
      <c r="I451" s="562"/>
      <c r="J451" s="562"/>
      <c r="K451" s="562"/>
      <c r="L451" s="562"/>
      <c r="M451" s="562"/>
      <c r="N451" s="563"/>
    </row>
    <row r="452" spans="2:14" ht="20.25" customHeight="1" thickBot="1"/>
    <row r="453" spans="2:14" ht="30" customHeight="1" thickTop="1">
      <c r="B453" s="564" t="s">
        <v>123</v>
      </c>
      <c r="C453" s="565"/>
      <c r="D453" s="565"/>
      <c r="E453" s="565" t="s">
        <v>124</v>
      </c>
      <c r="F453" s="565"/>
      <c r="G453" s="565" t="s">
        <v>125</v>
      </c>
      <c r="H453" s="565"/>
      <c r="I453" s="565" t="s">
        <v>126</v>
      </c>
      <c r="J453" s="565"/>
      <c r="K453" s="584"/>
      <c r="L453" s="60"/>
      <c r="M453" s="569" t="s">
        <v>127</v>
      </c>
      <c r="N453" s="570"/>
    </row>
    <row r="454" spans="2:14">
      <c r="B454" s="61"/>
      <c r="C454" s="59"/>
      <c r="D454" s="59"/>
      <c r="E454" s="59"/>
      <c r="F454" s="59"/>
      <c r="G454" s="59"/>
      <c r="H454" s="59"/>
      <c r="I454" s="59"/>
      <c r="J454" s="59"/>
      <c r="K454" s="62"/>
      <c r="M454" s="571"/>
      <c r="N454" s="572"/>
    </row>
    <row r="455" spans="2:14" ht="21.75" customHeight="1">
      <c r="B455" s="63" t="s">
        <v>128</v>
      </c>
      <c r="C455" s="64"/>
      <c r="D455" s="64"/>
      <c r="E455" s="64" t="s">
        <v>128</v>
      </c>
      <c r="F455" s="64"/>
      <c r="G455" s="64" t="s">
        <v>128</v>
      </c>
      <c r="H455" s="64"/>
      <c r="I455" s="64" t="s">
        <v>128</v>
      </c>
      <c r="J455" s="64"/>
      <c r="K455" s="65"/>
      <c r="M455" s="571"/>
      <c r="N455" s="572"/>
    </row>
    <row r="456" spans="2:14" ht="21.75" customHeight="1" thickBot="1">
      <c r="B456" s="66" t="s">
        <v>129</v>
      </c>
      <c r="C456" s="67"/>
      <c r="D456" s="67"/>
      <c r="E456" s="67" t="s">
        <v>129</v>
      </c>
      <c r="F456" s="67"/>
      <c r="G456" s="67" t="s">
        <v>129</v>
      </c>
      <c r="H456" s="67"/>
      <c r="I456" s="67" t="s">
        <v>129</v>
      </c>
      <c r="J456" s="67"/>
      <c r="K456" s="68"/>
      <c r="M456" s="573"/>
      <c r="N456" s="574"/>
    </row>
    <row r="457" spans="2:14" ht="13" thickTop="1"/>
    <row r="458" spans="2:14">
      <c r="B458" s="585" t="s">
        <v>424</v>
      </c>
      <c r="C458" s="585"/>
      <c r="D458" s="585"/>
      <c r="J458" s="585" t="s">
        <v>130</v>
      </c>
      <c r="K458" s="585"/>
      <c r="L458" s="585"/>
      <c r="M458" s="585"/>
      <c r="N458" s="585"/>
    </row>
    <row r="459" spans="2:14"/>
    <row r="460" spans="2:14"/>
    <row r="461" spans="2:14"/>
    <row r="462" spans="2:14"/>
    <row r="463" spans="2:14"/>
    <row r="464" spans="2:14" ht="16.5" customHeight="1" thickBot="1"/>
    <row r="465" spans="2:14" ht="25" customHeight="1" thickTop="1">
      <c r="B465" s="566" t="s">
        <v>119</v>
      </c>
      <c r="D465" s="575"/>
      <c r="E465" s="576"/>
      <c r="F465" s="576"/>
      <c r="G465" s="576"/>
      <c r="H465" s="576"/>
      <c r="I465" s="576"/>
      <c r="J465" s="576"/>
      <c r="K465" s="576"/>
      <c r="L465" s="576"/>
      <c r="M465" s="576"/>
      <c r="N465" s="577"/>
    </row>
    <row r="466" spans="2:14" ht="25" customHeight="1">
      <c r="B466" s="567"/>
      <c r="D466" s="581"/>
      <c r="E466" s="582"/>
      <c r="F466" s="582"/>
      <c r="G466" s="582"/>
      <c r="H466" s="582"/>
      <c r="I466" s="582"/>
      <c r="J466" s="582"/>
      <c r="K466" s="582"/>
      <c r="L466" s="582"/>
      <c r="M466" s="582"/>
      <c r="N466" s="583"/>
    </row>
    <row r="467" spans="2:14" ht="25" customHeight="1">
      <c r="B467" s="567"/>
      <c r="D467" s="52"/>
      <c r="E467" s="53"/>
      <c r="F467" s="53"/>
      <c r="G467" s="53"/>
      <c r="H467" s="53"/>
      <c r="I467" s="53"/>
      <c r="J467" s="53"/>
      <c r="K467" s="53"/>
      <c r="L467" s="53"/>
      <c r="M467" s="53"/>
      <c r="N467" s="54"/>
    </row>
    <row r="468" spans="2:14" ht="25" customHeight="1">
      <c r="B468" s="567"/>
      <c r="D468" s="581"/>
      <c r="E468" s="582"/>
      <c r="F468" s="582"/>
      <c r="G468" s="582"/>
      <c r="H468" s="582"/>
      <c r="I468" s="582"/>
      <c r="J468" s="582"/>
      <c r="K468" s="582"/>
      <c r="L468" s="582"/>
      <c r="M468" s="582"/>
      <c r="N468" s="583"/>
    </row>
    <row r="469" spans="2:14" ht="25" customHeight="1">
      <c r="B469" s="567"/>
      <c r="D469" s="581"/>
      <c r="E469" s="582"/>
      <c r="F469" s="582"/>
      <c r="G469" s="582"/>
      <c r="H469" s="582"/>
      <c r="I469" s="582"/>
      <c r="J469" s="582"/>
      <c r="K469" s="582"/>
      <c r="L469" s="582"/>
      <c r="M469" s="582"/>
      <c r="N469" s="583"/>
    </row>
    <row r="470" spans="2:14" ht="25" customHeight="1">
      <c r="B470" s="567"/>
      <c r="D470" s="581"/>
      <c r="E470" s="582"/>
      <c r="F470" s="582"/>
      <c r="G470" s="582"/>
      <c r="H470" s="582"/>
      <c r="I470" s="582"/>
      <c r="J470" s="582"/>
      <c r="K470" s="582"/>
      <c r="L470" s="582"/>
      <c r="M470" s="582"/>
      <c r="N470" s="583"/>
    </row>
    <row r="471" spans="2:14" ht="25" customHeight="1" thickBot="1">
      <c r="B471" s="568"/>
      <c r="D471" s="578"/>
      <c r="E471" s="579"/>
      <c r="F471" s="579"/>
      <c r="G471" s="579"/>
      <c r="H471" s="579"/>
      <c r="I471" s="579"/>
      <c r="J471" s="579"/>
      <c r="K471" s="579"/>
      <c r="L471" s="579"/>
      <c r="M471" s="579"/>
      <c r="N471" s="580"/>
    </row>
    <row r="472" spans="2:14" ht="25" customHeight="1" thickTop="1" thickBot="1"/>
    <row r="473" spans="2:14" ht="25" customHeight="1" thickTop="1">
      <c r="B473" s="566" t="s">
        <v>120</v>
      </c>
      <c r="D473" s="575"/>
      <c r="E473" s="576"/>
      <c r="F473" s="576"/>
      <c r="G473" s="576"/>
      <c r="H473" s="576"/>
      <c r="I473" s="576"/>
      <c r="J473" s="576"/>
      <c r="K473" s="576"/>
      <c r="L473" s="576"/>
      <c r="M473" s="576"/>
      <c r="N473" s="577"/>
    </row>
    <row r="474" spans="2:14" ht="25" customHeight="1">
      <c r="B474" s="567"/>
      <c r="D474" s="581"/>
      <c r="E474" s="582"/>
      <c r="F474" s="582"/>
      <c r="G474" s="582"/>
      <c r="H474" s="582"/>
      <c r="I474" s="582"/>
      <c r="J474" s="582"/>
      <c r="K474" s="582"/>
      <c r="L474" s="582"/>
      <c r="M474" s="582"/>
      <c r="N474" s="583"/>
    </row>
    <row r="475" spans="2:14" ht="25" customHeight="1">
      <c r="B475" s="567"/>
      <c r="D475" s="52"/>
      <c r="E475" s="53"/>
      <c r="F475" s="53"/>
      <c r="G475" s="53"/>
      <c r="H475" s="53"/>
      <c r="I475" s="53"/>
      <c r="J475" s="53"/>
      <c r="K475" s="53"/>
      <c r="L475" s="53"/>
      <c r="M475" s="53"/>
      <c r="N475" s="54"/>
    </row>
    <row r="476" spans="2:14" ht="25" customHeight="1">
      <c r="B476" s="567"/>
      <c r="D476" s="581"/>
      <c r="E476" s="582"/>
      <c r="F476" s="582"/>
      <c r="G476" s="582"/>
      <c r="H476" s="582"/>
      <c r="I476" s="582"/>
      <c r="J476" s="582"/>
      <c r="K476" s="582"/>
      <c r="L476" s="582"/>
      <c r="M476" s="582"/>
      <c r="N476" s="583"/>
    </row>
    <row r="477" spans="2:14" ht="25" customHeight="1">
      <c r="B477" s="567"/>
      <c r="D477" s="581"/>
      <c r="E477" s="582"/>
      <c r="F477" s="582"/>
      <c r="G477" s="582"/>
      <c r="H477" s="582"/>
      <c r="I477" s="582"/>
      <c r="J477" s="582"/>
      <c r="K477" s="582"/>
      <c r="L477" s="582"/>
      <c r="M477" s="582"/>
      <c r="N477" s="583"/>
    </row>
    <row r="478" spans="2:14" ht="25" customHeight="1">
      <c r="B478" s="567"/>
      <c r="D478" s="581"/>
      <c r="E478" s="582"/>
      <c r="F478" s="582"/>
      <c r="G478" s="582"/>
      <c r="H478" s="582"/>
      <c r="I478" s="582"/>
      <c r="J478" s="582"/>
      <c r="K478" s="582"/>
      <c r="L478" s="582"/>
      <c r="M478" s="582"/>
      <c r="N478" s="583"/>
    </row>
    <row r="479" spans="2:14" ht="25" customHeight="1" thickBot="1">
      <c r="B479" s="568"/>
      <c r="D479" s="578"/>
      <c r="E479" s="579"/>
      <c r="F479" s="579"/>
      <c r="G479" s="579"/>
      <c r="H479" s="579"/>
      <c r="I479" s="579"/>
      <c r="J479" s="579"/>
      <c r="K479" s="579"/>
      <c r="L479" s="579"/>
      <c r="M479" s="579"/>
      <c r="N479" s="580"/>
    </row>
    <row r="480" spans="2:14" ht="25" customHeight="1" thickTop="1" thickBot="1">
      <c r="B480" s="57"/>
    </row>
    <row r="481" spans="2:14" ht="25" customHeight="1" thickTop="1">
      <c r="B481" s="566" t="s">
        <v>121</v>
      </c>
      <c r="D481" s="575"/>
      <c r="E481" s="576"/>
      <c r="F481" s="576"/>
      <c r="G481" s="576"/>
      <c r="H481" s="576"/>
      <c r="I481" s="576"/>
      <c r="J481" s="576"/>
      <c r="K481" s="576"/>
      <c r="L481" s="576"/>
      <c r="M481" s="576"/>
      <c r="N481" s="577"/>
    </row>
    <row r="482" spans="2:14" ht="25" customHeight="1">
      <c r="B482" s="567"/>
      <c r="D482" s="581"/>
      <c r="E482" s="582"/>
      <c r="F482" s="582"/>
      <c r="G482" s="582"/>
      <c r="H482" s="582"/>
      <c r="I482" s="582"/>
      <c r="J482" s="582"/>
      <c r="K482" s="582"/>
      <c r="L482" s="582"/>
      <c r="M482" s="582"/>
      <c r="N482" s="583"/>
    </row>
    <row r="483" spans="2:14" ht="25" customHeight="1">
      <c r="B483" s="567"/>
      <c r="D483" s="52"/>
      <c r="E483" s="53"/>
      <c r="F483" s="53"/>
      <c r="G483" s="53"/>
      <c r="H483" s="53"/>
      <c r="I483" s="53"/>
      <c r="J483" s="53"/>
      <c r="K483" s="53"/>
      <c r="L483" s="53"/>
      <c r="M483" s="53"/>
      <c r="N483" s="54"/>
    </row>
    <row r="484" spans="2:14" ht="25" customHeight="1">
      <c r="B484" s="567"/>
      <c r="D484" s="581"/>
      <c r="E484" s="582"/>
      <c r="F484" s="582"/>
      <c r="G484" s="582"/>
      <c r="H484" s="582"/>
      <c r="I484" s="582"/>
      <c r="J484" s="582"/>
      <c r="K484" s="582"/>
      <c r="L484" s="582"/>
      <c r="M484" s="582"/>
      <c r="N484" s="583"/>
    </row>
    <row r="485" spans="2:14" ht="25" customHeight="1">
      <c r="B485" s="567"/>
      <c r="D485" s="581"/>
      <c r="E485" s="582"/>
      <c r="F485" s="582"/>
      <c r="G485" s="582"/>
      <c r="H485" s="582"/>
      <c r="I485" s="582"/>
      <c r="J485" s="582"/>
      <c r="K485" s="582"/>
      <c r="L485" s="582"/>
      <c r="M485" s="582"/>
      <c r="N485" s="583"/>
    </row>
    <row r="486" spans="2:14" ht="25" customHeight="1">
      <c r="B486" s="567"/>
      <c r="D486" s="581"/>
      <c r="E486" s="582"/>
      <c r="F486" s="582"/>
      <c r="G486" s="582"/>
      <c r="H486" s="582"/>
      <c r="I486" s="582"/>
      <c r="J486" s="582"/>
      <c r="K486" s="582"/>
      <c r="L486" s="582"/>
      <c r="M486" s="582"/>
      <c r="N486" s="583"/>
    </row>
    <row r="487" spans="2:14" ht="25" customHeight="1" thickBot="1">
      <c r="B487" s="568"/>
      <c r="D487" s="578"/>
      <c r="E487" s="579"/>
      <c r="F487" s="579"/>
      <c r="G487" s="579"/>
      <c r="H487" s="579"/>
      <c r="I487" s="579"/>
      <c r="J487" s="579"/>
      <c r="K487" s="579"/>
      <c r="L487" s="579"/>
      <c r="M487" s="579"/>
      <c r="N487" s="580"/>
    </row>
    <row r="488" spans="2:14" ht="21" customHeight="1" thickTop="1" thickBot="1">
      <c r="B488" s="58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</row>
    <row r="489" spans="2:14" ht="25" customHeight="1" thickBot="1">
      <c r="B489" s="561" t="s">
        <v>122</v>
      </c>
      <c r="C489" s="562"/>
      <c r="D489" s="562"/>
      <c r="E489" s="562"/>
      <c r="F489" s="562"/>
      <c r="G489" s="562"/>
      <c r="H489" s="562"/>
      <c r="I489" s="562"/>
      <c r="J489" s="562"/>
      <c r="K489" s="562"/>
      <c r="L489" s="562"/>
      <c r="M489" s="562"/>
      <c r="N489" s="563"/>
    </row>
    <row r="490" spans="2:14" ht="20.25" customHeight="1" thickBot="1"/>
    <row r="491" spans="2:14" ht="30" customHeight="1" thickTop="1">
      <c r="B491" s="564" t="s">
        <v>123</v>
      </c>
      <c r="C491" s="565"/>
      <c r="D491" s="565"/>
      <c r="E491" s="565" t="s">
        <v>124</v>
      </c>
      <c r="F491" s="565"/>
      <c r="G491" s="565" t="s">
        <v>125</v>
      </c>
      <c r="H491" s="565"/>
      <c r="I491" s="565" t="s">
        <v>126</v>
      </c>
      <c r="J491" s="565"/>
      <c r="K491" s="584"/>
      <c r="L491" s="60"/>
      <c r="M491" s="569" t="s">
        <v>127</v>
      </c>
      <c r="N491" s="570"/>
    </row>
    <row r="492" spans="2:14">
      <c r="B492" s="61"/>
      <c r="C492" s="59"/>
      <c r="D492" s="59"/>
      <c r="E492" s="59"/>
      <c r="F492" s="59"/>
      <c r="G492" s="59"/>
      <c r="H492" s="59"/>
      <c r="I492" s="59"/>
      <c r="J492" s="59"/>
      <c r="K492" s="62"/>
      <c r="M492" s="571"/>
      <c r="N492" s="572"/>
    </row>
    <row r="493" spans="2:14" ht="21.75" customHeight="1">
      <c r="B493" s="63" t="s">
        <v>128</v>
      </c>
      <c r="C493" s="64"/>
      <c r="D493" s="64"/>
      <c r="E493" s="64" t="s">
        <v>128</v>
      </c>
      <c r="F493" s="64"/>
      <c r="G493" s="64" t="s">
        <v>128</v>
      </c>
      <c r="H493" s="64"/>
      <c r="I493" s="64" t="s">
        <v>128</v>
      </c>
      <c r="J493" s="64"/>
      <c r="K493" s="65"/>
      <c r="M493" s="571"/>
      <c r="N493" s="572"/>
    </row>
    <row r="494" spans="2:14" ht="21.75" customHeight="1" thickBot="1">
      <c r="B494" s="66" t="s">
        <v>129</v>
      </c>
      <c r="C494" s="67"/>
      <c r="D494" s="67"/>
      <c r="E494" s="67" t="s">
        <v>129</v>
      </c>
      <c r="F494" s="67"/>
      <c r="G494" s="67" t="s">
        <v>129</v>
      </c>
      <c r="H494" s="67"/>
      <c r="I494" s="67" t="s">
        <v>129</v>
      </c>
      <c r="J494" s="67"/>
      <c r="K494" s="68"/>
      <c r="M494" s="573"/>
      <c r="N494" s="574"/>
    </row>
    <row r="495" spans="2:14" ht="13" thickTop="1"/>
    <row r="496" spans="2:14">
      <c r="B496" s="585" t="s">
        <v>425</v>
      </c>
      <c r="C496" s="585"/>
      <c r="D496" s="585"/>
      <c r="J496" s="585" t="s">
        <v>130</v>
      </c>
      <c r="K496" s="585"/>
      <c r="L496" s="585"/>
      <c r="M496" s="585"/>
      <c r="N496" s="585"/>
    </row>
    <row r="497" spans="2:14"/>
    <row r="498" spans="2:14"/>
    <row r="499" spans="2:14"/>
    <row r="500" spans="2:14"/>
    <row r="501" spans="2:14"/>
    <row r="502" spans="2:14" ht="16.5" customHeight="1" thickBot="1"/>
    <row r="503" spans="2:14" ht="25" customHeight="1" thickTop="1">
      <c r="B503" s="566" t="s">
        <v>119</v>
      </c>
      <c r="D503" s="575"/>
      <c r="E503" s="576"/>
      <c r="F503" s="576"/>
      <c r="G503" s="576"/>
      <c r="H503" s="576"/>
      <c r="I503" s="576"/>
      <c r="J503" s="576"/>
      <c r="K503" s="576"/>
      <c r="L503" s="576"/>
      <c r="M503" s="576"/>
      <c r="N503" s="577"/>
    </row>
    <row r="504" spans="2:14" ht="25" customHeight="1">
      <c r="B504" s="567"/>
      <c r="D504" s="581"/>
      <c r="E504" s="582"/>
      <c r="F504" s="582"/>
      <c r="G504" s="582"/>
      <c r="H504" s="582"/>
      <c r="I504" s="582"/>
      <c r="J504" s="582"/>
      <c r="K504" s="582"/>
      <c r="L504" s="582"/>
      <c r="M504" s="582"/>
      <c r="N504" s="583"/>
    </row>
    <row r="505" spans="2:14" ht="25" customHeight="1">
      <c r="B505" s="567"/>
      <c r="D505" s="52"/>
      <c r="E505" s="53"/>
      <c r="F505" s="53"/>
      <c r="G505" s="53"/>
      <c r="H505" s="53"/>
      <c r="I505" s="53"/>
      <c r="J505" s="53"/>
      <c r="K505" s="53"/>
      <c r="L505" s="53"/>
      <c r="M505" s="53"/>
      <c r="N505" s="54"/>
    </row>
    <row r="506" spans="2:14" ht="25" customHeight="1">
      <c r="B506" s="567"/>
      <c r="D506" s="581"/>
      <c r="E506" s="582"/>
      <c r="F506" s="582"/>
      <c r="G506" s="582"/>
      <c r="H506" s="582"/>
      <c r="I506" s="582"/>
      <c r="J506" s="582"/>
      <c r="K506" s="582"/>
      <c r="L506" s="582"/>
      <c r="M506" s="582"/>
      <c r="N506" s="583"/>
    </row>
    <row r="507" spans="2:14" ht="25" customHeight="1">
      <c r="B507" s="567"/>
      <c r="D507" s="581"/>
      <c r="E507" s="582"/>
      <c r="F507" s="582"/>
      <c r="G507" s="582"/>
      <c r="H507" s="582"/>
      <c r="I507" s="582"/>
      <c r="J507" s="582"/>
      <c r="K507" s="582"/>
      <c r="L507" s="582"/>
      <c r="M507" s="582"/>
      <c r="N507" s="583"/>
    </row>
    <row r="508" spans="2:14" ht="25" customHeight="1">
      <c r="B508" s="567"/>
      <c r="D508" s="581"/>
      <c r="E508" s="582"/>
      <c r="F508" s="582"/>
      <c r="G508" s="582"/>
      <c r="H508" s="582"/>
      <c r="I508" s="582"/>
      <c r="J508" s="582"/>
      <c r="K508" s="582"/>
      <c r="L508" s="582"/>
      <c r="M508" s="582"/>
      <c r="N508" s="583"/>
    </row>
    <row r="509" spans="2:14" ht="25" customHeight="1" thickBot="1">
      <c r="B509" s="568"/>
      <c r="D509" s="578"/>
      <c r="E509" s="579"/>
      <c r="F509" s="579"/>
      <c r="G509" s="579"/>
      <c r="H509" s="579"/>
      <c r="I509" s="579"/>
      <c r="J509" s="579"/>
      <c r="K509" s="579"/>
      <c r="L509" s="579"/>
      <c r="M509" s="579"/>
      <c r="N509" s="580"/>
    </row>
    <row r="510" spans="2:14" ht="25" customHeight="1" thickTop="1" thickBot="1"/>
    <row r="511" spans="2:14" ht="25" customHeight="1" thickTop="1">
      <c r="B511" s="566" t="s">
        <v>120</v>
      </c>
      <c r="D511" s="575"/>
      <c r="E511" s="576"/>
      <c r="F511" s="576"/>
      <c r="G511" s="576"/>
      <c r="H511" s="576"/>
      <c r="I511" s="576"/>
      <c r="J511" s="576"/>
      <c r="K511" s="576"/>
      <c r="L511" s="576"/>
      <c r="M511" s="576"/>
      <c r="N511" s="577"/>
    </row>
    <row r="512" spans="2:14" ht="25" customHeight="1">
      <c r="B512" s="567"/>
      <c r="D512" s="581"/>
      <c r="E512" s="582"/>
      <c r="F512" s="582"/>
      <c r="G512" s="582"/>
      <c r="H512" s="582"/>
      <c r="I512" s="582"/>
      <c r="J512" s="582"/>
      <c r="K512" s="582"/>
      <c r="L512" s="582"/>
      <c r="M512" s="582"/>
      <c r="N512" s="583"/>
    </row>
    <row r="513" spans="2:14" ht="25" customHeight="1">
      <c r="B513" s="567"/>
      <c r="D513" s="52"/>
      <c r="E513" s="53"/>
      <c r="F513" s="53"/>
      <c r="G513" s="53"/>
      <c r="H513" s="53"/>
      <c r="I513" s="53"/>
      <c r="J513" s="53"/>
      <c r="K513" s="53"/>
      <c r="L513" s="53"/>
      <c r="M513" s="53"/>
      <c r="N513" s="54"/>
    </row>
    <row r="514" spans="2:14" ht="25" customHeight="1">
      <c r="B514" s="567"/>
      <c r="D514" s="581"/>
      <c r="E514" s="582"/>
      <c r="F514" s="582"/>
      <c r="G514" s="582"/>
      <c r="H514" s="582"/>
      <c r="I514" s="582"/>
      <c r="J514" s="582"/>
      <c r="K514" s="582"/>
      <c r="L514" s="582"/>
      <c r="M514" s="582"/>
      <c r="N514" s="583"/>
    </row>
    <row r="515" spans="2:14" ht="25" customHeight="1">
      <c r="B515" s="567"/>
      <c r="D515" s="581"/>
      <c r="E515" s="582"/>
      <c r="F515" s="582"/>
      <c r="G515" s="582"/>
      <c r="H515" s="582"/>
      <c r="I515" s="582"/>
      <c r="J515" s="582"/>
      <c r="K515" s="582"/>
      <c r="L515" s="582"/>
      <c r="M515" s="582"/>
      <c r="N515" s="583"/>
    </row>
    <row r="516" spans="2:14" ht="25" customHeight="1">
      <c r="B516" s="567"/>
      <c r="D516" s="581"/>
      <c r="E516" s="582"/>
      <c r="F516" s="582"/>
      <c r="G516" s="582"/>
      <c r="H516" s="582"/>
      <c r="I516" s="582"/>
      <c r="J516" s="582"/>
      <c r="K516" s="582"/>
      <c r="L516" s="582"/>
      <c r="M516" s="582"/>
      <c r="N516" s="583"/>
    </row>
    <row r="517" spans="2:14" ht="25" customHeight="1" thickBot="1">
      <c r="B517" s="568"/>
      <c r="D517" s="578"/>
      <c r="E517" s="579"/>
      <c r="F517" s="579"/>
      <c r="G517" s="579"/>
      <c r="H517" s="579"/>
      <c r="I517" s="579"/>
      <c r="J517" s="579"/>
      <c r="K517" s="579"/>
      <c r="L517" s="579"/>
      <c r="M517" s="579"/>
      <c r="N517" s="580"/>
    </row>
    <row r="518" spans="2:14" ht="25" customHeight="1" thickTop="1" thickBot="1">
      <c r="B518" s="57"/>
    </row>
    <row r="519" spans="2:14" ht="25" customHeight="1" thickTop="1">
      <c r="B519" s="566" t="s">
        <v>121</v>
      </c>
      <c r="D519" s="575"/>
      <c r="E519" s="576"/>
      <c r="F519" s="576"/>
      <c r="G519" s="576"/>
      <c r="H519" s="576"/>
      <c r="I519" s="576"/>
      <c r="J519" s="576"/>
      <c r="K519" s="576"/>
      <c r="L519" s="576"/>
      <c r="M519" s="576"/>
      <c r="N519" s="577"/>
    </row>
    <row r="520" spans="2:14" ht="25" customHeight="1">
      <c r="B520" s="567"/>
      <c r="D520" s="581"/>
      <c r="E520" s="582"/>
      <c r="F520" s="582"/>
      <c r="G520" s="582"/>
      <c r="H520" s="582"/>
      <c r="I520" s="582"/>
      <c r="J520" s="582"/>
      <c r="K520" s="582"/>
      <c r="L520" s="582"/>
      <c r="M520" s="582"/>
      <c r="N520" s="583"/>
    </row>
    <row r="521" spans="2:14" ht="25" customHeight="1">
      <c r="B521" s="567"/>
      <c r="D521" s="52"/>
      <c r="E521" s="53"/>
      <c r="F521" s="53"/>
      <c r="G521" s="53"/>
      <c r="H521" s="53"/>
      <c r="I521" s="53"/>
      <c r="J521" s="53"/>
      <c r="K521" s="53"/>
      <c r="L521" s="53"/>
      <c r="M521" s="53"/>
      <c r="N521" s="54"/>
    </row>
    <row r="522" spans="2:14" ht="25" customHeight="1">
      <c r="B522" s="567"/>
      <c r="D522" s="581"/>
      <c r="E522" s="582"/>
      <c r="F522" s="582"/>
      <c r="G522" s="582"/>
      <c r="H522" s="582"/>
      <c r="I522" s="582"/>
      <c r="J522" s="582"/>
      <c r="K522" s="582"/>
      <c r="L522" s="582"/>
      <c r="M522" s="582"/>
      <c r="N522" s="583"/>
    </row>
    <row r="523" spans="2:14" ht="25" customHeight="1">
      <c r="B523" s="567"/>
      <c r="D523" s="581"/>
      <c r="E523" s="582"/>
      <c r="F523" s="582"/>
      <c r="G523" s="582"/>
      <c r="H523" s="582"/>
      <c r="I523" s="582"/>
      <c r="J523" s="582"/>
      <c r="K523" s="582"/>
      <c r="L523" s="582"/>
      <c r="M523" s="582"/>
      <c r="N523" s="583"/>
    </row>
    <row r="524" spans="2:14" ht="25" customHeight="1">
      <c r="B524" s="567"/>
      <c r="D524" s="581"/>
      <c r="E524" s="582"/>
      <c r="F524" s="582"/>
      <c r="G524" s="582"/>
      <c r="H524" s="582"/>
      <c r="I524" s="582"/>
      <c r="J524" s="582"/>
      <c r="K524" s="582"/>
      <c r="L524" s="582"/>
      <c r="M524" s="582"/>
      <c r="N524" s="583"/>
    </row>
    <row r="525" spans="2:14" ht="25" customHeight="1" thickBot="1">
      <c r="B525" s="568"/>
      <c r="D525" s="578"/>
      <c r="E525" s="579"/>
      <c r="F525" s="579"/>
      <c r="G525" s="579"/>
      <c r="H525" s="579"/>
      <c r="I525" s="579"/>
      <c r="J525" s="579"/>
      <c r="K525" s="579"/>
      <c r="L525" s="579"/>
      <c r="M525" s="579"/>
      <c r="N525" s="580"/>
    </row>
    <row r="526" spans="2:14" ht="21" customHeight="1" thickTop="1" thickBot="1">
      <c r="B526" s="58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</row>
    <row r="527" spans="2:14" ht="25" customHeight="1" thickBot="1">
      <c r="B527" s="561" t="s">
        <v>122</v>
      </c>
      <c r="C527" s="562"/>
      <c r="D527" s="562"/>
      <c r="E527" s="562"/>
      <c r="F527" s="562"/>
      <c r="G527" s="562"/>
      <c r="H527" s="562"/>
      <c r="I527" s="562"/>
      <c r="J527" s="562"/>
      <c r="K527" s="562"/>
      <c r="L527" s="562"/>
      <c r="M527" s="562"/>
      <c r="N527" s="563"/>
    </row>
    <row r="528" spans="2:14" ht="20.25" customHeight="1" thickBot="1"/>
    <row r="529" spans="2:14" ht="30" customHeight="1" thickTop="1">
      <c r="B529" s="564" t="s">
        <v>123</v>
      </c>
      <c r="C529" s="565"/>
      <c r="D529" s="565"/>
      <c r="E529" s="565" t="s">
        <v>124</v>
      </c>
      <c r="F529" s="565"/>
      <c r="G529" s="565" t="s">
        <v>125</v>
      </c>
      <c r="H529" s="565"/>
      <c r="I529" s="565" t="s">
        <v>126</v>
      </c>
      <c r="J529" s="565"/>
      <c r="K529" s="584"/>
      <c r="L529" s="60"/>
      <c r="M529" s="569" t="s">
        <v>127</v>
      </c>
      <c r="N529" s="570"/>
    </row>
    <row r="530" spans="2:14">
      <c r="B530" s="61"/>
      <c r="C530" s="59"/>
      <c r="D530" s="59"/>
      <c r="E530" s="59"/>
      <c r="F530" s="59"/>
      <c r="G530" s="59"/>
      <c r="H530" s="59"/>
      <c r="I530" s="59"/>
      <c r="J530" s="59"/>
      <c r="K530" s="62"/>
      <c r="M530" s="571"/>
      <c r="N530" s="572"/>
    </row>
    <row r="531" spans="2:14" ht="21.75" customHeight="1">
      <c r="B531" s="63" t="s">
        <v>128</v>
      </c>
      <c r="C531" s="64"/>
      <c r="D531" s="64"/>
      <c r="E531" s="64" t="s">
        <v>128</v>
      </c>
      <c r="F531" s="64"/>
      <c r="G531" s="64" t="s">
        <v>128</v>
      </c>
      <c r="H531" s="64"/>
      <c r="I531" s="64" t="s">
        <v>128</v>
      </c>
      <c r="J531" s="64"/>
      <c r="K531" s="65"/>
      <c r="M531" s="571"/>
      <c r="N531" s="572"/>
    </row>
    <row r="532" spans="2:14" ht="21.75" customHeight="1" thickBot="1">
      <c r="B532" s="66" t="s">
        <v>129</v>
      </c>
      <c r="C532" s="67"/>
      <c r="D532" s="67"/>
      <c r="E532" s="67" t="s">
        <v>129</v>
      </c>
      <c r="F532" s="67"/>
      <c r="G532" s="67" t="s">
        <v>129</v>
      </c>
      <c r="H532" s="67"/>
      <c r="I532" s="67" t="s">
        <v>129</v>
      </c>
      <c r="J532" s="67"/>
      <c r="K532" s="68"/>
      <c r="M532" s="573"/>
      <c r="N532" s="574"/>
    </row>
    <row r="533" spans="2:14" ht="13" thickTop="1"/>
    <row r="534" spans="2:14">
      <c r="B534" s="585" t="s">
        <v>426</v>
      </c>
      <c r="C534" s="585"/>
      <c r="D534" s="585"/>
      <c r="J534" s="585" t="s">
        <v>130</v>
      </c>
      <c r="K534" s="585"/>
      <c r="L534" s="585"/>
      <c r="M534" s="585"/>
      <c r="N534" s="585"/>
    </row>
    <row r="535" spans="2:14"/>
    <row r="536" spans="2:14"/>
    <row r="537" spans="2:14"/>
    <row r="538" spans="2:14"/>
    <row r="539" spans="2:14"/>
    <row r="540" spans="2:14" ht="16.5" customHeight="1" thickBot="1"/>
    <row r="541" spans="2:14" ht="25" customHeight="1" thickTop="1">
      <c r="B541" s="566" t="s">
        <v>119</v>
      </c>
      <c r="D541" s="575"/>
      <c r="E541" s="576"/>
      <c r="F541" s="576"/>
      <c r="G541" s="576"/>
      <c r="H541" s="576"/>
      <c r="I541" s="576"/>
      <c r="J541" s="576"/>
      <c r="K541" s="576"/>
      <c r="L541" s="576"/>
      <c r="M541" s="576"/>
      <c r="N541" s="577"/>
    </row>
    <row r="542" spans="2:14" ht="25" customHeight="1">
      <c r="B542" s="567"/>
      <c r="D542" s="581"/>
      <c r="E542" s="582"/>
      <c r="F542" s="582"/>
      <c r="G542" s="582"/>
      <c r="H542" s="582"/>
      <c r="I542" s="582"/>
      <c r="J542" s="582"/>
      <c r="K542" s="582"/>
      <c r="L542" s="582"/>
      <c r="M542" s="582"/>
      <c r="N542" s="583"/>
    </row>
    <row r="543" spans="2:14" ht="25" customHeight="1">
      <c r="B543" s="567"/>
      <c r="D543" s="52"/>
      <c r="E543" s="53"/>
      <c r="F543" s="53"/>
      <c r="G543" s="53"/>
      <c r="H543" s="53"/>
      <c r="I543" s="53"/>
      <c r="J543" s="53"/>
      <c r="K543" s="53"/>
      <c r="L543" s="53"/>
      <c r="M543" s="53"/>
      <c r="N543" s="54"/>
    </row>
    <row r="544" spans="2:14" ht="25" customHeight="1">
      <c r="B544" s="567"/>
      <c r="D544" s="581"/>
      <c r="E544" s="582"/>
      <c r="F544" s="582"/>
      <c r="G544" s="582"/>
      <c r="H544" s="582"/>
      <c r="I544" s="582"/>
      <c r="J544" s="582"/>
      <c r="K544" s="582"/>
      <c r="L544" s="582"/>
      <c r="M544" s="582"/>
      <c r="N544" s="583"/>
    </row>
    <row r="545" spans="2:14" ht="25" customHeight="1">
      <c r="B545" s="567"/>
      <c r="D545" s="581"/>
      <c r="E545" s="582"/>
      <c r="F545" s="582"/>
      <c r="G545" s="582"/>
      <c r="H545" s="582"/>
      <c r="I545" s="582"/>
      <c r="J545" s="582"/>
      <c r="K545" s="582"/>
      <c r="L545" s="582"/>
      <c r="M545" s="582"/>
      <c r="N545" s="583"/>
    </row>
    <row r="546" spans="2:14" ht="25" customHeight="1">
      <c r="B546" s="567"/>
      <c r="D546" s="581"/>
      <c r="E546" s="582"/>
      <c r="F546" s="582"/>
      <c r="G546" s="582"/>
      <c r="H546" s="582"/>
      <c r="I546" s="582"/>
      <c r="J546" s="582"/>
      <c r="K546" s="582"/>
      <c r="L546" s="582"/>
      <c r="M546" s="582"/>
      <c r="N546" s="583"/>
    </row>
    <row r="547" spans="2:14" ht="25" customHeight="1" thickBot="1">
      <c r="B547" s="568"/>
      <c r="D547" s="578"/>
      <c r="E547" s="579"/>
      <c r="F547" s="579"/>
      <c r="G547" s="579"/>
      <c r="H547" s="579"/>
      <c r="I547" s="579"/>
      <c r="J547" s="579"/>
      <c r="K547" s="579"/>
      <c r="L547" s="579"/>
      <c r="M547" s="579"/>
      <c r="N547" s="580"/>
    </row>
    <row r="548" spans="2:14" ht="25" customHeight="1" thickTop="1" thickBot="1"/>
    <row r="549" spans="2:14" ht="25" customHeight="1" thickTop="1">
      <c r="B549" s="566" t="s">
        <v>120</v>
      </c>
      <c r="D549" s="575"/>
      <c r="E549" s="576"/>
      <c r="F549" s="576"/>
      <c r="G549" s="576"/>
      <c r="H549" s="576"/>
      <c r="I549" s="576"/>
      <c r="J549" s="576"/>
      <c r="K549" s="576"/>
      <c r="L549" s="576"/>
      <c r="M549" s="576"/>
      <c r="N549" s="577"/>
    </row>
    <row r="550" spans="2:14" ht="25" customHeight="1">
      <c r="B550" s="567"/>
      <c r="D550" s="581"/>
      <c r="E550" s="582"/>
      <c r="F550" s="582"/>
      <c r="G550" s="582"/>
      <c r="H550" s="582"/>
      <c r="I550" s="582"/>
      <c r="J550" s="582"/>
      <c r="K550" s="582"/>
      <c r="L550" s="582"/>
      <c r="M550" s="582"/>
      <c r="N550" s="583"/>
    </row>
    <row r="551" spans="2:14" ht="25" customHeight="1">
      <c r="B551" s="567"/>
      <c r="D551" s="52"/>
      <c r="E551" s="53"/>
      <c r="F551" s="53"/>
      <c r="G551" s="53"/>
      <c r="H551" s="53"/>
      <c r="I551" s="53"/>
      <c r="J551" s="53"/>
      <c r="K551" s="53"/>
      <c r="L551" s="53"/>
      <c r="M551" s="53"/>
      <c r="N551" s="54"/>
    </row>
    <row r="552" spans="2:14" ht="25" customHeight="1">
      <c r="B552" s="567"/>
      <c r="D552" s="581"/>
      <c r="E552" s="582"/>
      <c r="F552" s="582"/>
      <c r="G552" s="582"/>
      <c r="H552" s="582"/>
      <c r="I552" s="582"/>
      <c r="J552" s="582"/>
      <c r="K552" s="582"/>
      <c r="L552" s="582"/>
      <c r="M552" s="582"/>
      <c r="N552" s="583"/>
    </row>
    <row r="553" spans="2:14" ht="25" customHeight="1">
      <c r="B553" s="567"/>
      <c r="D553" s="581"/>
      <c r="E553" s="582"/>
      <c r="F553" s="582"/>
      <c r="G553" s="582"/>
      <c r="H553" s="582"/>
      <c r="I553" s="582"/>
      <c r="J553" s="582"/>
      <c r="K553" s="582"/>
      <c r="L553" s="582"/>
      <c r="M553" s="582"/>
      <c r="N553" s="583"/>
    </row>
    <row r="554" spans="2:14" ht="25" customHeight="1">
      <c r="B554" s="567"/>
      <c r="D554" s="581"/>
      <c r="E554" s="582"/>
      <c r="F554" s="582"/>
      <c r="G554" s="582"/>
      <c r="H554" s="582"/>
      <c r="I554" s="582"/>
      <c r="J554" s="582"/>
      <c r="K554" s="582"/>
      <c r="L554" s="582"/>
      <c r="M554" s="582"/>
      <c r="N554" s="583"/>
    </row>
    <row r="555" spans="2:14" ht="25" customHeight="1" thickBot="1">
      <c r="B555" s="568"/>
      <c r="D555" s="578"/>
      <c r="E555" s="579"/>
      <c r="F555" s="579"/>
      <c r="G555" s="579"/>
      <c r="H555" s="579"/>
      <c r="I555" s="579"/>
      <c r="J555" s="579"/>
      <c r="K555" s="579"/>
      <c r="L555" s="579"/>
      <c r="M555" s="579"/>
      <c r="N555" s="580"/>
    </row>
    <row r="556" spans="2:14" ht="25" customHeight="1" thickTop="1" thickBot="1">
      <c r="B556" s="57"/>
    </row>
    <row r="557" spans="2:14" ht="25" customHeight="1" thickTop="1">
      <c r="B557" s="566" t="s">
        <v>121</v>
      </c>
      <c r="D557" s="575"/>
      <c r="E557" s="576"/>
      <c r="F557" s="576"/>
      <c r="G557" s="576"/>
      <c r="H557" s="576"/>
      <c r="I557" s="576"/>
      <c r="J557" s="576"/>
      <c r="K557" s="576"/>
      <c r="L557" s="576"/>
      <c r="M557" s="576"/>
      <c r="N557" s="577"/>
    </row>
    <row r="558" spans="2:14" ht="25" customHeight="1">
      <c r="B558" s="567"/>
      <c r="D558" s="581"/>
      <c r="E558" s="582"/>
      <c r="F558" s="582"/>
      <c r="G558" s="582"/>
      <c r="H558" s="582"/>
      <c r="I558" s="582"/>
      <c r="J558" s="582"/>
      <c r="K558" s="582"/>
      <c r="L558" s="582"/>
      <c r="M558" s="582"/>
      <c r="N558" s="583"/>
    </row>
    <row r="559" spans="2:14" ht="25" customHeight="1">
      <c r="B559" s="567"/>
      <c r="D559" s="52"/>
      <c r="E559" s="53"/>
      <c r="F559" s="53"/>
      <c r="G559" s="53"/>
      <c r="H559" s="53"/>
      <c r="I559" s="53"/>
      <c r="J559" s="53"/>
      <c r="K559" s="53"/>
      <c r="L559" s="53"/>
      <c r="M559" s="53"/>
      <c r="N559" s="54"/>
    </row>
    <row r="560" spans="2:14" ht="25" customHeight="1">
      <c r="B560" s="567"/>
      <c r="D560" s="581"/>
      <c r="E560" s="582"/>
      <c r="F560" s="582"/>
      <c r="G560" s="582"/>
      <c r="H560" s="582"/>
      <c r="I560" s="582"/>
      <c r="J560" s="582"/>
      <c r="K560" s="582"/>
      <c r="L560" s="582"/>
      <c r="M560" s="582"/>
      <c r="N560" s="583"/>
    </row>
    <row r="561" spans="2:14" ht="25" customHeight="1">
      <c r="B561" s="567"/>
      <c r="D561" s="581"/>
      <c r="E561" s="582"/>
      <c r="F561" s="582"/>
      <c r="G561" s="582"/>
      <c r="H561" s="582"/>
      <c r="I561" s="582"/>
      <c r="J561" s="582"/>
      <c r="K561" s="582"/>
      <c r="L561" s="582"/>
      <c r="M561" s="582"/>
      <c r="N561" s="583"/>
    </row>
    <row r="562" spans="2:14" ht="25" customHeight="1">
      <c r="B562" s="567"/>
      <c r="D562" s="581"/>
      <c r="E562" s="582"/>
      <c r="F562" s="582"/>
      <c r="G562" s="582"/>
      <c r="H562" s="582"/>
      <c r="I562" s="582"/>
      <c r="J562" s="582"/>
      <c r="K562" s="582"/>
      <c r="L562" s="582"/>
      <c r="M562" s="582"/>
      <c r="N562" s="583"/>
    </row>
    <row r="563" spans="2:14" ht="25" customHeight="1" thickBot="1">
      <c r="B563" s="568"/>
      <c r="D563" s="578"/>
      <c r="E563" s="579"/>
      <c r="F563" s="579"/>
      <c r="G563" s="579"/>
      <c r="H563" s="579"/>
      <c r="I563" s="579"/>
      <c r="J563" s="579"/>
      <c r="K563" s="579"/>
      <c r="L563" s="579"/>
      <c r="M563" s="579"/>
      <c r="N563" s="580"/>
    </row>
    <row r="564" spans="2:14" ht="21" customHeight="1" thickTop="1" thickBot="1">
      <c r="B564" s="58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</row>
    <row r="565" spans="2:14" ht="25" customHeight="1" thickBot="1">
      <c r="B565" s="561" t="s">
        <v>122</v>
      </c>
      <c r="C565" s="562"/>
      <c r="D565" s="562"/>
      <c r="E565" s="562"/>
      <c r="F565" s="562"/>
      <c r="G565" s="562"/>
      <c r="H565" s="562"/>
      <c r="I565" s="562"/>
      <c r="J565" s="562"/>
      <c r="K565" s="562"/>
      <c r="L565" s="562"/>
      <c r="M565" s="562"/>
      <c r="N565" s="563"/>
    </row>
    <row r="566" spans="2:14" ht="20.25" customHeight="1" thickBot="1"/>
    <row r="567" spans="2:14" ht="30" customHeight="1" thickTop="1">
      <c r="B567" s="564" t="s">
        <v>123</v>
      </c>
      <c r="C567" s="565"/>
      <c r="D567" s="565"/>
      <c r="E567" s="565" t="s">
        <v>124</v>
      </c>
      <c r="F567" s="565"/>
      <c r="G567" s="565" t="s">
        <v>125</v>
      </c>
      <c r="H567" s="565"/>
      <c r="I567" s="565" t="s">
        <v>126</v>
      </c>
      <c r="J567" s="565"/>
      <c r="K567" s="584"/>
      <c r="L567" s="60"/>
      <c r="M567" s="569" t="s">
        <v>127</v>
      </c>
      <c r="N567" s="570"/>
    </row>
    <row r="568" spans="2:14">
      <c r="B568" s="61"/>
      <c r="C568" s="59"/>
      <c r="D568" s="59"/>
      <c r="E568" s="59"/>
      <c r="F568" s="59"/>
      <c r="G568" s="59"/>
      <c r="H568" s="59"/>
      <c r="I568" s="59"/>
      <c r="J568" s="59"/>
      <c r="K568" s="62"/>
      <c r="M568" s="571"/>
      <c r="N568" s="572"/>
    </row>
    <row r="569" spans="2:14" ht="21.75" customHeight="1">
      <c r="B569" s="63" t="s">
        <v>128</v>
      </c>
      <c r="C569" s="64"/>
      <c r="D569" s="64"/>
      <c r="E569" s="64" t="s">
        <v>128</v>
      </c>
      <c r="F569" s="64"/>
      <c r="G569" s="64" t="s">
        <v>128</v>
      </c>
      <c r="H569" s="64"/>
      <c r="I569" s="64" t="s">
        <v>128</v>
      </c>
      <c r="J569" s="64"/>
      <c r="K569" s="65"/>
      <c r="M569" s="571"/>
      <c r="N569" s="572"/>
    </row>
    <row r="570" spans="2:14" ht="21.75" customHeight="1" thickBot="1">
      <c r="B570" s="66" t="s">
        <v>129</v>
      </c>
      <c r="C570" s="67"/>
      <c r="D570" s="67"/>
      <c r="E570" s="67" t="s">
        <v>129</v>
      </c>
      <c r="F570" s="67"/>
      <c r="G570" s="67" t="s">
        <v>129</v>
      </c>
      <c r="H570" s="67"/>
      <c r="I570" s="67" t="s">
        <v>129</v>
      </c>
      <c r="J570" s="67"/>
      <c r="K570" s="68"/>
      <c r="M570" s="573"/>
      <c r="N570" s="574"/>
    </row>
    <row r="571" spans="2:14" ht="13" thickTop="1"/>
    <row r="572" spans="2:14">
      <c r="B572" s="585" t="s">
        <v>427</v>
      </c>
      <c r="C572" s="585"/>
      <c r="D572" s="585"/>
      <c r="J572" s="585" t="s">
        <v>130</v>
      </c>
      <c r="K572" s="585"/>
      <c r="L572" s="585"/>
      <c r="M572" s="585"/>
      <c r="N572" s="585"/>
    </row>
    <row r="573" spans="2:14"/>
    <row r="574" spans="2:14"/>
    <row r="575" spans="2:14"/>
    <row r="576" spans="2:14"/>
    <row r="577" spans="2:14"/>
    <row r="578" spans="2:14" ht="16.5" customHeight="1" thickBot="1"/>
    <row r="579" spans="2:14" ht="25" customHeight="1" thickTop="1">
      <c r="B579" s="566" t="s">
        <v>119</v>
      </c>
      <c r="D579" s="575"/>
      <c r="E579" s="576"/>
      <c r="F579" s="576"/>
      <c r="G579" s="576"/>
      <c r="H579" s="576"/>
      <c r="I579" s="576"/>
      <c r="J579" s="576"/>
      <c r="K579" s="576"/>
      <c r="L579" s="576"/>
      <c r="M579" s="576"/>
      <c r="N579" s="577"/>
    </row>
    <row r="580" spans="2:14" ht="25" customHeight="1">
      <c r="B580" s="567"/>
      <c r="D580" s="581"/>
      <c r="E580" s="582"/>
      <c r="F580" s="582"/>
      <c r="G580" s="582"/>
      <c r="H580" s="582"/>
      <c r="I580" s="582"/>
      <c r="J580" s="582"/>
      <c r="K580" s="582"/>
      <c r="L580" s="582"/>
      <c r="M580" s="582"/>
      <c r="N580" s="583"/>
    </row>
    <row r="581" spans="2:14" ht="25" customHeight="1">
      <c r="B581" s="567"/>
      <c r="D581" s="52"/>
      <c r="E581" s="53"/>
      <c r="F581" s="53"/>
      <c r="G581" s="53"/>
      <c r="H581" s="53"/>
      <c r="I581" s="53"/>
      <c r="J581" s="53"/>
      <c r="K581" s="53"/>
      <c r="L581" s="53"/>
      <c r="M581" s="53"/>
      <c r="N581" s="54"/>
    </row>
    <row r="582" spans="2:14" ht="25" customHeight="1">
      <c r="B582" s="567"/>
      <c r="D582" s="581"/>
      <c r="E582" s="582"/>
      <c r="F582" s="582"/>
      <c r="G582" s="582"/>
      <c r="H582" s="582"/>
      <c r="I582" s="582"/>
      <c r="J582" s="582"/>
      <c r="K582" s="582"/>
      <c r="L582" s="582"/>
      <c r="M582" s="582"/>
      <c r="N582" s="583"/>
    </row>
    <row r="583" spans="2:14" ht="25" customHeight="1">
      <c r="B583" s="567"/>
      <c r="D583" s="581"/>
      <c r="E583" s="582"/>
      <c r="F583" s="582"/>
      <c r="G583" s="582"/>
      <c r="H583" s="582"/>
      <c r="I583" s="582"/>
      <c r="J583" s="582"/>
      <c r="K583" s="582"/>
      <c r="L583" s="582"/>
      <c r="M583" s="582"/>
      <c r="N583" s="583"/>
    </row>
    <row r="584" spans="2:14" ht="25" customHeight="1">
      <c r="B584" s="567"/>
      <c r="D584" s="581"/>
      <c r="E584" s="582"/>
      <c r="F584" s="582"/>
      <c r="G584" s="582"/>
      <c r="H584" s="582"/>
      <c r="I584" s="582"/>
      <c r="J584" s="582"/>
      <c r="K584" s="582"/>
      <c r="L584" s="582"/>
      <c r="M584" s="582"/>
      <c r="N584" s="583"/>
    </row>
    <row r="585" spans="2:14" ht="25" customHeight="1" thickBot="1">
      <c r="B585" s="568"/>
      <c r="D585" s="578"/>
      <c r="E585" s="579"/>
      <c r="F585" s="579"/>
      <c r="G585" s="579"/>
      <c r="H585" s="579"/>
      <c r="I585" s="579"/>
      <c r="J585" s="579"/>
      <c r="K585" s="579"/>
      <c r="L585" s="579"/>
      <c r="M585" s="579"/>
      <c r="N585" s="580"/>
    </row>
    <row r="586" spans="2:14" ht="25" customHeight="1" thickTop="1" thickBot="1"/>
    <row r="587" spans="2:14" ht="25" customHeight="1" thickTop="1">
      <c r="B587" s="566" t="s">
        <v>120</v>
      </c>
      <c r="D587" s="575"/>
      <c r="E587" s="576"/>
      <c r="F587" s="576"/>
      <c r="G587" s="576"/>
      <c r="H587" s="576"/>
      <c r="I587" s="576"/>
      <c r="J587" s="576"/>
      <c r="K587" s="576"/>
      <c r="L587" s="576"/>
      <c r="M587" s="576"/>
      <c r="N587" s="577"/>
    </row>
    <row r="588" spans="2:14" ht="25" customHeight="1">
      <c r="B588" s="567"/>
      <c r="D588" s="581"/>
      <c r="E588" s="582"/>
      <c r="F588" s="582"/>
      <c r="G588" s="582"/>
      <c r="H588" s="582"/>
      <c r="I588" s="582"/>
      <c r="J588" s="582"/>
      <c r="K588" s="582"/>
      <c r="L588" s="582"/>
      <c r="M588" s="582"/>
      <c r="N588" s="583"/>
    </row>
    <row r="589" spans="2:14" ht="25" customHeight="1">
      <c r="B589" s="567"/>
      <c r="D589" s="52"/>
      <c r="E589" s="53"/>
      <c r="F589" s="53"/>
      <c r="G589" s="53"/>
      <c r="H589" s="53"/>
      <c r="I589" s="53"/>
      <c r="J589" s="53"/>
      <c r="K589" s="53"/>
      <c r="L589" s="53"/>
      <c r="M589" s="53"/>
      <c r="N589" s="54"/>
    </row>
    <row r="590" spans="2:14" ht="25" customHeight="1">
      <c r="B590" s="567"/>
      <c r="D590" s="581"/>
      <c r="E590" s="582"/>
      <c r="F590" s="582"/>
      <c r="G590" s="582"/>
      <c r="H590" s="582"/>
      <c r="I590" s="582"/>
      <c r="J590" s="582"/>
      <c r="K590" s="582"/>
      <c r="L590" s="582"/>
      <c r="M590" s="582"/>
      <c r="N590" s="583"/>
    </row>
    <row r="591" spans="2:14" ht="25" customHeight="1">
      <c r="B591" s="567"/>
      <c r="D591" s="581"/>
      <c r="E591" s="582"/>
      <c r="F591" s="582"/>
      <c r="G591" s="582"/>
      <c r="H591" s="582"/>
      <c r="I591" s="582"/>
      <c r="J591" s="582"/>
      <c r="K591" s="582"/>
      <c r="L591" s="582"/>
      <c r="M591" s="582"/>
      <c r="N591" s="583"/>
    </row>
    <row r="592" spans="2:14" ht="25" customHeight="1">
      <c r="B592" s="567"/>
      <c r="D592" s="581"/>
      <c r="E592" s="582"/>
      <c r="F592" s="582"/>
      <c r="G592" s="582"/>
      <c r="H592" s="582"/>
      <c r="I592" s="582"/>
      <c r="J592" s="582"/>
      <c r="K592" s="582"/>
      <c r="L592" s="582"/>
      <c r="M592" s="582"/>
      <c r="N592" s="583"/>
    </row>
    <row r="593" spans="2:14" ht="25" customHeight="1" thickBot="1">
      <c r="B593" s="568"/>
      <c r="D593" s="578"/>
      <c r="E593" s="579"/>
      <c r="F593" s="579"/>
      <c r="G593" s="579"/>
      <c r="H593" s="579"/>
      <c r="I593" s="579"/>
      <c r="J593" s="579"/>
      <c r="K593" s="579"/>
      <c r="L593" s="579"/>
      <c r="M593" s="579"/>
      <c r="N593" s="580"/>
    </row>
    <row r="594" spans="2:14" ht="25" customHeight="1" thickTop="1" thickBot="1">
      <c r="B594" s="57"/>
    </row>
    <row r="595" spans="2:14" ht="25" customHeight="1" thickTop="1">
      <c r="B595" s="566" t="s">
        <v>121</v>
      </c>
      <c r="D595" s="575"/>
      <c r="E595" s="576"/>
      <c r="F595" s="576"/>
      <c r="G595" s="576"/>
      <c r="H595" s="576"/>
      <c r="I595" s="576"/>
      <c r="J595" s="576"/>
      <c r="K595" s="576"/>
      <c r="L595" s="576"/>
      <c r="M595" s="576"/>
      <c r="N595" s="577"/>
    </row>
    <row r="596" spans="2:14" ht="25" customHeight="1">
      <c r="B596" s="567"/>
      <c r="D596" s="581"/>
      <c r="E596" s="582"/>
      <c r="F596" s="582"/>
      <c r="G596" s="582"/>
      <c r="H596" s="582"/>
      <c r="I596" s="582"/>
      <c r="J596" s="582"/>
      <c r="K596" s="582"/>
      <c r="L596" s="582"/>
      <c r="M596" s="582"/>
      <c r="N596" s="583"/>
    </row>
    <row r="597" spans="2:14" ht="25" customHeight="1">
      <c r="B597" s="567"/>
      <c r="D597" s="52"/>
      <c r="E597" s="53"/>
      <c r="F597" s="53"/>
      <c r="G597" s="53"/>
      <c r="H597" s="53"/>
      <c r="I597" s="53"/>
      <c r="J597" s="53"/>
      <c r="K597" s="53"/>
      <c r="L597" s="53"/>
      <c r="M597" s="53"/>
      <c r="N597" s="54"/>
    </row>
    <row r="598" spans="2:14" ht="25" customHeight="1">
      <c r="B598" s="567"/>
      <c r="D598" s="581"/>
      <c r="E598" s="582"/>
      <c r="F598" s="582"/>
      <c r="G598" s="582"/>
      <c r="H598" s="582"/>
      <c r="I598" s="582"/>
      <c r="J598" s="582"/>
      <c r="K598" s="582"/>
      <c r="L598" s="582"/>
      <c r="M598" s="582"/>
      <c r="N598" s="583"/>
    </row>
    <row r="599" spans="2:14" ht="25" customHeight="1">
      <c r="B599" s="567"/>
      <c r="D599" s="581"/>
      <c r="E599" s="582"/>
      <c r="F599" s="582"/>
      <c r="G599" s="582"/>
      <c r="H599" s="582"/>
      <c r="I599" s="582"/>
      <c r="J599" s="582"/>
      <c r="K599" s="582"/>
      <c r="L599" s="582"/>
      <c r="M599" s="582"/>
      <c r="N599" s="583"/>
    </row>
    <row r="600" spans="2:14" ht="25" customHeight="1">
      <c r="B600" s="567"/>
      <c r="D600" s="581"/>
      <c r="E600" s="582"/>
      <c r="F600" s="582"/>
      <c r="G600" s="582"/>
      <c r="H600" s="582"/>
      <c r="I600" s="582"/>
      <c r="J600" s="582"/>
      <c r="K600" s="582"/>
      <c r="L600" s="582"/>
      <c r="M600" s="582"/>
      <c r="N600" s="583"/>
    </row>
    <row r="601" spans="2:14" ht="25" customHeight="1" thickBot="1">
      <c r="B601" s="568"/>
      <c r="D601" s="578"/>
      <c r="E601" s="579"/>
      <c r="F601" s="579"/>
      <c r="G601" s="579"/>
      <c r="H601" s="579"/>
      <c r="I601" s="579"/>
      <c r="J601" s="579"/>
      <c r="K601" s="579"/>
      <c r="L601" s="579"/>
      <c r="M601" s="579"/>
      <c r="N601" s="580"/>
    </row>
    <row r="602" spans="2:14" ht="21" customHeight="1" thickTop="1" thickBot="1">
      <c r="B602" s="58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</row>
    <row r="603" spans="2:14" ht="25" customHeight="1" thickBot="1">
      <c r="B603" s="561" t="s">
        <v>122</v>
      </c>
      <c r="C603" s="562"/>
      <c r="D603" s="562"/>
      <c r="E603" s="562"/>
      <c r="F603" s="562"/>
      <c r="G603" s="562"/>
      <c r="H603" s="562"/>
      <c r="I603" s="562"/>
      <c r="J603" s="562"/>
      <c r="K603" s="562"/>
      <c r="L603" s="562"/>
      <c r="M603" s="562"/>
      <c r="N603" s="563"/>
    </row>
    <row r="604" spans="2:14" ht="20.25" customHeight="1" thickBot="1"/>
    <row r="605" spans="2:14" ht="30" customHeight="1" thickTop="1">
      <c r="B605" s="564" t="s">
        <v>123</v>
      </c>
      <c r="C605" s="565"/>
      <c r="D605" s="565"/>
      <c r="E605" s="565" t="s">
        <v>124</v>
      </c>
      <c r="F605" s="565"/>
      <c r="G605" s="565" t="s">
        <v>125</v>
      </c>
      <c r="H605" s="565"/>
      <c r="I605" s="565" t="s">
        <v>126</v>
      </c>
      <c r="J605" s="565"/>
      <c r="K605" s="584"/>
      <c r="L605" s="60"/>
      <c r="M605" s="569" t="s">
        <v>127</v>
      </c>
      <c r="N605" s="570"/>
    </row>
    <row r="606" spans="2:14">
      <c r="B606" s="61"/>
      <c r="C606" s="59"/>
      <c r="D606" s="59"/>
      <c r="E606" s="59"/>
      <c r="F606" s="59"/>
      <c r="G606" s="59"/>
      <c r="H606" s="59"/>
      <c r="I606" s="59"/>
      <c r="J606" s="59"/>
      <c r="K606" s="62"/>
      <c r="M606" s="571"/>
      <c r="N606" s="572"/>
    </row>
    <row r="607" spans="2:14" ht="21.75" customHeight="1">
      <c r="B607" s="63" t="s">
        <v>128</v>
      </c>
      <c r="C607" s="64"/>
      <c r="D607" s="64"/>
      <c r="E607" s="64" t="s">
        <v>128</v>
      </c>
      <c r="F607" s="64"/>
      <c r="G607" s="64" t="s">
        <v>128</v>
      </c>
      <c r="H607" s="64"/>
      <c r="I607" s="64" t="s">
        <v>128</v>
      </c>
      <c r="J607" s="64"/>
      <c r="K607" s="65"/>
      <c r="M607" s="571"/>
      <c r="N607" s="572"/>
    </row>
    <row r="608" spans="2:14" ht="21.75" customHeight="1" thickBot="1">
      <c r="B608" s="66" t="s">
        <v>129</v>
      </c>
      <c r="C608" s="67"/>
      <c r="D608" s="67"/>
      <c r="E608" s="67" t="s">
        <v>129</v>
      </c>
      <c r="F608" s="67"/>
      <c r="G608" s="67" t="s">
        <v>129</v>
      </c>
      <c r="H608" s="67"/>
      <c r="I608" s="67" t="s">
        <v>129</v>
      </c>
      <c r="J608" s="67"/>
      <c r="K608" s="68"/>
      <c r="M608" s="573"/>
      <c r="N608" s="574"/>
    </row>
    <row r="609" ht="13" thickTop="1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</sheetData>
  <sheetProtection password="EC15" sheet="1" objects="1" scenarios="1"/>
  <mergeCells count="464">
    <mergeCell ref="B9:B15"/>
    <mergeCell ref="B25:B31"/>
    <mergeCell ref="D9:N9"/>
    <mergeCell ref="D10:N10"/>
    <mergeCell ref="D12:N12"/>
    <mergeCell ref="D13:N13"/>
    <mergeCell ref="B17:B23"/>
    <mergeCell ref="D23:N23"/>
    <mergeCell ref="I35:K35"/>
    <mergeCell ref="D30:N30"/>
    <mergeCell ref="D31:N31"/>
    <mergeCell ref="D17:N17"/>
    <mergeCell ref="B33:N33"/>
    <mergeCell ref="B47:B53"/>
    <mergeCell ref="D47:N47"/>
    <mergeCell ref="D48:N48"/>
    <mergeCell ref="D50:N50"/>
    <mergeCell ref="D51:N51"/>
    <mergeCell ref="D52:N52"/>
    <mergeCell ref="D53:N53"/>
    <mergeCell ref="G87:J87"/>
    <mergeCell ref="G86:K86"/>
    <mergeCell ref="D18:N18"/>
    <mergeCell ref="D28:N28"/>
    <mergeCell ref="D29:N29"/>
    <mergeCell ref="D22:N22"/>
    <mergeCell ref="D21:N21"/>
    <mergeCell ref="D20:N20"/>
    <mergeCell ref="B78:D78"/>
    <mergeCell ref="M35:N38"/>
    <mergeCell ref="G35:H35"/>
    <mergeCell ref="B55:B61"/>
    <mergeCell ref="D55:N55"/>
    <mergeCell ref="D59:N59"/>
    <mergeCell ref="D56:N56"/>
    <mergeCell ref="D60:N60"/>
    <mergeCell ref="D58:N58"/>
    <mergeCell ref="D61:N61"/>
    <mergeCell ref="G90:J90"/>
    <mergeCell ref="B71:N71"/>
    <mergeCell ref="G88:J88"/>
    <mergeCell ref="D85:N85"/>
    <mergeCell ref="I73:K73"/>
    <mergeCell ref="J78:N78"/>
    <mergeCell ref="B73:D73"/>
    <mergeCell ref="E73:F73"/>
    <mergeCell ref="B85:B91"/>
    <mergeCell ref="G73:H73"/>
    <mergeCell ref="D106:N106"/>
    <mergeCell ref="G89:J89"/>
    <mergeCell ref="M73:N76"/>
    <mergeCell ref="B93:B99"/>
    <mergeCell ref="D99:N99"/>
    <mergeCell ref="D94:N94"/>
    <mergeCell ref="D96:N96"/>
    <mergeCell ref="D97:N97"/>
    <mergeCell ref="D93:N93"/>
    <mergeCell ref="D98:N98"/>
    <mergeCell ref="D64:N64"/>
    <mergeCell ref="D67:N67"/>
    <mergeCell ref="D68:N68"/>
    <mergeCell ref="D69:N69"/>
    <mergeCell ref="B101:B107"/>
    <mergeCell ref="D101:N101"/>
    <mergeCell ref="D102:N102"/>
    <mergeCell ref="D104:N104"/>
    <mergeCell ref="D105:N105"/>
    <mergeCell ref="D107:N107"/>
    <mergeCell ref="B481:B487"/>
    <mergeCell ref="D470:N470"/>
    <mergeCell ref="D471:N471"/>
    <mergeCell ref="D485:N485"/>
    <mergeCell ref="D486:N486"/>
    <mergeCell ref="D487:N487"/>
    <mergeCell ref="B473:B479"/>
    <mergeCell ref="D473:N473"/>
    <mergeCell ref="D474:N474"/>
    <mergeCell ref="D478:N478"/>
    <mergeCell ref="D479:N479"/>
    <mergeCell ref="B131:B137"/>
    <mergeCell ref="D476:N476"/>
    <mergeCell ref="D477:N477"/>
    <mergeCell ref="B465:B471"/>
    <mergeCell ref="D465:N465"/>
    <mergeCell ref="D466:N466"/>
    <mergeCell ref="D468:N468"/>
    <mergeCell ref="M263:N266"/>
    <mergeCell ref="D131:N131"/>
    <mergeCell ref="B123:B129"/>
    <mergeCell ref="D123:N123"/>
    <mergeCell ref="D124:N124"/>
    <mergeCell ref="D126:N126"/>
    <mergeCell ref="D127:N127"/>
    <mergeCell ref="D128:N128"/>
    <mergeCell ref="D129:N129"/>
    <mergeCell ref="D144:N144"/>
    <mergeCell ref="D140:N140"/>
    <mergeCell ref="D142:N142"/>
    <mergeCell ref="D132:N132"/>
    <mergeCell ref="D134:N134"/>
    <mergeCell ref="D135:N135"/>
    <mergeCell ref="D143:N143"/>
    <mergeCell ref="D137:N137"/>
    <mergeCell ref="D481:N481"/>
    <mergeCell ref="D469:N469"/>
    <mergeCell ref="I225:K225"/>
    <mergeCell ref="M225:N228"/>
    <mergeCell ref="D253:N253"/>
    <mergeCell ref="D254:N254"/>
    <mergeCell ref="D281:N281"/>
    <mergeCell ref="D259:N259"/>
    <mergeCell ref="G263:H263"/>
    <mergeCell ref="I263:K263"/>
    <mergeCell ref="B161:B167"/>
    <mergeCell ref="D161:N161"/>
    <mergeCell ref="D162:N162"/>
    <mergeCell ref="D164:N164"/>
    <mergeCell ref="D165:N165"/>
    <mergeCell ref="D166:N166"/>
    <mergeCell ref="D167:N167"/>
    <mergeCell ref="B169:B175"/>
    <mergeCell ref="D169:N169"/>
    <mergeCell ref="D170:N170"/>
    <mergeCell ref="D172:N172"/>
    <mergeCell ref="D173:N173"/>
    <mergeCell ref="D174:N174"/>
    <mergeCell ref="D175:N175"/>
    <mergeCell ref="D213:N213"/>
    <mergeCell ref="B199:B205"/>
    <mergeCell ref="D199:N199"/>
    <mergeCell ref="D200:N200"/>
    <mergeCell ref="D202:N202"/>
    <mergeCell ref="D203:N203"/>
    <mergeCell ref="D204:N204"/>
    <mergeCell ref="D205:N205"/>
    <mergeCell ref="D506:N506"/>
    <mergeCell ref="D507:N507"/>
    <mergeCell ref="D508:N508"/>
    <mergeCell ref="D509:N509"/>
    <mergeCell ref="B519:B525"/>
    <mergeCell ref="D520:N520"/>
    <mergeCell ref="D522:N522"/>
    <mergeCell ref="D517:N517"/>
    <mergeCell ref="D519:N519"/>
    <mergeCell ref="B237:B243"/>
    <mergeCell ref="D237:N237"/>
    <mergeCell ref="D238:N238"/>
    <mergeCell ref="D240:N240"/>
    <mergeCell ref="D241:N241"/>
    <mergeCell ref="D242:N242"/>
    <mergeCell ref="D243:N243"/>
    <mergeCell ref="B245:B251"/>
    <mergeCell ref="D245:N245"/>
    <mergeCell ref="D246:N246"/>
    <mergeCell ref="D248:N248"/>
    <mergeCell ref="D249:N249"/>
    <mergeCell ref="D250:N250"/>
    <mergeCell ref="D251:N251"/>
    <mergeCell ref="B253:B259"/>
    <mergeCell ref="D256:N256"/>
    <mergeCell ref="D257:N257"/>
    <mergeCell ref="D258:N258"/>
    <mergeCell ref="B263:D263"/>
    <mergeCell ref="E263:F263"/>
    <mergeCell ref="B261:N261"/>
    <mergeCell ref="B268:D268"/>
    <mergeCell ref="J268:N268"/>
    <mergeCell ref="B275:B281"/>
    <mergeCell ref="B283:B289"/>
    <mergeCell ref="D276:N276"/>
    <mergeCell ref="D288:N288"/>
    <mergeCell ref="D289:N289"/>
    <mergeCell ref="D275:N275"/>
    <mergeCell ref="D280:N280"/>
    <mergeCell ref="D325:N325"/>
    <mergeCell ref="D326:N326"/>
    <mergeCell ref="D283:N283"/>
    <mergeCell ref="D284:N284"/>
    <mergeCell ref="D286:N286"/>
    <mergeCell ref="D287:N287"/>
    <mergeCell ref="I301:K301"/>
    <mergeCell ref="B301:D301"/>
    <mergeCell ref="E301:F301"/>
    <mergeCell ref="D321:N321"/>
    <mergeCell ref="B299:N299"/>
    <mergeCell ref="B291:B297"/>
    <mergeCell ref="D291:N291"/>
    <mergeCell ref="D292:N292"/>
    <mergeCell ref="D297:N297"/>
    <mergeCell ref="D316:N316"/>
    <mergeCell ref="D296:N296"/>
    <mergeCell ref="B306:D306"/>
    <mergeCell ref="D294:N294"/>
    <mergeCell ref="D295:N295"/>
    <mergeCell ref="D562:N562"/>
    <mergeCell ref="D549:N549"/>
    <mergeCell ref="D555:N555"/>
    <mergeCell ref="D546:N546"/>
    <mergeCell ref="D547:N547"/>
    <mergeCell ref="D560:N560"/>
    <mergeCell ref="D553:N553"/>
    <mergeCell ref="E529:F529"/>
    <mergeCell ref="G529:H529"/>
    <mergeCell ref="I529:K529"/>
    <mergeCell ref="M529:N532"/>
    <mergeCell ref="D523:N523"/>
    <mergeCell ref="D524:N524"/>
    <mergeCell ref="B534:D534"/>
    <mergeCell ref="J534:N534"/>
    <mergeCell ref="D525:N525"/>
    <mergeCell ref="B511:B517"/>
    <mergeCell ref="B527:N527"/>
    <mergeCell ref="B529:D529"/>
    <mergeCell ref="D511:N511"/>
    <mergeCell ref="D512:N512"/>
    <mergeCell ref="D514:N514"/>
    <mergeCell ref="D515:N515"/>
    <mergeCell ref="D333:N333"/>
    <mergeCell ref="D334:N334"/>
    <mergeCell ref="D516:N516"/>
    <mergeCell ref="G339:H339"/>
    <mergeCell ref="I491:K491"/>
    <mergeCell ref="B496:D496"/>
    <mergeCell ref="B503:B509"/>
    <mergeCell ref="D503:N503"/>
    <mergeCell ref="D504:N504"/>
    <mergeCell ref="I339:K339"/>
    <mergeCell ref="B35:D35"/>
    <mergeCell ref="B109:N109"/>
    <mergeCell ref="B111:D111"/>
    <mergeCell ref="E111:F111"/>
    <mergeCell ref="G111:H111"/>
    <mergeCell ref="I111:K111"/>
    <mergeCell ref="M111:N114"/>
    <mergeCell ref="B63:B69"/>
    <mergeCell ref="D63:N63"/>
    <mergeCell ref="D66:N66"/>
    <mergeCell ref="J496:N496"/>
    <mergeCell ref="B2:D2"/>
    <mergeCell ref="J2:N2"/>
    <mergeCell ref="B40:D40"/>
    <mergeCell ref="J40:N40"/>
    <mergeCell ref="D14:N14"/>
    <mergeCell ref="D15:N15"/>
    <mergeCell ref="D25:N25"/>
    <mergeCell ref="D26:N26"/>
    <mergeCell ref="E35:F35"/>
    <mergeCell ref="D544:N544"/>
    <mergeCell ref="M339:N342"/>
    <mergeCell ref="E567:F567"/>
    <mergeCell ref="G567:H567"/>
    <mergeCell ref="I567:K567"/>
    <mergeCell ref="D554:N554"/>
    <mergeCell ref="B565:N565"/>
    <mergeCell ref="B557:B563"/>
    <mergeCell ref="D557:N557"/>
    <mergeCell ref="B339:D339"/>
    <mergeCell ref="B187:D187"/>
    <mergeCell ref="B116:D116"/>
    <mergeCell ref="J116:N116"/>
    <mergeCell ref="B154:D154"/>
    <mergeCell ref="J154:N154"/>
    <mergeCell ref="B147:N147"/>
    <mergeCell ref="B139:B145"/>
    <mergeCell ref="D139:N139"/>
    <mergeCell ref="G149:H149"/>
    <mergeCell ref="D136:N136"/>
    <mergeCell ref="D221:N221"/>
    <mergeCell ref="D145:N145"/>
    <mergeCell ref="M187:N190"/>
    <mergeCell ref="G187:H187"/>
    <mergeCell ref="I187:K187"/>
    <mergeCell ref="D183:N183"/>
    <mergeCell ref="D178:N178"/>
    <mergeCell ref="D180:N180"/>
    <mergeCell ref="B149:D149"/>
    <mergeCell ref="E149:F149"/>
    <mergeCell ref="I149:K149"/>
    <mergeCell ref="M149:N152"/>
    <mergeCell ref="E187:F187"/>
    <mergeCell ref="B223:N223"/>
    <mergeCell ref="B207:B213"/>
    <mergeCell ref="D207:N207"/>
    <mergeCell ref="D208:N208"/>
    <mergeCell ref="D210:N210"/>
    <mergeCell ref="B215:B221"/>
    <mergeCell ref="D215:N215"/>
    <mergeCell ref="D335:N335"/>
    <mergeCell ref="D327:N327"/>
    <mergeCell ref="B313:B319"/>
    <mergeCell ref="D313:N313"/>
    <mergeCell ref="B321:B327"/>
    <mergeCell ref="E339:F339"/>
    <mergeCell ref="B329:B335"/>
    <mergeCell ref="D329:N329"/>
    <mergeCell ref="D330:N330"/>
    <mergeCell ref="B337:N337"/>
    <mergeCell ref="B177:B183"/>
    <mergeCell ref="D177:N177"/>
    <mergeCell ref="D181:N181"/>
    <mergeCell ref="D182:N182"/>
    <mergeCell ref="B185:N185"/>
    <mergeCell ref="B230:D230"/>
    <mergeCell ref="J230:N230"/>
    <mergeCell ref="B192:D192"/>
    <mergeCell ref="J192:N192"/>
    <mergeCell ref="E225:F225"/>
    <mergeCell ref="D216:N216"/>
    <mergeCell ref="D278:N278"/>
    <mergeCell ref="D279:N279"/>
    <mergeCell ref="D211:N211"/>
    <mergeCell ref="D212:N212"/>
    <mergeCell ref="B225:D225"/>
    <mergeCell ref="G225:H225"/>
    <mergeCell ref="D218:N218"/>
    <mergeCell ref="D219:N219"/>
    <mergeCell ref="D220:N220"/>
    <mergeCell ref="B367:B373"/>
    <mergeCell ref="D367:N367"/>
    <mergeCell ref="D368:N368"/>
    <mergeCell ref="D482:N482"/>
    <mergeCell ref="D410:N410"/>
    <mergeCell ref="D411:N411"/>
    <mergeCell ref="B382:D382"/>
    <mergeCell ref="J382:N382"/>
    <mergeCell ref="B389:B395"/>
    <mergeCell ref="D389:N389"/>
    <mergeCell ref="B489:N489"/>
    <mergeCell ref="B491:D491"/>
    <mergeCell ref="E491:F491"/>
    <mergeCell ref="G491:H491"/>
    <mergeCell ref="M491:N494"/>
    <mergeCell ref="B344:D344"/>
    <mergeCell ref="J344:N344"/>
    <mergeCell ref="B359:B365"/>
    <mergeCell ref="B351:B357"/>
    <mergeCell ref="D351:N351"/>
    <mergeCell ref="M301:N304"/>
    <mergeCell ref="J306:N306"/>
    <mergeCell ref="D314:N314"/>
    <mergeCell ref="D332:N332"/>
    <mergeCell ref="D317:N317"/>
    <mergeCell ref="D318:N318"/>
    <mergeCell ref="D319:N319"/>
    <mergeCell ref="D322:N322"/>
    <mergeCell ref="D324:N324"/>
    <mergeCell ref="G301:H301"/>
    <mergeCell ref="D542:N542"/>
    <mergeCell ref="B541:B547"/>
    <mergeCell ref="B567:D567"/>
    <mergeCell ref="D563:N563"/>
    <mergeCell ref="D558:N558"/>
    <mergeCell ref="D561:N561"/>
    <mergeCell ref="B549:B555"/>
    <mergeCell ref="D550:N550"/>
    <mergeCell ref="D552:N552"/>
    <mergeCell ref="D545:N545"/>
    <mergeCell ref="D352:N352"/>
    <mergeCell ref="D354:N354"/>
    <mergeCell ref="D355:N355"/>
    <mergeCell ref="D356:N356"/>
    <mergeCell ref="D357:N357"/>
    <mergeCell ref="D359:N359"/>
    <mergeCell ref="D360:N360"/>
    <mergeCell ref="D362:N362"/>
    <mergeCell ref="D363:N363"/>
    <mergeCell ref="D405:N405"/>
    <mergeCell ref="D406:N406"/>
    <mergeCell ref="B397:B403"/>
    <mergeCell ref="D397:N397"/>
    <mergeCell ref="D400:N400"/>
    <mergeCell ref="D403:N403"/>
    <mergeCell ref="D390:N390"/>
    <mergeCell ref="D364:N364"/>
    <mergeCell ref="D373:N373"/>
    <mergeCell ref="D370:N370"/>
    <mergeCell ref="D371:N371"/>
    <mergeCell ref="D372:N372"/>
    <mergeCell ref="D365:N365"/>
    <mergeCell ref="I377:K377"/>
    <mergeCell ref="M377:N380"/>
    <mergeCell ref="D398:N398"/>
    <mergeCell ref="B405:B411"/>
    <mergeCell ref="D392:N392"/>
    <mergeCell ref="D393:N393"/>
    <mergeCell ref="D430:N430"/>
    <mergeCell ref="B413:N413"/>
    <mergeCell ref="D409:N409"/>
    <mergeCell ref="B415:D415"/>
    <mergeCell ref="B375:N375"/>
    <mergeCell ref="D394:N394"/>
    <mergeCell ref="D395:N395"/>
    <mergeCell ref="B377:D377"/>
    <mergeCell ref="E377:F377"/>
    <mergeCell ref="G377:H377"/>
    <mergeCell ref="D428:N428"/>
    <mergeCell ref="D431:N431"/>
    <mergeCell ref="D432:N432"/>
    <mergeCell ref="D433:N433"/>
    <mergeCell ref="D408:N408"/>
    <mergeCell ref="D401:N401"/>
    <mergeCell ref="D402:N402"/>
    <mergeCell ref="B420:D420"/>
    <mergeCell ref="J420:N420"/>
    <mergeCell ref="B427:B433"/>
    <mergeCell ref="D435:N435"/>
    <mergeCell ref="D436:N436"/>
    <mergeCell ref="B435:B441"/>
    <mergeCell ref="D447:N447"/>
    <mergeCell ref="E415:F415"/>
    <mergeCell ref="G415:H415"/>
    <mergeCell ref="M415:N418"/>
    <mergeCell ref="I415:K415"/>
    <mergeCell ref="D443:N443"/>
    <mergeCell ref="D427:N427"/>
    <mergeCell ref="D448:N448"/>
    <mergeCell ref="D438:N438"/>
    <mergeCell ref="D444:N444"/>
    <mergeCell ref="B443:B449"/>
    <mergeCell ref="D441:N441"/>
    <mergeCell ref="D446:N446"/>
    <mergeCell ref="D449:N449"/>
    <mergeCell ref="D440:N440"/>
    <mergeCell ref="D439:N439"/>
    <mergeCell ref="E453:F453"/>
    <mergeCell ref="G453:H453"/>
    <mergeCell ref="I453:K453"/>
    <mergeCell ref="M453:N456"/>
    <mergeCell ref="D579:N579"/>
    <mergeCell ref="B458:D458"/>
    <mergeCell ref="J458:N458"/>
    <mergeCell ref="D484:N484"/>
    <mergeCell ref="M567:N570"/>
    <mergeCell ref="D541:N541"/>
    <mergeCell ref="B572:D572"/>
    <mergeCell ref="D583:N583"/>
    <mergeCell ref="D582:N582"/>
    <mergeCell ref="J572:N572"/>
    <mergeCell ref="B605:D605"/>
    <mergeCell ref="D587:N587"/>
    <mergeCell ref="D593:N593"/>
    <mergeCell ref="D588:N588"/>
    <mergeCell ref="B603:N603"/>
    <mergeCell ref="D592:N592"/>
    <mergeCell ref="D591:N591"/>
    <mergeCell ref="E605:F605"/>
    <mergeCell ref="D596:N596"/>
    <mergeCell ref="G605:H605"/>
    <mergeCell ref="I605:K605"/>
    <mergeCell ref="D580:N580"/>
    <mergeCell ref="D598:N598"/>
    <mergeCell ref="D584:N584"/>
    <mergeCell ref="D585:N585"/>
    <mergeCell ref="D590:N590"/>
    <mergeCell ref="B451:N451"/>
    <mergeCell ref="B453:D453"/>
    <mergeCell ref="B579:B585"/>
    <mergeCell ref="M605:N608"/>
    <mergeCell ref="B587:B593"/>
    <mergeCell ref="B595:B601"/>
    <mergeCell ref="D595:N595"/>
    <mergeCell ref="D601:N601"/>
    <mergeCell ref="D599:N599"/>
    <mergeCell ref="D600:N600"/>
  </mergeCells>
  <phoneticPr fontId="3" type="noConversion"/>
  <printOptions horizontalCentered="1"/>
  <pageMargins left="0.11811023622047245" right="0.28999999999999998" top="3.937007874015748E-2" bottom="0.11811023622047245" header="3.937007874015748E-2" footer="3.937007874015748E-2"/>
  <pageSetup paperSize="9" scale="99" orientation="portrait" horizontalDpi="300" verticalDpi="300" r:id="rId1"/>
  <headerFooter alignWithMargins="0"/>
  <rowBreaks count="15" manualBreakCount="15">
    <brk id="38" max="16383" man="1"/>
    <brk id="76" max="16383" man="1"/>
    <brk id="114" max="16383" man="1"/>
    <brk id="152" max="16383" man="1"/>
    <brk id="190" max="16383" man="1"/>
    <brk id="228" max="16383" man="1"/>
    <brk id="266" max="16383" man="1"/>
    <brk id="304" max="16383" man="1"/>
    <brk id="342" max="16383" man="1"/>
    <brk id="380" max="16383" man="1"/>
    <brk id="418" max="16383" man="1"/>
    <brk id="456" max="16383" man="1"/>
    <brk id="494" max="16383" man="1"/>
    <brk id="532" max="16383" man="1"/>
    <brk id="57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12</vt:i4>
      </vt:variant>
    </vt:vector>
  </HeadingPairs>
  <TitlesOfParts>
    <vt:vector size="62" baseType="lpstr">
      <vt:lpstr>اسماء المكاتب </vt:lpstr>
      <vt:lpstr>يناير</vt:lpstr>
      <vt:lpstr>ش1</vt:lpstr>
      <vt:lpstr>ع1</vt:lpstr>
      <vt:lpstr>فبراير</vt:lpstr>
      <vt:lpstr>ش2</vt:lpstr>
      <vt:lpstr>ع2</vt:lpstr>
      <vt:lpstr>مارس</vt:lpstr>
      <vt:lpstr>ش3</vt:lpstr>
      <vt:lpstr>ع3</vt:lpstr>
      <vt:lpstr>إبريل</vt:lpstr>
      <vt:lpstr>ش4</vt:lpstr>
      <vt:lpstr>ع4</vt:lpstr>
      <vt:lpstr>مايو</vt:lpstr>
      <vt:lpstr>ش5</vt:lpstr>
      <vt:lpstr>ع5</vt:lpstr>
      <vt:lpstr>يونيو</vt:lpstr>
      <vt:lpstr>ش6</vt:lpstr>
      <vt:lpstr>ع6</vt:lpstr>
      <vt:lpstr>يوليو</vt:lpstr>
      <vt:lpstr>ش7</vt:lpstr>
      <vt:lpstr>ع7</vt:lpstr>
      <vt:lpstr>أغسطس</vt:lpstr>
      <vt:lpstr>ش8</vt:lpstr>
      <vt:lpstr>ع8</vt:lpstr>
      <vt:lpstr>سبتمبر</vt:lpstr>
      <vt:lpstr>ش9</vt:lpstr>
      <vt:lpstr>ع9</vt:lpstr>
      <vt:lpstr>أكتوبر</vt:lpstr>
      <vt:lpstr>ش10</vt:lpstr>
      <vt:lpstr>ع10</vt:lpstr>
      <vt:lpstr>نوفمبر</vt:lpstr>
      <vt:lpstr>ش11</vt:lpstr>
      <vt:lpstr>ع11</vt:lpstr>
      <vt:lpstr>ديسمبر</vt:lpstr>
      <vt:lpstr>ش12</vt:lpstr>
      <vt:lpstr>ع12</vt:lpstr>
      <vt:lpstr>المدة الاولى</vt:lpstr>
      <vt:lpstr>م1</vt:lpstr>
      <vt:lpstr>ع(م1)</vt:lpstr>
      <vt:lpstr>المدة الثانية</vt:lpstr>
      <vt:lpstr>م2</vt:lpstr>
      <vt:lpstr>ع(م2)</vt:lpstr>
      <vt:lpstr>المدة الثالثة</vt:lpstr>
      <vt:lpstr>م3</vt:lpstr>
      <vt:lpstr>ع(م3)</vt:lpstr>
      <vt:lpstr>المدة الرايعة</vt:lpstr>
      <vt:lpstr>م4</vt:lpstr>
      <vt:lpstr>ع(م4)</vt:lpstr>
      <vt:lpstr>صفحة 11</vt:lpstr>
      <vt:lpstr>إبريل!Print_Area</vt:lpstr>
      <vt:lpstr>'اسماء المكاتب '!Print_Area</vt:lpstr>
      <vt:lpstr>أغسطس!Print_Area</vt:lpstr>
      <vt:lpstr>أكتوبر!Print_Area</vt:lpstr>
      <vt:lpstr>ديسمبر!Print_Area</vt:lpstr>
      <vt:lpstr>سبتمبر!Print_Area</vt:lpstr>
      <vt:lpstr>'صفحة 11'!Print_Area</vt:lpstr>
      <vt:lpstr>مارس!Print_Area</vt:lpstr>
      <vt:lpstr>مايو!Print_Area</vt:lpstr>
      <vt:lpstr>نوفمبر!Print_Area</vt:lpstr>
      <vt:lpstr>يوليو!Print_Area</vt:lpstr>
      <vt:lpstr>يونيو!Print_Area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مكتب مالية تعز - إدارة الحساب الختامي</dc:creator>
  <cp:lastModifiedBy>..</cp:lastModifiedBy>
  <cp:lastPrinted>2014-02-25T14:52:28Z</cp:lastPrinted>
  <dcterms:created xsi:type="dcterms:W3CDTF">2010-01-30T09:28:40Z</dcterms:created>
  <dcterms:modified xsi:type="dcterms:W3CDTF">2025-07-14T21:35:52Z</dcterms:modified>
</cp:coreProperties>
</file>