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olutionsHypothesisTesting" sheetId="1" r:id="rId1"/>
  </sheets>
  <calcPr calcId="124519"/>
</workbook>
</file>

<file path=xl/calcChain.xml><?xml version="1.0" encoding="utf-8"?>
<calcChain xmlns="http://schemas.openxmlformats.org/spreadsheetml/2006/main">
  <c r="C115" i="1"/>
  <c r="C114"/>
  <c r="B141"/>
  <c r="B109"/>
  <c r="B108"/>
  <c r="B18"/>
  <c r="B17"/>
  <c r="B14"/>
  <c r="B13"/>
  <c r="B140"/>
  <c r="B138"/>
  <c r="B139" s="1"/>
  <c r="F128"/>
  <c r="B125"/>
  <c r="H74" l="1"/>
  <c r="G74"/>
  <c r="H75"/>
  <c r="G75"/>
  <c r="H73"/>
  <c r="B104"/>
  <c r="B106" s="1"/>
  <c r="B74"/>
  <c r="A74" s="1"/>
  <c r="A75" s="1"/>
  <c r="B66"/>
  <c r="A66"/>
  <c r="B56"/>
  <c r="B57" s="1"/>
  <c r="B58" s="1"/>
  <c r="B47"/>
  <c r="B48" s="1"/>
  <c r="B49" s="1"/>
  <c r="B15"/>
  <c r="B75" l="1"/>
</calcChain>
</file>

<file path=xl/sharedStrings.xml><?xml version="1.0" encoding="utf-8"?>
<sst xmlns="http://schemas.openxmlformats.org/spreadsheetml/2006/main" count="121" uniqueCount="111">
  <si>
    <t>I. I have a population distribution of scores of all the students in the Maths Olympiad.</t>
  </si>
  <si>
    <t>Histogram: Mean score = 37.72; Std Dev = 16.04; N = population size = 10000. The</t>
  </si>
  <si>
    <t>distribution is a right skewed distribution.</t>
  </si>
  <si>
    <t>that his students have an average score of 40. How do we determine whether we</t>
  </si>
  <si>
    <t>should send our child for this tuition? And how good is an average of 40?</t>
  </si>
  <si>
    <t>Discussed in class</t>
  </si>
  <si>
    <t>popln size = 10000</t>
  </si>
  <si>
    <t>mean</t>
  </si>
  <si>
    <t>se</t>
  </si>
  <si>
    <t>We'll take a sampling distribution of size 40. The sampling distribution will be normal with mean = 37.2 and std error = 16.04/(40)^.5</t>
  </si>
  <si>
    <t>P(Aver. Sample score &gt; = 40)</t>
  </si>
  <si>
    <t>P(Aver. Sample score &lt; = 40)</t>
  </si>
  <si>
    <t>So we retain the null. A sample average of 40 is not significantly higher than other scores.</t>
  </si>
  <si>
    <t>II. A marketing manager has to decide whether to launch a product or not. Product will be</t>
  </si>
  <si>
    <t>launched if the company gets a market share of 15% or more. Product will not be</t>
  </si>
  <si>
    <t>launched if company gets a market share of less than 15%.</t>
  </si>
  <si>
    <t>Find H0 and HA.</t>
  </si>
  <si>
    <t>H0: Market share &lt;15%</t>
  </si>
  <si>
    <t>HA: Market Share &gt; = 15%</t>
  </si>
  <si>
    <t>III. There is a learning function happening. The average engagement score of the audience</t>
  </si>
  <si>
    <t>is 7.47 and standard dev. is 2.1. We want to contemplate if the engagement score of the</t>
  </si>
  <si>
    <t>What will be the null and alternate hypothesis here?</t>
  </si>
  <si>
    <t>We took a sample of 30 students and introduced the lesson of songs to them and</t>
  </si>
  <si>
    <t>observed the engagement score has increased to 8.3 Now we need to determine if the</t>
  </si>
  <si>
    <t>sample average of 8.3 is significantly different from population average or not?</t>
  </si>
  <si>
    <t>What is the probability of randomly selecting a sample of size 50 with a mean of 8.3</t>
  </si>
  <si>
    <t>from this population?</t>
  </si>
  <si>
    <t>Popln mean</t>
  </si>
  <si>
    <t>Popln std dev</t>
  </si>
  <si>
    <t>Sampling distribution will be a t- distribution with dof = 29</t>
  </si>
  <si>
    <t>Sample size = 30</t>
  </si>
  <si>
    <t>SE</t>
  </si>
  <si>
    <t>For sample size 50</t>
  </si>
  <si>
    <t>We retain the null at 1%</t>
  </si>
  <si>
    <t>We reject the null at 5%</t>
  </si>
  <si>
    <t>We reject the null at 1%</t>
  </si>
  <si>
    <t>left tail prob.</t>
  </si>
  <si>
    <t>rt tail prob</t>
  </si>
  <si>
    <t>right tail prob</t>
  </si>
  <si>
    <t>As the sample size increases, SE decreases and hence higher the prob. of rejection of null</t>
  </si>
  <si>
    <t>IV. Find the 95% of confidence interval of a normal distribution with mean = 50 and std dev</t>
  </si>
  <si>
    <t>= 10, for a 2-tail test.</t>
  </si>
  <si>
    <t>V. Find the 95%, 99%, 99.9% confidence interval for a sampling distribution of size 20 with</t>
  </si>
  <si>
    <t>population mean = 50 and standard deviation = 10.</t>
  </si>
  <si>
    <t>Also find for sample size = 100.</t>
  </si>
  <si>
    <t>VIII. The H0, HA, Type 1 error and Type 2 error for following hypothesis</t>
  </si>
  <si>
    <t>a. Adding fluoride to toothpaste protects against cavities</t>
  </si>
  <si>
    <t>b. A patient’s symptoms improve after treatment A more rapidly than after placebo</t>
  </si>
  <si>
    <t>treatment.</t>
  </si>
  <si>
    <t>IX. Beak width of finches has increased. We need to determine if it is due to evolution or</t>
  </si>
  <si>
    <t>randomly. Population average of beak width = 6.07 mm</t>
  </si>
  <si>
    <t>Do finches today have different-sized beaks than before? We have a sample of 30 beak</t>
  </si>
  <si>
    <t>widths. Average = 6.47 and sample std dev = .4</t>
  </si>
  <si>
    <t>Hint: If standard dev. of population is not given, then we use sample std dev.</t>
  </si>
  <si>
    <t>For sample size 20</t>
  </si>
  <si>
    <t>95% CI</t>
  </si>
  <si>
    <t>H0: Adding fluoride does not protect against cavities</t>
  </si>
  <si>
    <t>HA: Adding fuoride helps protect</t>
  </si>
  <si>
    <t>Type 1: Adding fuoride does not protect cavities, but we add it in tooth paste</t>
  </si>
  <si>
    <t>Type 2: Adding fluoride protects cavities, but we don't add it in tooth paste</t>
  </si>
  <si>
    <t>H0: Patient's syptoms don't improve after treatment A when compared than after placebo</t>
  </si>
  <si>
    <t>HA: Patient's symptoms improve after treatment A</t>
  </si>
  <si>
    <t>We need to find where does the sampling average of 6.47 lie on the sampling distribution</t>
  </si>
  <si>
    <t>H0: Beak size has not increased</t>
  </si>
  <si>
    <t>HA: Beak size has increased</t>
  </si>
  <si>
    <t>SD</t>
  </si>
  <si>
    <t>We reject the H0</t>
  </si>
  <si>
    <t>Hence beak size of finches has increased due to evolution</t>
  </si>
  <si>
    <t>t-values</t>
  </si>
  <si>
    <t>x-values</t>
  </si>
  <si>
    <t>For sample size 100</t>
  </si>
  <si>
    <t xml:space="preserve">X. </t>
  </si>
  <si>
    <t>A consumer advocate wants to test the null hypothesis that the average amount filed by the machine into the bottle is at least 2,000 cm3.</t>
  </si>
  <si>
    <t xml:space="preserve">A random sample of 40 bottles coming out of the machine was selected and the exact content of the selected bottles are recorded. </t>
  </si>
  <si>
    <t>The sample mean was 1,999.6 cm3. The population standard deviation is known from the past experience to be 1.30 cm3. </t>
  </si>
  <si>
    <t>H0: Sample Mean &gt; = 2000 cu. Cm</t>
  </si>
  <si>
    <t>HA: sample Mean &lt; 2000</t>
  </si>
  <si>
    <t>As per CLT sampling distribution will be normal with mean = 2000 and se = 1.3/(n)^.5</t>
  </si>
  <si>
    <t>Population Mean</t>
  </si>
  <si>
    <t>Prob. of finding a sample with mean &lt;= 1999.6</t>
  </si>
  <si>
    <t>The prob is less than 5% so we reject the null</t>
  </si>
  <si>
    <t>Sample mean is less than 2000</t>
  </si>
  <si>
    <t>Hence the average amount filled by machine is &lt; 2000 at 97.5% confidence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</si>
  <si>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</si>
  <si>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</si>
  <si>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>Sampling distribution is a t-distribution since sample size &lt; 30</t>
  </si>
  <si>
    <t>prob.</t>
  </si>
  <si>
    <t>So we retain the null</t>
  </si>
  <si>
    <t>Sample mean &gt; = 2000</t>
  </si>
  <si>
    <t>Hence average amount filled by the machine into the bottle is atleast 2000</t>
  </si>
  <si>
    <t>b. If there is a difference in the two test results, explain the reason for the difference.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</si>
  <si>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</si>
  <si>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</si>
  <si>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 xml:space="preserve">between the sample mean and population mean becomes statistically significant. </t>
  </si>
  <si>
    <t>35 of these children have taken tuitions from very famous Mr. Ramesh and he claims</t>
  </si>
  <si>
    <t xml:space="preserve">If we increase to sample size to 500, SE = </t>
  </si>
  <si>
    <t>P(Ave. Sample Score&gt;=40)</t>
  </si>
  <si>
    <t xml:space="preserve"> We reject the nulll hyp</t>
  </si>
  <si>
    <t>z</t>
  </si>
  <si>
    <t>We make a sampling distribution. Sampling distribution follows normal-distribution</t>
  </si>
  <si>
    <t>P(Right tail)</t>
  </si>
  <si>
    <t>P(2 tail)</t>
  </si>
  <si>
    <t>z*</t>
  </si>
  <si>
    <t>6.47+z*SE</t>
  </si>
  <si>
    <t>6.47-z*SE</t>
  </si>
  <si>
    <t>95% Confidence Interval for the new beak width</t>
  </si>
  <si>
    <t>audience will change after we introduce a lesson of songs.</t>
  </si>
  <si>
    <t>H0: After the introduction of lesson of songs, the score will remain same; sample aver 8.3  = popln mean 7.47</t>
  </si>
  <si>
    <t>HA: The score will increase significantly after introduction of lesson of song; sample mean 8.3 != popln mean 7.4</t>
  </si>
  <si>
    <t>We reject the null at 5% (in 2-tail test it should be smaller than 2.5%)</t>
  </si>
  <si>
    <t>xbar &gt; mu or xbar &lt; mu; i.e xbar = mu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</si>
</sst>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9"/>
      <color theme="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0"/>
  <sheetViews>
    <sheetView tabSelected="1" topLeftCell="A33" workbookViewId="0">
      <selection activeCell="A43" sqref="A43"/>
    </sheetView>
  </sheetViews>
  <sheetFormatPr defaultRowHeight="15"/>
  <cols>
    <col min="1" max="1" width="45.42578125" customWidth="1"/>
    <col min="2" max="2" width="12" bestFit="1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94</v>
      </c>
    </row>
    <row r="5" spans="1:2">
      <c r="A5" s="1" t="s">
        <v>3</v>
      </c>
    </row>
    <row r="6" spans="1:2">
      <c r="A6" s="1" t="s">
        <v>4</v>
      </c>
    </row>
    <row r="8" spans="1:2">
      <c r="A8" s="2" t="s">
        <v>5</v>
      </c>
    </row>
    <row r="9" spans="1:2">
      <c r="A9" s="3" t="s">
        <v>9</v>
      </c>
    </row>
    <row r="10" spans="1:2">
      <c r="A10" s="3" t="s">
        <v>6</v>
      </c>
    </row>
    <row r="12" spans="1:2">
      <c r="A12" s="2" t="s">
        <v>7</v>
      </c>
      <c r="B12" s="2">
        <v>37.72</v>
      </c>
    </row>
    <row r="13" spans="1:2">
      <c r="A13" s="2" t="s">
        <v>8</v>
      </c>
      <c r="B13" s="2">
        <f>16.04/(35)^0.5</f>
        <v>2.7112548491690811</v>
      </c>
    </row>
    <row r="14" spans="1:2">
      <c r="A14" s="2" t="s">
        <v>11</v>
      </c>
      <c r="B14" s="2">
        <f>NORMDIST(40,B12,B13,1)</f>
        <v>0.79980895178208689</v>
      </c>
    </row>
    <row r="15" spans="1:2">
      <c r="A15" s="2" t="s">
        <v>10</v>
      </c>
      <c r="B15" s="2">
        <f>1-B14</f>
        <v>0.20019104821791311</v>
      </c>
    </row>
    <row r="16" spans="1:2">
      <c r="A16" s="2" t="s">
        <v>12</v>
      </c>
      <c r="B16" s="2"/>
    </row>
    <row r="17" spans="1:3">
      <c r="A17" s="2" t="s">
        <v>95</v>
      </c>
      <c r="B17" s="2">
        <f>16.04/(500^0.5)</f>
        <v>0.71733060718193242</v>
      </c>
    </row>
    <row r="18" spans="1:3">
      <c r="A18" s="2" t="s">
        <v>96</v>
      </c>
      <c r="B18" s="2">
        <f>1-NORMDIST(40,B12,B17,1)</f>
        <v>7.4032187310590913E-4</v>
      </c>
      <c r="C18" s="2" t="s">
        <v>97</v>
      </c>
    </row>
    <row r="19" spans="1:3">
      <c r="A19" s="2"/>
      <c r="B19" s="2"/>
      <c r="C19" s="2"/>
    </row>
    <row r="20" spans="1:3">
      <c r="A20" s="1" t="s">
        <v>13</v>
      </c>
    </row>
    <row r="21" spans="1:3">
      <c r="A21" s="1" t="s">
        <v>14</v>
      </c>
    </row>
    <row r="22" spans="1:3">
      <c r="A22" s="1" t="s">
        <v>15</v>
      </c>
    </row>
    <row r="23" spans="1:3">
      <c r="A23" s="1" t="s">
        <v>16</v>
      </c>
    </row>
    <row r="24" spans="1:3">
      <c r="A24" s="3" t="s">
        <v>17</v>
      </c>
    </row>
    <row r="25" spans="1:3">
      <c r="A25" s="3" t="s">
        <v>18</v>
      </c>
    </row>
    <row r="27" spans="1:3">
      <c r="A27" s="1" t="s">
        <v>19</v>
      </c>
    </row>
    <row r="28" spans="1:3">
      <c r="A28" s="1" t="s">
        <v>20</v>
      </c>
    </row>
    <row r="29" spans="1:3">
      <c r="A29" s="1" t="s">
        <v>106</v>
      </c>
    </row>
    <row r="30" spans="1:3">
      <c r="A30" s="1" t="s">
        <v>21</v>
      </c>
    </row>
    <row r="31" spans="1:3">
      <c r="A31" s="1" t="s">
        <v>22</v>
      </c>
    </row>
    <row r="32" spans="1:3">
      <c r="A32" s="1" t="s">
        <v>23</v>
      </c>
    </row>
    <row r="33" spans="1:4">
      <c r="A33" s="1" t="s">
        <v>24</v>
      </c>
    </row>
    <row r="34" spans="1:4">
      <c r="A34" s="1" t="s">
        <v>25</v>
      </c>
    </row>
    <row r="35" spans="1:4">
      <c r="A35" s="1" t="s">
        <v>26</v>
      </c>
    </row>
    <row r="37" spans="1:4">
      <c r="A37" s="2" t="s">
        <v>27</v>
      </c>
      <c r="B37" s="2">
        <v>7.47</v>
      </c>
    </row>
    <row r="38" spans="1:4">
      <c r="A38" s="3" t="s">
        <v>28</v>
      </c>
      <c r="B38" s="2">
        <v>2.1</v>
      </c>
    </row>
    <row r="39" spans="1:4">
      <c r="A39" s="2"/>
      <c r="B39" s="2"/>
    </row>
    <row r="40" spans="1:4">
      <c r="A40" s="2" t="s">
        <v>107</v>
      </c>
      <c r="B40" s="2"/>
    </row>
    <row r="41" spans="1:4">
      <c r="A41" s="2" t="s">
        <v>108</v>
      </c>
      <c r="B41" s="2"/>
      <c r="C41" s="2"/>
      <c r="D41" s="2"/>
    </row>
    <row r="42" spans="1:4">
      <c r="A42" s="2" t="s">
        <v>110</v>
      </c>
      <c r="B42" s="2"/>
      <c r="C42" s="2"/>
      <c r="D42" s="2"/>
    </row>
    <row r="43" spans="1:4">
      <c r="A43" s="2"/>
      <c r="B43" s="2"/>
      <c r="C43" s="2"/>
      <c r="D43" s="2"/>
    </row>
    <row r="44" spans="1:4">
      <c r="A44" s="2" t="s">
        <v>30</v>
      </c>
      <c r="B44" s="2"/>
      <c r="C44" s="2"/>
      <c r="D44" s="2"/>
    </row>
    <row r="45" spans="1:4">
      <c r="A45" s="2" t="s">
        <v>29</v>
      </c>
      <c r="B45" s="2"/>
      <c r="C45" s="2"/>
      <c r="D45" s="2"/>
    </row>
    <row r="46" spans="1:4">
      <c r="A46" s="2"/>
      <c r="B46" s="2"/>
      <c r="C46" s="2"/>
      <c r="D46" s="2"/>
    </row>
    <row r="47" spans="1:4">
      <c r="A47" s="2" t="s">
        <v>31</v>
      </c>
      <c r="B47" s="2">
        <f>B38/(30)^0.5</f>
        <v>0.38340579025361632</v>
      </c>
      <c r="C47" s="2"/>
      <c r="D47" s="2"/>
    </row>
    <row r="48" spans="1:4">
      <c r="A48" s="2" t="s">
        <v>98</v>
      </c>
      <c r="B48" s="2">
        <f xml:space="preserve"> (8.3-7.47)/B47</f>
        <v>2.1648082034728016</v>
      </c>
      <c r="C48" s="2"/>
      <c r="D48" s="2"/>
    </row>
    <row r="49" spans="1:4">
      <c r="A49" s="2" t="s">
        <v>38</v>
      </c>
      <c r="B49" s="2">
        <f>1-NORMSDIST(B48)</f>
        <v>1.5201188163659118E-2</v>
      </c>
      <c r="C49" s="2"/>
      <c r="D49" s="2"/>
    </row>
    <row r="50" spans="1:4">
      <c r="A50" s="2" t="s">
        <v>109</v>
      </c>
      <c r="B50" s="2"/>
      <c r="C50" s="2"/>
      <c r="D50" s="2"/>
    </row>
    <row r="51" spans="1:4">
      <c r="A51" s="2" t="s">
        <v>33</v>
      </c>
      <c r="B51" s="2"/>
      <c r="C51" s="2"/>
      <c r="D51" s="2"/>
    </row>
    <row r="52" spans="1:4">
      <c r="A52" s="2"/>
      <c r="B52" s="2"/>
      <c r="C52" s="2"/>
      <c r="D52" s="2"/>
    </row>
    <row r="53" spans="1:4">
      <c r="A53" s="4" t="s">
        <v>32</v>
      </c>
      <c r="B53" s="2"/>
      <c r="C53" s="2"/>
      <c r="D53" s="2"/>
    </row>
    <row r="54" spans="1:4">
      <c r="A54" s="2" t="s">
        <v>27</v>
      </c>
      <c r="B54" s="2">
        <v>7.47</v>
      </c>
      <c r="C54" s="2"/>
      <c r="D54" s="2"/>
    </row>
    <row r="55" spans="1:4">
      <c r="A55" s="3" t="s">
        <v>28</v>
      </c>
      <c r="B55" s="2">
        <v>2.1</v>
      </c>
      <c r="C55" s="2"/>
      <c r="D55" s="2"/>
    </row>
    <row r="56" spans="1:4">
      <c r="A56" s="2" t="s">
        <v>31</v>
      </c>
      <c r="B56" s="2">
        <f>B55/(50)^0.5</f>
        <v>0.29698484809834996</v>
      </c>
      <c r="C56" s="2"/>
      <c r="D56" s="2"/>
    </row>
    <row r="57" spans="1:4">
      <c r="A57" s="2" t="s">
        <v>36</v>
      </c>
      <c r="B57" s="2">
        <f>NORMDIST(8.3, 7.47, B56,1)</f>
        <v>0.99740304996283258</v>
      </c>
      <c r="C57" s="2"/>
      <c r="D57" s="2"/>
    </row>
    <row r="58" spans="1:4">
      <c r="A58" s="2" t="s">
        <v>37</v>
      </c>
      <c r="B58" s="2">
        <f>1-B57</f>
        <v>2.5969500371674226E-3</v>
      </c>
      <c r="C58" s="2"/>
      <c r="D58" s="2"/>
    </row>
    <row r="59" spans="1:4">
      <c r="A59" s="2" t="s">
        <v>34</v>
      </c>
      <c r="B59" s="2"/>
      <c r="C59" s="2"/>
      <c r="D59" s="2"/>
    </row>
    <row r="60" spans="1:4">
      <c r="A60" s="2" t="s">
        <v>35</v>
      </c>
      <c r="B60" s="2"/>
      <c r="C60" s="2"/>
      <c r="D60" s="2"/>
    </row>
    <row r="61" spans="1:4">
      <c r="A61" s="2"/>
      <c r="B61" s="2"/>
      <c r="C61" s="2"/>
      <c r="D61" s="2"/>
    </row>
    <row r="62" spans="1:4">
      <c r="A62" s="2" t="s">
        <v>39</v>
      </c>
    </row>
    <row r="64" spans="1:4">
      <c r="A64" s="1" t="s">
        <v>40</v>
      </c>
    </row>
    <row r="65" spans="1:11">
      <c r="A65" s="1" t="s">
        <v>41</v>
      </c>
    </row>
    <row r="66" spans="1:11">
      <c r="A66" s="3">
        <f>NORMINV(0.025, 50, 10)</f>
        <v>30.400360154599454</v>
      </c>
      <c r="B66" s="2">
        <f>NORMINV(0.975, 50, 10)</f>
        <v>69.599639845400532</v>
      </c>
    </row>
    <row r="67" spans="1:11">
      <c r="A67" s="3"/>
      <c r="B67" s="2"/>
    </row>
    <row r="68" spans="1:11">
      <c r="A68" s="1" t="s">
        <v>42</v>
      </c>
    </row>
    <row r="69" spans="1:11">
      <c r="A69" s="1" t="s">
        <v>43</v>
      </c>
    </row>
    <row r="70" spans="1:11">
      <c r="A70" s="1" t="s">
        <v>44</v>
      </c>
    </row>
    <row r="71" spans="1:11">
      <c r="A71" s="1"/>
    </row>
    <row r="72" spans="1:11">
      <c r="A72" s="3" t="s">
        <v>54</v>
      </c>
      <c r="B72" s="2"/>
      <c r="C72" s="2"/>
      <c r="D72" s="2"/>
      <c r="E72" s="2"/>
      <c r="F72" s="2"/>
      <c r="G72" s="2" t="s">
        <v>70</v>
      </c>
      <c r="H72" s="2"/>
      <c r="I72" s="2"/>
      <c r="J72" s="2"/>
      <c r="K72" s="2"/>
    </row>
    <row r="73" spans="1:11">
      <c r="A73" s="3" t="s">
        <v>55</v>
      </c>
      <c r="B73" s="2"/>
      <c r="C73" s="2"/>
      <c r="D73" s="2"/>
      <c r="E73" s="2"/>
      <c r="F73" s="2"/>
      <c r="G73" s="2" t="s">
        <v>31</v>
      </c>
      <c r="H73" s="2">
        <f>10/10</f>
        <v>1</v>
      </c>
      <c r="I73" s="2"/>
      <c r="J73" s="2"/>
      <c r="K73" s="2"/>
    </row>
    <row r="74" spans="1:11">
      <c r="A74" s="2">
        <f>-1*B74</f>
        <v>-2.0930240498548649</v>
      </c>
      <c r="B74" s="2">
        <f>TINV(0.05,19)</f>
        <v>2.0930240498548649</v>
      </c>
      <c r="C74" s="2"/>
      <c r="D74" s="2" t="s">
        <v>68</v>
      </c>
      <c r="E74" s="2"/>
      <c r="F74" s="2"/>
      <c r="G74" s="2">
        <f>NORMSINV(0.025)</f>
        <v>-1.9599639845400545</v>
      </c>
      <c r="H74" s="2">
        <f>NORMSINV(0.975)</f>
        <v>1.959963984540054</v>
      </c>
      <c r="I74" s="2"/>
      <c r="J74" s="2"/>
      <c r="K74" s="2"/>
    </row>
    <row r="75" spans="1:11">
      <c r="A75" s="2">
        <f>A74*(10/(20^0.5))+50</f>
        <v>45.31985594598261</v>
      </c>
      <c r="B75" s="2">
        <f>(B74*10/(20^0.5))+50</f>
        <v>54.68014405401739</v>
      </c>
      <c r="C75" s="2"/>
      <c r="D75" s="2" t="s">
        <v>69</v>
      </c>
      <c r="E75" s="2"/>
      <c r="F75" s="2"/>
      <c r="G75" s="2">
        <f>NORMINV(0.025,50,1)</f>
        <v>48.040036015459947</v>
      </c>
      <c r="H75" s="2">
        <f>NORMINV(0.975, 50, 1)</f>
        <v>51.959963984540053</v>
      </c>
      <c r="I75" s="2"/>
      <c r="J75" s="2"/>
      <c r="K75" s="2"/>
    </row>
    <row r="77" spans="1:11">
      <c r="A77" s="1"/>
    </row>
    <row r="78" spans="1:11">
      <c r="A78" s="1" t="s">
        <v>45</v>
      </c>
    </row>
    <row r="79" spans="1:11">
      <c r="A79" s="1" t="s">
        <v>46</v>
      </c>
    </row>
    <row r="80" spans="1:11">
      <c r="A80" s="3" t="s">
        <v>56</v>
      </c>
    </row>
    <row r="81" spans="1:1">
      <c r="A81" s="3" t="s">
        <v>57</v>
      </c>
    </row>
    <row r="82" spans="1:1">
      <c r="A82" s="3" t="s">
        <v>58</v>
      </c>
    </row>
    <row r="83" spans="1:1">
      <c r="A83" s="3" t="s">
        <v>59</v>
      </c>
    </row>
    <row r="84" spans="1:1">
      <c r="A84" s="1"/>
    </row>
    <row r="85" spans="1:1">
      <c r="A85" s="1" t="s">
        <v>47</v>
      </c>
    </row>
    <row r="86" spans="1:1">
      <c r="A86" s="1" t="s">
        <v>48</v>
      </c>
    </row>
    <row r="87" spans="1:1">
      <c r="A87" s="3" t="s">
        <v>60</v>
      </c>
    </row>
    <row r="88" spans="1:1">
      <c r="A88" s="3" t="s">
        <v>61</v>
      </c>
    </row>
    <row r="89" spans="1:1">
      <c r="A89" s="1"/>
    </row>
    <row r="90" spans="1:1">
      <c r="A90" s="1" t="s">
        <v>49</v>
      </c>
    </row>
    <row r="91" spans="1:1">
      <c r="A91" s="1" t="s">
        <v>50</v>
      </c>
    </row>
    <row r="92" spans="1:1">
      <c r="A92" s="1" t="s">
        <v>51</v>
      </c>
    </row>
    <row r="93" spans="1:1">
      <c r="A93" s="1" t="s">
        <v>52</v>
      </c>
    </row>
    <row r="94" spans="1:1">
      <c r="A94" s="1" t="s">
        <v>53</v>
      </c>
    </row>
    <row r="96" spans="1:1">
      <c r="A96" s="1" t="s">
        <v>99</v>
      </c>
    </row>
    <row r="97" spans="1:3">
      <c r="A97" s="1" t="s">
        <v>62</v>
      </c>
    </row>
    <row r="98" spans="1:3">
      <c r="A98" s="1"/>
    </row>
    <row r="99" spans="1:3">
      <c r="A99" s="3" t="s">
        <v>63</v>
      </c>
      <c r="B99" s="2"/>
      <c r="C99" s="2"/>
    </row>
    <row r="100" spans="1:3">
      <c r="A100" s="3" t="s">
        <v>64</v>
      </c>
      <c r="B100" s="2"/>
      <c r="C100" s="2"/>
    </row>
    <row r="101" spans="1:3">
      <c r="A101" s="3"/>
      <c r="B101" s="2"/>
      <c r="C101" s="2"/>
    </row>
    <row r="102" spans="1:3">
      <c r="A102" s="3" t="s">
        <v>27</v>
      </c>
      <c r="B102" s="2">
        <v>6.07</v>
      </c>
      <c r="C102" s="2"/>
    </row>
    <row r="103" spans="1:3">
      <c r="A103" s="3" t="s">
        <v>65</v>
      </c>
      <c r="B103" s="2">
        <v>0.4</v>
      </c>
      <c r="C103" s="2"/>
    </row>
    <row r="104" spans="1:3">
      <c r="A104" s="3" t="s">
        <v>31</v>
      </c>
      <c r="B104" s="2">
        <f>B103/(30^0.5)</f>
        <v>7.3029674334022146E-2</v>
      </c>
      <c r="C104" s="2"/>
    </row>
    <row r="105" spans="1:3">
      <c r="A105" s="2"/>
      <c r="B105" s="2"/>
      <c r="C105" s="2"/>
    </row>
    <row r="106" spans="1:3">
      <c r="A106" s="3" t="s">
        <v>98</v>
      </c>
      <c r="B106" s="2">
        <f>(6.47 - 6.07)/B104</f>
        <v>5.4772255750516541</v>
      </c>
      <c r="C106" s="2"/>
    </row>
    <row r="107" spans="1:3">
      <c r="A107" s="2"/>
      <c r="B107" s="2"/>
      <c r="C107" s="2"/>
    </row>
    <row r="108" spans="1:3">
      <c r="A108" s="3" t="s">
        <v>100</v>
      </c>
      <c r="B108" s="2">
        <f>1-NORMSDIST(B106)</f>
        <v>2.1602315269930727E-8</v>
      </c>
      <c r="C108" s="2"/>
    </row>
    <row r="109" spans="1:3">
      <c r="A109" s="3" t="s">
        <v>101</v>
      </c>
      <c r="B109" s="2">
        <f>B108*2</f>
        <v>4.3204630539861455E-8</v>
      </c>
      <c r="C109" s="2"/>
    </row>
    <row r="110" spans="1:3">
      <c r="A110" s="3"/>
      <c r="B110" s="2"/>
      <c r="C110" s="2"/>
    </row>
    <row r="111" spans="1:3">
      <c r="A111" s="2" t="s">
        <v>66</v>
      </c>
      <c r="B111" s="2"/>
      <c r="C111" s="2"/>
    </row>
    <row r="112" spans="1:3">
      <c r="A112" s="3" t="s">
        <v>67</v>
      </c>
      <c r="B112" s="2"/>
      <c r="C112" s="2"/>
    </row>
    <row r="113" spans="1:6">
      <c r="A113" s="3"/>
      <c r="B113" s="2"/>
      <c r="C113" s="2"/>
    </row>
    <row r="114" spans="1:6">
      <c r="A114" s="3" t="s">
        <v>105</v>
      </c>
      <c r="B114" s="2" t="s">
        <v>103</v>
      </c>
      <c r="C114" s="2">
        <f>6.47+1.96*B104</f>
        <v>6.6131381616946836</v>
      </c>
    </row>
    <row r="115" spans="1:6">
      <c r="B115" t="s">
        <v>104</v>
      </c>
      <c r="C115">
        <f>6.47-1.96*B104</f>
        <v>6.3268618383053159</v>
      </c>
    </row>
    <row r="116" spans="1:6">
      <c r="A116" t="s">
        <v>71</v>
      </c>
    </row>
    <row r="117" spans="1:6">
      <c r="A117" s="5" t="s">
        <v>72</v>
      </c>
    </row>
    <row r="118" spans="1:6">
      <c r="A118" s="5" t="s">
        <v>73</v>
      </c>
    </row>
    <row r="119" spans="1:6">
      <c r="A119" s="5" t="s">
        <v>74</v>
      </c>
    </row>
    <row r="120" spans="1:6">
      <c r="A120" s="5"/>
    </row>
    <row r="121" spans="1:6">
      <c r="A121" s="6" t="s">
        <v>75</v>
      </c>
    </row>
    <row r="122" spans="1:6">
      <c r="A122" s="6" t="s">
        <v>76</v>
      </c>
    </row>
    <row r="123" spans="1:6">
      <c r="A123" s="6"/>
    </row>
    <row r="124" spans="1:6">
      <c r="A124" s="6" t="s">
        <v>77</v>
      </c>
    </row>
    <row r="125" spans="1:6">
      <c r="A125" s="7" t="s">
        <v>31</v>
      </c>
      <c r="B125">
        <f>1.3/(40)^0.5</f>
        <v>0.20554804791094466</v>
      </c>
    </row>
    <row r="126" spans="1:6">
      <c r="A126" s="7" t="s">
        <v>78</v>
      </c>
      <c r="B126">
        <v>2000</v>
      </c>
    </row>
    <row r="127" spans="1:6">
      <c r="A127" s="7"/>
    </row>
    <row r="128" spans="1:6">
      <c r="A128" s="6" t="s">
        <v>79</v>
      </c>
      <c r="F128">
        <f>NORMDIST(1999.6,2000,0.2,1)</f>
        <v>2.2750131948154673E-2</v>
      </c>
    </row>
    <row r="129" spans="1:2">
      <c r="A129" s="6" t="s">
        <v>80</v>
      </c>
    </row>
    <row r="130" spans="1:2">
      <c r="A130" s="6" t="s">
        <v>81</v>
      </c>
    </row>
    <row r="131" spans="1:2">
      <c r="A131" s="6" t="s">
        <v>82</v>
      </c>
    </row>
    <row r="133" spans="1:2">
      <c r="A133" s="5" t="s">
        <v>83</v>
      </c>
    </row>
    <row r="134" spans="1:2">
      <c r="A134" s="4" t="s">
        <v>84</v>
      </c>
    </row>
    <row r="136" spans="1:2">
      <c r="A136" t="s">
        <v>85</v>
      </c>
    </row>
    <row r="137" spans="1:2">
      <c r="A137" s="8"/>
    </row>
    <row r="138" spans="1:2">
      <c r="A138" s="8" t="s">
        <v>31</v>
      </c>
      <c r="B138">
        <f>1.3/(20)^0.5</f>
        <v>0.29068883707497267</v>
      </c>
    </row>
    <row r="139" spans="1:2">
      <c r="A139" t="s">
        <v>98</v>
      </c>
      <c r="B139">
        <f>(1999.6-2000)/B138</f>
        <v>-1.3760418323078758</v>
      </c>
    </row>
    <row r="140" spans="1:2">
      <c r="A140" t="s">
        <v>86</v>
      </c>
      <c r="B140">
        <f>TDIST(1.376, 19,1)</f>
        <v>9.2412716228129466E-2</v>
      </c>
    </row>
    <row r="141" spans="1:2">
      <c r="A141" t="s">
        <v>102</v>
      </c>
      <c r="B141">
        <f>NORMSINV(0.05)</f>
        <v>-1.6448536269514742</v>
      </c>
    </row>
    <row r="143" spans="1:2">
      <c r="A143" t="s">
        <v>87</v>
      </c>
    </row>
    <row r="144" spans="1:2">
      <c r="A144" t="s">
        <v>88</v>
      </c>
    </row>
    <row r="145" spans="1:1">
      <c r="A145" t="s">
        <v>89</v>
      </c>
    </row>
    <row r="147" spans="1:1">
      <c r="A147" s="9" t="s">
        <v>90</v>
      </c>
    </row>
    <row r="148" spans="1:1">
      <c r="A148" t="s">
        <v>91</v>
      </c>
    </row>
    <row r="149" spans="1:1">
      <c r="A149" t="s">
        <v>92</v>
      </c>
    </row>
    <row r="150" spans="1:1">
      <c r="A150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SolutionsHypothesisTesting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2018-04-22T20:45:11Z</dcterms:created>
  <dcterms:modified xsi:type="dcterms:W3CDTF">2019-10-21T04:24:17Z</dcterms:modified>
</cp:coreProperties>
</file>