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chule\AEC\AECProject\"/>
    </mc:Choice>
  </mc:AlternateContent>
  <xr:revisionPtr revIDLastSave="0" documentId="13_ncr:1_{57819DE1-BC52-42E3-AFCB-AF0F6FFE3831}" xr6:coauthVersionLast="44" xr6:coauthVersionMax="44" xr10:uidLastSave="{00000000-0000-0000-0000-000000000000}"/>
  <bookViews>
    <workbookView xWindow="28680" yWindow="-120" windowWidth="29040" windowHeight="15840" xr2:uid="{00000000-000D-0000-FFFF-FFFF00000000}"/>
  </bookViews>
  <sheets>
    <sheet name="Tabelle1" sheetId="1" r:id="rId1"/>
    <sheet name="Tabelle2" sheetId="2" r:id="rId2"/>
    <sheet name="Tabelle3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F7" i="1"/>
  <c r="J7" i="1" l="1"/>
  <c r="F8" i="1" s="1"/>
  <c r="D3" i="1"/>
  <c r="I7" i="1" l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H7" i="1"/>
  <c r="K7" i="1" l="1"/>
  <c r="J8" i="1" s="1"/>
  <c r="F9" i="1" s="1"/>
  <c r="J9" i="1" s="1"/>
  <c r="F10" i="1" s="1"/>
  <c r="G8" i="1"/>
  <c r="H8" i="1" s="1"/>
  <c r="G9" i="1" l="1"/>
  <c r="H9" i="1" s="1"/>
  <c r="K8" i="1"/>
  <c r="K9" i="1" l="1"/>
  <c r="J10" i="1" s="1"/>
  <c r="F11" i="1" s="1"/>
  <c r="G10" i="1"/>
  <c r="H10" i="1" s="1"/>
  <c r="K10" i="1" l="1"/>
  <c r="J11" i="1" s="1"/>
  <c r="F12" i="1" s="1"/>
  <c r="G11" i="1"/>
  <c r="H11" i="1" s="1"/>
  <c r="K11" i="1" l="1"/>
  <c r="J12" i="1" s="1"/>
  <c r="F13" i="1" s="1"/>
  <c r="G12" i="1"/>
  <c r="H12" i="1" s="1"/>
  <c r="G13" i="1" l="1"/>
  <c r="H13" i="1" s="1"/>
  <c r="G14" i="1" s="1"/>
  <c r="H14" i="1" s="1"/>
  <c r="G15" i="1" s="1"/>
  <c r="H15" i="1" s="1"/>
  <c r="G16" i="1" s="1"/>
  <c r="H16" i="1" s="1"/>
  <c r="G17" i="1" s="1"/>
  <c r="H17" i="1" s="1"/>
  <c r="G18" i="1" s="1"/>
  <c r="H18" i="1" s="1"/>
  <c r="G19" i="1" s="1"/>
  <c r="H19" i="1" s="1"/>
  <c r="G20" i="1" s="1"/>
  <c r="H20" i="1" s="1"/>
  <c r="G21" i="1" s="1"/>
  <c r="H21" i="1" s="1"/>
  <c r="G22" i="1" s="1"/>
  <c r="H22" i="1" s="1"/>
  <c r="G23" i="1" s="1"/>
  <c r="H23" i="1" s="1"/>
  <c r="G24" i="1" s="1"/>
  <c r="H24" i="1" s="1"/>
  <c r="G25" i="1" s="1"/>
  <c r="H25" i="1" s="1"/>
  <c r="K12" i="1"/>
  <c r="K13" i="1" l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J13" i="1"/>
  <c r="F14" i="1" s="1"/>
  <c r="J14" i="1" l="1"/>
  <c r="F15" i="1" s="1"/>
  <c r="J15" i="1" s="1"/>
  <c r="F16" i="1" s="1"/>
  <c r="J16" i="1" s="1"/>
  <c r="F17" i="1" s="1"/>
  <c r="J17" i="1" s="1"/>
  <c r="F18" i="1" s="1"/>
  <c r="J18" i="1" s="1"/>
  <c r="F19" i="1" s="1"/>
  <c r="J19" i="1" s="1"/>
  <c r="F20" i="1" s="1"/>
  <c r="J20" i="1" s="1"/>
  <c r="F21" i="1" s="1"/>
  <c r="J21" i="1" s="1"/>
  <c r="F22" i="1" s="1"/>
  <c r="J22" i="1" s="1"/>
  <c r="F23" i="1" s="1"/>
  <c r="J23" i="1" s="1"/>
  <c r="F24" i="1" s="1"/>
  <c r="J24" i="1" s="1"/>
  <c r="F25" i="1" s="1"/>
  <c r="J25" i="1" s="1"/>
  <c r="B26" i="1"/>
  <c r="E26" i="1"/>
  <c r="D26" i="1"/>
</calcChain>
</file>

<file path=xl/sharedStrings.xml><?xml version="1.0" encoding="utf-8"?>
<sst xmlns="http://schemas.openxmlformats.org/spreadsheetml/2006/main" count="17" uniqueCount="17">
  <si>
    <t>Initial</t>
  </si>
  <si>
    <t>Open Story Points</t>
  </si>
  <si>
    <t>Accomplished SP till now</t>
  </si>
  <si>
    <t>Hours invested so far</t>
  </si>
  <si>
    <t>Velocity so far</t>
  </si>
  <si>
    <t>Product Burndown</t>
  </si>
  <si>
    <t>Sprint</t>
  </si>
  <si>
    <t>Planned Hours</t>
  </si>
  <si>
    <t>SP change due to plan change</t>
  </si>
  <si>
    <t>Accomplished story points in current sprint</t>
  </si>
  <si>
    <t>Actual Hours</t>
  </si>
  <si>
    <t>Open Story Points at Begin</t>
  </si>
  <si>
    <t>Totally Accompl. SP at Begin</t>
  </si>
  <si>
    <t>Actually accomplished SP at end.</t>
  </si>
  <si>
    <t>Actual Hours so far at Begin</t>
  </si>
  <si>
    <t>Open Story Points at End</t>
  </si>
  <si>
    <t>Velocity (stpts / hour)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</si>
</sst>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 d&quot;, &quot;yyyy"/>
    <numFmt numFmtId="165" formatCode="0.0"/>
    <numFmt numFmtId="166" formatCode="0.00000"/>
  </numFmts>
  <fonts count="4" x14ac:knownFonts="1">
    <font>
      <sz val="11"/>
      <color theme="1"/>
      <name val="Calibri"/>
      <family val="2"/>
      <scheme val="minor"/>
    </font>
    <font>
      <sz val="10"/>
      <name val="Arial"/>
      <charset val="1"/>
    </font>
    <font>
      <sz val="12"/>
      <name val="Arial"/>
      <charset val="1"/>
    </font>
    <font>
      <b/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top" wrapText="1"/>
    </xf>
  </cellStyleXfs>
  <cellXfs count="15">
    <xf numFmtId="0" fontId="0" fillId="0" borderId="0" xfId="0"/>
    <xf numFmtId="49" fontId="3" fillId="2" borderId="1" xfId="1" applyNumberFormat="1" applyFont="1" applyFill="1" applyBorder="1" applyAlignment="1" applyProtection="1">
      <alignment vertical="top" wrapText="1"/>
    </xf>
    <xf numFmtId="0" fontId="1" fillId="0" borderId="1" xfId="1" applyFont="1" applyBorder="1" applyAlignment="1" applyProtection="1">
      <alignment vertical="top" wrapText="1"/>
    </xf>
    <xf numFmtId="0" fontId="1" fillId="2" borderId="1" xfId="1" applyFont="1" applyFill="1" applyBorder="1" applyAlignment="1" applyProtection="1">
      <alignment vertical="top" wrapText="1"/>
    </xf>
    <xf numFmtId="49" fontId="3" fillId="2" borderId="1" xfId="0" applyNumberFormat="1" applyFont="1" applyFill="1" applyBorder="1" applyAlignment="1" applyProtection="1">
      <alignment vertical="top" wrapText="1"/>
    </xf>
    <xf numFmtId="164" fontId="3" fillId="2" borderId="1" xfId="0" applyNumberFormat="1" applyFont="1" applyFill="1" applyBorder="1" applyAlignment="1" applyProtection="1">
      <alignment vertical="top" wrapText="1"/>
    </xf>
    <xf numFmtId="0" fontId="0" fillId="0" borderId="1" xfId="0" applyFont="1" applyBorder="1" applyAlignment="1" applyProtection="1">
      <alignment vertical="top" wrapText="1"/>
    </xf>
    <xf numFmtId="0" fontId="0" fillId="2" borderId="1" xfId="0" applyFont="1" applyFill="1" applyBorder="1" applyAlignment="1" applyProtection="1">
      <alignment vertical="top" wrapText="1"/>
    </xf>
    <xf numFmtId="165" fontId="0" fillId="2" borderId="1" xfId="0" applyNumberFormat="1" applyFont="1" applyFill="1" applyBorder="1" applyAlignment="1" applyProtection="1">
      <alignment vertical="top" wrapText="1"/>
    </xf>
    <xf numFmtId="166" fontId="0" fillId="2" borderId="1" xfId="0" applyNumberFormat="1" applyFont="1" applyFill="1" applyBorder="1" applyAlignment="1" applyProtection="1">
      <alignment vertical="top" wrapText="1"/>
    </xf>
    <xf numFmtId="164" fontId="3" fillId="0" borderId="1" xfId="0" applyNumberFormat="1" applyFont="1" applyBorder="1" applyAlignment="1" applyProtection="1">
      <alignment vertical="top" wrapText="1"/>
    </xf>
    <xf numFmtId="0" fontId="3" fillId="0" borderId="1" xfId="0" applyFont="1" applyBorder="1" applyAlignment="1" applyProtection="1">
      <alignment vertical="top" wrapText="1"/>
    </xf>
    <xf numFmtId="165" fontId="3" fillId="0" borderId="1" xfId="0" applyNumberFormat="1" applyFont="1" applyBorder="1" applyAlignment="1" applyProtection="1">
      <alignment vertical="top" wrapText="1"/>
    </xf>
    <xf numFmtId="0" fontId="2" fillId="0" borderId="0" xfId="1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</cellXfs>
  <cellStyles count="2">
    <cellStyle name="Standard" xfId="0" builtinId="0"/>
    <cellStyle name="Standard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901855176541001E-2"/>
          <c:y val="0.14035822771551301"/>
          <c:w val="0.91101137043686398"/>
          <c:h val="0.78977689326489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Tabelle1!$J$6</c:f>
              <c:strCache>
                <c:ptCount val="1"/>
                <c:pt idx="0">
                  <c:v>Open Story Points at End</c:v>
                </c:pt>
              </c:strCache>
            </c:strRef>
          </c:tx>
          <c:invertIfNegative val="0"/>
          <c:cat>
            <c:numRef>
              <c:f>Tabelle1!$A$7:$A$52</c:f>
              <c:numCache>
                <c:formatCode>mmm\ d", "yyyy</c:formatCode>
                <c:ptCount val="46"/>
                <c:pt idx="0">
                  <c:v>43857</c:v>
                </c:pt>
                <c:pt idx="1">
                  <c:v>43871</c:v>
                </c:pt>
                <c:pt idx="2">
                  <c:v>43885</c:v>
                </c:pt>
                <c:pt idx="3">
                  <c:v>43899</c:v>
                </c:pt>
                <c:pt idx="4">
                  <c:v>43913</c:v>
                </c:pt>
                <c:pt idx="5">
                  <c:v>43927</c:v>
                </c:pt>
                <c:pt idx="6">
                  <c:v>43941</c:v>
                </c:pt>
                <c:pt idx="7">
                  <c:v>43955</c:v>
                </c:pt>
                <c:pt idx="8">
                  <c:v>43969</c:v>
                </c:pt>
                <c:pt idx="9">
                  <c:v>43983</c:v>
                </c:pt>
                <c:pt idx="10">
                  <c:v>43997</c:v>
                </c:pt>
                <c:pt idx="11">
                  <c:v>44011</c:v>
                </c:pt>
                <c:pt idx="12">
                  <c:v>44025</c:v>
                </c:pt>
                <c:pt idx="13">
                  <c:v>44039</c:v>
                </c:pt>
                <c:pt idx="14">
                  <c:v>44053</c:v>
                </c:pt>
                <c:pt idx="15">
                  <c:v>44067</c:v>
                </c:pt>
                <c:pt idx="16">
                  <c:v>44081</c:v>
                </c:pt>
                <c:pt idx="17">
                  <c:v>44095</c:v>
                </c:pt>
                <c:pt idx="18">
                  <c:v>44109</c:v>
                </c:pt>
              </c:numCache>
            </c:numRef>
          </c:cat>
          <c:val>
            <c:numRef>
              <c:f>Tabelle1!$J$7:$J$52</c:f>
              <c:numCache>
                <c:formatCode>General</c:formatCode>
                <c:ptCount val="46"/>
                <c:pt idx="0" formatCode="0.0">
                  <c:v>39</c:v>
                </c:pt>
                <c:pt idx="1">
                  <c:v>29</c:v>
                </c:pt>
                <c:pt idx="2">
                  <c:v>19</c:v>
                </c:pt>
                <c:pt idx="3">
                  <c:v>13</c:v>
                </c:pt>
                <c:pt idx="4">
                  <c:v>17</c:v>
                </c:pt>
                <c:pt idx="5">
                  <c:v>11</c:v>
                </c:pt>
                <c:pt idx="6">
                  <c:v>7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AC-4661-BA3E-5976BEC8B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65753088"/>
        <c:axId val="4181376"/>
      </c:barChart>
      <c:dateAx>
        <c:axId val="65753088"/>
        <c:scaling>
          <c:orientation val="minMax"/>
        </c:scaling>
        <c:delete val="0"/>
        <c:axPos val="b"/>
        <c:numFmt formatCode="mmm\ d&quot;, &quot;yyyy" sourceLinked="1"/>
        <c:majorTickMark val="none"/>
        <c:minorTickMark val="none"/>
        <c:tickLblPos val="low"/>
        <c:crossAx val="4181376"/>
        <c:crosses val="autoZero"/>
        <c:auto val="1"/>
        <c:lblOffset val="100"/>
        <c:baseTimeUnit val="days"/>
      </c:dateAx>
      <c:valAx>
        <c:axId val="4181376"/>
        <c:scaling>
          <c:orientation val="minMax"/>
        </c:scaling>
        <c:delete val="0"/>
        <c:axPos val="l"/>
        <c:majorGridlines>
          <c:spPr>
            <a:ln w="3240">
              <a:solidFill>
                <a:srgbClr val="B8B8B8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de-DE"/>
          </a:p>
        </c:txPr>
        <c:crossAx val="65753088"/>
        <c:crosses val="autoZero"/>
        <c:crossBetween val="between"/>
        <c:majorUnit val="25"/>
        <c:minorUnit val="12.5"/>
      </c:valAx>
      <c:spPr>
        <a:noFill/>
        <a:ln w="12600">
          <a:noFill/>
        </a:ln>
      </c:spPr>
    </c:plotArea>
    <c:legend>
      <c:legendPos val="t"/>
      <c:layout>
        <c:manualLayout>
          <c:xMode val="edge"/>
          <c:yMode val="edge"/>
          <c:x val="7.1742899999999998E-2"/>
          <c:y val="0"/>
        </c:manualLayout>
      </c:layout>
      <c:overlay val="0"/>
      <c:spPr>
        <a:noFill/>
        <a:ln w="12600">
          <a:noFill/>
        </a:ln>
      </c:spPr>
    </c:legend>
    <c:plotVisOnly val="0"/>
    <c:dispBlanksAs val="gap"/>
    <c:showDLblsOverMax val="1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19</xdr:col>
      <xdr:colOff>371160</xdr:colOff>
      <xdr:row>19</xdr:row>
      <xdr:rowOff>84060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ProductBurndown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 - Initial"/>
      <sheetName val="Sheet 1 - Product Burndown"/>
      <sheetName val="Sheet 1 - Drawings"/>
    </sheetNames>
    <sheetDataSet>
      <sheetData sheetId="0"/>
      <sheetData sheetId="1">
        <row r="2">
          <cell r="J2" t="str">
            <v>Open Story Points at End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topLeftCell="A3" zoomScale="130" zoomScaleNormal="130" workbookViewId="0">
      <selection activeCell="D11" sqref="D11"/>
    </sheetView>
  </sheetViews>
  <sheetFormatPr baseColWidth="10" defaultRowHeight="15" x14ac:dyDescent="0.25"/>
  <cols>
    <col min="1" max="1" width="12.28515625" bestFit="1" customWidth="1"/>
  </cols>
  <sheetData>
    <row r="1" spans="1:11" x14ac:dyDescent="0.25">
      <c r="A1" s="13" t="s">
        <v>0</v>
      </c>
      <c r="B1" s="13"/>
      <c r="C1" s="13"/>
      <c r="D1" s="13"/>
    </row>
    <row r="2" spans="1:11" ht="38.25" x14ac:dyDescent="0.25">
      <c r="A2" s="1" t="s">
        <v>1</v>
      </c>
      <c r="B2" s="1" t="s">
        <v>2</v>
      </c>
      <c r="C2" s="1" t="s">
        <v>3</v>
      </c>
      <c r="D2" s="1" t="s">
        <v>4</v>
      </c>
    </row>
    <row r="3" spans="1:11" x14ac:dyDescent="0.25">
      <c r="A3" s="2">
        <v>39</v>
      </c>
      <c r="B3" s="2">
        <v>10</v>
      </c>
      <c r="C3" s="2">
        <v>30</v>
      </c>
      <c r="D3" s="3">
        <f>B3/C3</f>
        <v>0.33333333333333331</v>
      </c>
    </row>
    <row r="5" spans="1:11" x14ac:dyDescent="0.25">
      <c r="A5" s="14" t="s">
        <v>5</v>
      </c>
      <c r="B5" s="14"/>
      <c r="C5" s="14"/>
      <c r="D5" s="14"/>
      <c r="E5" s="14"/>
      <c r="F5" s="14"/>
      <c r="G5" s="14"/>
      <c r="H5" s="14"/>
      <c r="I5" s="14"/>
      <c r="J5" s="14"/>
      <c r="K5" s="14"/>
    </row>
    <row r="6" spans="1:11" ht="63.75" x14ac:dyDescent="0.25">
      <c r="A6" s="4" t="s">
        <v>6</v>
      </c>
      <c r="B6" s="4" t="s">
        <v>7</v>
      </c>
      <c r="C6" s="4" t="s">
        <v>8</v>
      </c>
      <c r="D6" s="4" t="s">
        <v>9</v>
      </c>
      <c r="E6" s="4" t="s">
        <v>10</v>
      </c>
      <c r="F6" s="4" t="s">
        <v>11</v>
      </c>
      <c r="G6" s="4" t="s">
        <v>12</v>
      </c>
      <c r="H6" s="4" t="s">
        <v>13</v>
      </c>
      <c r="I6" s="4" t="s">
        <v>14</v>
      </c>
      <c r="J6" s="4" t="s">
        <v>15</v>
      </c>
      <c r="K6" s="4" t="s">
        <v>16</v>
      </c>
    </row>
    <row r="7" spans="1:11" x14ac:dyDescent="0.25">
      <c r="A7" s="5">
        <v>43857</v>
      </c>
      <c r="B7" s="6">
        <v>30</v>
      </c>
      <c r="C7" s="6"/>
      <c r="D7" s="6"/>
      <c r="E7" s="6"/>
      <c r="F7" s="7">
        <f>A3</f>
        <v>39</v>
      </c>
      <c r="G7" s="7">
        <v>0</v>
      </c>
      <c r="H7" s="7">
        <f t="shared" ref="H7:H25" si="0">G7+D7</f>
        <v>0</v>
      </c>
      <c r="I7" s="7">
        <f>'[1]Sheet 1 - Initial'!C7</f>
        <v>0</v>
      </c>
      <c r="J7" s="8">
        <f>A3</f>
        <v>39</v>
      </c>
      <c r="K7" s="9">
        <f>IF(OR(ISBLANK(D7),ISBLANK(E7)),'[1]Sheet 1 - Initial'!D7,H7/(I7+E7))</f>
        <v>0</v>
      </c>
    </row>
    <row r="8" spans="1:11" x14ac:dyDescent="0.25">
      <c r="A8" s="5">
        <f>A7+14</f>
        <v>43871</v>
      </c>
      <c r="B8" s="6">
        <v>30</v>
      </c>
      <c r="C8" s="6"/>
      <c r="D8" s="6">
        <v>10</v>
      </c>
      <c r="E8" s="6">
        <v>30</v>
      </c>
      <c r="F8" s="8">
        <f>J7+C8</f>
        <v>39</v>
      </c>
      <c r="G8" s="7">
        <f>H7</f>
        <v>0</v>
      </c>
      <c r="H8" s="7">
        <f>G8+D8</f>
        <v>10</v>
      </c>
      <c r="I8" s="7">
        <f t="shared" ref="I8:I25" si="1">I7+E7</f>
        <v>0</v>
      </c>
      <c r="J8" s="7">
        <f>MAX(IF(OR(ISBLANK(D8),ISBLANK(E8)),F8-K7*B8,F8-D8),0)</f>
        <v>29</v>
      </c>
      <c r="K8" s="9">
        <f>IF(OR(ISBLANK(D8),ISBLANK(E8)),K7,H8/(I8+E8))</f>
        <v>0.33333333333333331</v>
      </c>
    </row>
    <row r="9" spans="1:11" x14ac:dyDescent="0.25">
      <c r="A9" s="5">
        <f t="shared" ref="A9:A25" si="2">A8+14</f>
        <v>43885</v>
      </c>
      <c r="B9" s="6">
        <v>30</v>
      </c>
      <c r="C9" s="6"/>
      <c r="D9" s="6"/>
      <c r="E9" s="6"/>
      <c r="F9" s="7">
        <f t="shared" ref="F9:F25" si="3">J8+C9</f>
        <v>29</v>
      </c>
      <c r="G9" s="7">
        <f t="shared" ref="G9:G25" si="4">H8</f>
        <v>10</v>
      </c>
      <c r="H9" s="7">
        <f>G9+D9</f>
        <v>10</v>
      </c>
      <c r="I9" s="7">
        <f>I8+E8</f>
        <v>30</v>
      </c>
      <c r="J9" s="7">
        <f>MAX(IF(OR(ISBLANK(D9),ISBLANK(E9)),F9-K8*B9,F9-D9),0)</f>
        <v>19</v>
      </c>
      <c r="K9" s="9">
        <f>IF(OR(ISBLANK(D9),ISBLANK(E9)),K8,H9/(I9+E9))</f>
        <v>0.33333333333333331</v>
      </c>
    </row>
    <row r="10" spans="1:11" x14ac:dyDescent="0.25">
      <c r="A10" s="5">
        <f t="shared" si="2"/>
        <v>43899</v>
      </c>
      <c r="B10" s="6">
        <v>30</v>
      </c>
      <c r="C10" s="6"/>
      <c r="D10" s="6">
        <v>6</v>
      </c>
      <c r="E10" s="6">
        <v>40</v>
      </c>
      <c r="F10" s="7">
        <f t="shared" si="3"/>
        <v>19</v>
      </c>
      <c r="G10" s="7">
        <f t="shared" si="4"/>
        <v>10</v>
      </c>
      <c r="H10" s="7">
        <f>G10+D10</f>
        <v>16</v>
      </c>
      <c r="I10" s="7">
        <f>I9+E9</f>
        <v>30</v>
      </c>
      <c r="J10" s="7">
        <f>MAX(IF(OR(ISBLANK(D10),ISBLANK(E10)),F10-K9*B10,F10-D10),0)</f>
        <v>13</v>
      </c>
      <c r="K10" s="9">
        <f>IF(OR(ISBLANK(D10),ISBLANK(E10)),K9,H10/(I10+E10))</f>
        <v>0.22857142857142856</v>
      </c>
    </row>
    <row r="11" spans="1:11" x14ac:dyDescent="0.25">
      <c r="A11" s="5">
        <f t="shared" si="2"/>
        <v>43913</v>
      </c>
      <c r="B11" s="6">
        <v>30</v>
      </c>
      <c r="C11" s="6">
        <v>8</v>
      </c>
      <c r="D11" s="6">
        <v>4</v>
      </c>
      <c r="E11" s="6">
        <v>30</v>
      </c>
      <c r="F11" s="7">
        <f t="shared" si="3"/>
        <v>21</v>
      </c>
      <c r="G11" s="7">
        <f t="shared" si="4"/>
        <v>16</v>
      </c>
      <c r="H11" s="7">
        <f t="shared" si="0"/>
        <v>20</v>
      </c>
      <c r="I11" s="7">
        <f>I10+E10</f>
        <v>70</v>
      </c>
      <c r="J11" s="7">
        <f t="shared" ref="J11:J25" si="5">MAX(IF(OR(ISBLANK(D11),ISBLANK(E11)),F11-K10*B11,F11-D11),0)</f>
        <v>17</v>
      </c>
      <c r="K11" s="9">
        <f t="shared" ref="K11:K25" si="6">IF(OR(ISBLANK(D11),ISBLANK(E11)),K10,H11/(I11+E11))</f>
        <v>0.2</v>
      </c>
    </row>
    <row r="12" spans="1:11" x14ac:dyDescent="0.25">
      <c r="A12" s="5">
        <f t="shared" si="2"/>
        <v>43927</v>
      </c>
      <c r="B12" s="6">
        <v>30</v>
      </c>
      <c r="C12" s="6"/>
      <c r="D12" s="6"/>
      <c r="E12" s="6"/>
      <c r="F12" s="7">
        <f t="shared" si="3"/>
        <v>17</v>
      </c>
      <c r="G12" s="7">
        <f t="shared" si="4"/>
        <v>20</v>
      </c>
      <c r="H12" s="7">
        <f t="shared" si="0"/>
        <v>20</v>
      </c>
      <c r="I12" s="7">
        <f t="shared" si="1"/>
        <v>100</v>
      </c>
      <c r="J12" s="7">
        <f t="shared" si="5"/>
        <v>11</v>
      </c>
      <c r="K12" s="9">
        <f t="shared" si="6"/>
        <v>0.2</v>
      </c>
    </row>
    <row r="13" spans="1:11" x14ac:dyDescent="0.25">
      <c r="A13" s="5">
        <f t="shared" si="2"/>
        <v>43941</v>
      </c>
      <c r="B13" s="6">
        <v>30</v>
      </c>
      <c r="C13" s="6">
        <v>2</v>
      </c>
      <c r="D13" s="6">
        <v>2</v>
      </c>
      <c r="E13" s="6"/>
      <c r="F13" s="7">
        <f t="shared" si="3"/>
        <v>13</v>
      </c>
      <c r="G13" s="7">
        <f t="shared" si="4"/>
        <v>20</v>
      </c>
      <c r="H13" s="7">
        <f t="shared" si="0"/>
        <v>22</v>
      </c>
      <c r="I13" s="7">
        <f t="shared" si="1"/>
        <v>100</v>
      </c>
      <c r="J13" s="7">
        <f t="shared" si="5"/>
        <v>7</v>
      </c>
      <c r="K13" s="9">
        <f t="shared" si="6"/>
        <v>0.2</v>
      </c>
    </row>
    <row r="14" spans="1:11" x14ac:dyDescent="0.25">
      <c r="A14" s="5">
        <f t="shared" si="2"/>
        <v>43955</v>
      </c>
      <c r="B14" s="6">
        <v>30</v>
      </c>
      <c r="C14" s="6"/>
      <c r="D14" s="6"/>
      <c r="E14" s="6"/>
      <c r="F14" s="7">
        <f t="shared" si="3"/>
        <v>7</v>
      </c>
      <c r="G14" s="7">
        <f t="shared" si="4"/>
        <v>22</v>
      </c>
      <c r="H14" s="7">
        <f t="shared" si="0"/>
        <v>22</v>
      </c>
      <c r="I14" s="7">
        <f t="shared" si="1"/>
        <v>100</v>
      </c>
      <c r="J14" s="7">
        <f t="shared" si="5"/>
        <v>1</v>
      </c>
      <c r="K14" s="9">
        <f t="shared" si="6"/>
        <v>0.2</v>
      </c>
    </row>
    <row r="15" spans="1:11" x14ac:dyDescent="0.25">
      <c r="A15" s="5">
        <f t="shared" si="2"/>
        <v>43969</v>
      </c>
      <c r="B15" s="6">
        <v>30</v>
      </c>
      <c r="C15" s="6"/>
      <c r="D15" s="6"/>
      <c r="E15" s="6"/>
      <c r="F15" s="7">
        <f t="shared" si="3"/>
        <v>1</v>
      </c>
      <c r="G15" s="7">
        <f t="shared" si="4"/>
        <v>22</v>
      </c>
      <c r="H15" s="7">
        <f t="shared" si="0"/>
        <v>22</v>
      </c>
      <c r="I15" s="7">
        <f t="shared" si="1"/>
        <v>100</v>
      </c>
      <c r="J15" s="7">
        <f t="shared" si="5"/>
        <v>0</v>
      </c>
      <c r="K15" s="9">
        <f t="shared" si="6"/>
        <v>0.2</v>
      </c>
    </row>
    <row r="16" spans="1:11" x14ac:dyDescent="0.25">
      <c r="A16" s="5">
        <f t="shared" si="2"/>
        <v>43983</v>
      </c>
      <c r="B16" s="6">
        <v>30</v>
      </c>
      <c r="C16" s="6"/>
      <c r="D16" s="6"/>
      <c r="E16" s="6"/>
      <c r="F16" s="7">
        <f t="shared" si="3"/>
        <v>0</v>
      </c>
      <c r="G16" s="7">
        <f t="shared" si="4"/>
        <v>22</v>
      </c>
      <c r="H16" s="7">
        <f t="shared" si="0"/>
        <v>22</v>
      </c>
      <c r="I16" s="7">
        <f t="shared" si="1"/>
        <v>100</v>
      </c>
      <c r="J16" s="7">
        <f t="shared" si="5"/>
        <v>0</v>
      </c>
      <c r="K16" s="9">
        <f t="shared" si="6"/>
        <v>0.2</v>
      </c>
    </row>
    <row r="17" spans="1:11" x14ac:dyDescent="0.25">
      <c r="A17" s="5">
        <f t="shared" si="2"/>
        <v>43997</v>
      </c>
      <c r="B17" s="6">
        <v>30</v>
      </c>
      <c r="C17" s="6"/>
      <c r="D17" s="6"/>
      <c r="E17" s="6"/>
      <c r="F17" s="7">
        <f t="shared" si="3"/>
        <v>0</v>
      </c>
      <c r="G17" s="7">
        <f t="shared" si="4"/>
        <v>22</v>
      </c>
      <c r="H17" s="7">
        <f t="shared" si="0"/>
        <v>22</v>
      </c>
      <c r="I17" s="7">
        <f t="shared" si="1"/>
        <v>100</v>
      </c>
      <c r="J17" s="7">
        <f t="shared" si="5"/>
        <v>0</v>
      </c>
      <c r="K17" s="9">
        <f t="shared" si="6"/>
        <v>0.2</v>
      </c>
    </row>
    <row r="18" spans="1:11" x14ac:dyDescent="0.25">
      <c r="A18" s="5">
        <f t="shared" si="2"/>
        <v>44011</v>
      </c>
      <c r="B18" s="6">
        <v>30</v>
      </c>
      <c r="C18" s="6"/>
      <c r="D18" s="6"/>
      <c r="E18" s="6"/>
      <c r="F18" s="7">
        <f t="shared" si="3"/>
        <v>0</v>
      </c>
      <c r="G18" s="7">
        <f t="shared" si="4"/>
        <v>22</v>
      </c>
      <c r="H18" s="7">
        <f t="shared" si="0"/>
        <v>22</v>
      </c>
      <c r="I18" s="7">
        <f t="shared" si="1"/>
        <v>100</v>
      </c>
      <c r="J18" s="7">
        <f t="shared" si="5"/>
        <v>0</v>
      </c>
      <c r="K18" s="9">
        <f t="shared" si="6"/>
        <v>0.2</v>
      </c>
    </row>
    <row r="19" spans="1:11" x14ac:dyDescent="0.25">
      <c r="A19" s="5">
        <f t="shared" si="2"/>
        <v>44025</v>
      </c>
      <c r="B19" s="6">
        <v>30</v>
      </c>
      <c r="C19" s="6"/>
      <c r="D19" s="6"/>
      <c r="E19" s="6"/>
      <c r="F19" s="7">
        <f t="shared" si="3"/>
        <v>0</v>
      </c>
      <c r="G19" s="7">
        <f t="shared" si="4"/>
        <v>22</v>
      </c>
      <c r="H19" s="7">
        <f t="shared" si="0"/>
        <v>22</v>
      </c>
      <c r="I19" s="7">
        <f t="shared" si="1"/>
        <v>100</v>
      </c>
      <c r="J19" s="7">
        <f t="shared" si="5"/>
        <v>0</v>
      </c>
      <c r="K19" s="9">
        <f t="shared" si="6"/>
        <v>0.2</v>
      </c>
    </row>
    <row r="20" spans="1:11" x14ac:dyDescent="0.25">
      <c r="A20" s="5">
        <f t="shared" si="2"/>
        <v>44039</v>
      </c>
      <c r="B20" s="6">
        <v>30</v>
      </c>
      <c r="C20" s="6"/>
      <c r="D20" s="6"/>
      <c r="E20" s="6"/>
      <c r="F20" s="7">
        <f t="shared" si="3"/>
        <v>0</v>
      </c>
      <c r="G20" s="7">
        <f t="shared" si="4"/>
        <v>22</v>
      </c>
      <c r="H20" s="7">
        <f t="shared" si="0"/>
        <v>22</v>
      </c>
      <c r="I20" s="7">
        <f t="shared" si="1"/>
        <v>100</v>
      </c>
      <c r="J20" s="7">
        <f t="shared" si="5"/>
        <v>0</v>
      </c>
      <c r="K20" s="9">
        <f t="shared" si="6"/>
        <v>0.2</v>
      </c>
    </row>
    <row r="21" spans="1:11" x14ac:dyDescent="0.25">
      <c r="A21" s="5">
        <f t="shared" si="2"/>
        <v>44053</v>
      </c>
      <c r="B21" s="6">
        <v>30</v>
      </c>
      <c r="C21" s="6"/>
      <c r="D21" s="6"/>
      <c r="E21" s="6"/>
      <c r="F21" s="7">
        <f t="shared" si="3"/>
        <v>0</v>
      </c>
      <c r="G21" s="7">
        <f t="shared" si="4"/>
        <v>22</v>
      </c>
      <c r="H21" s="7">
        <f t="shared" si="0"/>
        <v>22</v>
      </c>
      <c r="I21" s="7">
        <f t="shared" si="1"/>
        <v>100</v>
      </c>
      <c r="J21" s="7">
        <f t="shared" si="5"/>
        <v>0</v>
      </c>
      <c r="K21" s="9">
        <f t="shared" si="6"/>
        <v>0.2</v>
      </c>
    </row>
    <row r="22" spans="1:11" x14ac:dyDescent="0.25">
      <c r="A22" s="5">
        <f t="shared" si="2"/>
        <v>44067</v>
      </c>
      <c r="B22" s="6">
        <v>30</v>
      </c>
      <c r="C22" s="6"/>
      <c r="D22" s="6"/>
      <c r="E22" s="6"/>
      <c r="F22" s="7">
        <f t="shared" si="3"/>
        <v>0</v>
      </c>
      <c r="G22" s="7">
        <f t="shared" si="4"/>
        <v>22</v>
      </c>
      <c r="H22" s="7">
        <f t="shared" si="0"/>
        <v>22</v>
      </c>
      <c r="I22" s="7">
        <f t="shared" si="1"/>
        <v>100</v>
      </c>
      <c r="J22" s="7">
        <f t="shared" si="5"/>
        <v>0</v>
      </c>
      <c r="K22" s="9">
        <f t="shared" si="6"/>
        <v>0.2</v>
      </c>
    </row>
    <row r="23" spans="1:11" x14ac:dyDescent="0.25">
      <c r="A23" s="5">
        <f t="shared" si="2"/>
        <v>44081</v>
      </c>
      <c r="B23" s="6">
        <v>30</v>
      </c>
      <c r="C23" s="6"/>
      <c r="D23" s="6"/>
      <c r="E23" s="6"/>
      <c r="F23" s="7">
        <f t="shared" si="3"/>
        <v>0</v>
      </c>
      <c r="G23" s="7">
        <f t="shared" si="4"/>
        <v>22</v>
      </c>
      <c r="H23" s="7">
        <f t="shared" si="0"/>
        <v>22</v>
      </c>
      <c r="I23" s="7">
        <f t="shared" si="1"/>
        <v>100</v>
      </c>
      <c r="J23" s="7">
        <f t="shared" si="5"/>
        <v>0</v>
      </c>
      <c r="K23" s="9">
        <f t="shared" si="6"/>
        <v>0.2</v>
      </c>
    </row>
    <row r="24" spans="1:11" x14ac:dyDescent="0.25">
      <c r="A24" s="5">
        <f t="shared" si="2"/>
        <v>44095</v>
      </c>
      <c r="B24" s="6">
        <v>30</v>
      </c>
      <c r="C24" s="6"/>
      <c r="D24" s="6"/>
      <c r="E24" s="6"/>
      <c r="F24" s="7">
        <f t="shared" si="3"/>
        <v>0</v>
      </c>
      <c r="G24" s="7">
        <f t="shared" si="4"/>
        <v>22</v>
      </c>
      <c r="H24" s="7">
        <f t="shared" si="0"/>
        <v>22</v>
      </c>
      <c r="I24" s="7">
        <f t="shared" si="1"/>
        <v>100</v>
      </c>
      <c r="J24" s="7">
        <f t="shared" si="5"/>
        <v>0</v>
      </c>
      <c r="K24" s="9">
        <f t="shared" si="6"/>
        <v>0.2</v>
      </c>
    </row>
    <row r="25" spans="1:11" x14ac:dyDescent="0.25">
      <c r="A25" s="5">
        <f t="shared" si="2"/>
        <v>44109</v>
      </c>
      <c r="B25" s="6">
        <v>30</v>
      </c>
      <c r="C25" s="6"/>
      <c r="D25" s="6"/>
      <c r="E25" s="6"/>
      <c r="F25" s="7">
        <f t="shared" si="3"/>
        <v>0</v>
      </c>
      <c r="G25" s="7">
        <f t="shared" si="4"/>
        <v>22</v>
      </c>
      <c r="H25" s="7">
        <f t="shared" si="0"/>
        <v>22</v>
      </c>
      <c r="I25" s="7">
        <f t="shared" si="1"/>
        <v>100</v>
      </c>
      <c r="J25" s="7">
        <f t="shared" si="5"/>
        <v>0</v>
      </c>
      <c r="K25" s="9">
        <f t="shared" si="6"/>
        <v>0.2</v>
      </c>
    </row>
    <row r="26" spans="1:11" x14ac:dyDescent="0.25">
      <c r="A26" s="10"/>
      <c r="B26" s="11">
        <f ca="1">SUM(B7:B31)</f>
        <v>230</v>
      </c>
      <c r="C26" s="11"/>
      <c r="D26" s="11">
        <f ca="1">AVERAGE(D7:D52)</f>
        <v>4</v>
      </c>
      <c r="E26" s="11">
        <f ca="1">AVERAGE(E7:E52)</f>
        <v>19.166666666666668</v>
      </c>
      <c r="F26" s="11"/>
      <c r="G26" s="11"/>
      <c r="H26" s="11"/>
      <c r="I26" s="11"/>
      <c r="J26" s="11"/>
      <c r="K26" s="12"/>
    </row>
  </sheetData>
  <mergeCells count="2">
    <mergeCell ref="A1:D1"/>
    <mergeCell ref="A5:K5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Koksi</dc:creator>
  <cp:lastModifiedBy>Mohammed Kevin</cp:lastModifiedBy>
  <dcterms:created xsi:type="dcterms:W3CDTF">2017-04-28T06:59:40Z</dcterms:created>
  <dcterms:modified xsi:type="dcterms:W3CDTF">2020-04-20T14:20:55Z</dcterms:modified>
</cp:coreProperties>
</file>