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3040" windowHeight="9384"/>
  </bookViews>
  <sheets>
    <sheet name="Sheet4" sheetId="4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4" l="1"/>
  <c r="V4" i="4" l="1"/>
  <c r="V5" i="4"/>
  <c r="V6" i="4"/>
  <c r="V7" i="4"/>
  <c r="V8" i="4"/>
  <c r="V9" i="4"/>
  <c r="V10" i="4"/>
  <c r="V11" i="4"/>
  <c r="V12" i="4"/>
  <c r="V13" i="4"/>
  <c r="O63" i="4"/>
  <c r="P63" i="4"/>
  <c r="Q63" i="4"/>
  <c r="R63" i="4"/>
  <c r="R64" i="4" s="1"/>
  <c r="P64" i="4"/>
  <c r="P66" i="4" s="1"/>
  <c r="P67" i="4" s="1"/>
  <c r="P1" i="4" l="1"/>
  <c r="R66" i="4"/>
  <c r="R67" i="4" s="1"/>
  <c r="F84" i="4"/>
  <c r="H84" i="4" s="1"/>
  <c r="F83" i="4"/>
  <c r="H83" i="4" s="1"/>
  <c r="F59" i="4"/>
  <c r="H59" i="4" s="1"/>
  <c r="G72" i="4" s="1"/>
  <c r="F58" i="4"/>
  <c r="H58" i="4" s="1"/>
  <c r="E97" i="4" l="1"/>
  <c r="E96" i="4"/>
  <c r="E95" i="4"/>
  <c r="E94" i="4"/>
  <c r="E93" i="4"/>
  <c r="E92" i="4"/>
  <c r="E91" i="4"/>
  <c r="E90" i="4"/>
  <c r="D97" i="4"/>
  <c r="D96" i="4"/>
  <c r="D95" i="4"/>
  <c r="D94" i="4"/>
  <c r="D93" i="4"/>
  <c r="D92" i="4"/>
  <c r="K92" i="4" s="1"/>
  <c r="D91" i="4"/>
  <c r="K91" i="4" s="1"/>
  <c r="D90" i="4"/>
  <c r="E89" i="4"/>
  <c r="D89" i="4"/>
  <c r="E88" i="4"/>
  <c r="D88" i="4"/>
  <c r="G97" i="4"/>
  <c r="G96" i="4"/>
  <c r="G95" i="4"/>
  <c r="G94" i="4"/>
  <c r="G93" i="4"/>
  <c r="G92" i="4"/>
  <c r="G91" i="4"/>
  <c r="G90" i="4"/>
  <c r="F97" i="4"/>
  <c r="F96" i="4"/>
  <c r="F95" i="4"/>
  <c r="K95" i="4" s="1"/>
  <c r="F94" i="4"/>
  <c r="F93" i="4"/>
  <c r="F92" i="4"/>
  <c r="F91" i="4"/>
  <c r="F90" i="4"/>
  <c r="G89" i="4"/>
  <c r="F89" i="4"/>
  <c r="G88" i="4"/>
  <c r="F88" i="4"/>
  <c r="K93" i="4"/>
  <c r="E72" i="4"/>
  <c r="E71" i="4"/>
  <c r="E63" i="4"/>
  <c r="D71" i="4"/>
  <c r="D63" i="4"/>
  <c r="E69" i="4"/>
  <c r="D69" i="4"/>
  <c r="E67" i="4"/>
  <c r="D67" i="4"/>
  <c r="E65" i="4"/>
  <c r="D65" i="4"/>
  <c r="F67" i="4"/>
  <c r="F70" i="4"/>
  <c r="G67" i="4"/>
  <c r="G70" i="4"/>
  <c r="F65" i="4"/>
  <c r="F68" i="4"/>
  <c r="G65" i="4"/>
  <c r="G68" i="4"/>
  <c r="F63" i="4"/>
  <c r="F66" i="4"/>
  <c r="F71" i="4"/>
  <c r="G63" i="4"/>
  <c r="G66" i="4"/>
  <c r="G71" i="4"/>
  <c r="F64" i="4"/>
  <c r="F69" i="4"/>
  <c r="F72" i="4"/>
  <c r="G64" i="4"/>
  <c r="G69" i="4"/>
  <c r="D64" i="4"/>
  <c r="D66" i="4"/>
  <c r="D68" i="4"/>
  <c r="D70" i="4"/>
  <c r="D72" i="4"/>
  <c r="E64" i="4"/>
  <c r="E66" i="4"/>
  <c r="E68" i="4"/>
  <c r="E70" i="4"/>
  <c r="K72" i="4" l="1"/>
  <c r="K70" i="4"/>
  <c r="K68" i="4"/>
  <c r="K66" i="4"/>
  <c r="K64" i="4"/>
  <c r="K65" i="4"/>
  <c r="K67" i="4"/>
  <c r="K69" i="4"/>
  <c r="K63" i="4"/>
  <c r="K71" i="4"/>
  <c r="K88" i="4"/>
  <c r="K97" i="4"/>
  <c r="K89" i="4"/>
  <c r="K94" i="4"/>
  <c r="K96" i="4"/>
  <c r="K90" i="4"/>
  <c r="F34" i="4"/>
  <c r="H34" i="4" s="1"/>
  <c r="D38" i="4" s="1"/>
  <c r="F15" i="4"/>
  <c r="D15" i="4"/>
  <c r="F12" i="4"/>
  <c r="H12" i="4" s="1"/>
  <c r="A7" i="4"/>
  <c r="C97" i="4"/>
  <c r="C96" i="4"/>
  <c r="C95" i="4"/>
  <c r="C94" i="4"/>
  <c r="C93" i="4"/>
  <c r="C92" i="4"/>
  <c r="C91" i="4"/>
  <c r="C90" i="4"/>
  <c r="C89" i="4"/>
  <c r="C88" i="4" l="1"/>
  <c r="C98" i="4" s="1"/>
  <c r="C63" i="4"/>
  <c r="C17" i="4"/>
  <c r="D17" i="4" s="1"/>
  <c r="F17" i="4" s="1"/>
  <c r="C64" i="4"/>
  <c r="C25" i="4"/>
  <c r="D25" i="4" s="1"/>
  <c r="F25" i="4" s="1"/>
  <c r="C72" i="4"/>
  <c r="C18" i="4"/>
  <c r="D18" i="4" s="1"/>
  <c r="F18" i="4" s="1"/>
  <c r="C65" i="4"/>
  <c r="C19" i="4"/>
  <c r="D19" i="4" s="1"/>
  <c r="F19" i="4" s="1"/>
  <c r="C66" i="4"/>
  <c r="C20" i="4"/>
  <c r="C67" i="4"/>
  <c r="C21" i="4"/>
  <c r="C68" i="4"/>
  <c r="C22" i="4"/>
  <c r="D22" i="4" s="1"/>
  <c r="F22" i="4" s="1"/>
  <c r="C69" i="4"/>
  <c r="C16" i="4"/>
  <c r="D16" i="4" s="1"/>
  <c r="F16" i="4" s="1"/>
  <c r="C23" i="4"/>
  <c r="C70" i="4"/>
  <c r="C24" i="4"/>
  <c r="D24" i="4" s="1"/>
  <c r="F24" i="4" s="1"/>
  <c r="C71" i="4"/>
  <c r="G47" i="4"/>
  <c r="C46" i="4"/>
  <c r="C45" i="4"/>
  <c r="C38" i="4"/>
  <c r="C41" i="4"/>
  <c r="E38" i="4"/>
  <c r="D42" i="4"/>
  <c r="D44" i="4"/>
  <c r="C40" i="4"/>
  <c r="C47" i="4"/>
  <c r="C39" i="4"/>
  <c r="G38" i="4"/>
  <c r="F40" i="4"/>
  <c r="F42" i="4"/>
  <c r="F44" i="4"/>
  <c r="F46" i="4"/>
  <c r="G40" i="4"/>
  <c r="G42" i="4"/>
  <c r="G44" i="4"/>
  <c r="G46" i="4"/>
  <c r="D41" i="4"/>
  <c r="D47" i="4"/>
  <c r="C44" i="4"/>
  <c r="E39" i="4"/>
  <c r="E41" i="4"/>
  <c r="E43" i="4"/>
  <c r="E45" i="4"/>
  <c r="E47" i="4"/>
  <c r="D40" i="4"/>
  <c r="D46" i="4"/>
  <c r="F38" i="4"/>
  <c r="E40" i="4"/>
  <c r="E42" i="4"/>
  <c r="E44" i="4"/>
  <c r="E46" i="4"/>
  <c r="D39" i="4"/>
  <c r="D43" i="4"/>
  <c r="D45" i="4"/>
  <c r="C43" i="4"/>
  <c r="F39" i="4"/>
  <c r="F41" i="4"/>
  <c r="F43" i="4"/>
  <c r="F45" i="4"/>
  <c r="F47" i="4"/>
  <c r="C42" i="4"/>
  <c r="G39" i="4"/>
  <c r="G41" i="4"/>
  <c r="G43" i="4"/>
  <c r="G45" i="4"/>
  <c r="D20" i="4"/>
  <c r="F20" i="4" s="1"/>
  <c r="D21" i="4"/>
  <c r="F21" i="4" s="1"/>
  <c r="D23" i="4"/>
  <c r="F23" i="4" s="1"/>
  <c r="K47" i="4" l="1"/>
  <c r="C26" i="4"/>
  <c r="C73" i="4"/>
  <c r="K45" i="4"/>
  <c r="K46" i="4"/>
  <c r="K38" i="4"/>
  <c r="K40" i="4"/>
  <c r="K41" i="4"/>
  <c r="C48" i="4"/>
  <c r="K43" i="4"/>
  <c r="K39" i="4"/>
  <c r="K44" i="4"/>
  <c r="K42" i="4"/>
  <c r="F26" i="4"/>
  <c r="D26" i="4"/>
</calcChain>
</file>

<file path=xl/sharedStrings.xml><?xml version="1.0" encoding="utf-8"?>
<sst xmlns="http://schemas.openxmlformats.org/spreadsheetml/2006/main" count="219" uniqueCount="74">
  <si>
    <t>S</t>
  </si>
  <si>
    <t>M</t>
  </si>
  <si>
    <t>L</t>
  </si>
  <si>
    <t>XL</t>
  </si>
  <si>
    <t>Total</t>
  </si>
  <si>
    <t>Points to Consider while Style Prepration</t>
  </si>
  <si>
    <t>Total Order Quantity</t>
  </si>
  <si>
    <t>Accessory Name :-</t>
  </si>
  <si>
    <t>THREAD</t>
  </si>
  <si>
    <t>Size Option :-</t>
  </si>
  <si>
    <t>Size Irrelevant</t>
  </si>
  <si>
    <t>Style</t>
  </si>
  <si>
    <t>Colour</t>
  </si>
  <si>
    <t>XS</t>
  </si>
  <si>
    <t>XXL</t>
  </si>
  <si>
    <t>3XL</t>
  </si>
  <si>
    <r>
      <t xml:space="preserve">* Especially for Thread Always preferred to Use </t>
    </r>
    <r>
      <rPr>
        <b/>
        <sz val="10"/>
        <color theme="1"/>
        <rFont val="Verdana"/>
        <family val="2"/>
      </rPr>
      <t>Match Style Colour</t>
    </r>
  </si>
  <si>
    <t>KR746-01-001</t>
  </si>
  <si>
    <t>Red</t>
  </si>
  <si>
    <t>KR746-01-002</t>
  </si>
  <si>
    <t>Blue</t>
  </si>
  <si>
    <t>Costing UOM</t>
  </si>
  <si>
    <t>Meters</t>
  </si>
  <si>
    <t>Purchase UOM</t>
  </si>
  <si>
    <t>Cones</t>
  </si>
  <si>
    <t>KR746-01-003</t>
  </si>
  <si>
    <t>Orange</t>
  </si>
  <si>
    <t>KR746-01-004</t>
  </si>
  <si>
    <t>Pink</t>
  </si>
  <si>
    <t>Converstion Costing -&gt; Purchase { Meters 2 Cones  - In Accs Mstr}</t>
  </si>
  <si>
    <t>KR746-01-005</t>
  </si>
  <si>
    <t>While</t>
  </si>
  <si>
    <t>KR746-01-006</t>
  </si>
  <si>
    <t>Green</t>
  </si>
  <si>
    <t>Consumption Per Pc</t>
  </si>
  <si>
    <t>KR746-01-007</t>
  </si>
  <si>
    <t>Pale Green</t>
  </si>
  <si>
    <t>In Style Prepration - Thread Requiremnt Per Pc { Mtrs }</t>
  </si>
  <si>
    <t>KR746-01-008</t>
  </si>
  <si>
    <t>Navy</t>
  </si>
  <si>
    <t>Process Loss</t>
  </si>
  <si>
    <t>Process Loss Qty</t>
  </si>
  <si>
    <t>KR746-01-009</t>
  </si>
  <si>
    <t>Dark Red</t>
  </si>
  <si>
    <t>KR746-01-010</t>
  </si>
  <si>
    <t>Yellow</t>
  </si>
  <si>
    <t>For Example</t>
  </si>
  <si>
    <t>Size Labels</t>
  </si>
  <si>
    <t>Size to Size</t>
  </si>
  <si>
    <r>
      <t xml:space="preserve">* Don't Use the </t>
    </r>
    <r>
      <rPr>
        <b/>
        <sz val="10"/>
        <color theme="1"/>
        <rFont val="Verdana"/>
        <family val="2"/>
      </rPr>
      <t>Match Style Colour</t>
    </r>
    <r>
      <rPr>
        <sz val="10"/>
        <color theme="1"/>
        <rFont val="Verdana"/>
        <family val="2"/>
      </rPr>
      <t xml:space="preserve"> Option</t>
    </r>
  </si>
  <si>
    <t>* Don't assign requirment for each Sizes. Only 1 accessory assignment is enough</t>
  </si>
  <si>
    <t>In Style Prepration - Size Label Requiremnt Per Pc</t>
  </si>
  <si>
    <t>Carton Box</t>
  </si>
  <si>
    <t>Size Range</t>
  </si>
  <si>
    <r>
      <t xml:space="preserve">* Minimum of 1 Size has to be selected in </t>
    </r>
    <r>
      <rPr>
        <b/>
        <sz val="10"/>
        <color theme="1"/>
        <rFont val="Verdana"/>
        <family val="2"/>
      </rPr>
      <t xml:space="preserve">For Size Info </t>
    </r>
    <r>
      <rPr>
        <sz val="10"/>
        <color theme="1"/>
        <rFont val="Verdana"/>
        <family val="2"/>
      </rPr>
      <t>{ Multiple Selection Possible }</t>
    </r>
  </si>
  <si>
    <t># Make Sure Single or Set of Accessory is assigned to all size. Else Demand will be wrongly calculated</t>
  </si>
  <si>
    <t>In Style Prepration - 2 Size of Boxes is Selected</t>
  </si>
  <si>
    <r>
      <rPr>
        <b/>
        <sz val="10"/>
        <color theme="1"/>
        <rFont val="Verdana"/>
        <family val="2"/>
      </rPr>
      <t>1</t>
    </r>
    <r>
      <rPr>
        <sz val="10"/>
        <color theme="1"/>
        <rFont val="Verdana"/>
        <family val="2"/>
      </rPr>
      <t xml:space="preserve">. Carton Box 21*12*11.25 - Is for Size </t>
    </r>
    <r>
      <rPr>
        <b/>
        <sz val="10"/>
        <color theme="1"/>
        <rFont val="Verdana"/>
        <family val="2"/>
      </rPr>
      <t xml:space="preserve">XS, S </t>
    </r>
    <r>
      <rPr>
        <sz val="10"/>
        <color theme="1"/>
        <rFont val="Verdana"/>
        <family val="2"/>
      </rPr>
      <t>&amp; 85 Pcs will be packed in Box</t>
    </r>
  </si>
  <si>
    <t>1 Box Divided by No. of Pcs</t>
  </si>
  <si>
    <r>
      <rPr>
        <b/>
        <sz val="10"/>
        <color theme="1"/>
        <rFont val="Verdana"/>
        <family val="2"/>
      </rPr>
      <t>2</t>
    </r>
    <r>
      <rPr>
        <sz val="10"/>
        <color theme="1"/>
        <rFont val="Verdana"/>
        <family val="2"/>
      </rPr>
      <t xml:space="preserve">. Carton Box 21*12*12.25 - Is for Size </t>
    </r>
    <r>
      <rPr>
        <b/>
        <sz val="10"/>
        <color theme="1"/>
        <rFont val="Verdana"/>
        <family val="2"/>
      </rPr>
      <t xml:space="preserve">M, L </t>
    </r>
    <r>
      <rPr>
        <sz val="10"/>
        <color theme="1"/>
        <rFont val="Verdana"/>
        <family val="2"/>
      </rPr>
      <t>&amp; 80 Pcs will be packed in Box</t>
    </r>
  </si>
  <si>
    <r>
      <t xml:space="preserve">Process Loss For Item </t>
    </r>
    <r>
      <rPr>
        <b/>
        <sz val="10"/>
        <color theme="1"/>
        <rFont val="Verdana"/>
        <family val="2"/>
      </rPr>
      <t>1</t>
    </r>
  </si>
  <si>
    <r>
      <t xml:space="preserve">Process Loss For Item </t>
    </r>
    <r>
      <rPr>
        <b/>
        <sz val="10"/>
        <color theme="1"/>
        <rFont val="Verdana"/>
        <family val="2"/>
      </rPr>
      <t>2</t>
    </r>
  </si>
  <si>
    <t>CB 21 * 12 * 11.25</t>
  </si>
  <si>
    <t>CB 21 * 12 * 12.25</t>
  </si>
  <si>
    <t>Barcode Lable for Carton Box</t>
  </si>
  <si>
    <t>In Style Prepration - 2 Size of Boxes is Selected As Mentiond Above</t>
  </si>
  <si>
    <r>
      <rPr>
        <b/>
        <sz val="10"/>
        <color theme="1"/>
        <rFont val="Verdana"/>
        <family val="2"/>
      </rPr>
      <t>1</t>
    </r>
    <r>
      <rPr>
        <sz val="10"/>
        <color theme="1"/>
        <rFont val="Verdana"/>
        <family val="2"/>
      </rPr>
      <t xml:space="preserve">. Carton Box 21*12*11.25 - Is for Size </t>
    </r>
    <r>
      <rPr>
        <b/>
        <sz val="10"/>
        <color theme="1"/>
        <rFont val="Verdana"/>
        <family val="2"/>
      </rPr>
      <t xml:space="preserve">XS, S </t>
    </r>
    <r>
      <rPr>
        <sz val="10"/>
        <color theme="1"/>
        <rFont val="Verdana"/>
        <family val="2"/>
      </rPr>
      <t>&amp; For 85 Pcs 2 Labels Per Box</t>
    </r>
  </si>
  <si>
    <t>Labels Divided by No. of Pcs Per Box</t>
  </si>
  <si>
    <r>
      <rPr>
        <b/>
        <sz val="10"/>
        <color theme="1"/>
        <rFont val="Verdana"/>
        <family val="2"/>
      </rPr>
      <t>2</t>
    </r>
    <r>
      <rPr>
        <sz val="10"/>
        <color theme="1"/>
        <rFont val="Verdana"/>
        <family val="2"/>
      </rPr>
      <t xml:space="preserve">. Carton Box 21*12*12.25 - Is for Size </t>
    </r>
    <r>
      <rPr>
        <b/>
        <sz val="10"/>
        <color theme="1"/>
        <rFont val="Verdana"/>
        <family val="2"/>
      </rPr>
      <t xml:space="preserve">M, L </t>
    </r>
    <r>
      <rPr>
        <sz val="10"/>
        <color theme="1"/>
        <rFont val="Verdana"/>
        <family val="2"/>
      </rPr>
      <t>&amp; For 80 Pcs 2 Labels Per Box</t>
    </r>
  </si>
  <si>
    <t>For Size Range</t>
  </si>
  <si>
    <r>
      <t xml:space="preserve">Atleast 1 Size has tobe selected in </t>
    </r>
    <r>
      <rPr>
        <b/>
        <sz val="10"/>
        <color theme="1"/>
        <rFont val="Verdana"/>
        <family val="2"/>
      </rPr>
      <t xml:space="preserve">ForSize </t>
    </r>
    <r>
      <rPr>
        <sz val="10"/>
        <color theme="1"/>
        <rFont val="Verdana"/>
        <family val="2"/>
      </rPr>
      <t>&lt;DropDown&gt;</t>
    </r>
  </si>
  <si>
    <t>For Size Irrelevant</t>
  </si>
  <si>
    <t>For Size Option to be in Disabled Mode</t>
  </si>
  <si>
    <t>For Size to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</si>
</sst>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 * #,##0.00_ ;_ * \-#,##0.00_ ;_ * &quot;-&quot;??_ ;_ @_ "/>
    <numFmt numFmtId="164" formatCode="_ * #,##0.0000_ ;_ * \-#,##0.0000_ ;_ * &quot;-&quot;??_ ;_ @_ "/>
    <numFmt numFmtId="165" formatCode="_ * #,##0_ ;_ * \-#,##0_ ;_ * &quot;-&quot;??_ ;_ @_ "/>
    <numFmt numFmtId="166" formatCode="_ * #,##0.00_ ;_ * \-#,##0.00_ ;_ * &quot;-&quot;??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0"/>
      <color rgb="FFFF0000"/>
      <name val="Verdana"/>
      <family val="2"/>
    </font>
    <font>
      <sz val="10"/>
      <color rgb="FFFFFF00"/>
      <name val="Verdana"/>
      <family val="2"/>
    </font>
    <font>
      <b/>
      <sz val="10"/>
      <color rgb="FFFFFF00"/>
      <name val="Verdana"/>
      <family val="2"/>
    </font>
    <font>
      <sz val="10"/>
      <color theme="0"/>
      <name val="Verdana"/>
      <family val="2"/>
    </font>
    <font>
      <b/>
      <sz val="10"/>
      <color theme="0"/>
      <name val="Verdana"/>
      <family val="2"/>
    </font>
    <font>
      <b/>
      <sz val="9"/>
      <color theme="1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4">
    <xf numFmtId="0" fontId="0" fillId="0" borderId="0" xfId="0"/>
    <xf numFmtId="0" fontId="2" fillId="0" borderId="0" xfId="0" applyFont="1"/>
    <xf numFmtId="0" fontId="3" fillId="0" borderId="0" xfId="0" applyFont="1"/>
    <xf numFmtId="0" fontId="2" fillId="3" borderId="1" xfId="0" applyFont="1" applyFill="1" applyBorder="1"/>
    <xf numFmtId="0" fontId="2" fillId="3" borderId="2" xfId="0" applyFont="1" applyFill="1" applyBorder="1"/>
    <xf numFmtId="0" fontId="3" fillId="3" borderId="2" xfId="0" applyFont="1" applyFill="1" applyBorder="1"/>
    <xf numFmtId="0" fontId="2" fillId="3" borderId="3" xfId="0" applyFont="1" applyFill="1" applyBorder="1" applyAlignment="1">
      <alignment horizontal="left" indent="1"/>
    </xf>
    <xf numFmtId="0" fontId="2" fillId="3" borderId="0" xfId="0" applyFont="1" applyFill="1"/>
    <xf numFmtId="0" fontId="2" fillId="3" borderId="3" xfId="0" applyFont="1" applyFill="1" applyBorder="1"/>
    <xf numFmtId="0" fontId="3" fillId="3" borderId="0" xfId="0" applyFont="1" applyFill="1"/>
    <xf numFmtId="164" fontId="3" fillId="3" borderId="4" xfId="1" applyNumberFormat="1" applyFont="1" applyFill="1" applyBorder="1"/>
    <xf numFmtId="9" fontId="2" fillId="3" borderId="0" xfId="2" applyFont="1" applyFill="1" applyBorder="1"/>
    <xf numFmtId="0" fontId="3" fillId="3" borderId="3" xfId="0" applyFont="1" applyFill="1" applyBorder="1"/>
    <xf numFmtId="0" fontId="2" fillId="3" borderId="5" xfId="0" applyFont="1" applyFill="1" applyBorder="1" applyAlignment="1">
      <alignment horizontal="left" indent="1"/>
    </xf>
    <xf numFmtId="0" fontId="2" fillId="3" borderId="6" xfId="0" applyFont="1" applyFill="1" applyBorder="1"/>
    <xf numFmtId="164" fontId="3" fillId="3" borderId="7" xfId="1" applyNumberFormat="1" applyFont="1" applyFill="1" applyBorder="1"/>
    <xf numFmtId="0" fontId="4" fillId="3" borderId="3" xfId="0" applyFont="1" applyFill="1" applyBorder="1" applyAlignment="1">
      <alignment horizontal="left" indent="1"/>
    </xf>
    <xf numFmtId="0" fontId="5" fillId="4" borderId="0" xfId="0" applyFont="1" applyFill="1"/>
    <xf numFmtId="165" fontId="5" fillId="4" borderId="0" xfId="1" applyNumberFormat="1" applyFont="1" applyFill="1" applyBorder="1"/>
    <xf numFmtId="43" fontId="5" fillId="4" borderId="0" xfId="0" applyNumberFormat="1" applyFont="1" applyFill="1"/>
    <xf numFmtId="43" fontId="6" fillId="4" borderId="0" xfId="1" applyFont="1" applyFill="1" applyBorder="1"/>
    <xf numFmtId="0" fontId="6" fillId="4" borderId="0" xfId="0" applyFont="1" applyFill="1"/>
    <xf numFmtId="165" fontId="2" fillId="0" borderId="0" xfId="0" applyNumberFormat="1" applyFont="1"/>
    <xf numFmtId="0" fontId="5" fillId="4" borderId="3" xfId="0" applyFont="1" applyFill="1" applyBorder="1"/>
    <xf numFmtId="164" fontId="3" fillId="3" borderId="0" xfId="1" applyNumberFormat="1" applyFont="1" applyFill="1" applyBorder="1"/>
    <xf numFmtId="164" fontId="3" fillId="3" borderId="4" xfId="1" applyNumberFormat="1" applyFont="1" applyFill="1" applyBorder="1" applyAlignment="1">
      <alignment horizontal="center"/>
    </xf>
    <xf numFmtId="164" fontId="3" fillId="3" borderId="6" xfId="1" applyNumberFormat="1" applyFont="1" applyFill="1" applyBorder="1"/>
    <xf numFmtId="0" fontId="5" fillId="5" borderId="0" xfId="0" applyFont="1" applyFill="1"/>
    <xf numFmtId="164" fontId="6" fillId="5" borderId="0" xfId="1" applyNumberFormat="1" applyFont="1" applyFill="1" applyBorder="1"/>
    <xf numFmtId="165" fontId="5" fillId="5" borderId="0" xfId="1" applyNumberFormat="1" applyFont="1" applyFill="1" applyBorder="1"/>
    <xf numFmtId="0" fontId="6" fillId="5" borderId="4" xfId="0" applyFont="1" applyFill="1" applyBorder="1"/>
    <xf numFmtId="165" fontId="5" fillId="5" borderId="6" xfId="1" applyNumberFormat="1" applyFont="1" applyFill="1" applyBorder="1"/>
    <xf numFmtId="0" fontId="2" fillId="6" borderId="1" xfId="0" applyFont="1" applyFill="1" applyBorder="1"/>
    <xf numFmtId="0" fontId="2" fillId="6" borderId="2" xfId="0" applyFont="1" applyFill="1" applyBorder="1"/>
    <xf numFmtId="0" fontId="3" fillId="6" borderId="2" xfId="0" applyFont="1" applyFill="1" applyBorder="1"/>
    <xf numFmtId="0" fontId="2" fillId="6" borderId="8" xfId="0" applyFont="1" applyFill="1" applyBorder="1"/>
    <xf numFmtId="0" fontId="2" fillId="6" borderId="3" xfId="0" applyFont="1" applyFill="1" applyBorder="1" applyAlignment="1">
      <alignment horizontal="left" indent="1"/>
    </xf>
    <xf numFmtId="0" fontId="2" fillId="6" borderId="0" xfId="0" applyFont="1" applyFill="1"/>
    <xf numFmtId="0" fontId="2" fillId="6" borderId="4" xfId="0" applyFont="1" applyFill="1" applyBorder="1"/>
    <xf numFmtId="0" fontId="2" fillId="6" borderId="3" xfId="0" applyFont="1" applyFill="1" applyBorder="1"/>
    <xf numFmtId="164" fontId="3" fillId="6" borderId="0" xfId="1" applyNumberFormat="1" applyFont="1" applyFill="1" applyBorder="1"/>
    <xf numFmtId="9" fontId="2" fillId="6" borderId="0" xfId="2" applyFont="1" applyFill="1" applyBorder="1"/>
    <xf numFmtId="0" fontId="5" fillId="6" borderId="0" xfId="0" applyFont="1" applyFill="1"/>
    <xf numFmtId="164" fontId="6" fillId="6" borderId="0" xfId="1" applyNumberFormat="1" applyFont="1" applyFill="1" applyBorder="1"/>
    <xf numFmtId="0" fontId="4" fillId="6" borderId="3" xfId="0" applyFont="1" applyFill="1" applyBorder="1" applyAlignment="1">
      <alignment horizontal="left" indent="1"/>
    </xf>
    <xf numFmtId="0" fontId="3" fillId="6" borderId="3" xfId="0" applyFont="1" applyFill="1" applyBorder="1"/>
    <xf numFmtId="0" fontId="3" fillId="6" borderId="0" xfId="0" applyFont="1" applyFill="1"/>
    <xf numFmtId="0" fontId="3" fillId="6" borderId="4" xfId="0" applyFont="1" applyFill="1" applyBorder="1"/>
    <xf numFmtId="0" fontId="2" fillId="6" borderId="5" xfId="0" applyFont="1" applyFill="1" applyBorder="1" applyAlignment="1">
      <alignment horizontal="left" indent="1"/>
    </xf>
    <xf numFmtId="0" fontId="2" fillId="6" borderId="6" xfId="0" applyFont="1" applyFill="1" applyBorder="1"/>
    <xf numFmtId="0" fontId="2" fillId="6" borderId="7" xfId="0" applyFont="1" applyFill="1" applyBorder="1"/>
    <xf numFmtId="0" fontId="2" fillId="6" borderId="0" xfId="0" applyFont="1" applyFill="1" applyAlignment="1">
      <alignment horizontal="center" vertical="center"/>
    </xf>
    <xf numFmtId="164" fontId="2" fillId="3" borderId="4" xfId="1" applyNumberFormat="1" applyFont="1" applyFill="1" applyBorder="1" applyAlignment="1">
      <alignment horizontal="right"/>
    </xf>
    <xf numFmtId="9" fontId="2" fillId="0" borderId="0" xfId="2" applyFont="1"/>
    <xf numFmtId="0" fontId="2" fillId="7" borderId="1" xfId="0" applyFont="1" applyFill="1" applyBorder="1"/>
    <xf numFmtId="0" fontId="2" fillId="7" borderId="2" xfId="0" applyFont="1" applyFill="1" applyBorder="1"/>
    <xf numFmtId="0" fontId="3" fillId="7" borderId="2" xfId="0" applyFont="1" applyFill="1" applyBorder="1"/>
    <xf numFmtId="0" fontId="2" fillId="7" borderId="8" xfId="0" applyFont="1" applyFill="1" applyBorder="1"/>
    <xf numFmtId="0" fontId="2" fillId="7" borderId="3" xfId="0" applyFont="1" applyFill="1" applyBorder="1" applyAlignment="1">
      <alignment horizontal="left" indent="1"/>
    </xf>
    <xf numFmtId="0" fontId="2" fillId="7" borderId="0" xfId="0" applyFont="1" applyFill="1"/>
    <xf numFmtId="0" fontId="2" fillId="7" borderId="4" xfId="0" applyFont="1" applyFill="1" applyBorder="1"/>
    <xf numFmtId="0" fontId="2" fillId="7" borderId="3" xfId="0" applyFont="1" applyFill="1" applyBorder="1"/>
    <xf numFmtId="0" fontId="2" fillId="7" borderId="0" xfId="0" applyFont="1" applyFill="1" applyAlignment="1">
      <alignment horizontal="center" vertical="center"/>
    </xf>
    <xf numFmtId="164" fontId="3" fillId="7" borderId="0" xfId="1" applyNumberFormat="1" applyFont="1" applyFill="1" applyBorder="1"/>
    <xf numFmtId="9" fontId="2" fillId="7" borderId="0" xfId="2" applyFont="1" applyFill="1" applyBorder="1"/>
    <xf numFmtId="164" fontId="6" fillId="7" borderId="0" xfId="1" applyNumberFormat="1" applyFont="1" applyFill="1" applyBorder="1"/>
    <xf numFmtId="0" fontId="4" fillId="7" borderId="3" xfId="0" applyFont="1" applyFill="1" applyBorder="1" applyAlignment="1">
      <alignment horizontal="left" indent="1"/>
    </xf>
    <xf numFmtId="0" fontId="3" fillId="7" borderId="3" xfId="0" applyFont="1" applyFill="1" applyBorder="1"/>
    <xf numFmtId="0" fontId="3" fillId="7" borderId="0" xfId="0" applyFont="1" applyFill="1"/>
    <xf numFmtId="0" fontId="3" fillId="7" borderId="4" xfId="0" applyFont="1" applyFill="1" applyBorder="1"/>
    <xf numFmtId="0" fontId="2" fillId="7" borderId="5" xfId="0" applyFont="1" applyFill="1" applyBorder="1" applyAlignment="1">
      <alignment horizontal="left" indent="1"/>
    </xf>
    <xf numFmtId="0" fontId="2" fillId="7" borderId="6" xfId="0" applyFont="1" applyFill="1" applyBorder="1"/>
    <xf numFmtId="0" fontId="2" fillId="7" borderId="7" xfId="0" applyFont="1" applyFill="1" applyBorder="1"/>
    <xf numFmtId="165" fontId="7" fillId="9" borderId="0" xfId="1" applyNumberFormat="1" applyFont="1" applyFill="1" applyBorder="1"/>
    <xf numFmtId="164" fontId="7" fillId="9" borderId="0" xfId="1" applyNumberFormat="1" applyFont="1" applyFill="1" applyBorder="1"/>
    <xf numFmtId="164" fontId="5" fillId="7" borderId="0" xfId="0" applyNumberFormat="1" applyFont="1" applyFill="1"/>
    <xf numFmtId="165" fontId="8" fillId="9" borderId="4" xfId="0" applyNumberFormat="1" applyFont="1" applyFill="1" applyBorder="1"/>
    <xf numFmtId="165" fontId="8" fillId="8" borderId="6" xfId="1" applyNumberFormat="1" applyFont="1" applyFill="1" applyBorder="1"/>
    <xf numFmtId="0" fontId="9" fillId="7" borderId="2" xfId="0" applyFont="1" applyFill="1" applyBorder="1"/>
    <xf numFmtId="0" fontId="2" fillId="7" borderId="0" xfId="0" quotePrefix="1" applyFont="1" applyFill="1"/>
    <xf numFmtId="0" fontId="3" fillId="2" borderId="2" xfId="0" applyFont="1" applyFill="1" applyBorder="1"/>
    <xf numFmtId="0" fontId="2" fillId="2" borderId="2" xfId="0" applyFont="1" applyFill="1" applyBorder="1"/>
    <xf numFmtId="166" fontId="5" fillId="4" borderId="0" xfId="0" applyNumberFormat="1" applyFont="1" applyFill="1" applyAlignment="1">
      <alignment horizontal="center"/>
    </xf>
    <xf numFmtId="0" fontId="5" fillId="4" borderId="0" xfId="0" applyFont="1" applyFill="1" applyAlignment="1">
      <alignment horizontal="center"/>
    </xf>
    <xf numFmtId="164" fontId="6" fillId="4" borderId="4" xfId="1" applyNumberFormat="1" applyFont="1" applyFill="1" applyBorder="1" applyAlignment="1">
      <alignment horizontal="center"/>
    </xf>
    <xf numFmtId="43" fontId="6" fillId="4" borderId="0" xfId="1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164" fontId="3" fillId="3" borderId="4" xfId="1" applyNumberFormat="1" applyFont="1" applyFill="1" applyBorder="1" applyAlignment="1">
      <alignment horizontal="center"/>
    </xf>
    <xf numFmtId="43" fontId="6" fillId="4" borderId="0" xfId="1" applyFont="1" applyFill="1" applyBorder="1" applyAlignment="1">
      <alignment horizontal="center"/>
    </xf>
    <xf numFmtId="43" fontId="2" fillId="10" borderId="4" xfId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4"/>
  <sheetViews>
    <sheetView tabSelected="1" zoomScale="140" zoomScaleNormal="140" workbookViewId="0">
      <selection activeCell="A3" sqref="A3"/>
    </sheetView>
  </sheetViews>
  <sheetFormatPr defaultColWidth="8.88671875" defaultRowHeight="12.6" x14ac:dyDescent="0.2"/>
  <cols>
    <col min="1" max="1" width="15.33203125" style="1" bestFit="1" customWidth="1"/>
    <col min="2" max="2" width="10.5546875" style="1" customWidth="1"/>
    <col min="3" max="3" width="12.33203125" style="1" customWidth="1"/>
    <col min="4" max="5" width="9.6640625" style="1" customWidth="1"/>
    <col min="6" max="6" width="15.6640625" style="1" customWidth="1"/>
    <col min="7" max="10" width="9.6640625" style="1" customWidth="1"/>
    <col min="11" max="11" width="17" style="1" customWidth="1"/>
    <col min="12" max="12" width="8.88671875" style="1"/>
    <col min="13" max="13" width="13.109375" style="1" bestFit="1" customWidth="1"/>
    <col min="14" max="16384" width="8.88671875" style="1"/>
  </cols>
  <sheetData>
    <row r="1" spans="1:22" x14ac:dyDescent="0.2">
      <c r="A1" s="1" t="s">
        <v>5</v>
      </c>
      <c r="M1" s="1" t="s">
        <v>6</v>
      </c>
      <c r="P1" s="85">
        <f>SUM(V4:V13)</f>
        <v>56000</v>
      </c>
      <c r="Q1" s="85"/>
    </row>
    <row r="2" spans="1:22" ht="13.2" thickBot="1" x14ac:dyDescent="0.25"/>
    <row r="3" spans="1:22" x14ac:dyDescent="0.2">
      <c r="A3" s="3" t="s">
        <v>7</v>
      </c>
      <c r="B3" s="4"/>
      <c r="C3" s="5" t="s">
        <v>8</v>
      </c>
      <c r="D3" s="4"/>
      <c r="E3" s="4"/>
      <c r="F3" s="4" t="s">
        <v>9</v>
      </c>
      <c r="G3" s="4"/>
      <c r="H3" s="92" t="s">
        <v>10</v>
      </c>
      <c r="I3" s="93"/>
      <c r="M3" s="2" t="s">
        <v>11</v>
      </c>
      <c r="N3" s="2" t="s">
        <v>12</v>
      </c>
      <c r="O3" s="2" t="s">
        <v>13</v>
      </c>
      <c r="P3" s="2" t="s">
        <v>0</v>
      </c>
      <c r="Q3" s="2" t="s">
        <v>1</v>
      </c>
      <c r="R3" s="2" t="s">
        <v>2</v>
      </c>
      <c r="S3" s="2" t="s">
        <v>3</v>
      </c>
      <c r="T3" s="2" t="s">
        <v>14</v>
      </c>
      <c r="U3" s="2" t="s">
        <v>15</v>
      </c>
      <c r="V3" s="2" t="s">
        <v>4</v>
      </c>
    </row>
    <row r="4" spans="1:22" x14ac:dyDescent="0.2">
      <c r="A4" s="6" t="s">
        <v>16</v>
      </c>
      <c r="B4" s="7"/>
      <c r="C4" s="7"/>
      <c r="D4" s="7"/>
      <c r="E4" s="7"/>
      <c r="F4" s="7"/>
      <c r="G4" s="7"/>
      <c r="H4" s="88"/>
      <c r="I4" s="88"/>
      <c r="M4" s="1" t="s">
        <v>17</v>
      </c>
      <c r="N4" s="1" t="s">
        <v>18</v>
      </c>
      <c r="O4" s="1">
        <v>833</v>
      </c>
      <c r="P4" s="1">
        <v>833</v>
      </c>
      <c r="Q4" s="1">
        <v>1967</v>
      </c>
      <c r="R4" s="1">
        <v>1967</v>
      </c>
      <c r="V4" s="21">
        <f>SUM(O4:U4)</f>
        <v>5600</v>
      </c>
    </row>
    <row r="5" spans="1:22" x14ac:dyDescent="0.2">
      <c r="A5" s="6"/>
      <c r="B5" s="7"/>
      <c r="C5" s="7"/>
      <c r="D5" s="7"/>
      <c r="E5" s="7"/>
      <c r="F5" s="7"/>
      <c r="G5" s="7"/>
      <c r="H5" s="88"/>
      <c r="I5" s="88"/>
      <c r="M5" s="1" t="s">
        <v>19</v>
      </c>
      <c r="N5" s="1" t="s">
        <v>20</v>
      </c>
      <c r="O5" s="1">
        <v>833</v>
      </c>
      <c r="P5" s="1">
        <v>833</v>
      </c>
      <c r="Q5" s="1">
        <v>1967</v>
      </c>
      <c r="R5" s="1">
        <v>1967</v>
      </c>
      <c r="V5" s="21">
        <f t="shared" ref="V5:V13" si="0">SUM(O5:U5)</f>
        <v>5600</v>
      </c>
    </row>
    <row r="6" spans="1:22" x14ac:dyDescent="0.2">
      <c r="A6" s="8" t="s">
        <v>21</v>
      </c>
      <c r="B6" s="7"/>
      <c r="C6" s="9" t="s">
        <v>22</v>
      </c>
      <c r="D6" s="7"/>
      <c r="E6" s="7"/>
      <c r="F6" s="7" t="s">
        <v>23</v>
      </c>
      <c r="G6" s="7"/>
      <c r="H6" s="87" t="s">
        <v>24</v>
      </c>
      <c r="I6" s="87"/>
      <c r="M6" s="1" t="s">
        <v>25</v>
      </c>
      <c r="N6" s="1" t="s">
        <v>26</v>
      </c>
      <c r="O6" s="1">
        <v>833</v>
      </c>
      <c r="P6" s="1">
        <v>833</v>
      </c>
      <c r="Q6" s="1">
        <v>1967</v>
      </c>
      <c r="R6" s="1">
        <v>1967</v>
      </c>
      <c r="V6" s="21">
        <f t="shared" si="0"/>
        <v>5600</v>
      </c>
    </row>
    <row r="7" spans="1:22" x14ac:dyDescent="0.2">
      <c r="A7" s="23" t="str">
        <f>CONCATENATE("Conversion of ",C6," to ",H6)</f>
        <v>Conversion of Meters to Cones</v>
      </c>
      <c r="B7" s="17"/>
      <c r="C7" s="17"/>
      <c r="D7" s="17"/>
      <c r="E7" s="17"/>
      <c r="F7" s="17"/>
      <c r="G7" s="17"/>
      <c r="H7" s="91">
        <v>5000</v>
      </c>
      <c r="I7" s="91"/>
      <c r="M7" s="1" t="s">
        <v>27</v>
      </c>
      <c r="N7" s="1" t="s">
        <v>28</v>
      </c>
      <c r="O7" s="1">
        <v>833</v>
      </c>
      <c r="P7" s="1">
        <v>833</v>
      </c>
      <c r="Q7" s="1">
        <v>1967</v>
      </c>
      <c r="R7" s="1">
        <v>1967</v>
      </c>
      <c r="V7" s="21">
        <f t="shared" si="0"/>
        <v>5600</v>
      </c>
    </row>
    <row r="8" spans="1:22" x14ac:dyDescent="0.2">
      <c r="A8" s="23" t="s">
        <v>29</v>
      </c>
      <c r="B8" s="17"/>
      <c r="C8" s="17"/>
      <c r="D8" s="17"/>
      <c r="E8" s="17"/>
      <c r="F8" s="17"/>
      <c r="G8" s="17"/>
      <c r="H8" s="89">
        <f>1/H7</f>
        <v>2.0000000000000001E-4</v>
      </c>
      <c r="I8" s="89"/>
      <c r="M8" s="1" t="s">
        <v>30</v>
      </c>
      <c r="N8" s="1" t="s">
        <v>31</v>
      </c>
      <c r="O8" s="1">
        <v>833</v>
      </c>
      <c r="P8" s="1">
        <v>833</v>
      </c>
      <c r="Q8" s="1">
        <v>1967</v>
      </c>
      <c r="R8" s="1">
        <v>1967</v>
      </c>
      <c r="V8" s="21">
        <f t="shared" si="0"/>
        <v>5600</v>
      </c>
    </row>
    <row r="9" spans="1:22" x14ac:dyDescent="0.2">
      <c r="A9" s="6"/>
      <c r="B9" s="7"/>
      <c r="C9" s="7"/>
      <c r="D9" s="7"/>
      <c r="E9" s="7"/>
      <c r="F9" s="7"/>
      <c r="G9" s="7"/>
      <c r="H9" s="89"/>
      <c r="I9" s="89"/>
      <c r="M9" s="1" t="s">
        <v>32</v>
      </c>
      <c r="N9" s="1" t="s">
        <v>33</v>
      </c>
      <c r="O9" s="1">
        <v>833</v>
      </c>
      <c r="P9" s="1">
        <v>833</v>
      </c>
      <c r="Q9" s="1">
        <v>1967</v>
      </c>
      <c r="R9" s="1">
        <v>1967</v>
      </c>
      <c r="V9" s="21">
        <f t="shared" si="0"/>
        <v>5600</v>
      </c>
    </row>
    <row r="10" spans="1:22" x14ac:dyDescent="0.2">
      <c r="A10" s="6"/>
      <c r="B10" s="7"/>
      <c r="C10" s="7"/>
      <c r="D10" s="7"/>
      <c r="E10" s="7"/>
      <c r="F10" s="7"/>
      <c r="G10" s="7"/>
      <c r="H10" s="25"/>
      <c r="I10" s="52" t="s">
        <v>34</v>
      </c>
      <c r="M10" s="1" t="s">
        <v>35</v>
      </c>
      <c r="N10" s="1" t="s">
        <v>36</v>
      </c>
      <c r="O10" s="1">
        <v>833</v>
      </c>
      <c r="P10" s="1">
        <v>833</v>
      </c>
      <c r="Q10" s="1">
        <v>1967</v>
      </c>
      <c r="R10" s="1">
        <v>1967</v>
      </c>
      <c r="V10" s="21">
        <f t="shared" si="0"/>
        <v>5600</v>
      </c>
    </row>
    <row r="11" spans="1:22" x14ac:dyDescent="0.2">
      <c r="A11" s="8" t="s">
        <v>37</v>
      </c>
      <c r="B11" s="7"/>
      <c r="C11" s="7"/>
      <c r="D11" s="7"/>
      <c r="E11" s="7"/>
      <c r="F11" s="7"/>
      <c r="G11" s="7"/>
      <c r="H11" s="89">
        <v>138</v>
      </c>
      <c r="I11" s="89"/>
      <c r="M11" s="1" t="s">
        <v>38</v>
      </c>
      <c r="N11" s="1" t="s">
        <v>39</v>
      </c>
      <c r="O11" s="1">
        <v>833</v>
      </c>
      <c r="P11" s="1">
        <v>833</v>
      </c>
      <c r="Q11" s="1">
        <v>1967</v>
      </c>
      <c r="R11" s="1">
        <v>1967</v>
      </c>
      <c r="V11" s="21">
        <f t="shared" si="0"/>
        <v>5600</v>
      </c>
    </row>
    <row r="12" spans="1:22" x14ac:dyDescent="0.2">
      <c r="A12" s="6" t="s">
        <v>40</v>
      </c>
      <c r="B12" s="7"/>
      <c r="C12" s="11">
        <v>0.03</v>
      </c>
      <c r="D12" s="7" t="s">
        <v>41</v>
      </c>
      <c r="E12" s="7"/>
      <c r="F12" s="17">
        <f>+H11*C12</f>
        <v>4.1399999999999997</v>
      </c>
      <c r="G12" s="17"/>
      <c r="H12" s="84">
        <f>+H11+F12</f>
        <v>142.13999999999999</v>
      </c>
      <c r="I12" s="84"/>
      <c r="M12" s="1" t="s">
        <v>42</v>
      </c>
      <c r="N12" s="1" t="s">
        <v>43</v>
      </c>
      <c r="O12" s="1">
        <v>833</v>
      </c>
      <c r="P12" s="1">
        <v>833</v>
      </c>
      <c r="Q12" s="1">
        <v>1967</v>
      </c>
      <c r="R12" s="1">
        <v>1967</v>
      </c>
      <c r="V12" s="21">
        <f t="shared" si="0"/>
        <v>5600</v>
      </c>
    </row>
    <row r="13" spans="1:22" x14ac:dyDescent="0.2">
      <c r="A13" s="6"/>
      <c r="B13" s="7"/>
      <c r="C13" s="7"/>
      <c r="D13" s="7"/>
      <c r="E13" s="7"/>
      <c r="F13" s="7"/>
      <c r="G13" s="7"/>
      <c r="H13" s="24"/>
      <c r="I13" s="10"/>
      <c r="M13" s="1" t="s">
        <v>44</v>
      </c>
      <c r="N13" s="1" t="s">
        <v>45</v>
      </c>
      <c r="O13" s="1">
        <v>833</v>
      </c>
      <c r="P13" s="1">
        <v>833</v>
      </c>
      <c r="Q13" s="1">
        <v>1967</v>
      </c>
      <c r="R13" s="1">
        <v>1967</v>
      </c>
      <c r="V13" s="21">
        <f t="shared" si="0"/>
        <v>5600</v>
      </c>
    </row>
    <row r="14" spans="1:22" x14ac:dyDescent="0.2">
      <c r="A14" s="16" t="s">
        <v>46</v>
      </c>
      <c r="B14" s="7"/>
      <c r="C14" s="7"/>
      <c r="D14" s="7"/>
      <c r="E14" s="7"/>
      <c r="F14" s="7"/>
      <c r="G14" s="7"/>
      <c r="H14" s="24"/>
      <c r="I14" s="10"/>
    </row>
    <row r="15" spans="1:22" x14ac:dyDescent="0.2">
      <c r="A15" s="12" t="s">
        <v>11</v>
      </c>
      <c r="B15" s="9" t="s">
        <v>12</v>
      </c>
      <c r="C15" s="9" t="s">
        <v>4</v>
      </c>
      <c r="D15" s="83" t="str">
        <f>CONCATENATE("In ",C6)</f>
        <v>In Meters</v>
      </c>
      <c r="E15" s="83"/>
      <c r="F15" s="17" t="str">
        <f>CONCATENATE("In ",H6)</f>
        <v>In Cones</v>
      </c>
      <c r="G15" s="24"/>
      <c r="H15" s="24"/>
      <c r="I15" s="10"/>
    </row>
    <row r="16" spans="1:22" x14ac:dyDescent="0.2">
      <c r="A16" s="8" t="s">
        <v>17</v>
      </c>
      <c r="B16" s="7" t="s">
        <v>18</v>
      </c>
      <c r="C16" s="18">
        <f t="shared" ref="C16:C25" si="1">V4</f>
        <v>5600</v>
      </c>
      <c r="D16" s="82">
        <f t="shared" ref="D16:D25" si="2">+C16*$H$12</f>
        <v>795983.99999999988</v>
      </c>
      <c r="E16" s="82"/>
      <c r="F16" s="19">
        <f t="shared" ref="F16:F25" si="3">ROUNDUP(D16*$H$8,0)</f>
        <v>160</v>
      </c>
      <c r="G16" s="24"/>
      <c r="H16" s="24"/>
      <c r="I16" s="10"/>
    </row>
    <row r="17" spans="1:11" x14ac:dyDescent="0.2">
      <c r="A17" s="8" t="s">
        <v>19</v>
      </c>
      <c r="B17" s="7" t="s">
        <v>20</v>
      </c>
      <c r="C17" s="18">
        <f t="shared" si="1"/>
        <v>5600</v>
      </c>
      <c r="D17" s="82">
        <f t="shared" si="2"/>
        <v>795983.99999999988</v>
      </c>
      <c r="E17" s="82"/>
      <c r="F17" s="19">
        <f t="shared" si="3"/>
        <v>160</v>
      </c>
      <c r="G17" s="24"/>
      <c r="H17" s="24"/>
      <c r="I17" s="10"/>
    </row>
    <row r="18" spans="1:11" x14ac:dyDescent="0.2">
      <c r="A18" s="8" t="s">
        <v>25</v>
      </c>
      <c r="B18" s="7" t="s">
        <v>26</v>
      </c>
      <c r="C18" s="18">
        <f t="shared" si="1"/>
        <v>5600</v>
      </c>
      <c r="D18" s="82">
        <f t="shared" si="2"/>
        <v>795983.99999999988</v>
      </c>
      <c r="E18" s="82"/>
      <c r="F18" s="19">
        <f t="shared" si="3"/>
        <v>160</v>
      </c>
      <c r="G18" s="24"/>
      <c r="H18" s="24"/>
      <c r="I18" s="10"/>
    </row>
    <row r="19" spans="1:11" x14ac:dyDescent="0.2">
      <c r="A19" s="8" t="s">
        <v>27</v>
      </c>
      <c r="B19" s="7" t="s">
        <v>28</v>
      </c>
      <c r="C19" s="18">
        <f t="shared" si="1"/>
        <v>5600</v>
      </c>
      <c r="D19" s="82">
        <f t="shared" si="2"/>
        <v>795983.99999999988</v>
      </c>
      <c r="E19" s="82"/>
      <c r="F19" s="19">
        <f t="shared" si="3"/>
        <v>160</v>
      </c>
      <c r="G19" s="24"/>
      <c r="H19" s="24"/>
      <c r="I19" s="10"/>
    </row>
    <row r="20" spans="1:11" x14ac:dyDescent="0.2">
      <c r="A20" s="8" t="s">
        <v>30</v>
      </c>
      <c r="B20" s="7" t="s">
        <v>31</v>
      </c>
      <c r="C20" s="18">
        <f t="shared" si="1"/>
        <v>5600</v>
      </c>
      <c r="D20" s="82">
        <f t="shared" si="2"/>
        <v>795983.99999999988</v>
      </c>
      <c r="E20" s="82"/>
      <c r="F20" s="19">
        <f t="shared" si="3"/>
        <v>160</v>
      </c>
      <c r="G20" s="24"/>
      <c r="H20" s="24"/>
      <c r="I20" s="10"/>
    </row>
    <row r="21" spans="1:11" x14ac:dyDescent="0.2">
      <c r="A21" s="8" t="s">
        <v>32</v>
      </c>
      <c r="B21" s="7" t="s">
        <v>33</v>
      </c>
      <c r="C21" s="18">
        <f t="shared" si="1"/>
        <v>5600</v>
      </c>
      <c r="D21" s="82">
        <f t="shared" si="2"/>
        <v>795983.99999999988</v>
      </c>
      <c r="E21" s="82"/>
      <c r="F21" s="19">
        <f t="shared" si="3"/>
        <v>160</v>
      </c>
      <c r="G21" s="24"/>
      <c r="H21" s="24"/>
      <c r="I21" s="10"/>
    </row>
    <row r="22" spans="1:11" x14ac:dyDescent="0.2">
      <c r="A22" s="8" t="s">
        <v>35</v>
      </c>
      <c r="B22" s="7" t="s">
        <v>36</v>
      </c>
      <c r="C22" s="18">
        <f t="shared" si="1"/>
        <v>5600</v>
      </c>
      <c r="D22" s="82">
        <f t="shared" si="2"/>
        <v>795983.99999999988</v>
      </c>
      <c r="E22" s="82"/>
      <c r="F22" s="19">
        <f t="shared" si="3"/>
        <v>160</v>
      </c>
      <c r="G22" s="24"/>
      <c r="H22" s="24"/>
      <c r="I22" s="10"/>
    </row>
    <row r="23" spans="1:11" x14ac:dyDescent="0.2">
      <c r="A23" s="8" t="s">
        <v>38</v>
      </c>
      <c r="B23" s="7" t="s">
        <v>39</v>
      </c>
      <c r="C23" s="18">
        <f t="shared" si="1"/>
        <v>5600</v>
      </c>
      <c r="D23" s="82">
        <f t="shared" si="2"/>
        <v>795983.99999999988</v>
      </c>
      <c r="E23" s="82"/>
      <c r="F23" s="19">
        <f t="shared" si="3"/>
        <v>160</v>
      </c>
      <c r="G23" s="24"/>
      <c r="H23" s="24"/>
      <c r="I23" s="10"/>
    </row>
    <row r="24" spans="1:11" x14ac:dyDescent="0.2">
      <c r="A24" s="8" t="s">
        <v>42</v>
      </c>
      <c r="B24" s="7" t="s">
        <v>43</v>
      </c>
      <c r="C24" s="18">
        <f t="shared" si="1"/>
        <v>5600</v>
      </c>
      <c r="D24" s="82">
        <f t="shared" si="2"/>
        <v>795983.99999999988</v>
      </c>
      <c r="E24" s="82"/>
      <c r="F24" s="19">
        <f t="shared" si="3"/>
        <v>160</v>
      </c>
      <c r="G24" s="24"/>
      <c r="H24" s="24"/>
      <c r="I24" s="10"/>
    </row>
    <row r="25" spans="1:11" x14ac:dyDescent="0.2">
      <c r="A25" s="8" t="s">
        <v>44</v>
      </c>
      <c r="B25" s="7" t="s">
        <v>45</v>
      </c>
      <c r="C25" s="18">
        <f t="shared" si="1"/>
        <v>5600</v>
      </c>
      <c r="D25" s="82">
        <f t="shared" si="2"/>
        <v>795983.99999999988</v>
      </c>
      <c r="E25" s="82"/>
      <c r="F25" s="19">
        <f t="shared" si="3"/>
        <v>160</v>
      </c>
      <c r="G25" s="24"/>
      <c r="H25" s="24"/>
      <c r="I25" s="10"/>
    </row>
    <row r="26" spans="1:11" x14ac:dyDescent="0.2">
      <c r="A26" s="6"/>
      <c r="B26" s="7"/>
      <c r="C26" s="18">
        <f>SUM(C16:C25)</f>
        <v>56000</v>
      </c>
      <c r="D26" s="90">
        <f>SUM(D16:D25)</f>
        <v>7959839.9999999991</v>
      </c>
      <c r="E26" s="90"/>
      <c r="F26" s="20">
        <f>SUM(F16:F25)</f>
        <v>1600</v>
      </c>
      <c r="G26" s="24"/>
      <c r="H26" s="24"/>
      <c r="I26" s="10"/>
    </row>
    <row r="27" spans="1:11" ht="13.2" thickBot="1" x14ac:dyDescent="0.25">
      <c r="A27" s="13"/>
      <c r="B27" s="14"/>
      <c r="C27" s="14"/>
      <c r="D27" s="14"/>
      <c r="E27" s="14"/>
      <c r="F27" s="14"/>
      <c r="G27" s="14"/>
      <c r="H27" s="26"/>
      <c r="I27" s="15"/>
    </row>
    <row r="28" spans="1:11" ht="13.2" thickBot="1" x14ac:dyDescent="0.25"/>
    <row r="29" spans="1:11" x14ac:dyDescent="0.2">
      <c r="A29" s="32" t="s">
        <v>7</v>
      </c>
      <c r="B29" s="33"/>
      <c r="C29" s="34" t="s">
        <v>47</v>
      </c>
      <c r="D29" s="33"/>
      <c r="E29" s="33"/>
      <c r="F29" s="33" t="s">
        <v>9</v>
      </c>
      <c r="G29" s="33"/>
      <c r="H29" s="80" t="s">
        <v>48</v>
      </c>
      <c r="I29" s="81"/>
      <c r="J29" s="33"/>
      <c r="K29" s="35"/>
    </row>
    <row r="30" spans="1:11" x14ac:dyDescent="0.2">
      <c r="A30" s="36" t="s">
        <v>49</v>
      </c>
      <c r="B30" s="37"/>
      <c r="C30" s="37"/>
      <c r="D30" s="37"/>
      <c r="E30" s="37"/>
      <c r="F30" s="37"/>
      <c r="G30" s="37"/>
      <c r="H30" s="37"/>
      <c r="I30" s="37"/>
      <c r="J30" s="37"/>
      <c r="K30" s="38"/>
    </row>
    <row r="31" spans="1:11" x14ac:dyDescent="0.2">
      <c r="A31" s="36" t="s">
        <v>50</v>
      </c>
      <c r="B31" s="37"/>
      <c r="C31" s="37"/>
      <c r="D31" s="37"/>
      <c r="E31" s="37"/>
      <c r="F31" s="37"/>
      <c r="G31" s="37"/>
      <c r="H31" s="37"/>
      <c r="I31" s="37"/>
      <c r="J31" s="37"/>
      <c r="K31" s="38"/>
    </row>
    <row r="32" spans="1:11" x14ac:dyDescent="0.2">
      <c r="A32" s="39"/>
      <c r="B32" s="37"/>
      <c r="C32" s="37"/>
      <c r="D32" s="37"/>
      <c r="E32" s="37"/>
      <c r="F32" s="37"/>
      <c r="G32" s="37"/>
      <c r="H32" s="51" t="s">
        <v>34</v>
      </c>
      <c r="I32" s="37"/>
      <c r="J32" s="37"/>
      <c r="K32" s="38"/>
    </row>
    <row r="33" spans="1:12" x14ac:dyDescent="0.2">
      <c r="A33" s="39" t="s">
        <v>51</v>
      </c>
      <c r="B33" s="37"/>
      <c r="C33" s="37"/>
      <c r="D33" s="37"/>
      <c r="E33" s="37"/>
      <c r="F33" s="37"/>
      <c r="G33" s="37"/>
      <c r="H33" s="40">
        <v>1</v>
      </c>
      <c r="I33" s="40"/>
      <c r="J33" s="37"/>
      <c r="K33" s="38"/>
    </row>
    <row r="34" spans="1:12" x14ac:dyDescent="0.2">
      <c r="A34" s="36" t="s">
        <v>40</v>
      </c>
      <c r="B34" s="37"/>
      <c r="C34" s="41">
        <v>0.03</v>
      </c>
      <c r="D34" s="37" t="s">
        <v>41</v>
      </c>
      <c r="E34" s="37"/>
      <c r="F34" s="27">
        <f>+H33*C34</f>
        <v>0.03</v>
      </c>
      <c r="G34" s="42"/>
      <c r="H34" s="28">
        <f>+H33+F34</f>
        <v>1.03</v>
      </c>
      <c r="I34" s="43"/>
      <c r="J34" s="37"/>
      <c r="K34" s="38"/>
      <c r="L34" s="22"/>
    </row>
    <row r="35" spans="1:12" x14ac:dyDescent="0.2">
      <c r="A35" s="39"/>
      <c r="B35" s="37"/>
      <c r="C35" s="37"/>
      <c r="D35" s="37"/>
      <c r="E35" s="37"/>
      <c r="F35" s="37"/>
      <c r="G35" s="37"/>
      <c r="H35" s="37"/>
      <c r="I35" s="37"/>
      <c r="J35" s="37"/>
      <c r="K35" s="38"/>
    </row>
    <row r="36" spans="1:12" x14ac:dyDescent="0.2">
      <c r="A36" s="44" t="s">
        <v>46</v>
      </c>
      <c r="B36" s="37"/>
      <c r="C36" s="37"/>
      <c r="D36" s="37"/>
      <c r="E36" s="37"/>
      <c r="F36" s="37"/>
      <c r="G36" s="37"/>
      <c r="H36" s="37"/>
      <c r="I36" s="37"/>
      <c r="J36" s="37"/>
      <c r="K36" s="38"/>
    </row>
    <row r="37" spans="1:12" x14ac:dyDescent="0.2">
      <c r="A37" s="45" t="s">
        <v>11</v>
      </c>
      <c r="B37" s="46" t="s">
        <v>12</v>
      </c>
      <c r="C37" s="46" t="s">
        <v>4</v>
      </c>
      <c r="D37" s="46" t="s">
        <v>13</v>
      </c>
      <c r="E37" s="46" t="s">
        <v>0</v>
      </c>
      <c r="F37" s="46" t="s">
        <v>1</v>
      </c>
      <c r="G37" s="46" t="s">
        <v>2</v>
      </c>
      <c r="H37" s="46" t="s">
        <v>3</v>
      </c>
      <c r="I37" s="46" t="s">
        <v>14</v>
      </c>
      <c r="J37" s="46" t="s">
        <v>15</v>
      </c>
      <c r="K37" s="47" t="s">
        <v>4</v>
      </c>
    </row>
    <row r="38" spans="1:12" x14ac:dyDescent="0.2">
      <c r="A38" s="39" t="s">
        <v>17</v>
      </c>
      <c r="B38" s="37" t="s">
        <v>18</v>
      </c>
      <c r="C38" s="29">
        <f t="shared" ref="C38:C47" si="4">V4</f>
        <v>5600</v>
      </c>
      <c r="D38" s="29">
        <f t="shared" ref="D38:D47" si="5">ROUNDUP(O4*$H$34,0)</f>
        <v>858</v>
      </c>
      <c r="E38" s="29">
        <f t="shared" ref="E38:E47" si="6">ROUNDUP(P4*$H$34,0)</f>
        <v>858</v>
      </c>
      <c r="F38" s="29">
        <f t="shared" ref="F38:F47" si="7">ROUNDUP(Q4*$H$34,0)</f>
        <v>2027</v>
      </c>
      <c r="G38" s="29">
        <f t="shared" ref="G38:G47" si="8">ROUNDUP(R4*$H$34,0)</f>
        <v>2027</v>
      </c>
      <c r="H38" s="29"/>
      <c r="I38" s="29"/>
      <c r="J38" s="29"/>
      <c r="K38" s="30">
        <f>SUM(D38:J38)</f>
        <v>5770</v>
      </c>
    </row>
    <row r="39" spans="1:12" x14ac:dyDescent="0.2">
      <c r="A39" s="39" t="s">
        <v>19</v>
      </c>
      <c r="B39" s="37" t="s">
        <v>20</v>
      </c>
      <c r="C39" s="29">
        <f t="shared" si="4"/>
        <v>5600</v>
      </c>
      <c r="D39" s="29">
        <f t="shared" si="5"/>
        <v>858</v>
      </c>
      <c r="E39" s="29">
        <f t="shared" si="6"/>
        <v>858</v>
      </c>
      <c r="F39" s="29">
        <f t="shared" si="7"/>
        <v>2027</v>
      </c>
      <c r="G39" s="29">
        <f t="shared" si="8"/>
        <v>2027</v>
      </c>
      <c r="H39" s="29"/>
      <c r="I39" s="29"/>
      <c r="J39" s="29"/>
      <c r="K39" s="30">
        <f t="shared" ref="K39:K47" si="9">SUM(D39:J39)</f>
        <v>5770</v>
      </c>
    </row>
    <row r="40" spans="1:12" x14ac:dyDescent="0.2">
      <c r="A40" s="39" t="s">
        <v>25</v>
      </c>
      <c r="B40" s="37" t="s">
        <v>26</v>
      </c>
      <c r="C40" s="29">
        <f t="shared" si="4"/>
        <v>5600</v>
      </c>
      <c r="D40" s="29">
        <f t="shared" si="5"/>
        <v>858</v>
      </c>
      <c r="E40" s="29">
        <f t="shared" si="6"/>
        <v>858</v>
      </c>
      <c r="F40" s="29">
        <f t="shared" si="7"/>
        <v>2027</v>
      </c>
      <c r="G40" s="29">
        <f t="shared" si="8"/>
        <v>2027</v>
      </c>
      <c r="H40" s="29"/>
      <c r="I40" s="29"/>
      <c r="J40" s="29"/>
      <c r="K40" s="30">
        <f t="shared" si="9"/>
        <v>5770</v>
      </c>
    </row>
    <row r="41" spans="1:12" x14ac:dyDescent="0.2">
      <c r="A41" s="39" t="s">
        <v>27</v>
      </c>
      <c r="B41" s="37" t="s">
        <v>28</v>
      </c>
      <c r="C41" s="29">
        <f t="shared" si="4"/>
        <v>5600</v>
      </c>
      <c r="D41" s="29">
        <f t="shared" si="5"/>
        <v>858</v>
      </c>
      <c r="E41" s="29">
        <f t="shared" si="6"/>
        <v>858</v>
      </c>
      <c r="F41" s="29">
        <f t="shared" si="7"/>
        <v>2027</v>
      </c>
      <c r="G41" s="29">
        <f t="shared" si="8"/>
        <v>2027</v>
      </c>
      <c r="H41" s="29"/>
      <c r="I41" s="29"/>
      <c r="J41" s="29"/>
      <c r="K41" s="30">
        <f t="shared" si="9"/>
        <v>5770</v>
      </c>
    </row>
    <row r="42" spans="1:12" x14ac:dyDescent="0.2">
      <c r="A42" s="39" t="s">
        <v>30</v>
      </c>
      <c r="B42" s="37" t="s">
        <v>31</v>
      </c>
      <c r="C42" s="29">
        <f t="shared" si="4"/>
        <v>5600</v>
      </c>
      <c r="D42" s="29">
        <f t="shared" si="5"/>
        <v>858</v>
      </c>
      <c r="E42" s="29">
        <f t="shared" si="6"/>
        <v>858</v>
      </c>
      <c r="F42" s="29">
        <f t="shared" si="7"/>
        <v>2027</v>
      </c>
      <c r="G42" s="29">
        <f t="shared" si="8"/>
        <v>2027</v>
      </c>
      <c r="H42" s="29"/>
      <c r="I42" s="29"/>
      <c r="J42" s="29"/>
      <c r="K42" s="30">
        <f t="shared" si="9"/>
        <v>5770</v>
      </c>
    </row>
    <row r="43" spans="1:12" x14ac:dyDescent="0.2">
      <c r="A43" s="39" t="s">
        <v>32</v>
      </c>
      <c r="B43" s="37" t="s">
        <v>33</v>
      </c>
      <c r="C43" s="29">
        <f t="shared" si="4"/>
        <v>5600</v>
      </c>
      <c r="D43" s="29">
        <f t="shared" si="5"/>
        <v>858</v>
      </c>
      <c r="E43" s="29">
        <f t="shared" si="6"/>
        <v>858</v>
      </c>
      <c r="F43" s="29">
        <f t="shared" si="7"/>
        <v>2027</v>
      </c>
      <c r="G43" s="29">
        <f t="shared" si="8"/>
        <v>2027</v>
      </c>
      <c r="H43" s="29"/>
      <c r="I43" s="29"/>
      <c r="J43" s="29"/>
      <c r="K43" s="30">
        <f t="shared" si="9"/>
        <v>5770</v>
      </c>
    </row>
    <row r="44" spans="1:12" x14ac:dyDescent="0.2">
      <c r="A44" s="39" t="s">
        <v>35</v>
      </c>
      <c r="B44" s="37" t="s">
        <v>36</v>
      </c>
      <c r="C44" s="29">
        <f t="shared" si="4"/>
        <v>5600</v>
      </c>
      <c r="D44" s="29">
        <f t="shared" si="5"/>
        <v>858</v>
      </c>
      <c r="E44" s="29">
        <f t="shared" si="6"/>
        <v>858</v>
      </c>
      <c r="F44" s="29">
        <f t="shared" si="7"/>
        <v>2027</v>
      </c>
      <c r="G44" s="29">
        <f t="shared" si="8"/>
        <v>2027</v>
      </c>
      <c r="H44" s="29"/>
      <c r="I44" s="29"/>
      <c r="J44" s="29"/>
      <c r="K44" s="30">
        <f t="shared" si="9"/>
        <v>5770</v>
      </c>
    </row>
    <row r="45" spans="1:12" x14ac:dyDescent="0.2">
      <c r="A45" s="39" t="s">
        <v>38</v>
      </c>
      <c r="B45" s="37" t="s">
        <v>39</v>
      </c>
      <c r="C45" s="29">
        <f t="shared" si="4"/>
        <v>5600</v>
      </c>
      <c r="D45" s="29">
        <f t="shared" si="5"/>
        <v>858</v>
      </c>
      <c r="E45" s="29">
        <f t="shared" si="6"/>
        <v>858</v>
      </c>
      <c r="F45" s="29">
        <f t="shared" si="7"/>
        <v>2027</v>
      </c>
      <c r="G45" s="29">
        <f t="shared" si="8"/>
        <v>2027</v>
      </c>
      <c r="H45" s="29"/>
      <c r="I45" s="29"/>
      <c r="J45" s="29"/>
      <c r="K45" s="30">
        <f t="shared" si="9"/>
        <v>5770</v>
      </c>
    </row>
    <row r="46" spans="1:12" x14ac:dyDescent="0.2">
      <c r="A46" s="39" t="s">
        <v>42</v>
      </c>
      <c r="B46" s="37" t="s">
        <v>43</v>
      </c>
      <c r="C46" s="29">
        <f t="shared" si="4"/>
        <v>5600</v>
      </c>
      <c r="D46" s="29">
        <f t="shared" si="5"/>
        <v>858</v>
      </c>
      <c r="E46" s="29">
        <f t="shared" si="6"/>
        <v>858</v>
      </c>
      <c r="F46" s="29">
        <f t="shared" si="7"/>
        <v>2027</v>
      </c>
      <c r="G46" s="29">
        <f t="shared" si="8"/>
        <v>2027</v>
      </c>
      <c r="H46" s="29"/>
      <c r="I46" s="29"/>
      <c r="J46" s="29"/>
      <c r="K46" s="30">
        <f t="shared" si="9"/>
        <v>5770</v>
      </c>
    </row>
    <row r="47" spans="1:12" x14ac:dyDescent="0.2">
      <c r="A47" s="39" t="s">
        <v>44</v>
      </c>
      <c r="B47" s="37" t="s">
        <v>45</v>
      </c>
      <c r="C47" s="29">
        <f t="shared" si="4"/>
        <v>5600</v>
      </c>
      <c r="D47" s="29">
        <f t="shared" si="5"/>
        <v>858</v>
      </c>
      <c r="E47" s="29">
        <f t="shared" si="6"/>
        <v>858</v>
      </c>
      <c r="F47" s="29">
        <f t="shared" si="7"/>
        <v>2027</v>
      </c>
      <c r="G47" s="29">
        <f t="shared" si="8"/>
        <v>2027</v>
      </c>
      <c r="H47" s="29"/>
      <c r="I47" s="29"/>
      <c r="J47" s="29"/>
      <c r="K47" s="30">
        <f t="shared" si="9"/>
        <v>5770</v>
      </c>
    </row>
    <row r="48" spans="1:12" ht="13.2" thickBot="1" x14ac:dyDescent="0.25">
      <c r="A48" s="48"/>
      <c r="B48" s="49"/>
      <c r="C48" s="31">
        <f>SUM(C38:C47)</f>
        <v>56000</v>
      </c>
      <c r="D48" s="49"/>
      <c r="E48" s="49"/>
      <c r="F48" s="49"/>
      <c r="G48" s="49"/>
      <c r="H48" s="49"/>
      <c r="I48" s="49"/>
      <c r="J48" s="49"/>
      <c r="K48" s="50"/>
    </row>
    <row r="49" spans="1:18" ht="13.2" thickBot="1" x14ac:dyDescent="0.25"/>
    <row r="50" spans="1:18" x14ac:dyDescent="0.2">
      <c r="A50" s="54" t="s">
        <v>7</v>
      </c>
      <c r="B50" s="55"/>
      <c r="C50" s="56" t="s">
        <v>52</v>
      </c>
      <c r="D50" s="55"/>
      <c r="E50" s="55"/>
      <c r="F50" s="55" t="s">
        <v>9</v>
      </c>
      <c r="G50" s="55"/>
      <c r="H50" s="80" t="s">
        <v>53</v>
      </c>
      <c r="I50" s="55"/>
      <c r="J50" s="55"/>
      <c r="K50" s="57"/>
    </row>
    <row r="51" spans="1:18" x14ac:dyDescent="0.2">
      <c r="A51" s="58" t="s">
        <v>49</v>
      </c>
      <c r="B51" s="59"/>
      <c r="C51" s="59"/>
      <c r="D51" s="59"/>
      <c r="E51" s="59"/>
      <c r="F51" s="59"/>
      <c r="G51" s="59"/>
      <c r="H51" s="59"/>
      <c r="I51" s="59"/>
      <c r="J51" s="59"/>
      <c r="K51" s="60"/>
    </row>
    <row r="52" spans="1:18" x14ac:dyDescent="0.2">
      <c r="A52" s="58" t="s">
        <v>54</v>
      </c>
      <c r="B52" s="59"/>
      <c r="C52" s="59"/>
      <c r="D52" s="59"/>
      <c r="E52" s="59"/>
      <c r="F52" s="59"/>
      <c r="G52" s="59"/>
      <c r="H52" s="59"/>
      <c r="I52" s="59"/>
      <c r="J52" s="59"/>
      <c r="K52" s="60"/>
    </row>
    <row r="53" spans="1:18" x14ac:dyDescent="0.2">
      <c r="A53" s="58" t="s">
        <v>55</v>
      </c>
      <c r="B53" s="59"/>
      <c r="C53" s="59"/>
      <c r="D53" s="59"/>
      <c r="E53" s="59"/>
      <c r="F53" s="59"/>
      <c r="G53" s="59"/>
      <c r="H53" s="59"/>
      <c r="I53" s="59"/>
      <c r="J53" s="59"/>
      <c r="K53" s="60"/>
    </row>
    <row r="54" spans="1:18" x14ac:dyDescent="0.2">
      <c r="A54" s="61"/>
      <c r="B54" s="59"/>
      <c r="C54" s="59"/>
      <c r="D54" s="59"/>
      <c r="E54" s="59"/>
      <c r="F54" s="59"/>
      <c r="G54" s="59"/>
      <c r="H54" s="59"/>
      <c r="I54" s="59"/>
      <c r="J54" s="59"/>
      <c r="K54" s="60"/>
    </row>
    <row r="55" spans="1:18" x14ac:dyDescent="0.2">
      <c r="A55" s="61" t="s">
        <v>56</v>
      </c>
      <c r="B55" s="59"/>
      <c r="C55" s="59"/>
      <c r="D55" s="59"/>
      <c r="E55" s="59"/>
      <c r="F55" s="59"/>
      <c r="G55" s="59"/>
      <c r="H55" s="62" t="s">
        <v>34</v>
      </c>
      <c r="I55" s="59"/>
      <c r="J55" s="59"/>
      <c r="K55" s="60"/>
    </row>
    <row r="56" spans="1:18" x14ac:dyDescent="0.2">
      <c r="A56" s="58" t="s">
        <v>57</v>
      </c>
      <c r="B56" s="59"/>
      <c r="C56" s="59"/>
      <c r="D56" s="59"/>
      <c r="E56" s="59"/>
      <c r="F56" s="59"/>
      <c r="G56" s="59"/>
      <c r="H56" s="63">
        <v>1.1764705882352941E-2</v>
      </c>
      <c r="I56" s="59" t="s">
        <v>58</v>
      </c>
      <c r="J56" s="59"/>
      <c r="K56" s="60"/>
    </row>
    <row r="57" spans="1:18" x14ac:dyDescent="0.2">
      <c r="A57" s="58" t="s">
        <v>59</v>
      </c>
      <c r="B57" s="59"/>
      <c r="C57" s="59"/>
      <c r="D57" s="59"/>
      <c r="E57" s="59"/>
      <c r="F57" s="59"/>
      <c r="G57" s="59"/>
      <c r="H57" s="63">
        <v>1.2500000000000001E-2</v>
      </c>
      <c r="I57" s="59" t="s">
        <v>58</v>
      </c>
      <c r="J57" s="59"/>
      <c r="K57" s="60"/>
    </row>
    <row r="58" spans="1:18" x14ac:dyDescent="0.2">
      <c r="A58" s="58" t="s">
        <v>60</v>
      </c>
      <c r="B58" s="59"/>
      <c r="C58" s="64">
        <v>0.03</v>
      </c>
      <c r="D58" s="59" t="s">
        <v>41</v>
      </c>
      <c r="E58" s="59"/>
      <c r="F58" s="74">
        <f>+H56*C58</f>
        <v>3.529411764705882E-4</v>
      </c>
      <c r="G58" s="75"/>
      <c r="H58" s="74">
        <f>+H56+F58</f>
        <v>1.211764705882353E-2</v>
      </c>
      <c r="I58" s="65"/>
      <c r="J58" s="59"/>
      <c r="K58" s="60"/>
    </row>
    <row r="59" spans="1:18" x14ac:dyDescent="0.2">
      <c r="A59" s="58" t="s">
        <v>61</v>
      </c>
      <c r="B59" s="59"/>
      <c r="C59" s="64">
        <v>0.04</v>
      </c>
      <c r="D59" s="59" t="s">
        <v>41</v>
      </c>
      <c r="E59" s="59"/>
      <c r="F59" s="74">
        <f>+H57*C59</f>
        <v>5.0000000000000001E-4</v>
      </c>
      <c r="G59" s="75"/>
      <c r="H59" s="74">
        <f>+H57+F59</f>
        <v>1.3000000000000001E-2</v>
      </c>
      <c r="I59" s="65"/>
      <c r="J59" s="59"/>
      <c r="K59" s="60"/>
    </row>
    <row r="60" spans="1:18" x14ac:dyDescent="0.2">
      <c r="A60" s="61"/>
      <c r="B60" s="59"/>
      <c r="C60" s="59"/>
      <c r="D60" s="59"/>
      <c r="E60" s="59"/>
      <c r="F60" s="59"/>
      <c r="G60" s="59"/>
      <c r="H60" s="59"/>
      <c r="I60" s="59"/>
      <c r="J60" s="59"/>
      <c r="K60" s="60"/>
    </row>
    <row r="61" spans="1:18" x14ac:dyDescent="0.2">
      <c r="A61" s="66" t="s">
        <v>46</v>
      </c>
      <c r="B61" s="59"/>
      <c r="C61" s="59"/>
      <c r="D61" s="86" t="s">
        <v>62</v>
      </c>
      <c r="E61" s="86"/>
      <c r="F61" s="86" t="s">
        <v>63</v>
      </c>
      <c r="G61" s="86"/>
      <c r="H61" s="59"/>
      <c r="I61" s="59"/>
      <c r="J61" s="59"/>
      <c r="K61" s="60"/>
    </row>
    <row r="62" spans="1:18" x14ac:dyDescent="0.2">
      <c r="A62" s="67" t="s">
        <v>11</v>
      </c>
      <c r="B62" s="68" t="s">
        <v>12</v>
      </c>
      <c r="C62" s="68" t="s">
        <v>4</v>
      </c>
      <c r="D62" s="68" t="s">
        <v>13</v>
      </c>
      <c r="E62" s="68" t="s">
        <v>0</v>
      </c>
      <c r="F62" s="68" t="s">
        <v>1</v>
      </c>
      <c r="G62" s="68" t="s">
        <v>2</v>
      </c>
      <c r="H62" s="68" t="s">
        <v>3</v>
      </c>
      <c r="I62" s="68" t="s">
        <v>14</v>
      </c>
      <c r="J62" s="68" t="s">
        <v>15</v>
      </c>
      <c r="K62" s="69" t="s">
        <v>4</v>
      </c>
      <c r="O62" s="1">
        <v>833</v>
      </c>
      <c r="P62" s="1">
        <v>833</v>
      </c>
      <c r="Q62" s="1">
        <v>1967</v>
      </c>
      <c r="R62" s="1">
        <v>1967</v>
      </c>
    </row>
    <row r="63" spans="1:18" x14ac:dyDescent="0.2">
      <c r="A63" s="61" t="s">
        <v>17</v>
      </c>
      <c r="B63" s="59" t="s">
        <v>18</v>
      </c>
      <c r="C63" s="73">
        <f t="shared" ref="C63:C72" si="10">+V4</f>
        <v>5600</v>
      </c>
      <c r="D63" s="73">
        <f t="shared" ref="D63:D72" si="11">+O4*$H$58</f>
        <v>10.094000000000001</v>
      </c>
      <c r="E63" s="73">
        <f t="shared" ref="E63:E72" si="12">+P4*$H$58</f>
        <v>10.094000000000001</v>
      </c>
      <c r="F63" s="73">
        <f t="shared" ref="F63:F72" si="13">+Q4*$H$59</f>
        <v>25.571000000000002</v>
      </c>
      <c r="G63" s="73">
        <f t="shared" ref="G63:G72" si="14">+R4*$H$59</f>
        <v>25.571000000000002</v>
      </c>
      <c r="H63" s="73"/>
      <c r="I63" s="73"/>
      <c r="J63" s="73"/>
      <c r="K63" s="76">
        <f t="shared" ref="K63:K72" si="15">ROUND(SUM(D63:J63),0)</f>
        <v>71</v>
      </c>
      <c r="O63" s="1">
        <f>ROUND(O62/85,0)</f>
        <v>10</v>
      </c>
      <c r="P63" s="1">
        <f>ROUND(P62/85,0)</f>
        <v>10</v>
      </c>
      <c r="Q63" s="1">
        <f>ROUND(Q62/80,0)</f>
        <v>25</v>
      </c>
      <c r="R63" s="1">
        <f>ROUND(R62/80,0)</f>
        <v>25</v>
      </c>
    </row>
    <row r="64" spans="1:18" x14ac:dyDescent="0.2">
      <c r="A64" s="61" t="s">
        <v>19</v>
      </c>
      <c r="B64" s="59" t="s">
        <v>20</v>
      </c>
      <c r="C64" s="73">
        <f t="shared" si="10"/>
        <v>5600</v>
      </c>
      <c r="D64" s="73">
        <f t="shared" si="11"/>
        <v>10.094000000000001</v>
      </c>
      <c r="E64" s="73">
        <f t="shared" si="12"/>
        <v>10.094000000000001</v>
      </c>
      <c r="F64" s="73">
        <f t="shared" si="13"/>
        <v>25.571000000000002</v>
      </c>
      <c r="G64" s="73">
        <f t="shared" si="14"/>
        <v>25.571000000000002</v>
      </c>
      <c r="H64" s="73"/>
      <c r="I64" s="73"/>
      <c r="J64" s="73"/>
      <c r="K64" s="76">
        <f t="shared" si="15"/>
        <v>71</v>
      </c>
      <c r="P64" s="1">
        <f>SUM(O63:P63)</f>
        <v>20</v>
      </c>
      <c r="R64" s="1">
        <f>+Q63+R63</f>
        <v>50</v>
      </c>
    </row>
    <row r="65" spans="1:18" x14ac:dyDescent="0.2">
      <c r="A65" s="61" t="s">
        <v>25</v>
      </c>
      <c r="B65" s="59" t="s">
        <v>26</v>
      </c>
      <c r="C65" s="73">
        <f t="shared" si="10"/>
        <v>5600</v>
      </c>
      <c r="D65" s="73">
        <f t="shared" si="11"/>
        <v>10.094000000000001</v>
      </c>
      <c r="E65" s="73">
        <f t="shared" si="12"/>
        <v>10.094000000000001</v>
      </c>
      <c r="F65" s="73">
        <f t="shared" si="13"/>
        <v>25.571000000000002</v>
      </c>
      <c r="G65" s="73">
        <f t="shared" si="14"/>
        <v>25.571000000000002</v>
      </c>
      <c r="H65" s="73"/>
      <c r="I65" s="73"/>
      <c r="J65" s="73"/>
      <c r="K65" s="76">
        <f t="shared" si="15"/>
        <v>71</v>
      </c>
      <c r="P65" s="53">
        <v>0.03</v>
      </c>
      <c r="R65" s="53">
        <v>0.03</v>
      </c>
    </row>
    <row r="66" spans="1:18" x14ac:dyDescent="0.2">
      <c r="A66" s="61" t="s">
        <v>27</v>
      </c>
      <c r="B66" s="59" t="s">
        <v>28</v>
      </c>
      <c r="C66" s="73">
        <f t="shared" si="10"/>
        <v>5600</v>
      </c>
      <c r="D66" s="73">
        <f t="shared" si="11"/>
        <v>10.094000000000001</v>
      </c>
      <c r="E66" s="73">
        <f t="shared" si="12"/>
        <v>10.094000000000001</v>
      </c>
      <c r="F66" s="73">
        <f t="shared" si="13"/>
        <v>25.571000000000002</v>
      </c>
      <c r="G66" s="73">
        <f t="shared" si="14"/>
        <v>25.571000000000002</v>
      </c>
      <c r="H66" s="73"/>
      <c r="I66" s="73"/>
      <c r="J66" s="73"/>
      <c r="K66" s="76">
        <f t="shared" si="15"/>
        <v>71</v>
      </c>
      <c r="P66" s="1">
        <f>+P64*P65</f>
        <v>0.6</v>
      </c>
      <c r="R66" s="1">
        <f>+R64*R65</f>
        <v>1.5</v>
      </c>
    </row>
    <row r="67" spans="1:18" x14ac:dyDescent="0.2">
      <c r="A67" s="61" t="s">
        <v>30</v>
      </c>
      <c r="B67" s="59" t="s">
        <v>31</v>
      </c>
      <c r="C67" s="73">
        <f t="shared" si="10"/>
        <v>5600</v>
      </c>
      <c r="D67" s="73">
        <f t="shared" si="11"/>
        <v>10.094000000000001</v>
      </c>
      <c r="E67" s="73">
        <f t="shared" si="12"/>
        <v>10.094000000000001</v>
      </c>
      <c r="F67" s="73">
        <f t="shared" si="13"/>
        <v>25.571000000000002</v>
      </c>
      <c r="G67" s="73">
        <f t="shared" si="14"/>
        <v>25.571000000000002</v>
      </c>
      <c r="H67" s="73"/>
      <c r="I67" s="73"/>
      <c r="J67" s="73"/>
      <c r="K67" s="76">
        <f t="shared" si="15"/>
        <v>71</v>
      </c>
      <c r="P67" s="1">
        <f>ROUND(P64+P66,0)</f>
        <v>21</v>
      </c>
      <c r="R67" s="1">
        <f>ROUND(R64+R66,0)</f>
        <v>52</v>
      </c>
    </row>
    <row r="68" spans="1:18" x14ac:dyDescent="0.2">
      <c r="A68" s="61" t="s">
        <v>32</v>
      </c>
      <c r="B68" s="59" t="s">
        <v>33</v>
      </c>
      <c r="C68" s="73">
        <f t="shared" si="10"/>
        <v>5600</v>
      </c>
      <c r="D68" s="73">
        <f t="shared" si="11"/>
        <v>10.094000000000001</v>
      </c>
      <c r="E68" s="73">
        <f t="shared" si="12"/>
        <v>10.094000000000001</v>
      </c>
      <c r="F68" s="73">
        <f t="shared" si="13"/>
        <v>25.571000000000002</v>
      </c>
      <c r="G68" s="73">
        <f t="shared" si="14"/>
        <v>25.571000000000002</v>
      </c>
      <c r="H68" s="73"/>
      <c r="I68" s="73"/>
      <c r="J68" s="73"/>
      <c r="K68" s="76">
        <f t="shared" si="15"/>
        <v>71</v>
      </c>
    </row>
    <row r="69" spans="1:18" x14ac:dyDescent="0.2">
      <c r="A69" s="61" t="s">
        <v>35</v>
      </c>
      <c r="B69" s="59" t="s">
        <v>36</v>
      </c>
      <c r="C69" s="73">
        <f t="shared" si="10"/>
        <v>5600</v>
      </c>
      <c r="D69" s="73">
        <f t="shared" si="11"/>
        <v>10.094000000000001</v>
      </c>
      <c r="E69" s="73">
        <f t="shared" si="12"/>
        <v>10.094000000000001</v>
      </c>
      <c r="F69" s="73">
        <f t="shared" si="13"/>
        <v>25.571000000000002</v>
      </c>
      <c r="G69" s="73">
        <f t="shared" si="14"/>
        <v>25.571000000000002</v>
      </c>
      <c r="H69" s="73"/>
      <c r="I69" s="73"/>
      <c r="J69" s="73"/>
      <c r="K69" s="76">
        <f t="shared" si="15"/>
        <v>71</v>
      </c>
    </row>
    <row r="70" spans="1:18" x14ac:dyDescent="0.2">
      <c r="A70" s="61" t="s">
        <v>38</v>
      </c>
      <c r="B70" s="59" t="s">
        <v>39</v>
      </c>
      <c r="C70" s="73">
        <f t="shared" si="10"/>
        <v>5600</v>
      </c>
      <c r="D70" s="73">
        <f t="shared" si="11"/>
        <v>10.094000000000001</v>
      </c>
      <c r="E70" s="73">
        <f t="shared" si="12"/>
        <v>10.094000000000001</v>
      </c>
      <c r="F70" s="73">
        <f t="shared" si="13"/>
        <v>25.571000000000002</v>
      </c>
      <c r="G70" s="73">
        <f t="shared" si="14"/>
        <v>25.571000000000002</v>
      </c>
      <c r="H70" s="73"/>
      <c r="I70" s="73"/>
      <c r="J70" s="73"/>
      <c r="K70" s="76">
        <f t="shared" si="15"/>
        <v>71</v>
      </c>
    </row>
    <row r="71" spans="1:18" x14ac:dyDescent="0.2">
      <c r="A71" s="61" t="s">
        <v>42</v>
      </c>
      <c r="B71" s="59" t="s">
        <v>43</v>
      </c>
      <c r="C71" s="73">
        <f t="shared" si="10"/>
        <v>5600</v>
      </c>
      <c r="D71" s="73">
        <f t="shared" si="11"/>
        <v>10.094000000000001</v>
      </c>
      <c r="E71" s="73">
        <f t="shared" si="12"/>
        <v>10.094000000000001</v>
      </c>
      <c r="F71" s="73">
        <f t="shared" si="13"/>
        <v>25.571000000000002</v>
      </c>
      <c r="G71" s="73">
        <f t="shared" si="14"/>
        <v>25.571000000000002</v>
      </c>
      <c r="H71" s="73"/>
      <c r="I71" s="73"/>
      <c r="J71" s="73"/>
      <c r="K71" s="76">
        <f t="shared" si="15"/>
        <v>71</v>
      </c>
    </row>
    <row r="72" spans="1:18" x14ac:dyDescent="0.2">
      <c r="A72" s="61" t="s">
        <v>44</v>
      </c>
      <c r="B72" s="59" t="s">
        <v>45</v>
      </c>
      <c r="C72" s="73">
        <f t="shared" si="10"/>
        <v>5600</v>
      </c>
      <c r="D72" s="73">
        <f t="shared" si="11"/>
        <v>10.094000000000001</v>
      </c>
      <c r="E72" s="73">
        <f t="shared" si="12"/>
        <v>10.094000000000001</v>
      </c>
      <c r="F72" s="73">
        <f t="shared" si="13"/>
        <v>25.571000000000002</v>
      </c>
      <c r="G72" s="73">
        <f t="shared" si="14"/>
        <v>25.571000000000002</v>
      </c>
      <c r="H72" s="73"/>
      <c r="I72" s="73"/>
      <c r="J72" s="73"/>
      <c r="K72" s="76">
        <f t="shared" si="15"/>
        <v>71</v>
      </c>
    </row>
    <row r="73" spans="1:18" ht="13.2" thickBot="1" x14ac:dyDescent="0.25">
      <c r="A73" s="70"/>
      <c r="B73" s="71"/>
      <c r="C73" s="77">
        <f>SUM(C63:C72)</f>
        <v>56000</v>
      </c>
      <c r="D73" s="71"/>
      <c r="E73" s="71"/>
      <c r="F73" s="71"/>
      <c r="G73" s="71"/>
      <c r="H73" s="71"/>
      <c r="I73" s="71"/>
      <c r="J73" s="71"/>
      <c r="K73" s="72"/>
    </row>
    <row r="74" spans="1:18" ht="13.2" thickBot="1" x14ac:dyDescent="0.25"/>
    <row r="75" spans="1:18" x14ac:dyDescent="0.2">
      <c r="A75" s="54" t="s">
        <v>7</v>
      </c>
      <c r="B75" s="55"/>
      <c r="C75" s="78" t="s">
        <v>64</v>
      </c>
      <c r="D75" s="55"/>
      <c r="E75" s="55"/>
      <c r="F75" s="55" t="s">
        <v>9</v>
      </c>
      <c r="G75" s="55"/>
      <c r="H75" s="56" t="s">
        <v>53</v>
      </c>
      <c r="I75" s="55"/>
      <c r="J75" s="55"/>
      <c r="K75" s="57"/>
    </row>
    <row r="76" spans="1:18" x14ac:dyDescent="0.2">
      <c r="A76" s="58" t="s">
        <v>49</v>
      </c>
      <c r="B76" s="59"/>
      <c r="C76" s="59"/>
      <c r="D76" s="59"/>
      <c r="E76" s="59"/>
      <c r="F76" s="59"/>
      <c r="G76" s="59"/>
      <c r="H76" s="59"/>
      <c r="I76" s="59"/>
      <c r="J76" s="59"/>
      <c r="K76" s="60"/>
    </row>
    <row r="77" spans="1:18" x14ac:dyDescent="0.2">
      <c r="A77" s="58" t="s">
        <v>54</v>
      </c>
      <c r="B77" s="59"/>
      <c r="C77" s="59"/>
      <c r="D77" s="59"/>
      <c r="E77" s="59"/>
      <c r="F77" s="59"/>
      <c r="G77" s="59"/>
      <c r="H77" s="59"/>
      <c r="I77" s="59"/>
      <c r="J77" s="59"/>
      <c r="K77" s="60"/>
    </row>
    <row r="78" spans="1:18" x14ac:dyDescent="0.2">
      <c r="A78" s="58" t="s">
        <v>55</v>
      </c>
      <c r="B78" s="59"/>
      <c r="C78" s="59"/>
      <c r="D78" s="59"/>
      <c r="E78" s="59"/>
      <c r="F78" s="59"/>
      <c r="G78" s="59"/>
      <c r="H78" s="59"/>
      <c r="I78" s="59"/>
      <c r="J78" s="59"/>
      <c r="K78" s="60"/>
    </row>
    <row r="79" spans="1:18" x14ac:dyDescent="0.2">
      <c r="A79" s="61"/>
      <c r="B79" s="59"/>
      <c r="C79" s="59"/>
      <c r="D79" s="59"/>
      <c r="E79" s="59"/>
      <c r="F79" s="59"/>
      <c r="G79" s="59"/>
      <c r="H79" s="59"/>
      <c r="I79" s="59"/>
      <c r="J79" s="59"/>
      <c r="K79" s="60"/>
    </row>
    <row r="80" spans="1:18" x14ac:dyDescent="0.2">
      <c r="A80" s="61" t="s">
        <v>65</v>
      </c>
      <c r="B80" s="59"/>
      <c r="C80" s="59"/>
      <c r="D80" s="59"/>
      <c r="E80" s="59"/>
      <c r="F80" s="59"/>
      <c r="G80" s="59"/>
      <c r="H80" s="62" t="s">
        <v>34</v>
      </c>
      <c r="I80" s="59"/>
      <c r="J80" s="59"/>
      <c r="K80" s="60"/>
    </row>
    <row r="81" spans="1:11" x14ac:dyDescent="0.2">
      <c r="A81" s="58" t="s">
        <v>66</v>
      </c>
      <c r="B81" s="59"/>
      <c r="C81" s="59"/>
      <c r="D81" s="59"/>
      <c r="E81" s="59"/>
      <c r="F81" s="59"/>
      <c r="G81" s="59"/>
      <c r="H81" s="63">
        <v>2.3529411764705882E-2</v>
      </c>
      <c r="I81" s="79" t="s">
        <v>67</v>
      </c>
      <c r="J81" s="59"/>
      <c r="K81" s="60"/>
    </row>
    <row r="82" spans="1:11" x14ac:dyDescent="0.2">
      <c r="A82" s="58" t="s">
        <v>68</v>
      </c>
      <c r="B82" s="59"/>
      <c r="C82" s="59"/>
      <c r="D82" s="59"/>
      <c r="E82" s="59"/>
      <c r="F82" s="59"/>
      <c r="G82" s="59"/>
      <c r="H82" s="63">
        <v>2.5000000000000001E-2</v>
      </c>
      <c r="I82" s="79" t="s">
        <v>67</v>
      </c>
      <c r="J82" s="59"/>
      <c r="K82" s="60"/>
    </row>
    <row r="83" spans="1:11" x14ac:dyDescent="0.2">
      <c r="A83" s="58" t="s">
        <v>60</v>
      </c>
      <c r="B83" s="59"/>
      <c r="C83" s="64">
        <v>0.03</v>
      </c>
      <c r="D83" s="59" t="s">
        <v>41</v>
      </c>
      <c r="E83" s="59"/>
      <c r="F83" s="74">
        <f>+H81*C83</f>
        <v>7.0588235294117641E-4</v>
      </c>
      <c r="G83" s="75"/>
      <c r="H83" s="74">
        <f>+H81+F83</f>
        <v>2.423529411764706E-2</v>
      </c>
      <c r="I83" s="65"/>
      <c r="J83" s="59"/>
      <c r="K83" s="60"/>
    </row>
    <row r="84" spans="1:11" x14ac:dyDescent="0.2">
      <c r="A84" s="58" t="s">
        <v>61</v>
      </c>
      <c r="B84" s="59"/>
      <c r="C84" s="64">
        <v>0.04</v>
      </c>
      <c r="D84" s="59" t="s">
        <v>41</v>
      </c>
      <c r="E84" s="59"/>
      <c r="F84" s="74">
        <f>+H82*C84</f>
        <v>1E-3</v>
      </c>
      <c r="G84" s="75"/>
      <c r="H84" s="74">
        <f>+H82+F84</f>
        <v>2.6000000000000002E-2</v>
      </c>
      <c r="I84" s="65"/>
      <c r="J84" s="59"/>
      <c r="K84" s="60"/>
    </row>
    <row r="85" spans="1:11" x14ac:dyDescent="0.2">
      <c r="A85" s="61"/>
      <c r="B85" s="59"/>
      <c r="C85" s="59"/>
      <c r="D85" s="59"/>
      <c r="E85" s="59"/>
      <c r="F85" s="59"/>
      <c r="G85" s="59"/>
      <c r="H85" s="59"/>
      <c r="I85" s="59"/>
      <c r="J85" s="59"/>
      <c r="K85" s="60"/>
    </row>
    <row r="86" spans="1:11" x14ac:dyDescent="0.2">
      <c r="A86" s="66" t="s">
        <v>46</v>
      </c>
      <c r="B86" s="59"/>
      <c r="C86" s="59"/>
      <c r="D86" s="86" t="s">
        <v>62</v>
      </c>
      <c r="E86" s="86"/>
      <c r="F86" s="86" t="s">
        <v>63</v>
      </c>
      <c r="G86" s="86"/>
      <c r="H86" s="59"/>
      <c r="I86" s="59"/>
      <c r="J86" s="59"/>
      <c r="K86" s="60"/>
    </row>
    <row r="87" spans="1:11" x14ac:dyDescent="0.2">
      <c r="A87" s="67" t="s">
        <v>11</v>
      </c>
      <c r="B87" s="68" t="s">
        <v>12</v>
      </c>
      <c r="C87" s="68" t="s">
        <v>4</v>
      </c>
      <c r="D87" s="68" t="s">
        <v>13</v>
      </c>
      <c r="E87" s="68" t="s">
        <v>0</v>
      </c>
      <c r="F87" s="68" t="s">
        <v>1</v>
      </c>
      <c r="G87" s="68" t="s">
        <v>2</v>
      </c>
      <c r="H87" s="68" t="s">
        <v>3</v>
      </c>
      <c r="I87" s="68" t="s">
        <v>14</v>
      </c>
      <c r="J87" s="68" t="s">
        <v>15</v>
      </c>
      <c r="K87" s="69" t="s">
        <v>4</v>
      </c>
    </row>
    <row r="88" spans="1:11" x14ac:dyDescent="0.2">
      <c r="A88" s="61" t="s">
        <v>17</v>
      </c>
      <c r="B88" s="59" t="s">
        <v>18</v>
      </c>
      <c r="C88" s="73">
        <f t="shared" ref="C88:C97" si="16">+V4</f>
        <v>5600</v>
      </c>
      <c r="D88" s="73">
        <f t="shared" ref="D88:D97" si="17">+O4*$H$83</f>
        <v>20.188000000000002</v>
      </c>
      <c r="E88" s="73">
        <f t="shared" ref="E88:E97" si="18">+P4*$H$83</f>
        <v>20.188000000000002</v>
      </c>
      <c r="F88" s="73">
        <f t="shared" ref="F88:F97" si="19">+Q4*$H$84</f>
        <v>51.142000000000003</v>
      </c>
      <c r="G88" s="73">
        <f t="shared" ref="G88:G97" si="20">+R4*$H$84</f>
        <v>51.142000000000003</v>
      </c>
      <c r="H88" s="73"/>
      <c r="I88" s="73"/>
      <c r="J88" s="73"/>
      <c r="K88" s="76">
        <f t="shared" ref="K88:K97" si="21">ROUND(SUM(D88:J88),0)</f>
        <v>143</v>
      </c>
    </row>
    <row r="89" spans="1:11" x14ac:dyDescent="0.2">
      <c r="A89" s="61" t="s">
        <v>19</v>
      </c>
      <c r="B89" s="59" t="s">
        <v>20</v>
      </c>
      <c r="C89" s="73">
        <f t="shared" si="16"/>
        <v>5600</v>
      </c>
      <c r="D89" s="73">
        <f t="shared" si="17"/>
        <v>20.188000000000002</v>
      </c>
      <c r="E89" s="73">
        <f t="shared" si="18"/>
        <v>20.188000000000002</v>
      </c>
      <c r="F89" s="73">
        <f t="shared" si="19"/>
        <v>51.142000000000003</v>
      </c>
      <c r="G89" s="73">
        <f t="shared" si="20"/>
        <v>51.142000000000003</v>
      </c>
      <c r="H89" s="73"/>
      <c r="I89" s="73"/>
      <c r="J89" s="73"/>
      <c r="K89" s="76">
        <f t="shared" si="21"/>
        <v>143</v>
      </c>
    </row>
    <row r="90" spans="1:11" x14ac:dyDescent="0.2">
      <c r="A90" s="61" t="s">
        <v>25</v>
      </c>
      <c r="B90" s="59" t="s">
        <v>26</v>
      </c>
      <c r="C90" s="73">
        <f t="shared" si="16"/>
        <v>5600</v>
      </c>
      <c r="D90" s="73">
        <f t="shared" si="17"/>
        <v>20.188000000000002</v>
      </c>
      <c r="E90" s="73">
        <f t="shared" si="18"/>
        <v>20.188000000000002</v>
      </c>
      <c r="F90" s="73">
        <f t="shared" si="19"/>
        <v>51.142000000000003</v>
      </c>
      <c r="G90" s="73">
        <f t="shared" si="20"/>
        <v>51.142000000000003</v>
      </c>
      <c r="H90" s="73"/>
      <c r="I90" s="73"/>
      <c r="J90" s="73"/>
      <c r="K90" s="76">
        <f t="shared" si="21"/>
        <v>143</v>
      </c>
    </row>
    <row r="91" spans="1:11" x14ac:dyDescent="0.2">
      <c r="A91" s="61" t="s">
        <v>27</v>
      </c>
      <c r="B91" s="59" t="s">
        <v>28</v>
      </c>
      <c r="C91" s="73">
        <f t="shared" si="16"/>
        <v>5600</v>
      </c>
      <c r="D91" s="73">
        <f t="shared" si="17"/>
        <v>20.188000000000002</v>
      </c>
      <c r="E91" s="73">
        <f t="shared" si="18"/>
        <v>20.188000000000002</v>
      </c>
      <c r="F91" s="73">
        <f t="shared" si="19"/>
        <v>51.142000000000003</v>
      </c>
      <c r="G91" s="73">
        <f t="shared" si="20"/>
        <v>51.142000000000003</v>
      </c>
      <c r="H91" s="73"/>
      <c r="I91" s="73"/>
      <c r="J91" s="73"/>
      <c r="K91" s="76">
        <f t="shared" si="21"/>
        <v>143</v>
      </c>
    </row>
    <row r="92" spans="1:11" x14ac:dyDescent="0.2">
      <c r="A92" s="61" t="s">
        <v>30</v>
      </c>
      <c r="B92" s="59" t="s">
        <v>31</v>
      </c>
      <c r="C92" s="73">
        <f t="shared" si="16"/>
        <v>5600</v>
      </c>
      <c r="D92" s="73">
        <f t="shared" si="17"/>
        <v>20.188000000000002</v>
      </c>
      <c r="E92" s="73">
        <f t="shared" si="18"/>
        <v>20.188000000000002</v>
      </c>
      <c r="F92" s="73">
        <f t="shared" si="19"/>
        <v>51.142000000000003</v>
      </c>
      <c r="G92" s="73">
        <f t="shared" si="20"/>
        <v>51.142000000000003</v>
      </c>
      <c r="H92" s="73"/>
      <c r="I92" s="73"/>
      <c r="J92" s="73"/>
      <c r="K92" s="76">
        <f t="shared" si="21"/>
        <v>143</v>
      </c>
    </row>
    <row r="93" spans="1:11" x14ac:dyDescent="0.2">
      <c r="A93" s="61" t="s">
        <v>32</v>
      </c>
      <c r="B93" s="59" t="s">
        <v>33</v>
      </c>
      <c r="C93" s="73">
        <f t="shared" si="16"/>
        <v>5600</v>
      </c>
      <c r="D93" s="73">
        <f t="shared" si="17"/>
        <v>20.188000000000002</v>
      </c>
      <c r="E93" s="73">
        <f t="shared" si="18"/>
        <v>20.188000000000002</v>
      </c>
      <c r="F93" s="73">
        <f t="shared" si="19"/>
        <v>51.142000000000003</v>
      </c>
      <c r="G93" s="73">
        <f t="shared" si="20"/>
        <v>51.142000000000003</v>
      </c>
      <c r="H93" s="73"/>
      <c r="I93" s="73"/>
      <c r="J93" s="73"/>
      <c r="K93" s="76">
        <f t="shared" si="21"/>
        <v>143</v>
      </c>
    </row>
    <row r="94" spans="1:11" x14ac:dyDescent="0.2">
      <c r="A94" s="61" t="s">
        <v>35</v>
      </c>
      <c r="B94" s="59" t="s">
        <v>36</v>
      </c>
      <c r="C94" s="73">
        <f t="shared" si="16"/>
        <v>5600</v>
      </c>
      <c r="D94" s="73">
        <f t="shared" si="17"/>
        <v>20.188000000000002</v>
      </c>
      <c r="E94" s="73">
        <f t="shared" si="18"/>
        <v>20.188000000000002</v>
      </c>
      <c r="F94" s="73">
        <f t="shared" si="19"/>
        <v>51.142000000000003</v>
      </c>
      <c r="G94" s="73">
        <f t="shared" si="20"/>
        <v>51.142000000000003</v>
      </c>
      <c r="H94" s="73"/>
      <c r="I94" s="73"/>
      <c r="J94" s="73"/>
      <c r="K94" s="76">
        <f t="shared" si="21"/>
        <v>143</v>
      </c>
    </row>
    <row r="95" spans="1:11" x14ac:dyDescent="0.2">
      <c r="A95" s="61" t="s">
        <v>38</v>
      </c>
      <c r="B95" s="59" t="s">
        <v>39</v>
      </c>
      <c r="C95" s="73">
        <f t="shared" si="16"/>
        <v>5600</v>
      </c>
      <c r="D95" s="73">
        <f t="shared" si="17"/>
        <v>20.188000000000002</v>
      </c>
      <c r="E95" s="73">
        <f t="shared" si="18"/>
        <v>20.188000000000002</v>
      </c>
      <c r="F95" s="73">
        <f t="shared" si="19"/>
        <v>51.142000000000003</v>
      </c>
      <c r="G95" s="73">
        <f t="shared" si="20"/>
        <v>51.142000000000003</v>
      </c>
      <c r="H95" s="73"/>
      <c r="I95" s="73"/>
      <c r="J95" s="73"/>
      <c r="K95" s="76">
        <f t="shared" si="21"/>
        <v>143</v>
      </c>
    </row>
    <row r="96" spans="1:11" x14ac:dyDescent="0.2">
      <c r="A96" s="61" t="s">
        <v>42</v>
      </c>
      <c r="B96" s="59" t="s">
        <v>43</v>
      </c>
      <c r="C96" s="73">
        <f t="shared" si="16"/>
        <v>5600</v>
      </c>
      <c r="D96" s="73">
        <f t="shared" si="17"/>
        <v>20.188000000000002</v>
      </c>
      <c r="E96" s="73">
        <f t="shared" si="18"/>
        <v>20.188000000000002</v>
      </c>
      <c r="F96" s="73">
        <f t="shared" si="19"/>
        <v>51.142000000000003</v>
      </c>
      <c r="G96" s="73">
        <f t="shared" si="20"/>
        <v>51.142000000000003</v>
      </c>
      <c r="H96" s="73"/>
      <c r="I96" s="73"/>
      <c r="J96" s="73"/>
      <c r="K96" s="76">
        <f t="shared" si="21"/>
        <v>143</v>
      </c>
    </row>
    <row r="97" spans="1:11" x14ac:dyDescent="0.2">
      <c r="A97" s="61" t="s">
        <v>44</v>
      </c>
      <c r="B97" s="59" t="s">
        <v>45</v>
      </c>
      <c r="C97" s="73">
        <f t="shared" si="16"/>
        <v>5600</v>
      </c>
      <c r="D97" s="73">
        <f t="shared" si="17"/>
        <v>20.188000000000002</v>
      </c>
      <c r="E97" s="73">
        <f t="shared" si="18"/>
        <v>20.188000000000002</v>
      </c>
      <c r="F97" s="73">
        <f t="shared" si="19"/>
        <v>51.142000000000003</v>
      </c>
      <c r="G97" s="73">
        <f t="shared" si="20"/>
        <v>51.142000000000003</v>
      </c>
      <c r="H97" s="73"/>
      <c r="I97" s="73"/>
      <c r="J97" s="73"/>
      <c r="K97" s="76">
        <f t="shared" si="21"/>
        <v>143</v>
      </c>
    </row>
    <row r="98" spans="1:11" ht="13.2" thickBot="1" x14ac:dyDescent="0.25">
      <c r="A98" s="70"/>
      <c r="B98" s="71"/>
      <c r="C98" s="77">
        <f>SUM(C88:C97)</f>
        <v>56000</v>
      </c>
      <c r="D98" s="71"/>
      <c r="E98" s="71"/>
      <c r="F98" s="71"/>
      <c r="G98" s="71"/>
      <c r="H98" s="71"/>
      <c r="I98" s="71"/>
      <c r="J98" s="71"/>
      <c r="K98" s="72"/>
    </row>
    <row r="102" spans="1:11" x14ac:dyDescent="0.2">
      <c r="A102" s="1" t="s">
        <v>69</v>
      </c>
      <c r="C102" s="1" t="s">
        <v>70</v>
      </c>
    </row>
    <row r="103" spans="1:11" x14ac:dyDescent="0.2">
      <c r="A103" s="1" t="s">
        <v>71</v>
      </c>
      <c r="C103" s="1" t="s">
        <v>72</v>
      </c>
    </row>
    <row r="104" spans="1:11" x14ac:dyDescent="0.2">
      <c r="A104" s="1" t="s">
        <v>73</v>
      </c>
    </row>
  </sheetData>
  <sheetProtection password="8E26" sheet="1" objects="1" scenarios="1"/>
  <protectedRanges>
    <protectedRange sqref="H7 H11" name="Range1"/>
    <protectedRange sqref="C12 C34 H33 C58 C59 H56 H57 H81 H82 C83 C84" name="Range2"/>
  </protectedRanges>
  <mergeCells count="26">
    <mergeCell ref="P1:Q1"/>
    <mergeCell ref="D61:E61"/>
    <mergeCell ref="F61:G61"/>
    <mergeCell ref="D86:E86"/>
    <mergeCell ref="F86:G86"/>
    <mergeCell ref="D18:E18"/>
    <mergeCell ref="H6:I6"/>
    <mergeCell ref="H4:I4"/>
    <mergeCell ref="H5:I5"/>
    <mergeCell ref="H9:I9"/>
    <mergeCell ref="D25:E25"/>
    <mergeCell ref="D26:E26"/>
    <mergeCell ref="H7:I7"/>
    <mergeCell ref="H8:I8"/>
    <mergeCell ref="H3:I3"/>
    <mergeCell ref="H11:I11"/>
    <mergeCell ref="H12:I12"/>
    <mergeCell ref="D19:E19"/>
    <mergeCell ref="D20:E20"/>
    <mergeCell ref="D21:E21"/>
    <mergeCell ref="D22:E22"/>
    <mergeCell ref="D23:E23"/>
    <mergeCell ref="D24:E24"/>
    <mergeCell ref="D15:E15"/>
    <mergeCell ref="D16:E16"/>
    <mergeCell ref="D17:E17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3581B1A3716540BBFC1DE72879F872" ma:contentTypeVersion="14" ma:contentTypeDescription="Create a new document." ma:contentTypeScope="" ma:versionID="b46e2e69027dd480ef694b864f1346d7">
  <xsd:schema xmlns:xsd="http://www.w3.org/2001/XMLSchema" xmlns:xs="http://www.w3.org/2001/XMLSchema" xmlns:p="http://schemas.microsoft.com/office/2006/metadata/properties" xmlns:ns3="db607b96-9544-4d9b-8a40-2b4553cd4e4e" xmlns:ns4="8ccf5af1-4c92-4774-a951-ce7b70a97a5a" targetNamespace="http://schemas.microsoft.com/office/2006/metadata/properties" ma:root="true" ma:fieldsID="fb76fa15e4290593ef800bcb26681481" ns3:_="" ns4:_="">
    <xsd:import namespace="db607b96-9544-4d9b-8a40-2b4553cd4e4e"/>
    <xsd:import namespace="8ccf5af1-4c92-4774-a951-ce7b70a97a5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607b96-9544-4d9b-8a40-2b4553cd4e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cf5af1-4c92-4774-a951-ce7b70a97a5a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b607b96-9544-4d9b-8a40-2b4553cd4e4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BE22124-AE79-4E43-9449-C37341DAC5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607b96-9544-4d9b-8a40-2b4553cd4e4e"/>
    <ds:schemaRef ds:uri="8ccf5af1-4c92-4774-a951-ce7b70a97a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C2D7476-4092-4E7B-B1A3-4D7CF05C440A}">
  <ds:schemaRefs>
    <ds:schemaRef ds:uri="http://schemas.microsoft.com/office/2006/metadata/properties"/>
    <ds:schemaRef ds:uri="http://schemas.microsoft.com/office/infopath/2007/PartnerControls"/>
    <ds:schemaRef ds:uri="db607b96-9544-4d9b-8a40-2b4553cd4e4e"/>
  </ds:schemaRefs>
</ds:datastoreItem>
</file>

<file path=customXml/itemProps3.xml><?xml version="1.0" encoding="utf-8"?>
<ds:datastoreItem xmlns:ds="http://schemas.openxmlformats.org/officeDocument/2006/customXml" ds:itemID="{9217ECC4-B150-4D36-B27D-EB704526652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HP</cp:lastModifiedBy>
  <cp:revision/>
  <dcterms:created xsi:type="dcterms:W3CDTF">2023-06-12T05:00:49Z</dcterms:created>
  <dcterms:modified xsi:type="dcterms:W3CDTF">2023-06-16T10:01:44Z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0x010100AF3581B1A3716540BBFC1DE72879F872</vt:lpwstr>
  </property>
</Properties>
</file>