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ZBOOK\Desktop\"/>
    </mc:Choice>
  </mc:AlternateContent>
  <xr:revisionPtr revIDLastSave="0" documentId="8_{71A29D2B-3E96-422B-B935-1B8189D655F3}" xr6:coauthVersionLast="47" xr6:coauthVersionMax="47" xr10:uidLastSave="{00000000-0000-0000-0000-000000000000}"/>
  <bookViews>
    <workbookView xWindow="-108" yWindow="-108" windowWidth="23256" windowHeight="12456" activeTab="9" xr2:uid="{C97AF1E5-981D-4B0A-B0F6-7261115B07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9" sheetId="9" r:id="rId8"/>
    <sheet name="Sheet10" sheetId="10" r:id="rId9"/>
    <sheet name="Sheet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1" l="1"/>
  <c r="B19" i="11"/>
  <c r="B13" i="11"/>
  <c r="H21" i="10"/>
  <c r="H20" i="10"/>
  <c r="H18" i="10"/>
  <c r="H16" i="10"/>
  <c r="H15" i="10"/>
  <c r="C20" i="9"/>
  <c r="C16" i="9"/>
  <c r="C12" i="9"/>
  <c r="B9" i="8"/>
  <c r="B10" i="8"/>
  <c r="B8" i="8"/>
  <c r="C27" i="7" a="1"/>
  <c r="C27" i="7" s="1"/>
  <c r="C23" i="7"/>
  <c r="C19" i="7"/>
  <c r="C10" i="5" a="1"/>
  <c r="C10" i="5" s="1"/>
  <c r="C11" i="5" a="1"/>
  <c r="C11" i="5" s="1"/>
  <c r="C12" i="5" a="1"/>
  <c r="C12" i="5" s="1"/>
  <c r="C9" i="5" a="1"/>
  <c r="C9" i="5" s="1"/>
  <c r="B25" i="1"/>
  <c r="B26" i="1"/>
  <c r="B24" i="1"/>
  <c r="D13" i="4"/>
  <c r="D14" i="4"/>
  <c r="D15" i="4"/>
  <c r="D16" i="4"/>
  <c r="D17" i="4"/>
  <c r="D12" i="4"/>
  <c r="D11" i="4"/>
  <c r="F10" i="3"/>
  <c r="F11" i="3"/>
  <c r="F12" i="3"/>
  <c r="F13" i="3"/>
  <c r="F14" i="3"/>
  <c r="F15" i="3"/>
  <c r="F16" i="3"/>
  <c r="F9" i="3"/>
  <c r="E10" i="3"/>
  <c r="E11" i="3"/>
  <c r="E12" i="3"/>
  <c r="E13" i="3"/>
  <c r="E14" i="3"/>
  <c r="E15" i="3"/>
  <c r="E16" i="3"/>
  <c r="E9" i="3"/>
  <c r="D10" i="2"/>
  <c r="D8" i="2"/>
  <c r="D9" i="2"/>
  <c r="D7" i="2"/>
  <c r="B32" i="1"/>
  <c r="B33" i="1"/>
  <c r="B31" i="1"/>
  <c r="D19" i="1"/>
  <c r="D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<sst xmlns="http://schemas.openxmlformats.org/spreadsheetml/2006/main" count="242" uniqueCount="174">
  <si>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</si>
  <si>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</si>
  <si>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</si>
  <si>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</si>
  <si>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</si>
  <si>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</si>
  <si>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</si>
  <si>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</si>
  <si>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</si>
  <si>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</si>
  <si>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</si>
  <si>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</si>
  <si>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</si>
  <si>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</si>
  <si>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</si>
  <si>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</si>
  <si>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</si>
  <si>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</si>
  <si>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</si>
  <si>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</si>
  <si>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</si>
  <si>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</si>
  <si>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</si>
  <si>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</si>
  <si>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</si>
  <si>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</si>
  <si>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</si>
  <si>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</si>
  <si>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</si>
  <si>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</si>
  <si>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Jhony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</si>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</sst>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0" xfId="0" applyFont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3" borderId="4" xfId="0" applyFont="1" applyFill="1" applyBorder="1"/>
    <xf numFmtId="0" fontId="2" fillId="0" borderId="3" xfId="0" applyFont="1" applyBorder="1"/>
    <xf numFmtId="0" fontId="1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8" fontId="2" fillId="0" borderId="1" xfId="0" applyNumberFormat="1" applyFont="1" applyBorder="1"/>
    <xf numFmtId="0" fontId="2" fillId="3" borderId="1" xfId="0" applyFont="1" applyFill="1" applyBorder="1"/>
    <xf numFmtId="0" fontId="2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2" fillId="0" borderId="5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9" fontId="2" fillId="0" borderId="1" xfId="0" applyNumberFormat="1" applyFont="1" applyBorder="1"/>
    <xf numFmtId="3" fontId="2" fillId="0" borderId="1" xfId="0" applyNumberFormat="1" applyFont="1" applyBorder="1"/>
    <xf numFmtId="0" fontId="1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3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8" fillId="0" borderId="0" xfId="0" applyFont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horizontal="left" wrapText="1"/>
    </xf>
    <xf numFmtId="14" fontId="2" fillId="0" borderId="0" xfId="0" applyNumberFormat="1" applyFont="1"/>
    <xf numFmtId="0" fontId="2" fillId="4" borderId="0" xfId="0" applyFont="1" applyFill="1"/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2" fillId="0" borderId="0" xfId="0" applyFont="1"/>
    <xf numFmtId="0" fontId="14" fillId="0" borderId="0" xfId="0" applyFont="1"/>
    <xf numFmtId="0" fontId="2" fillId="0" borderId="6" xfId="0" applyFont="1" applyBorder="1"/>
    <xf numFmtId="3" fontId="2" fillId="0" borderId="6" xfId="0" applyNumberFormat="1" applyFont="1" applyBorder="1"/>
    <xf numFmtId="0" fontId="2" fillId="4" borderId="7" xfId="0" applyFont="1" applyFill="1" applyBorder="1"/>
    <xf numFmtId="0" fontId="15" fillId="0" borderId="0" xfId="0" applyFont="1"/>
    <xf numFmtId="0" fontId="16" fillId="0" borderId="0" xfId="0" applyFont="1"/>
    <xf numFmtId="0" fontId="15" fillId="0" borderId="6" xfId="0" applyFont="1" applyBorder="1"/>
    <xf numFmtId="0" fontId="16" fillId="0" borderId="6" xfId="0" applyFont="1" applyBorder="1"/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6" fillId="0" borderId="8" xfId="0" applyFont="1" applyBorder="1"/>
    <xf numFmtId="0" fontId="16" fillId="0" borderId="9" xfId="0" applyFont="1" applyBorder="1"/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2238-11A2-49E6-A48F-42FA9CC18F3E}">
  <dimension ref="A1:E33"/>
  <sheetViews>
    <sheetView workbookViewId="0">
      <selection activeCell="B23" sqref="B23"/>
    </sheetView>
  </sheetViews>
  <sheetFormatPr defaultRowHeight="14.4" x14ac:dyDescent="0.3"/>
  <cols>
    <col min="1" max="1" width="13.5546875" customWidth="1"/>
    <col min="2" max="2" width="19.88671875" customWidth="1"/>
    <col min="3" max="3" width="17.33203125" customWidth="1"/>
    <col min="4" max="4" width="21" customWidth="1"/>
    <col min="5" max="5" width="18.88671875" customWidth="1"/>
  </cols>
  <sheetData>
    <row r="1" spans="1:5" x14ac:dyDescent="0.3">
      <c r="A1" s="14" t="s">
        <v>0</v>
      </c>
      <c r="B1" s="14"/>
      <c r="C1" s="14"/>
      <c r="D1" s="14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56815</v>
      </c>
      <c r="B4" s="5" t="s">
        <v>6</v>
      </c>
      <c r="C4" s="5" t="s">
        <v>7</v>
      </c>
      <c r="D4" s="6">
        <v>13836</v>
      </c>
      <c r="E4" s="6">
        <v>25</v>
      </c>
    </row>
    <row r="5" spans="1:5" x14ac:dyDescent="0.3">
      <c r="A5" s="4">
        <v>51186</v>
      </c>
      <c r="B5" s="5" t="s">
        <v>8</v>
      </c>
      <c r="C5" s="5" t="s">
        <v>9</v>
      </c>
      <c r="D5" s="6">
        <v>11771</v>
      </c>
      <c r="E5" s="6">
        <v>32</v>
      </c>
    </row>
    <row r="6" spans="1:5" x14ac:dyDescent="0.3">
      <c r="A6" s="4">
        <v>51511</v>
      </c>
      <c r="B6" s="5" t="s">
        <v>10</v>
      </c>
      <c r="C6" s="5" t="s">
        <v>11</v>
      </c>
      <c r="D6" s="6">
        <v>13046</v>
      </c>
      <c r="E6" s="6">
        <v>35</v>
      </c>
    </row>
    <row r="7" spans="1:5" x14ac:dyDescent="0.3">
      <c r="A7" s="4">
        <v>50890</v>
      </c>
      <c r="B7" s="5" t="s">
        <v>12</v>
      </c>
      <c r="C7" s="5" t="s">
        <v>13</v>
      </c>
      <c r="D7" s="6">
        <v>18276</v>
      </c>
      <c r="E7" s="6">
        <v>32</v>
      </c>
    </row>
    <row r="8" spans="1:5" x14ac:dyDescent="0.3">
      <c r="A8" s="4">
        <v>53700</v>
      </c>
      <c r="B8" s="5" t="s">
        <v>14</v>
      </c>
      <c r="C8" s="5" t="s">
        <v>15</v>
      </c>
      <c r="D8" s="6">
        <v>19327</v>
      </c>
      <c r="E8" s="6">
        <v>26</v>
      </c>
    </row>
    <row r="9" spans="1:5" x14ac:dyDescent="0.3">
      <c r="A9" s="4">
        <v>55879</v>
      </c>
      <c r="B9" s="5" t="s">
        <v>16</v>
      </c>
      <c r="C9" s="5" t="s">
        <v>17</v>
      </c>
      <c r="D9" s="6">
        <v>18996</v>
      </c>
      <c r="E9" s="6">
        <v>35</v>
      </c>
    </row>
    <row r="10" spans="1:5" x14ac:dyDescent="0.3">
      <c r="A10" s="4">
        <v>59848</v>
      </c>
      <c r="B10" s="5" t="s">
        <v>18</v>
      </c>
      <c r="C10" s="5" t="s">
        <v>11</v>
      </c>
      <c r="D10" s="6">
        <v>10387</v>
      </c>
      <c r="E10" s="6">
        <v>25</v>
      </c>
    </row>
    <row r="11" spans="1:5" x14ac:dyDescent="0.3">
      <c r="A11" s="4">
        <v>58369</v>
      </c>
      <c r="B11" s="5" t="s">
        <v>19</v>
      </c>
      <c r="C11" s="5" t="s">
        <v>17</v>
      </c>
      <c r="D11" s="6">
        <v>12566</v>
      </c>
      <c r="E11" s="6">
        <v>37</v>
      </c>
    </row>
    <row r="12" spans="1:5" x14ac:dyDescent="0.3">
      <c r="A12" s="4">
        <v>50217</v>
      </c>
      <c r="B12" s="5" t="s">
        <v>20</v>
      </c>
      <c r="C12" s="5" t="s">
        <v>21</v>
      </c>
      <c r="D12" s="6">
        <v>16406</v>
      </c>
      <c r="E12" s="6">
        <v>42</v>
      </c>
    </row>
    <row r="13" spans="1:5" x14ac:dyDescent="0.3">
      <c r="A13" s="4">
        <v>50695</v>
      </c>
      <c r="B13" s="5" t="s">
        <v>22</v>
      </c>
      <c r="C13" s="5" t="s">
        <v>13</v>
      </c>
      <c r="D13" s="6">
        <v>15784</v>
      </c>
      <c r="E13" s="6">
        <v>43</v>
      </c>
    </row>
    <row r="14" spans="1:5" x14ac:dyDescent="0.3">
      <c r="A14" s="4">
        <v>59673</v>
      </c>
      <c r="B14" s="5" t="s">
        <v>23</v>
      </c>
      <c r="C14" s="5" t="s">
        <v>7</v>
      </c>
      <c r="D14" s="6">
        <v>10959</v>
      </c>
      <c r="E14" s="6">
        <v>30</v>
      </c>
    </row>
    <row r="15" spans="1:5" x14ac:dyDescent="0.3">
      <c r="A15" s="4">
        <v>52130</v>
      </c>
      <c r="B15" s="5" t="s">
        <v>24</v>
      </c>
      <c r="C15" s="5" t="s">
        <v>25</v>
      </c>
      <c r="D15" s="6">
        <v>14562</v>
      </c>
      <c r="E15" s="6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26</v>
      </c>
      <c r="B17" s="7"/>
      <c r="C17" s="7"/>
      <c r="D17" s="8" t="str">
        <f>VLOOKUP(A11,A3:E15,2,FALSE)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27</v>
      </c>
      <c r="B19" s="7"/>
      <c r="C19" s="1"/>
      <c r="D19" s="34">
        <f>VLOOKUP(B14,B3:E15,4,FALSE)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5" t="s">
        <v>28</v>
      </c>
      <c r="B21" s="15"/>
      <c r="C21" s="15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9" t="s">
        <v>1</v>
      </c>
      <c r="B23" s="10" t="s">
        <v>5</v>
      </c>
      <c r="C23" s="1"/>
      <c r="D23" s="1"/>
      <c r="E23" s="1"/>
    </row>
    <row r="24" spans="1:5" x14ac:dyDescent="0.3">
      <c r="A24" s="4">
        <v>55879</v>
      </c>
      <c r="B24" s="11">
        <f>VLOOKUP(A24,$A$3:$E$15,MATCH($B$23,$A$3:$E$3,0),0)</f>
        <v>35</v>
      </c>
      <c r="C24" s="1"/>
      <c r="D24" s="1"/>
      <c r="E24" s="1"/>
    </row>
    <row r="25" spans="1:5" x14ac:dyDescent="0.3">
      <c r="A25" s="4">
        <v>50217</v>
      </c>
      <c r="B25" s="11">
        <f t="shared" ref="B25:B26" si="0">VLOOKUP(A25,$A$3:$E$15,MATCH($B$23,$A$3:$E$3,0),0)</f>
        <v>42</v>
      </c>
      <c r="C25" s="1"/>
      <c r="D25" s="1"/>
      <c r="E25" s="1"/>
    </row>
    <row r="26" spans="1:5" x14ac:dyDescent="0.3">
      <c r="A26" s="4">
        <v>50695</v>
      </c>
      <c r="B26" s="11">
        <f t="shared" si="0"/>
        <v>43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29</v>
      </c>
      <c r="B28" s="1"/>
      <c r="C28" s="1"/>
      <c r="D28" s="1"/>
      <c r="E28" s="1"/>
    </row>
    <row r="29" spans="1:5" x14ac:dyDescent="0.3">
      <c r="A29" s="1"/>
      <c r="C29" s="1"/>
    </row>
    <row r="30" spans="1:5" x14ac:dyDescent="0.3">
      <c r="A30" s="9" t="s">
        <v>2</v>
      </c>
      <c r="B30" s="10" t="s">
        <v>4</v>
      </c>
      <c r="C30" s="1"/>
    </row>
    <row r="31" spans="1:5" x14ac:dyDescent="0.3">
      <c r="A31" s="12" t="s">
        <v>12</v>
      </c>
      <c r="B31" s="11">
        <f>_xlfn.XLOOKUP(A31,B3:B15,D3:D15,"employee not found")</f>
        <v>18276</v>
      </c>
      <c r="C31" s="1"/>
    </row>
    <row r="32" spans="1:5" x14ac:dyDescent="0.3">
      <c r="A32" s="12" t="s">
        <v>30</v>
      </c>
      <c r="B32" s="11" t="str">
        <f>_xlfn.XLOOKUP(A32,B4:B16,D4:D16,"employee not found")</f>
        <v>employee not found</v>
      </c>
      <c r="C32" s="1"/>
    </row>
    <row r="33" spans="1:3" x14ac:dyDescent="0.3">
      <c r="A33" s="12" t="s">
        <v>23</v>
      </c>
      <c r="B33" s="11">
        <f>_xlfn.XLOOKUP(A33,B5:B17,D5:D17,"employee not found")</f>
        <v>10959</v>
      </c>
      <c r="C33" s="1"/>
    </row>
  </sheetData>
  <mergeCells count="2">
    <mergeCell ref="A1:D1"/>
    <mergeCell ref="A21:C21"/>
  </mergeCells>
  <dataValidations count="1">
    <dataValidation type="list" allowBlank="1" showInputMessage="1" showErrorMessage="1" sqref="B23" xr:uid="{6FAED641-A189-4AAD-997A-CAE2A44136C7}">
      <formula1>$A$3:$E$3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FE83-2696-40F5-B338-A141E00B6455}">
  <dimension ref="A1:E10"/>
  <sheetViews>
    <sheetView workbookViewId="0">
      <selection activeCell="D7" sqref="D7"/>
    </sheetView>
  </sheetViews>
  <sheetFormatPr defaultRowHeight="14.4" x14ac:dyDescent="0.3"/>
  <sheetData>
    <row r="1" spans="1:5" x14ac:dyDescent="0.3">
      <c r="A1" s="16" t="s">
        <v>31</v>
      </c>
      <c r="B1" s="7"/>
      <c r="C1" s="7"/>
      <c r="D1" s="7"/>
      <c r="E1" s="7"/>
    </row>
    <row r="2" spans="1:5" x14ac:dyDescent="0.3">
      <c r="A2" s="17" t="s">
        <v>32</v>
      </c>
      <c r="B2" s="7"/>
      <c r="C2" s="7"/>
      <c r="D2" s="7"/>
      <c r="E2" s="7"/>
    </row>
    <row r="3" spans="1:5" x14ac:dyDescent="0.3">
      <c r="A3" s="16" t="s">
        <v>33</v>
      </c>
      <c r="B3" s="7"/>
      <c r="C3" s="7"/>
      <c r="D3" s="7"/>
      <c r="E3" s="7"/>
    </row>
    <row r="4" spans="1:5" x14ac:dyDescent="0.3">
      <c r="A4" s="18"/>
      <c r="B4" s="7"/>
      <c r="C4" s="7"/>
      <c r="D4" s="7"/>
      <c r="E4" s="7"/>
    </row>
    <row r="5" spans="1:5" x14ac:dyDescent="0.3">
      <c r="A5" s="7"/>
      <c r="B5" s="1" t="s">
        <v>34</v>
      </c>
      <c r="C5" s="1" t="s">
        <v>35</v>
      </c>
      <c r="D5" s="7"/>
      <c r="E5" s="7"/>
    </row>
    <row r="6" spans="1:5" x14ac:dyDescent="0.3">
      <c r="A6" s="19"/>
      <c r="B6" s="19" t="s">
        <v>36</v>
      </c>
      <c r="C6" s="19" t="s">
        <v>37</v>
      </c>
      <c r="D6" s="9" t="s">
        <v>38</v>
      </c>
      <c r="E6" s="7"/>
    </row>
    <row r="7" spans="1:5" x14ac:dyDescent="0.3">
      <c r="A7" s="19" t="s">
        <v>39</v>
      </c>
      <c r="B7" s="20">
        <v>94</v>
      </c>
      <c r="C7" s="20">
        <v>94</v>
      </c>
      <c r="D7" s="21" t="str">
        <f>IF(B7=C7,"match","no-match")</f>
        <v>match</v>
      </c>
      <c r="E7" s="1"/>
    </row>
    <row r="8" spans="1:5" x14ac:dyDescent="0.3">
      <c r="A8" s="19" t="s">
        <v>40</v>
      </c>
      <c r="B8" s="20">
        <v>109</v>
      </c>
      <c r="C8" s="20">
        <v>109</v>
      </c>
      <c r="D8" s="21" t="str">
        <f t="shared" ref="D8:D9" si="0">IF(B8=C8,"match","no-match")</f>
        <v>match</v>
      </c>
      <c r="E8" s="1"/>
    </row>
    <row r="9" spans="1:5" x14ac:dyDescent="0.3">
      <c r="A9" s="19" t="s">
        <v>41</v>
      </c>
      <c r="B9" s="20">
        <v>85</v>
      </c>
      <c r="C9" s="20">
        <v>85.5</v>
      </c>
      <c r="D9" s="21" t="str">
        <f t="shared" si="0"/>
        <v>no-match</v>
      </c>
      <c r="E9" s="1"/>
    </row>
    <row r="10" spans="1:5" x14ac:dyDescent="0.3">
      <c r="A10" s="19" t="s">
        <v>42</v>
      </c>
      <c r="B10" s="20">
        <v>12</v>
      </c>
      <c r="C10" s="20">
        <v>12</v>
      </c>
      <c r="D10" s="21" t="str">
        <f>IF(B10=C10,"match","no-match")</f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C072-7FC5-46D7-BAB2-42B2A94C2764}">
  <dimension ref="A1:H16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7"/>
      <c r="B1" s="1" t="s">
        <v>43</v>
      </c>
      <c r="C1" s="7"/>
      <c r="D1" s="7"/>
      <c r="E1" s="7"/>
      <c r="F1" s="7"/>
      <c r="G1" s="7"/>
      <c r="H1" s="7"/>
    </row>
    <row r="2" spans="1:8" x14ac:dyDescent="0.3">
      <c r="A2" s="22">
        <v>1</v>
      </c>
      <c r="B2" s="23" t="s">
        <v>44</v>
      </c>
      <c r="C2" s="7"/>
      <c r="D2" s="7"/>
      <c r="E2" s="7"/>
      <c r="F2" s="7"/>
      <c r="G2" s="7"/>
      <c r="H2" s="7"/>
    </row>
    <row r="3" spans="1:8" x14ac:dyDescent="0.3">
      <c r="A3" s="27"/>
      <c r="B3" s="27"/>
      <c r="C3" s="7"/>
      <c r="D3" s="7"/>
      <c r="E3" s="7"/>
      <c r="F3" s="7"/>
      <c r="G3" s="7"/>
      <c r="H3" s="7"/>
    </row>
    <row r="4" spans="1:8" x14ac:dyDescent="0.3">
      <c r="A4" s="22">
        <v>2</v>
      </c>
      <c r="B4" s="23" t="s">
        <v>45</v>
      </c>
      <c r="C4" s="7"/>
      <c r="D4" s="7"/>
      <c r="E4" s="7"/>
      <c r="F4" s="7"/>
      <c r="G4" s="7"/>
      <c r="H4" s="7"/>
    </row>
    <row r="5" spans="1:8" x14ac:dyDescent="0.3">
      <c r="A5" s="27"/>
      <c r="B5" s="27"/>
      <c r="C5" s="7"/>
      <c r="D5" s="7"/>
      <c r="E5" s="7"/>
      <c r="F5" s="7"/>
      <c r="G5" s="7"/>
      <c r="H5" s="7"/>
    </row>
    <row r="6" spans="1:8" x14ac:dyDescent="0.3">
      <c r="A6" s="27"/>
      <c r="B6" s="27"/>
      <c r="C6" s="7"/>
      <c r="D6" s="7"/>
      <c r="E6" s="7"/>
      <c r="F6" s="7"/>
      <c r="G6" s="7"/>
      <c r="H6" s="7"/>
    </row>
    <row r="7" spans="1:8" x14ac:dyDescent="0.3">
      <c r="A7" s="28"/>
      <c r="B7" s="28"/>
      <c r="C7" s="7"/>
      <c r="D7" s="7"/>
      <c r="E7" s="19" t="s">
        <v>46</v>
      </c>
      <c r="F7" s="19" t="s">
        <v>47</v>
      </c>
      <c r="G7" s="7"/>
      <c r="H7" s="7"/>
    </row>
    <row r="8" spans="1:8" x14ac:dyDescent="0.3">
      <c r="A8" s="7"/>
      <c r="B8" s="24" t="s">
        <v>48</v>
      </c>
      <c r="C8" s="24" t="s">
        <v>2</v>
      </c>
      <c r="D8" s="25" t="s">
        <v>5</v>
      </c>
      <c r="E8" s="24" t="s">
        <v>49</v>
      </c>
      <c r="F8" s="24" t="s">
        <v>50</v>
      </c>
      <c r="G8" s="7"/>
      <c r="H8" s="1"/>
    </row>
    <row r="9" spans="1:8" x14ac:dyDescent="0.3">
      <c r="A9" s="7"/>
      <c r="B9" s="19">
        <v>1</v>
      </c>
      <c r="C9" s="19" t="s">
        <v>51</v>
      </c>
      <c r="D9" s="26">
        <v>16</v>
      </c>
      <c r="E9" s="21" t="str">
        <f>IF(D9&gt;=16,"eligible","noteligible")</f>
        <v>eligible</v>
      </c>
      <c r="F9" s="21" t="str">
        <f>IF(D9&gt;=18,"adult","minor")</f>
        <v>minor</v>
      </c>
      <c r="G9" s="7"/>
      <c r="H9" s="1"/>
    </row>
    <row r="10" spans="1:8" x14ac:dyDescent="0.3">
      <c r="A10" s="7"/>
      <c r="B10" s="19">
        <v>2</v>
      </c>
      <c r="C10" s="19" t="s">
        <v>52</v>
      </c>
      <c r="D10" s="26">
        <v>18</v>
      </c>
      <c r="E10" s="21" t="str">
        <f t="shared" ref="E10:E16" si="0">IF(D10&gt;=16,"eligible","noteligible")</f>
        <v>eligible</v>
      </c>
      <c r="F10" s="21" t="str">
        <f t="shared" ref="F10:F16" si="1">IF(D10&gt;=18,"adult","minor")</f>
        <v>adult</v>
      </c>
      <c r="G10" s="7"/>
      <c r="H10" s="1"/>
    </row>
    <row r="11" spans="1:8" x14ac:dyDescent="0.3">
      <c r="A11" s="7"/>
      <c r="B11" s="19">
        <v>3</v>
      </c>
      <c r="C11" s="19" t="s">
        <v>53</v>
      </c>
      <c r="D11" s="26">
        <v>15.5</v>
      </c>
      <c r="E11" s="21" t="str">
        <f t="shared" si="0"/>
        <v>noteligible</v>
      </c>
      <c r="F11" s="21" t="str">
        <f t="shared" si="1"/>
        <v>minor</v>
      </c>
      <c r="G11" s="7"/>
      <c r="H11" s="1"/>
    </row>
    <row r="12" spans="1:8" x14ac:dyDescent="0.3">
      <c r="A12" s="7"/>
      <c r="B12" s="19">
        <v>4</v>
      </c>
      <c r="C12" s="19" t="s">
        <v>54</v>
      </c>
      <c r="D12" s="26">
        <v>19</v>
      </c>
      <c r="E12" s="21" t="str">
        <f t="shared" si="0"/>
        <v>eligible</v>
      </c>
      <c r="F12" s="21" t="str">
        <f t="shared" si="1"/>
        <v>adult</v>
      </c>
      <c r="G12" s="7"/>
      <c r="H12" s="1"/>
    </row>
    <row r="13" spans="1:8" x14ac:dyDescent="0.3">
      <c r="A13" s="7"/>
      <c r="B13" s="19">
        <v>5</v>
      </c>
      <c r="C13" s="19" t="s">
        <v>55</v>
      </c>
      <c r="D13" s="26">
        <v>18</v>
      </c>
      <c r="E13" s="21" t="str">
        <f t="shared" si="0"/>
        <v>eligible</v>
      </c>
      <c r="F13" s="21" t="str">
        <f t="shared" si="1"/>
        <v>adult</v>
      </c>
      <c r="G13" s="7"/>
      <c r="H13" s="1"/>
    </row>
    <row r="14" spans="1:8" x14ac:dyDescent="0.3">
      <c r="A14" s="7"/>
      <c r="B14" s="19">
        <v>6</v>
      </c>
      <c r="C14" s="19" t="s">
        <v>56</v>
      </c>
      <c r="D14" s="26">
        <v>13</v>
      </c>
      <c r="E14" s="21" t="str">
        <f t="shared" si="0"/>
        <v>noteligible</v>
      </c>
      <c r="F14" s="21" t="str">
        <f t="shared" si="1"/>
        <v>minor</v>
      </c>
      <c r="G14" s="7"/>
      <c r="H14" s="1"/>
    </row>
    <row r="15" spans="1:8" x14ac:dyDescent="0.3">
      <c r="A15" s="7"/>
      <c r="B15" s="19">
        <v>7</v>
      </c>
      <c r="C15" s="19" t="s">
        <v>57</v>
      </c>
      <c r="D15" s="26">
        <v>18</v>
      </c>
      <c r="E15" s="21" t="str">
        <f t="shared" si="0"/>
        <v>eligible</v>
      </c>
      <c r="F15" s="21" t="str">
        <f t="shared" si="1"/>
        <v>adult</v>
      </c>
      <c r="G15" s="7"/>
      <c r="H15" s="1"/>
    </row>
    <row r="16" spans="1:8" x14ac:dyDescent="0.3">
      <c r="A16" s="7"/>
      <c r="B16" s="19">
        <v>8</v>
      </c>
      <c r="C16" s="19" t="s">
        <v>58</v>
      </c>
      <c r="D16" s="26">
        <v>17</v>
      </c>
      <c r="E16" s="21" t="str">
        <f t="shared" si="0"/>
        <v>eligible</v>
      </c>
      <c r="F16" s="21" t="str">
        <f t="shared" si="1"/>
        <v>minor</v>
      </c>
      <c r="G16" s="7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2583-5B8A-45ED-AB82-9288576AAABE}">
  <dimension ref="A1:D17"/>
  <sheetViews>
    <sheetView workbookViewId="0">
      <selection activeCell="D11" sqref="D11:D17"/>
    </sheetView>
  </sheetViews>
  <sheetFormatPr defaultRowHeight="14.4" x14ac:dyDescent="0.3"/>
  <sheetData>
    <row r="1" spans="1:4" x14ac:dyDescent="0.3">
      <c r="A1" s="1" t="s">
        <v>59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60</v>
      </c>
      <c r="C3" s="1"/>
      <c r="D3" s="1"/>
    </row>
    <row r="4" spans="1:4" x14ac:dyDescent="0.3">
      <c r="A4" s="19" t="s">
        <v>61</v>
      </c>
      <c r="B4" s="29">
        <v>1</v>
      </c>
      <c r="C4" s="1"/>
      <c r="D4" s="1"/>
    </row>
    <row r="5" spans="1:4" x14ac:dyDescent="0.3">
      <c r="A5" s="19" t="s">
        <v>62</v>
      </c>
      <c r="B5" s="29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63</v>
      </c>
      <c r="B7" s="1"/>
      <c r="C7" s="1"/>
      <c r="D7" s="1"/>
    </row>
    <row r="8" spans="1:4" x14ac:dyDescent="0.3">
      <c r="A8" s="1" t="s">
        <v>64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9" t="s">
        <v>2</v>
      </c>
      <c r="B10" s="9" t="s">
        <v>65</v>
      </c>
      <c r="C10" s="9" t="s">
        <v>66</v>
      </c>
      <c r="D10" s="9" t="s">
        <v>67</v>
      </c>
    </row>
    <row r="11" spans="1:4" x14ac:dyDescent="0.3">
      <c r="A11" s="19" t="s">
        <v>68</v>
      </c>
      <c r="B11" s="19" t="s">
        <v>61</v>
      </c>
      <c r="C11" s="30">
        <v>46866</v>
      </c>
      <c r="D11" s="21">
        <f>IF(B11="A+",C11,C11*0.5)</f>
        <v>46866</v>
      </c>
    </row>
    <row r="12" spans="1:4" x14ac:dyDescent="0.3">
      <c r="A12" s="19" t="s">
        <v>69</v>
      </c>
      <c r="B12" s="19" t="s">
        <v>62</v>
      </c>
      <c r="C12" s="30">
        <v>33495</v>
      </c>
      <c r="D12" s="21">
        <f>IF(B12="A+",C12,C12*0.5)</f>
        <v>16747.5</v>
      </c>
    </row>
    <row r="13" spans="1:4" x14ac:dyDescent="0.3">
      <c r="A13" s="19" t="s">
        <v>70</v>
      </c>
      <c r="B13" s="19" t="s">
        <v>62</v>
      </c>
      <c r="C13" s="30">
        <v>35087</v>
      </c>
      <c r="D13" s="21">
        <f t="shared" ref="D13:D17" si="0">IF(B13="A+",C13,C13*0.5)</f>
        <v>17543.5</v>
      </c>
    </row>
    <row r="14" spans="1:4" x14ac:dyDescent="0.3">
      <c r="A14" s="19" t="s">
        <v>71</v>
      </c>
      <c r="B14" s="19" t="s">
        <v>61</v>
      </c>
      <c r="C14" s="30">
        <v>42603</v>
      </c>
      <c r="D14" s="21">
        <f t="shared" si="0"/>
        <v>42603</v>
      </c>
    </row>
    <row r="15" spans="1:4" x14ac:dyDescent="0.3">
      <c r="A15" s="19" t="s">
        <v>55</v>
      </c>
      <c r="B15" s="19" t="s">
        <v>62</v>
      </c>
      <c r="C15" s="30">
        <v>36971</v>
      </c>
      <c r="D15" s="21">
        <f t="shared" si="0"/>
        <v>18485.5</v>
      </c>
    </row>
    <row r="16" spans="1:4" x14ac:dyDescent="0.3">
      <c r="A16" s="19" t="s">
        <v>72</v>
      </c>
      <c r="B16" s="19" t="s">
        <v>61</v>
      </c>
      <c r="C16" s="30">
        <v>41286</v>
      </c>
      <c r="D16" s="21">
        <f t="shared" si="0"/>
        <v>41286</v>
      </c>
    </row>
    <row r="17" spans="1:4" x14ac:dyDescent="0.3">
      <c r="A17" s="19" t="s">
        <v>73</v>
      </c>
      <c r="B17" s="19" t="s">
        <v>62</v>
      </c>
      <c r="C17" s="30">
        <v>37732</v>
      </c>
      <c r="D17" s="21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8988-4D02-40B6-A18A-055B9AF83DD9}">
  <dimension ref="A1:C12"/>
  <sheetViews>
    <sheetView workbookViewId="0">
      <selection activeCell="H9" sqref="H9"/>
    </sheetView>
  </sheetViews>
  <sheetFormatPr defaultRowHeight="14.4" x14ac:dyDescent="0.3"/>
  <cols>
    <col min="3" max="3" width="21.21875" customWidth="1"/>
  </cols>
  <sheetData>
    <row r="1" spans="1:3" x14ac:dyDescent="0.3">
      <c r="A1" s="7" t="s">
        <v>74</v>
      </c>
      <c r="B1" s="7"/>
      <c r="C1" s="7"/>
    </row>
    <row r="2" spans="1:3" x14ac:dyDescent="0.3">
      <c r="A2" s="7" t="s">
        <v>75</v>
      </c>
      <c r="B2" s="7"/>
      <c r="C2" s="7"/>
    </row>
    <row r="3" spans="1:3" x14ac:dyDescent="0.3">
      <c r="A3" s="7" t="s">
        <v>76</v>
      </c>
      <c r="B3" s="7"/>
      <c r="C3" s="7"/>
    </row>
    <row r="4" spans="1:3" x14ac:dyDescent="0.3">
      <c r="A4" s="7" t="s">
        <v>77</v>
      </c>
      <c r="B4" s="7"/>
      <c r="C4" s="7"/>
    </row>
    <row r="5" spans="1:3" x14ac:dyDescent="0.3">
      <c r="A5" s="7"/>
      <c r="B5" s="7"/>
      <c r="C5" s="7"/>
    </row>
    <row r="6" spans="1:3" x14ac:dyDescent="0.3">
      <c r="A6" s="7" t="s">
        <v>78</v>
      </c>
      <c r="B6" s="7"/>
      <c r="C6" s="7"/>
    </row>
    <row r="7" spans="1:3" x14ac:dyDescent="0.3">
      <c r="A7" s="7"/>
      <c r="B7" s="7"/>
      <c r="C7" s="7"/>
    </row>
    <row r="8" spans="1:3" x14ac:dyDescent="0.3">
      <c r="A8" s="31" t="s">
        <v>79</v>
      </c>
      <c r="B8" s="31" t="s">
        <v>80</v>
      </c>
      <c r="C8" s="31" t="s">
        <v>81</v>
      </c>
    </row>
    <row r="9" spans="1:3" x14ac:dyDescent="0.3">
      <c r="A9" s="32" t="s">
        <v>82</v>
      </c>
      <c r="B9" s="32">
        <v>78</v>
      </c>
      <c r="C9" s="33" t="str" cm="1">
        <f t="array" ref="C9">_xlfn.IFS(B9&gt;=80,"excellent",B9&gt;=60,"good",B9&lt;60,"failed")</f>
        <v>good</v>
      </c>
    </row>
    <row r="10" spans="1:3" x14ac:dyDescent="0.3">
      <c r="A10" s="32" t="s">
        <v>83</v>
      </c>
      <c r="B10" s="32">
        <v>85</v>
      </c>
      <c r="C10" s="33" t="str" cm="1">
        <f t="array" ref="C10">_xlfn.IFS(B10&gt;=80,"excellent",B10&gt;=60,"good",B10&lt;60,"failed")</f>
        <v>excellent</v>
      </c>
    </row>
    <row r="11" spans="1:3" x14ac:dyDescent="0.3">
      <c r="A11" s="32" t="s">
        <v>84</v>
      </c>
      <c r="B11" s="32">
        <v>44</v>
      </c>
      <c r="C11" s="33" t="str" cm="1">
        <f t="array" ref="C11">_xlfn.IFS(B11&gt;=80,"excellent",B11&gt;=60,"good",B11&lt;60,"failed")</f>
        <v>failed</v>
      </c>
    </row>
    <row r="12" spans="1:3" x14ac:dyDescent="0.3">
      <c r="A12" s="32" t="s">
        <v>85</v>
      </c>
      <c r="B12" s="32">
        <v>61</v>
      </c>
      <c r="C12" s="33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DC91-4E41-4074-BA49-4A584C34228B}">
  <dimension ref="A1:H28"/>
  <sheetViews>
    <sheetView topLeftCell="A2" workbookViewId="0">
      <selection activeCell="C28" sqref="C28"/>
    </sheetView>
  </sheetViews>
  <sheetFormatPr defaultRowHeight="14.4" x14ac:dyDescent="0.3"/>
  <cols>
    <col min="2" max="2" width="20" customWidth="1"/>
    <col min="3" max="3" width="32.77734375" customWidth="1"/>
    <col min="5" max="5" width="17" customWidth="1"/>
  </cols>
  <sheetData>
    <row r="1" spans="1:8" x14ac:dyDescent="0.3">
      <c r="A1" s="35"/>
      <c r="B1" s="36" t="s">
        <v>86</v>
      </c>
      <c r="C1" s="35"/>
      <c r="D1" s="35"/>
      <c r="E1" s="35"/>
      <c r="F1" s="35" t="s">
        <v>87</v>
      </c>
      <c r="G1" s="35"/>
      <c r="H1" s="35"/>
    </row>
    <row r="2" spans="1:8" x14ac:dyDescent="0.3">
      <c r="A2" s="35"/>
      <c r="B2" s="37" t="s">
        <v>2</v>
      </c>
      <c r="C2" s="37" t="s">
        <v>5</v>
      </c>
      <c r="D2" s="37" t="s">
        <v>88</v>
      </c>
      <c r="E2" s="37" t="s">
        <v>89</v>
      </c>
      <c r="F2" s="35"/>
      <c r="G2" s="35"/>
      <c r="H2" s="35"/>
    </row>
    <row r="3" spans="1:8" x14ac:dyDescent="0.3">
      <c r="A3" s="35"/>
      <c r="B3" s="38" t="s">
        <v>90</v>
      </c>
      <c r="C3" s="38">
        <v>35</v>
      </c>
      <c r="D3" s="38" t="s">
        <v>91</v>
      </c>
      <c r="E3" s="38" t="s">
        <v>92</v>
      </c>
      <c r="F3" s="35"/>
      <c r="G3" s="35"/>
      <c r="H3" s="35"/>
    </row>
    <row r="4" spans="1:8" x14ac:dyDescent="0.3">
      <c r="A4" s="35"/>
      <c r="B4" s="38" t="s">
        <v>93</v>
      </c>
      <c r="C4" s="38">
        <v>42</v>
      </c>
      <c r="D4" s="38" t="s">
        <v>94</v>
      </c>
      <c r="E4" s="38" t="s">
        <v>95</v>
      </c>
      <c r="F4" s="35"/>
      <c r="G4" s="35"/>
      <c r="H4" s="35"/>
    </row>
    <row r="5" spans="1:8" x14ac:dyDescent="0.3">
      <c r="A5" s="35"/>
      <c r="B5" s="38" t="s">
        <v>96</v>
      </c>
      <c r="C5" s="38">
        <v>28</v>
      </c>
      <c r="D5" s="38" t="s">
        <v>91</v>
      </c>
      <c r="E5" s="38" t="s">
        <v>97</v>
      </c>
      <c r="F5" s="35"/>
      <c r="G5" s="35"/>
      <c r="H5" s="35"/>
    </row>
    <row r="6" spans="1:8" x14ac:dyDescent="0.3">
      <c r="A6" s="35"/>
      <c r="B6" s="38" t="s">
        <v>98</v>
      </c>
      <c r="C6" s="38">
        <v>25</v>
      </c>
      <c r="D6" s="38" t="s">
        <v>94</v>
      </c>
      <c r="E6" s="38" t="s">
        <v>99</v>
      </c>
      <c r="F6" s="35"/>
      <c r="G6" s="35"/>
      <c r="H6" s="35"/>
    </row>
    <row r="7" spans="1:8" x14ac:dyDescent="0.3">
      <c r="A7" s="35"/>
      <c r="B7" s="38" t="s">
        <v>100</v>
      </c>
      <c r="C7" s="38">
        <v>31</v>
      </c>
      <c r="D7" s="38" t="s">
        <v>91</v>
      </c>
      <c r="E7" s="38" t="s">
        <v>101</v>
      </c>
      <c r="F7" s="35"/>
      <c r="G7" s="35"/>
      <c r="H7" s="35"/>
    </row>
    <row r="8" spans="1:8" x14ac:dyDescent="0.3">
      <c r="A8" s="35"/>
      <c r="B8" s="38" t="s">
        <v>102</v>
      </c>
      <c r="C8" s="38">
        <v>27</v>
      </c>
      <c r="D8" s="38" t="s">
        <v>94</v>
      </c>
      <c r="E8" s="38" t="s">
        <v>103</v>
      </c>
      <c r="F8" s="35"/>
      <c r="G8" s="35"/>
      <c r="H8" s="35"/>
    </row>
    <row r="9" spans="1:8" x14ac:dyDescent="0.3">
      <c r="A9" s="35"/>
      <c r="B9" s="38" t="s">
        <v>104</v>
      </c>
      <c r="C9" s="38">
        <v>38</v>
      </c>
      <c r="D9" s="38" t="s">
        <v>91</v>
      </c>
      <c r="E9" s="38" t="s">
        <v>105</v>
      </c>
      <c r="F9" s="35"/>
      <c r="G9" s="35"/>
      <c r="H9" s="35"/>
    </row>
    <row r="10" spans="1:8" x14ac:dyDescent="0.3">
      <c r="A10" s="35"/>
      <c r="B10" s="38" t="s">
        <v>106</v>
      </c>
      <c r="C10" s="38">
        <v>29</v>
      </c>
      <c r="D10" s="38" t="s">
        <v>94</v>
      </c>
      <c r="E10" s="38" t="s">
        <v>107</v>
      </c>
      <c r="F10" s="35"/>
      <c r="G10" s="35"/>
      <c r="H10" s="35"/>
    </row>
    <row r="11" spans="1:8" x14ac:dyDescent="0.3">
      <c r="A11" s="35"/>
      <c r="B11" s="38" t="s">
        <v>108</v>
      </c>
      <c r="C11" s="38">
        <v>45</v>
      </c>
      <c r="D11" s="38" t="s">
        <v>91</v>
      </c>
      <c r="E11" s="38" t="s">
        <v>109</v>
      </c>
      <c r="F11" s="35"/>
      <c r="G11" s="35"/>
      <c r="H11" s="35"/>
    </row>
    <row r="12" spans="1:8" x14ac:dyDescent="0.3">
      <c r="A12" s="35"/>
      <c r="B12" s="38" t="s">
        <v>110</v>
      </c>
      <c r="C12" s="38">
        <v>33</v>
      </c>
      <c r="D12" s="38" t="s">
        <v>94</v>
      </c>
      <c r="E12" s="38" t="s">
        <v>111</v>
      </c>
      <c r="F12" s="35"/>
      <c r="G12" s="35"/>
      <c r="H12" s="35"/>
    </row>
    <row r="13" spans="1:8" x14ac:dyDescent="0.3">
      <c r="A13" s="42"/>
      <c r="B13" s="42"/>
      <c r="C13" s="35"/>
      <c r="D13" s="35"/>
      <c r="E13" s="35"/>
      <c r="F13" s="35"/>
      <c r="G13" s="35"/>
      <c r="H13" s="35"/>
    </row>
    <row r="14" spans="1:8" x14ac:dyDescent="0.3">
      <c r="A14" s="42"/>
      <c r="B14" s="42"/>
      <c r="C14" s="35"/>
      <c r="D14" s="35"/>
      <c r="E14" s="35"/>
      <c r="F14" s="35"/>
      <c r="G14" s="35"/>
      <c r="H14" s="35"/>
    </row>
    <row r="15" spans="1:8" x14ac:dyDescent="0.3">
      <c r="A15" s="35"/>
      <c r="B15" s="39" t="s">
        <v>112</v>
      </c>
      <c r="C15" s="35"/>
      <c r="D15" s="35"/>
      <c r="E15" s="35"/>
      <c r="F15" s="35"/>
      <c r="G15" s="35"/>
      <c r="H15" s="35"/>
    </row>
    <row r="16" spans="1:8" x14ac:dyDescent="0.3">
      <c r="A16" s="42"/>
      <c r="B16" s="42"/>
      <c r="C16" s="35"/>
      <c r="D16" s="35"/>
      <c r="E16" s="35"/>
      <c r="F16" s="35"/>
      <c r="G16" s="35" t="s">
        <v>113</v>
      </c>
      <c r="H16" s="35"/>
    </row>
    <row r="17" spans="1:8" x14ac:dyDescent="0.3">
      <c r="A17" s="35">
        <v>1</v>
      </c>
      <c r="B17" s="35" t="s">
        <v>114</v>
      </c>
      <c r="C17" s="35"/>
      <c r="D17" s="35"/>
      <c r="E17" s="35"/>
      <c r="F17" s="35"/>
      <c r="G17" s="35"/>
      <c r="H17" s="35"/>
    </row>
    <row r="18" spans="1:8" x14ac:dyDescent="0.3">
      <c r="A18" s="42"/>
      <c r="B18" s="42"/>
      <c r="C18" s="40" t="s">
        <v>115</v>
      </c>
      <c r="D18" s="40"/>
      <c r="E18" s="35"/>
      <c r="F18" s="35"/>
      <c r="G18" s="35"/>
      <c r="H18" s="35"/>
    </row>
    <row r="19" spans="1:8" x14ac:dyDescent="0.3">
      <c r="A19" s="35"/>
      <c r="B19" s="36" t="s">
        <v>116</v>
      </c>
      <c r="C19" s="41" t="str">
        <f>VLOOKUP("Jane Doe",B2:E12,4,0)</f>
        <v>Data Scientist</v>
      </c>
      <c r="D19" s="35"/>
      <c r="E19" s="35"/>
      <c r="F19" s="35"/>
      <c r="G19" s="35"/>
      <c r="H19" s="35"/>
    </row>
    <row r="20" spans="1:8" x14ac:dyDescent="0.3">
      <c r="A20" s="42"/>
      <c r="B20" s="42"/>
      <c r="C20" s="35"/>
      <c r="D20" s="35"/>
      <c r="E20" s="35"/>
      <c r="F20" s="35"/>
      <c r="G20" s="35"/>
      <c r="H20" s="35"/>
    </row>
    <row r="21" spans="1:8" x14ac:dyDescent="0.3">
      <c r="A21" s="35">
        <v>2</v>
      </c>
      <c r="B21" s="35" t="s">
        <v>117</v>
      </c>
      <c r="C21" s="35"/>
      <c r="D21" s="35"/>
      <c r="E21" s="35"/>
      <c r="F21" s="35"/>
      <c r="G21" s="35"/>
      <c r="H21" s="35"/>
    </row>
    <row r="22" spans="1:8" x14ac:dyDescent="0.3">
      <c r="A22" s="42"/>
      <c r="B22" s="42"/>
      <c r="C22" s="40" t="s">
        <v>115</v>
      </c>
      <c r="D22" s="40"/>
      <c r="E22" s="35"/>
      <c r="F22" s="35"/>
      <c r="G22" s="35"/>
      <c r="H22" s="35"/>
    </row>
    <row r="23" spans="1:8" x14ac:dyDescent="0.3">
      <c r="A23" s="35"/>
      <c r="B23" s="36" t="s">
        <v>116</v>
      </c>
      <c r="C23" s="41">
        <f>VLOOKUP("Mike Lee",B2:E12,2,0)</f>
        <v>45</v>
      </c>
      <c r="D23" s="35"/>
      <c r="E23" s="35"/>
      <c r="F23" s="35"/>
      <c r="G23" s="35"/>
      <c r="H23" s="35"/>
    </row>
    <row r="24" spans="1:8" x14ac:dyDescent="0.3">
      <c r="A24" s="42"/>
      <c r="B24" s="42"/>
      <c r="C24" s="35"/>
      <c r="D24" s="35"/>
      <c r="E24" s="35"/>
      <c r="F24" s="35"/>
      <c r="G24" s="35"/>
      <c r="H24" s="35"/>
    </row>
    <row r="25" spans="1:8" x14ac:dyDescent="0.3">
      <c r="A25" s="35">
        <v>2</v>
      </c>
      <c r="B25" s="35" t="s">
        <v>118</v>
      </c>
      <c r="C25" s="35"/>
      <c r="D25" s="35"/>
      <c r="E25" s="35"/>
      <c r="F25" s="35"/>
      <c r="G25" s="35"/>
      <c r="H25" s="35"/>
    </row>
    <row r="26" spans="1:8" x14ac:dyDescent="0.3">
      <c r="A26" s="42"/>
      <c r="B26" s="42"/>
      <c r="C26" s="40" t="s">
        <v>115</v>
      </c>
      <c r="D26" s="40"/>
      <c r="E26" s="35"/>
      <c r="F26" s="35"/>
      <c r="G26" s="35"/>
      <c r="H26" s="35"/>
    </row>
    <row r="27" spans="1:8" x14ac:dyDescent="0.3">
      <c r="A27" s="35"/>
      <c r="B27" s="36" t="s">
        <v>116</v>
      </c>
      <c r="C27" s="41" t="str" cm="1">
        <f t="array" ref="C27">VLOOKUP(INDEX(B2:B12,MATCH(TRUE,LEFT($B$2:$B$12,1)="B",0)),B2:E12,4,FALSE)</f>
        <v>Accountant</v>
      </c>
      <c r="D27" s="35"/>
      <c r="E27" s="35"/>
      <c r="F27" s="35"/>
      <c r="G27" s="35"/>
      <c r="H27" s="35"/>
    </row>
    <row r="28" spans="1:8" x14ac:dyDescent="0.3">
      <c r="A28" s="42"/>
      <c r="B28" s="42"/>
      <c r="C28" s="35"/>
      <c r="D28" s="35"/>
      <c r="E28" s="35"/>
      <c r="F28" s="35"/>
      <c r="G28" s="35"/>
      <c r="H28" s="35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B634-0E34-46EE-9491-8CEF0C751031}">
  <dimension ref="A1:H27"/>
  <sheetViews>
    <sheetView topLeftCell="A3" workbookViewId="0">
      <selection activeCell="K10" sqref="K10"/>
    </sheetView>
  </sheetViews>
  <sheetFormatPr defaultRowHeight="14.4" x14ac:dyDescent="0.3"/>
  <cols>
    <col min="1" max="1" width="14.77734375" customWidth="1"/>
    <col min="7" max="7" width="14.109375" customWidth="1"/>
  </cols>
  <sheetData>
    <row r="1" spans="1:8" x14ac:dyDescent="0.3">
      <c r="A1" s="1" t="s">
        <v>119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120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3" t="s">
        <v>121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43" t="s">
        <v>122</v>
      </c>
      <c r="H6" s="43" t="s">
        <v>123</v>
      </c>
    </row>
    <row r="7" spans="1:8" x14ac:dyDescent="0.3">
      <c r="A7" s="13" t="s">
        <v>122</v>
      </c>
      <c r="B7" s="13" t="s">
        <v>123</v>
      </c>
      <c r="C7" s="1"/>
      <c r="D7" s="1"/>
      <c r="E7" s="1"/>
      <c r="F7" s="1"/>
      <c r="G7" s="44">
        <v>44197</v>
      </c>
      <c r="H7" s="45">
        <v>1.3671</v>
      </c>
    </row>
    <row r="8" spans="1:8" x14ac:dyDescent="0.3">
      <c r="A8" s="46">
        <v>44317</v>
      </c>
      <c r="B8" s="47">
        <f>VLOOKUP(A8,$G$6:$H$27,2,0)</f>
        <v>1.3624000000000001</v>
      </c>
      <c r="C8" s="1"/>
      <c r="D8" s="1"/>
      <c r="E8" s="1"/>
      <c r="F8" s="1"/>
      <c r="G8" s="44">
        <v>44287</v>
      </c>
      <c r="H8" s="45">
        <v>1.3569</v>
      </c>
    </row>
    <row r="9" spans="1:8" x14ac:dyDescent="0.3">
      <c r="A9" s="46">
        <v>44211</v>
      </c>
      <c r="B9" s="47">
        <f t="shared" ref="B9:B10" si="0">VLOOKUP(A9,$G$6:$H$27,2,0)</f>
        <v>1.3586</v>
      </c>
      <c r="C9" s="1"/>
      <c r="D9" s="1"/>
      <c r="E9" s="1"/>
      <c r="F9" s="1"/>
      <c r="G9" s="44">
        <v>44317</v>
      </c>
      <c r="H9" s="45">
        <v>1.3624000000000001</v>
      </c>
    </row>
    <row r="10" spans="1:8" x14ac:dyDescent="0.3">
      <c r="A10" s="46">
        <v>44220</v>
      </c>
      <c r="B10" s="47" t="e">
        <f t="shared" si="0"/>
        <v>#N/A</v>
      </c>
      <c r="C10" s="1"/>
      <c r="D10" s="1"/>
      <c r="E10" s="1"/>
      <c r="F10" s="1"/>
      <c r="G10" s="44">
        <v>44348</v>
      </c>
      <c r="H10" s="45">
        <v>1.3607</v>
      </c>
    </row>
    <row r="11" spans="1:8" x14ac:dyDescent="0.3">
      <c r="A11" s="1"/>
      <c r="B11" s="1"/>
      <c r="C11" s="1"/>
      <c r="D11" s="1"/>
      <c r="E11" s="1"/>
      <c r="F11" s="1"/>
      <c r="G11" s="44">
        <v>44378</v>
      </c>
      <c r="H11" s="45">
        <v>1.3563000000000001</v>
      </c>
    </row>
    <row r="12" spans="1:8" x14ac:dyDescent="0.3">
      <c r="A12" s="1"/>
      <c r="B12" s="1"/>
      <c r="C12" s="1"/>
      <c r="D12" s="1"/>
      <c r="E12" s="1"/>
      <c r="F12" s="1"/>
      <c r="G12" s="44">
        <v>44409</v>
      </c>
      <c r="H12" s="45">
        <v>1.3563000000000001</v>
      </c>
    </row>
    <row r="13" spans="1:8" x14ac:dyDescent="0.3">
      <c r="A13" s="1"/>
      <c r="B13" s="1"/>
      <c r="C13" s="1"/>
      <c r="D13" s="1"/>
      <c r="E13" s="1"/>
      <c r="F13" s="1"/>
      <c r="G13" s="44">
        <v>44501</v>
      </c>
      <c r="H13" s="45">
        <v>1.3513999999999999</v>
      </c>
    </row>
    <row r="14" spans="1:8" x14ac:dyDescent="0.3">
      <c r="A14" s="1"/>
      <c r="B14" s="1"/>
      <c r="C14" s="1"/>
      <c r="D14" s="1"/>
      <c r="E14" s="1"/>
      <c r="F14" s="1"/>
      <c r="G14" s="44">
        <v>44531</v>
      </c>
      <c r="H14" s="45">
        <v>1.3663000000000001</v>
      </c>
    </row>
    <row r="15" spans="1:8" x14ac:dyDescent="0.3">
      <c r="A15" s="1"/>
      <c r="B15" s="1"/>
      <c r="C15" s="1"/>
      <c r="D15" s="1"/>
      <c r="E15" s="1"/>
      <c r="F15" s="1"/>
      <c r="G15" s="44">
        <v>44209</v>
      </c>
      <c r="H15" s="45">
        <v>1.3636999999999999</v>
      </c>
    </row>
    <row r="16" spans="1:8" x14ac:dyDescent="0.3">
      <c r="A16" s="1"/>
      <c r="B16" s="1"/>
      <c r="C16" s="1"/>
      <c r="D16" s="1"/>
      <c r="E16" s="1"/>
      <c r="F16" s="1"/>
      <c r="G16" s="44">
        <v>44210</v>
      </c>
      <c r="H16" s="45">
        <v>1.3687</v>
      </c>
    </row>
    <row r="17" spans="1:8" x14ac:dyDescent="0.3">
      <c r="A17" s="1"/>
      <c r="B17" s="1"/>
      <c r="C17" s="1"/>
      <c r="D17" s="1"/>
      <c r="E17" s="1"/>
      <c r="F17" s="1"/>
      <c r="G17" s="44">
        <v>44211</v>
      </c>
      <c r="H17" s="45">
        <v>1.3586</v>
      </c>
    </row>
    <row r="18" spans="1:8" x14ac:dyDescent="0.3">
      <c r="A18" s="1"/>
      <c r="B18" s="1"/>
      <c r="C18" s="1"/>
      <c r="D18" s="1"/>
      <c r="E18" s="1"/>
      <c r="F18" s="1"/>
      <c r="G18" s="44">
        <v>44214</v>
      </c>
      <c r="H18" s="45">
        <v>1.3584000000000001</v>
      </c>
    </row>
    <row r="19" spans="1:8" x14ac:dyDescent="0.3">
      <c r="A19" s="1"/>
      <c r="B19" s="1"/>
      <c r="C19" s="1"/>
      <c r="D19" s="1"/>
      <c r="E19" s="1"/>
      <c r="F19" s="1"/>
      <c r="G19" s="44">
        <v>44215</v>
      </c>
      <c r="H19" s="45">
        <v>1.3628</v>
      </c>
    </row>
    <row r="20" spans="1:8" x14ac:dyDescent="0.3">
      <c r="A20" s="1"/>
      <c r="B20" s="1"/>
      <c r="C20" s="1"/>
      <c r="D20" s="1"/>
      <c r="E20" s="1"/>
      <c r="F20" s="1"/>
      <c r="G20" s="44">
        <v>44216</v>
      </c>
      <c r="H20" s="45">
        <v>1.3653</v>
      </c>
    </row>
    <row r="21" spans="1:8" x14ac:dyDescent="0.3">
      <c r="A21" s="1"/>
      <c r="B21" s="1"/>
      <c r="C21" s="1"/>
      <c r="D21" s="1"/>
      <c r="E21" s="1"/>
      <c r="F21" s="1"/>
      <c r="G21" s="44">
        <v>44217</v>
      </c>
      <c r="H21" s="45">
        <v>1.3732</v>
      </c>
    </row>
    <row r="22" spans="1:8" x14ac:dyDescent="0.3">
      <c r="A22" s="1"/>
      <c r="B22" s="1"/>
      <c r="C22" s="1"/>
      <c r="D22" s="1"/>
      <c r="E22" s="1"/>
      <c r="F22" s="1"/>
      <c r="G22" s="44">
        <v>44218</v>
      </c>
      <c r="H22" s="45">
        <v>1.3684000000000001</v>
      </c>
    </row>
    <row r="23" spans="1:8" x14ac:dyDescent="0.3">
      <c r="A23" s="1"/>
      <c r="B23" s="1"/>
      <c r="C23" s="1"/>
      <c r="D23" s="1"/>
      <c r="E23" s="1"/>
      <c r="F23" s="1"/>
      <c r="G23" s="44">
        <v>44221</v>
      </c>
      <c r="H23" s="45">
        <v>1.3673999999999999</v>
      </c>
    </row>
    <row r="24" spans="1:8" x14ac:dyDescent="0.3">
      <c r="A24" s="1"/>
      <c r="B24" s="1"/>
      <c r="C24" s="1"/>
      <c r="D24" s="1"/>
      <c r="E24" s="1"/>
      <c r="F24" s="1"/>
      <c r="G24" s="44">
        <v>44222</v>
      </c>
      <c r="H24" s="45">
        <v>1.3733</v>
      </c>
    </row>
    <row r="25" spans="1:8" x14ac:dyDescent="0.3">
      <c r="A25" s="1"/>
      <c r="B25" s="1"/>
      <c r="C25" s="1"/>
      <c r="D25" s="1"/>
      <c r="E25" s="1"/>
      <c r="F25" s="1"/>
      <c r="G25" s="44">
        <v>44223</v>
      </c>
      <c r="H25" s="45">
        <v>1.3686</v>
      </c>
    </row>
    <row r="26" spans="1:8" x14ac:dyDescent="0.3">
      <c r="A26" s="1"/>
      <c r="B26" s="1"/>
      <c r="C26" s="1"/>
      <c r="D26" s="1"/>
      <c r="E26" s="1"/>
      <c r="F26" s="1"/>
      <c r="G26" s="44">
        <v>44224</v>
      </c>
      <c r="H26" s="45">
        <v>1.3717999999999999</v>
      </c>
    </row>
    <row r="27" spans="1:8" x14ac:dyDescent="0.3">
      <c r="A27" s="1"/>
      <c r="B27" s="1"/>
      <c r="C27" s="1"/>
      <c r="D27" s="1"/>
      <c r="E27" s="1"/>
      <c r="F27" s="1"/>
      <c r="G27" s="44">
        <v>44225</v>
      </c>
      <c r="H27" s="45">
        <v>1.3702000000000001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4C58-966F-41B5-81D7-0ABCC7CF8957}">
  <dimension ref="A1:L20"/>
  <sheetViews>
    <sheetView zoomScale="69" workbookViewId="0">
      <selection activeCell="C21" sqref="C21"/>
    </sheetView>
  </sheetViews>
  <sheetFormatPr defaultRowHeight="14.4" x14ac:dyDescent="0.3"/>
  <cols>
    <col min="2" max="2" width="19.21875" customWidth="1"/>
    <col min="3" max="3" width="11.109375" customWidth="1"/>
    <col min="12" max="12" width="17.44140625" customWidth="1"/>
  </cols>
  <sheetData>
    <row r="1" spans="1:12" x14ac:dyDescent="0.3">
      <c r="A1" s="54"/>
      <c r="B1" s="54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x14ac:dyDescent="0.3">
      <c r="A2" s="48"/>
      <c r="B2" s="49" t="s">
        <v>124</v>
      </c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x14ac:dyDescent="0.3">
      <c r="A3" s="48"/>
      <c r="B3" s="50" t="s">
        <v>1</v>
      </c>
      <c r="C3" s="50">
        <v>101</v>
      </c>
      <c r="D3" s="50">
        <v>102</v>
      </c>
      <c r="E3" s="50">
        <v>103</v>
      </c>
      <c r="F3" s="50">
        <v>104</v>
      </c>
      <c r="G3" s="50">
        <v>105</v>
      </c>
      <c r="H3" s="50">
        <v>106</v>
      </c>
      <c r="I3" s="50">
        <v>107</v>
      </c>
      <c r="J3" s="50">
        <v>108</v>
      </c>
      <c r="K3" s="50">
        <v>109</v>
      </c>
      <c r="L3" s="50">
        <v>110</v>
      </c>
    </row>
    <row r="4" spans="1:12" x14ac:dyDescent="0.3">
      <c r="A4" s="48"/>
      <c r="B4" s="50" t="s">
        <v>125</v>
      </c>
      <c r="C4" s="51" t="s">
        <v>126</v>
      </c>
      <c r="D4" s="51" t="s">
        <v>127</v>
      </c>
      <c r="E4" s="51" t="s">
        <v>96</v>
      </c>
      <c r="F4" s="51" t="s">
        <v>128</v>
      </c>
      <c r="G4" s="51" t="s">
        <v>129</v>
      </c>
      <c r="H4" s="51" t="s">
        <v>130</v>
      </c>
      <c r="I4" s="51" t="s">
        <v>131</v>
      </c>
      <c r="J4" s="51" t="s">
        <v>132</v>
      </c>
      <c r="K4" s="51" t="s">
        <v>133</v>
      </c>
      <c r="L4" s="51" t="s">
        <v>134</v>
      </c>
    </row>
    <row r="5" spans="1:12" x14ac:dyDescent="0.3">
      <c r="A5" s="48"/>
      <c r="B5" s="50" t="s">
        <v>135</v>
      </c>
      <c r="C5" s="51" t="s">
        <v>99</v>
      </c>
      <c r="D5" s="51" t="s">
        <v>101</v>
      </c>
      <c r="E5" s="51" t="s">
        <v>136</v>
      </c>
      <c r="F5" s="51" t="s">
        <v>137</v>
      </c>
      <c r="G5" s="51" t="s">
        <v>99</v>
      </c>
      <c r="H5" s="51" t="s">
        <v>101</v>
      </c>
      <c r="I5" s="51" t="s">
        <v>136</v>
      </c>
      <c r="J5" s="51" t="s">
        <v>137</v>
      </c>
      <c r="K5" s="51" t="s">
        <v>99</v>
      </c>
      <c r="L5" s="51" t="s">
        <v>101</v>
      </c>
    </row>
    <row r="6" spans="1:12" x14ac:dyDescent="0.3">
      <c r="A6" s="48"/>
      <c r="B6" s="50" t="s">
        <v>4</v>
      </c>
      <c r="C6" s="51">
        <v>50000</v>
      </c>
      <c r="D6" s="51">
        <v>55000</v>
      </c>
      <c r="E6" s="51">
        <v>60000</v>
      </c>
      <c r="F6" s="51">
        <v>65000</v>
      </c>
      <c r="G6" s="51">
        <v>70000</v>
      </c>
      <c r="H6" s="51">
        <v>75000</v>
      </c>
      <c r="I6" s="51">
        <v>80000</v>
      </c>
      <c r="J6" s="51">
        <v>85000</v>
      </c>
      <c r="K6" s="51">
        <v>90000</v>
      </c>
      <c r="L6" s="51">
        <v>95000</v>
      </c>
    </row>
    <row r="7" spans="1:12" x14ac:dyDescent="0.3">
      <c r="A7" s="48"/>
      <c r="B7" s="50" t="s">
        <v>138</v>
      </c>
      <c r="C7" s="51">
        <v>2000</v>
      </c>
      <c r="D7" s="51">
        <v>2500</v>
      </c>
      <c r="E7" s="51">
        <v>3000</v>
      </c>
      <c r="F7" s="51">
        <v>3500</v>
      </c>
      <c r="G7" s="51">
        <v>4000</v>
      </c>
      <c r="H7" s="51">
        <v>4500</v>
      </c>
      <c r="I7" s="51">
        <v>5000</v>
      </c>
      <c r="J7" s="51">
        <v>5500</v>
      </c>
      <c r="K7" s="51">
        <v>6000</v>
      </c>
      <c r="L7" s="51">
        <v>6500</v>
      </c>
    </row>
    <row r="8" spans="1:12" x14ac:dyDescent="0.3">
      <c r="A8" s="48"/>
      <c r="B8" s="50" t="s">
        <v>139</v>
      </c>
      <c r="C8" s="51">
        <v>52000</v>
      </c>
      <c r="D8" s="51">
        <v>57500</v>
      </c>
      <c r="E8" s="51">
        <v>63000</v>
      </c>
      <c r="F8" s="51">
        <v>685000</v>
      </c>
      <c r="G8" s="51">
        <v>74000</v>
      </c>
      <c r="H8" s="51">
        <v>79500</v>
      </c>
      <c r="I8" s="51">
        <v>85000</v>
      </c>
      <c r="J8" s="51">
        <v>90500</v>
      </c>
      <c r="K8" s="51">
        <v>96000</v>
      </c>
      <c r="L8" s="51">
        <v>101500</v>
      </c>
    </row>
    <row r="9" spans="1:12" x14ac:dyDescent="0.3">
      <c r="A9" s="54"/>
      <c r="B9" s="54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 x14ac:dyDescent="0.3">
      <c r="A10" s="52">
        <v>1</v>
      </c>
      <c r="B10" s="49" t="s">
        <v>140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1" spans="1:12" x14ac:dyDescent="0.3">
      <c r="A11" s="55"/>
      <c r="B11" s="55"/>
      <c r="C11" s="49"/>
      <c r="D11" s="49"/>
      <c r="E11" s="48"/>
      <c r="F11" s="48"/>
      <c r="G11" s="48"/>
      <c r="H11" s="48"/>
      <c r="I11" s="48"/>
      <c r="J11" s="48"/>
      <c r="K11" s="48"/>
      <c r="L11" s="48"/>
    </row>
    <row r="12" spans="1:12" x14ac:dyDescent="0.3">
      <c r="A12" s="52"/>
      <c r="B12" s="48" t="s">
        <v>116</v>
      </c>
      <c r="C12" s="53" t="str">
        <f>INDEX(B3:L8,MATCH("department",B3:B8,0),MATCH(102,B3:L3,0))</f>
        <v>Marketing</v>
      </c>
      <c r="D12" s="48"/>
      <c r="E12" s="48"/>
      <c r="F12" s="48"/>
      <c r="G12" s="48"/>
      <c r="H12" s="48"/>
      <c r="I12" s="48"/>
      <c r="J12" s="48"/>
      <c r="K12" s="48"/>
      <c r="L12" s="48"/>
    </row>
    <row r="13" spans="1:12" x14ac:dyDescent="0.3">
      <c r="A13" s="55"/>
      <c r="B13" s="55"/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1:12" x14ac:dyDescent="0.3">
      <c r="A14" s="52">
        <v>2</v>
      </c>
      <c r="B14" s="49" t="s">
        <v>141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</row>
    <row r="15" spans="1:12" x14ac:dyDescent="0.3">
      <c r="A15" s="55"/>
      <c r="B15" s="55"/>
      <c r="C15" s="49"/>
      <c r="D15" s="49"/>
      <c r="E15" s="48"/>
      <c r="F15" s="48"/>
      <c r="G15" s="48"/>
      <c r="H15" s="48"/>
      <c r="I15" s="48"/>
      <c r="J15" s="48"/>
      <c r="K15" s="48"/>
      <c r="L15" s="48"/>
    </row>
    <row r="16" spans="1:12" x14ac:dyDescent="0.3">
      <c r="A16" s="52"/>
      <c r="B16" s="48" t="s">
        <v>116</v>
      </c>
      <c r="C16" s="53">
        <f>INDEX(B3:L8,MATCH("salary",B3:B8,0),MATCH(102,B3:L3,0))</f>
        <v>55000</v>
      </c>
      <c r="D16" s="48"/>
      <c r="E16" s="48"/>
      <c r="F16" s="48"/>
      <c r="G16" s="48"/>
      <c r="H16" s="48"/>
      <c r="I16" s="48"/>
      <c r="J16" s="48"/>
      <c r="K16" s="48"/>
      <c r="L16" s="48"/>
    </row>
    <row r="17" spans="1:12" x14ac:dyDescent="0.3">
      <c r="A17" s="55"/>
      <c r="B17" s="55"/>
      <c r="C17" s="48"/>
      <c r="D17" s="48"/>
      <c r="E17" s="48"/>
      <c r="F17" s="48"/>
      <c r="G17" s="48"/>
      <c r="H17" s="48"/>
      <c r="I17" s="48"/>
      <c r="J17" s="48"/>
      <c r="K17" s="48"/>
      <c r="L17" s="48"/>
    </row>
    <row r="18" spans="1:12" x14ac:dyDescent="0.3">
      <c r="A18" s="55"/>
      <c r="B18" s="55"/>
      <c r="C18" s="48"/>
      <c r="D18" s="48"/>
      <c r="E18" s="48"/>
      <c r="F18" s="48"/>
      <c r="G18" s="48"/>
      <c r="H18" s="48"/>
      <c r="I18" s="48"/>
      <c r="J18" s="48"/>
      <c r="K18" s="48"/>
      <c r="L18" s="48"/>
    </row>
    <row r="19" spans="1:12" x14ac:dyDescent="0.3">
      <c r="A19" s="52">
        <v>3</v>
      </c>
      <c r="B19" s="49" t="s">
        <v>142</v>
      </c>
      <c r="C19" s="49"/>
      <c r="D19" s="49"/>
      <c r="E19" s="48"/>
      <c r="F19" s="48"/>
      <c r="G19" s="48"/>
      <c r="H19" s="48"/>
      <c r="I19" s="48"/>
      <c r="J19" s="48"/>
      <c r="K19" s="48"/>
      <c r="L19" s="48"/>
    </row>
    <row r="20" spans="1:12" x14ac:dyDescent="0.3">
      <c r="A20" s="52"/>
      <c r="B20" s="52" t="s">
        <v>116</v>
      </c>
      <c r="C20" s="53">
        <f>INDEX(B3:L8,MATCH("total pay",B3:B8,0),MATCH(107,B3:L3,0))</f>
        <v>85000</v>
      </c>
      <c r="D20" s="48"/>
      <c r="E20" s="48"/>
      <c r="F20" s="48"/>
      <c r="G20" s="48"/>
      <c r="H20" s="48"/>
      <c r="I20" s="48"/>
      <c r="J20" s="48"/>
      <c r="K20" s="48"/>
      <c r="L20" s="48"/>
    </row>
  </sheetData>
  <mergeCells count="7">
    <mergeCell ref="A18:B18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1BA4-76E3-4DAC-BC2A-729C57B22498}">
  <dimension ref="A1:H21"/>
  <sheetViews>
    <sheetView workbookViewId="0">
      <selection activeCell="H22" sqref="H22"/>
    </sheetView>
  </sheetViews>
  <sheetFormatPr defaultRowHeight="14.4" x14ac:dyDescent="0.3"/>
  <cols>
    <col min="4" max="4" width="11.88671875" customWidth="1"/>
    <col min="5" max="5" width="16.6640625" customWidth="1"/>
    <col min="7" max="7" width="24.44140625" customWidth="1"/>
  </cols>
  <sheetData>
    <row r="1" spans="1:8" x14ac:dyDescent="0.3">
      <c r="A1" s="1"/>
      <c r="B1" s="31" t="s">
        <v>143</v>
      </c>
      <c r="C1" s="31" t="s">
        <v>144</v>
      </c>
      <c r="D1" s="31" t="s">
        <v>145</v>
      </c>
      <c r="E1" s="31" t="s">
        <v>146</v>
      </c>
      <c r="F1" s="1"/>
      <c r="G1" s="1"/>
      <c r="H1" s="1"/>
    </row>
    <row r="2" spans="1:8" x14ac:dyDescent="0.3">
      <c r="A2" s="1"/>
      <c r="B2" s="56">
        <v>1</v>
      </c>
      <c r="C2" s="57">
        <v>8000</v>
      </c>
      <c r="D2" s="56" t="s">
        <v>147</v>
      </c>
      <c r="E2" s="56">
        <v>10</v>
      </c>
      <c r="F2" s="1"/>
      <c r="G2" s="1"/>
      <c r="H2" s="1"/>
    </row>
    <row r="3" spans="1:8" x14ac:dyDescent="0.3">
      <c r="A3" s="1"/>
      <c r="B3" s="56">
        <v>2</v>
      </c>
      <c r="C3" s="57">
        <v>11000</v>
      </c>
      <c r="D3" s="56" t="s">
        <v>147</v>
      </c>
      <c r="E3" s="56">
        <v>9</v>
      </c>
      <c r="F3" s="1"/>
      <c r="G3" s="1"/>
      <c r="H3" s="1"/>
    </row>
    <row r="4" spans="1:8" x14ac:dyDescent="0.3">
      <c r="A4" s="1"/>
      <c r="B4" s="56">
        <v>3</v>
      </c>
      <c r="C4" s="57">
        <v>6000</v>
      </c>
      <c r="D4" s="56" t="s">
        <v>148</v>
      </c>
      <c r="E4" s="56">
        <v>5</v>
      </c>
      <c r="F4" s="1"/>
      <c r="G4" s="1"/>
      <c r="H4" s="1"/>
    </row>
    <row r="5" spans="1:8" x14ac:dyDescent="0.3">
      <c r="A5" s="1"/>
      <c r="B5" s="56">
        <v>4</v>
      </c>
      <c r="C5" s="57">
        <v>15000</v>
      </c>
      <c r="D5" s="56" t="s">
        <v>147</v>
      </c>
      <c r="E5" s="56">
        <v>10</v>
      </c>
      <c r="F5" s="1"/>
      <c r="G5" s="1"/>
      <c r="H5" s="1"/>
    </row>
    <row r="6" spans="1:8" x14ac:dyDescent="0.3">
      <c r="A6" s="1"/>
      <c r="B6" s="56">
        <v>5</v>
      </c>
      <c r="C6" s="57">
        <v>10000</v>
      </c>
      <c r="D6" s="56" t="s">
        <v>148</v>
      </c>
      <c r="E6" s="56">
        <v>2</v>
      </c>
      <c r="F6" s="1"/>
      <c r="G6" s="1"/>
      <c r="H6" s="1"/>
    </row>
    <row r="7" spans="1:8" x14ac:dyDescent="0.3">
      <c r="A7" s="1"/>
      <c r="B7" s="56">
        <v>6</v>
      </c>
      <c r="C7" s="57">
        <v>15000</v>
      </c>
      <c r="D7" s="56" t="s">
        <v>147</v>
      </c>
      <c r="E7" s="56">
        <v>5</v>
      </c>
      <c r="F7" s="1"/>
      <c r="G7" s="1"/>
      <c r="H7" s="1"/>
    </row>
    <row r="8" spans="1:8" x14ac:dyDescent="0.3">
      <c r="A8" s="1"/>
      <c r="B8" s="56">
        <v>7</v>
      </c>
      <c r="C8" s="57">
        <v>13000</v>
      </c>
      <c r="D8" s="56" t="s">
        <v>147</v>
      </c>
      <c r="E8" s="56">
        <v>999</v>
      </c>
      <c r="F8" s="1"/>
      <c r="G8" s="1"/>
      <c r="H8" s="1"/>
    </row>
    <row r="9" spans="1:8" x14ac:dyDescent="0.3">
      <c r="A9" s="1"/>
      <c r="B9" s="56">
        <v>8</v>
      </c>
      <c r="C9" s="57">
        <v>8000</v>
      </c>
      <c r="D9" s="56" t="s">
        <v>147</v>
      </c>
      <c r="E9" s="56">
        <v>2</v>
      </c>
      <c r="F9" s="1"/>
      <c r="G9" s="1"/>
      <c r="H9" s="1"/>
    </row>
    <row r="10" spans="1:8" x14ac:dyDescent="0.3">
      <c r="A10" s="1"/>
      <c r="B10" s="56">
        <v>9</v>
      </c>
      <c r="C10" s="57">
        <v>11000</v>
      </c>
      <c r="D10" s="56" t="s">
        <v>148</v>
      </c>
      <c r="E10" s="56">
        <v>5</v>
      </c>
      <c r="F10" s="1"/>
      <c r="G10" s="1"/>
      <c r="H10" s="1"/>
    </row>
    <row r="11" spans="1:8" x14ac:dyDescent="0.3">
      <c r="A11" s="1"/>
      <c r="B11" s="56">
        <v>10</v>
      </c>
      <c r="C11" s="57">
        <v>9000</v>
      </c>
      <c r="D11" s="56" t="s">
        <v>147</v>
      </c>
      <c r="E11" s="56">
        <v>6</v>
      </c>
      <c r="F11" s="1"/>
      <c r="G11" s="1"/>
      <c r="H11" s="1"/>
    </row>
    <row r="12" spans="1:8" x14ac:dyDescent="0.3">
      <c r="A12" s="15"/>
      <c r="B12" s="15"/>
      <c r="C12" s="1"/>
      <c r="D12" s="1"/>
      <c r="E12" s="1"/>
      <c r="F12" s="1"/>
      <c r="G12" s="1"/>
      <c r="H12" s="1"/>
    </row>
    <row r="13" spans="1:8" x14ac:dyDescent="0.3">
      <c r="A13" s="15"/>
      <c r="B13" s="15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13" t="s">
        <v>149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150</v>
      </c>
      <c r="C15" s="1"/>
      <c r="D15" s="1"/>
      <c r="E15" s="1"/>
      <c r="F15" s="1"/>
      <c r="G15" s="1"/>
      <c r="H15" s="58">
        <f ca="1">SUMIF(D1:D11,"yes",C2:C11)</f>
        <v>59000</v>
      </c>
    </row>
    <row r="16" spans="1:8" ht="15" thickBot="1" x14ac:dyDescent="0.35">
      <c r="A16" s="1">
        <v>2</v>
      </c>
      <c r="B16" s="1" t="s">
        <v>151</v>
      </c>
      <c r="C16" s="1"/>
      <c r="D16" s="1"/>
      <c r="E16" s="1"/>
      <c r="F16" s="1"/>
      <c r="G16" s="1"/>
      <c r="H16" s="58">
        <f ca="1">SUMIF(D1:D11,"no",C2:C11)</f>
        <v>39000</v>
      </c>
    </row>
    <row r="17" spans="1:8" ht="15" thickBot="1" x14ac:dyDescent="0.35">
      <c r="A17" s="15"/>
      <c r="B17" s="15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152</v>
      </c>
      <c r="C18" s="1"/>
      <c r="D18" s="1"/>
      <c r="E18" s="1"/>
      <c r="F18" s="1"/>
      <c r="G18" s="1"/>
      <c r="H18" s="58">
        <f>SUMIF(C2:C11,"&gt;10000",E2:E11)</f>
        <v>1028</v>
      </c>
    </row>
    <row r="19" spans="1:8" ht="15" thickBot="1" x14ac:dyDescent="0.35">
      <c r="A19" s="15"/>
      <c r="B19" s="15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153</v>
      </c>
      <c r="C20" s="1"/>
      <c r="D20" s="1"/>
      <c r="E20" s="1"/>
      <c r="F20" s="1"/>
      <c r="G20" s="1"/>
      <c r="H20" s="58">
        <f>SUMIF(C2:C11,"&gt;10000",C2:C11)</f>
        <v>65000</v>
      </c>
    </row>
    <row r="21" spans="1:8" ht="15" thickBot="1" x14ac:dyDescent="0.35">
      <c r="A21" s="1">
        <v>5</v>
      </c>
      <c r="B21" s="1" t="s">
        <v>154</v>
      </c>
      <c r="C21" s="1"/>
      <c r="D21" s="1"/>
      <c r="E21" s="1"/>
      <c r="F21" s="1"/>
      <c r="G21" s="1"/>
      <c r="H21" s="58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6763-5203-46EA-84C3-6603238ED7FC}">
  <dimension ref="A1:H25"/>
  <sheetViews>
    <sheetView tabSelected="1" topLeftCell="A13" workbookViewId="0">
      <selection activeCell="B25" sqref="B25:C25"/>
    </sheetView>
  </sheetViews>
  <sheetFormatPr defaultRowHeight="14.4" x14ac:dyDescent="0.3"/>
  <cols>
    <col min="1" max="1" width="84.44140625" customWidth="1"/>
    <col min="4" max="4" width="16" customWidth="1"/>
    <col min="6" max="6" width="16.33203125" customWidth="1"/>
  </cols>
  <sheetData>
    <row r="1" spans="1:8" x14ac:dyDescent="0.3">
      <c r="A1" s="59" t="s">
        <v>155</v>
      </c>
      <c r="B1" s="66"/>
      <c r="C1" s="66"/>
      <c r="D1" s="60"/>
      <c r="E1" s="60"/>
      <c r="F1" s="60"/>
      <c r="G1" s="60"/>
      <c r="H1" s="60"/>
    </row>
    <row r="2" spans="1:8" x14ac:dyDescent="0.3">
      <c r="A2" s="60"/>
      <c r="B2" s="67"/>
      <c r="C2" s="67"/>
      <c r="D2" s="60"/>
      <c r="E2" s="67"/>
      <c r="F2" s="67"/>
      <c r="G2" s="60"/>
      <c r="H2" s="60"/>
    </row>
    <row r="3" spans="1:8" x14ac:dyDescent="0.3">
      <c r="A3" s="61" t="s">
        <v>156</v>
      </c>
      <c r="B3" s="61" t="s">
        <v>157</v>
      </c>
      <c r="C3" s="61" t="s">
        <v>158</v>
      </c>
      <c r="D3" s="61" t="s">
        <v>159</v>
      </c>
      <c r="E3" s="61" t="s">
        <v>160</v>
      </c>
      <c r="F3" s="61" t="s">
        <v>161</v>
      </c>
      <c r="G3" s="60"/>
      <c r="H3" s="60"/>
    </row>
    <row r="4" spans="1:8" x14ac:dyDescent="0.3">
      <c r="A4" s="62" t="s">
        <v>162</v>
      </c>
      <c r="B4" s="62">
        <v>5</v>
      </c>
      <c r="C4" s="62" t="s">
        <v>163</v>
      </c>
      <c r="D4" s="62">
        <v>15</v>
      </c>
      <c r="E4" s="62">
        <v>500</v>
      </c>
      <c r="F4" s="62">
        <v>7500</v>
      </c>
      <c r="G4" s="60"/>
      <c r="H4" s="60"/>
    </row>
    <row r="5" spans="1:8" x14ac:dyDescent="0.3">
      <c r="A5" s="62" t="s">
        <v>164</v>
      </c>
      <c r="B5" s="62">
        <v>4</v>
      </c>
      <c r="C5" s="62" t="s">
        <v>163</v>
      </c>
      <c r="D5" s="62">
        <v>10</v>
      </c>
      <c r="E5" s="62">
        <v>800</v>
      </c>
      <c r="F5" s="62">
        <v>8000</v>
      </c>
      <c r="G5" s="60"/>
      <c r="H5" s="60"/>
    </row>
    <row r="6" spans="1:8" x14ac:dyDescent="0.3">
      <c r="A6" s="62" t="s">
        <v>165</v>
      </c>
      <c r="B6" s="62">
        <v>3</v>
      </c>
      <c r="C6" s="62" t="s">
        <v>166</v>
      </c>
      <c r="D6" s="62">
        <v>20</v>
      </c>
      <c r="E6" s="62">
        <v>400</v>
      </c>
      <c r="F6" s="62">
        <v>8000</v>
      </c>
      <c r="G6" s="60"/>
      <c r="H6" s="60"/>
    </row>
    <row r="7" spans="1:8" x14ac:dyDescent="0.3">
      <c r="A7" s="62" t="s">
        <v>167</v>
      </c>
      <c r="B7" s="62">
        <v>4</v>
      </c>
      <c r="C7" s="62" t="s">
        <v>163</v>
      </c>
      <c r="D7" s="62">
        <v>12</v>
      </c>
      <c r="E7" s="62">
        <v>1000</v>
      </c>
      <c r="F7" s="62">
        <v>12000</v>
      </c>
      <c r="G7" s="60"/>
      <c r="H7" s="60"/>
    </row>
    <row r="8" spans="1:8" x14ac:dyDescent="0.3">
      <c r="A8" s="62" t="s">
        <v>168</v>
      </c>
      <c r="B8" s="62">
        <v>5</v>
      </c>
      <c r="C8" s="62" t="s">
        <v>163</v>
      </c>
      <c r="D8" s="62">
        <v>14</v>
      </c>
      <c r="E8" s="62">
        <v>1500</v>
      </c>
      <c r="F8" s="62">
        <v>21000</v>
      </c>
      <c r="G8" s="60"/>
      <c r="H8" s="60"/>
    </row>
    <row r="9" spans="1:8" x14ac:dyDescent="0.3">
      <c r="A9" s="62" t="s">
        <v>169</v>
      </c>
      <c r="B9" s="62">
        <v>4</v>
      </c>
      <c r="C9" s="62" t="s">
        <v>170</v>
      </c>
      <c r="D9" s="62">
        <v>18</v>
      </c>
      <c r="E9" s="62">
        <v>600</v>
      </c>
      <c r="F9" s="62">
        <v>10800</v>
      </c>
      <c r="G9" s="60"/>
      <c r="H9" s="60"/>
    </row>
    <row r="10" spans="1:8" x14ac:dyDescent="0.3">
      <c r="A10" s="60"/>
      <c r="B10" s="68"/>
      <c r="C10" s="68"/>
      <c r="D10" s="60"/>
      <c r="E10" s="68"/>
      <c r="F10" s="68"/>
      <c r="G10" s="60"/>
      <c r="H10" s="60"/>
    </row>
    <row r="11" spans="1:8" x14ac:dyDescent="0.3">
      <c r="A11" s="63" t="s">
        <v>171</v>
      </c>
      <c r="B11" s="66"/>
      <c r="C11" s="66"/>
      <c r="D11" s="60"/>
      <c r="E11" s="66"/>
      <c r="F11" s="66"/>
      <c r="G11" s="60"/>
      <c r="H11" s="60"/>
    </row>
    <row r="12" spans="1:8" x14ac:dyDescent="0.3">
      <c r="A12" s="60"/>
      <c r="B12" s="69" t="s">
        <v>115</v>
      </c>
      <c r="C12" s="69"/>
      <c r="D12" s="60"/>
      <c r="E12" s="66"/>
      <c r="F12" s="66"/>
      <c r="G12" s="60"/>
      <c r="H12" s="60"/>
    </row>
    <row r="13" spans="1:8" x14ac:dyDescent="0.3">
      <c r="A13" s="36" t="s">
        <v>116</v>
      </c>
      <c r="B13" s="41">
        <f>SUMIFS(F4:F9,B4:B9,5,C4:C9,"June")</f>
        <v>28500</v>
      </c>
      <c r="C13" s="60"/>
      <c r="D13" s="60"/>
      <c r="E13" s="66"/>
      <c r="F13" s="66"/>
      <c r="G13" s="60"/>
      <c r="H13" s="64"/>
    </row>
    <row r="14" spans="1:8" x14ac:dyDescent="0.3">
      <c r="A14" s="60"/>
      <c r="B14" s="70"/>
      <c r="C14" s="70"/>
      <c r="D14" s="60"/>
      <c r="E14" s="66"/>
      <c r="F14" s="66"/>
      <c r="G14" s="60"/>
      <c r="H14" s="60"/>
    </row>
    <row r="15" spans="1:8" x14ac:dyDescent="0.3">
      <c r="A15" s="65"/>
      <c r="B15" s="65"/>
      <c r="C15" s="65"/>
      <c r="D15" s="65"/>
      <c r="E15" s="65"/>
      <c r="F15" s="65"/>
      <c r="G15" s="65"/>
      <c r="H15" s="65"/>
    </row>
    <row r="16" spans="1:8" x14ac:dyDescent="0.3">
      <c r="A16" s="63" t="s">
        <v>172</v>
      </c>
      <c r="B16" s="66"/>
      <c r="C16" s="66"/>
      <c r="D16" s="60"/>
      <c r="E16" s="66"/>
      <c r="F16" s="66"/>
      <c r="G16" s="60"/>
      <c r="H16" s="60"/>
    </row>
    <row r="17" spans="1:8" x14ac:dyDescent="0.3">
      <c r="A17" s="60"/>
      <c r="B17" s="66"/>
      <c r="C17" s="66"/>
      <c r="D17" s="60"/>
      <c r="E17" s="66"/>
      <c r="F17" s="66"/>
      <c r="G17" s="60"/>
      <c r="H17" s="60"/>
    </row>
    <row r="18" spans="1:8" x14ac:dyDescent="0.3">
      <c r="A18" s="60"/>
      <c r="B18" s="69" t="s">
        <v>115</v>
      </c>
      <c r="C18" s="69"/>
      <c r="D18" s="60"/>
      <c r="E18" s="66"/>
      <c r="F18" s="66"/>
      <c r="G18" s="60"/>
      <c r="H18" s="60"/>
    </row>
    <row r="19" spans="1:8" x14ac:dyDescent="0.3">
      <c r="A19" s="36" t="s">
        <v>116</v>
      </c>
      <c r="B19" s="41">
        <f>SUMIFS(F4:F9,B4:B9,"&gt;=4",C4:C9,"june")</f>
        <v>48500</v>
      </c>
      <c r="C19" s="60"/>
      <c r="D19" s="60"/>
      <c r="E19" s="66"/>
      <c r="F19" s="66"/>
      <c r="G19" s="60"/>
      <c r="H19" s="60"/>
    </row>
    <row r="20" spans="1:8" x14ac:dyDescent="0.3">
      <c r="A20" s="60"/>
      <c r="B20" s="66"/>
      <c r="C20" s="66"/>
      <c r="D20" s="60"/>
      <c r="E20" s="66"/>
      <c r="F20" s="66"/>
      <c r="G20" s="60"/>
      <c r="H20" s="60"/>
    </row>
    <row r="21" spans="1:8" x14ac:dyDescent="0.3">
      <c r="A21" s="60"/>
      <c r="B21" s="70"/>
      <c r="C21" s="70"/>
      <c r="D21" s="60"/>
      <c r="E21" s="66"/>
      <c r="F21" s="66"/>
      <c r="G21" s="60"/>
      <c r="H21" s="60"/>
    </row>
    <row r="22" spans="1:8" x14ac:dyDescent="0.3">
      <c r="A22" s="63" t="s">
        <v>173</v>
      </c>
      <c r="B22" s="66"/>
      <c r="C22" s="66"/>
      <c r="D22" s="60"/>
      <c r="E22" s="66"/>
      <c r="F22" s="66"/>
      <c r="G22" s="60"/>
      <c r="H22" s="60"/>
    </row>
    <row r="23" spans="1:8" x14ac:dyDescent="0.3">
      <c r="A23" s="60"/>
      <c r="B23" s="69" t="s">
        <v>115</v>
      </c>
      <c r="C23" s="69"/>
      <c r="D23" s="60"/>
      <c r="E23" s="66"/>
      <c r="F23" s="66"/>
      <c r="G23" s="60"/>
      <c r="H23" s="60"/>
    </row>
    <row r="24" spans="1:8" x14ac:dyDescent="0.3">
      <c r="A24" s="36" t="s">
        <v>116</v>
      </c>
      <c r="B24" s="41">
        <f>SUMIFS(D4:D9,B4:B9,"&gt;=4",E4:E9,"&gt;=800")</f>
        <v>36</v>
      </c>
      <c r="C24" s="60"/>
      <c r="D24" s="60"/>
      <c r="E24" s="66"/>
      <c r="F24" s="66"/>
      <c r="G24" s="60"/>
      <c r="H24" s="60"/>
    </row>
    <row r="25" spans="1:8" x14ac:dyDescent="0.3">
      <c r="A25" s="60"/>
      <c r="B25" s="66"/>
      <c r="C25" s="66"/>
      <c r="D25" s="60"/>
      <c r="E25" s="66"/>
      <c r="F25" s="66"/>
      <c r="G25" s="60"/>
      <c r="H25" s="60"/>
    </row>
  </sheetData>
  <mergeCells count="30">
    <mergeCell ref="E24:F24"/>
    <mergeCell ref="B25:C25"/>
    <mergeCell ref="E25:F25"/>
    <mergeCell ref="B21:C21"/>
    <mergeCell ref="E21:F21"/>
    <mergeCell ref="B22:C22"/>
    <mergeCell ref="E22:F22"/>
    <mergeCell ref="B23:C23"/>
    <mergeCell ref="E23:F23"/>
    <mergeCell ref="B17:C17"/>
    <mergeCell ref="E17:F17"/>
    <mergeCell ref="B18:C18"/>
    <mergeCell ref="E18:F18"/>
    <mergeCell ref="E19:F19"/>
    <mergeCell ref="B20:C20"/>
    <mergeCell ref="E20:F20"/>
    <mergeCell ref="B12:C12"/>
    <mergeCell ref="E12:F12"/>
    <mergeCell ref="E13:F13"/>
    <mergeCell ref="B14:C14"/>
    <mergeCell ref="E14:F14"/>
    <mergeCell ref="B16:C16"/>
    <mergeCell ref="E16:F16"/>
    <mergeCell ref="B1:C1"/>
    <mergeCell ref="B2:C2"/>
    <mergeCell ref="E2:F2"/>
    <mergeCell ref="B10:C10"/>
    <mergeCell ref="E10:F10"/>
    <mergeCell ref="B11:C1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2025-07-18T14:54:12Z</dcterms:created>
  <dcterms:modified xsi:type="dcterms:W3CDTF">2025-07-19T09:29:43Z</dcterms:modified>
</cp:coreProperties>
</file>