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4.xml" ContentType="application/vnd.openxmlformats-officedocument.drawing+xml"/>
  <Override PartName="/xl/slicers/slicer14.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15.xml" ContentType="application/vnd.openxmlformats-officedocument.drawing+xml"/>
  <Override PartName="/xl/slicers/slicer15.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6.xml" ContentType="application/vnd.openxmlformats-officedocument.drawing+xml"/>
  <Override PartName="/xl/slicers/slicer16.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17.xml" ContentType="application/vnd.openxmlformats-officedocument.drawing+xml"/>
  <Override PartName="/xl/slicers/slicer17.xml" ContentType="application/vnd.ms-excel.slicer+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hidePivotFieldList="1"/>
  <xr:revisionPtr revIDLastSave="0" documentId="10_ncr:100000_{AF6F8B8C-6A80-46C3-AB45-673EC063DE5C}" xr6:coauthVersionLast="31" xr6:coauthVersionMax="31" xr10:uidLastSave="{00000000-0000-0000-0000-000000000000}"/>
  <bookViews>
    <workbookView xWindow="0" yWindow="0" windowWidth="22260" windowHeight="12645" tabRatio="951" firstSheet="1" activeTab="3" xr2:uid="{00000000-000D-0000-FFFF-FFFF00000000}"/>
  </bookViews>
  <sheets>
    <sheet name="Sheet2" sheetId="2" r:id="rId1"/>
    <sheet name="Sheet16" sheetId="16" r:id="rId2"/>
    <sheet name="Dashboard" sheetId="12" r:id="rId3"/>
    <sheet name="Adapazide" sheetId="22" r:id="rId4"/>
    <sheet name="Lansoprofen" sheetId="28" r:id="rId5"/>
    <sheet name="Novastral" sheetId="25" r:id="rId6"/>
    <sheet name="Trantalol" sheetId="26" r:id="rId7"/>
    <sheet name="Halocadren" sheetId="27" r:id="rId8"/>
    <sheet name="Nalopex" sheetId="24" r:id="rId9"/>
    <sheet name="Verarotec" sheetId="29" r:id="rId10"/>
    <sheet name="Cortimentin" sheetId="30" r:id="rId11"/>
    <sheet name="Divinesin" sheetId="31" r:id="rId12"/>
    <sheet name="Fentaprine" sheetId="32" r:id="rId13"/>
    <sheet name="Formoprodol" sheetId="33" r:id="rId14"/>
    <sheet name="Multilinum" sheetId="34" r:id="rId15"/>
    <sheet name="Pentranil" sheetId="35" r:id="rId16"/>
    <sheet name="Afirudin" sheetId="36" r:id="rId17"/>
    <sheet name="Tetapril" sheetId="38" r:id="rId18"/>
    <sheet name="Oxozone" sheetId="39" r:id="rId19"/>
  </sheets>
  <definedNames>
    <definedName name="Slicer_Drug">#N/A</definedName>
    <definedName name="Slicer_Year">#N/A</definedName>
    <definedName name="Slicer_Year10">#N/A</definedName>
    <definedName name="Slicer_Year11">#N/A</definedName>
    <definedName name="Slicer_Year12">#N/A</definedName>
    <definedName name="Slicer_Year13">#N/A</definedName>
    <definedName name="Slicer_Year14">#N/A</definedName>
    <definedName name="Slicer_Year15">#N/A</definedName>
    <definedName name="Slicer_Year16">#N/A</definedName>
    <definedName name="Slicer_Year17">#N/A</definedName>
    <definedName name="Slicer_Year18">#N/A</definedName>
    <definedName name="Slicer_Year2">#N/A</definedName>
    <definedName name="Slicer_Year3">#N/A</definedName>
    <definedName name="Slicer_Year5">#N/A</definedName>
    <definedName name="Slicer_Year6">#N/A</definedName>
    <definedName name="Slicer_Year7">#N/A</definedName>
    <definedName name="Slicer_Year8">#N/A</definedName>
    <definedName name="Slicer_Year9">#N/A</definedName>
  </definedNames>
  <calcPr calcId="179017"/>
  <pivotCaches>
    <pivotCache cacheId="74" r:id="rId20"/>
    <pivotCache cacheId="75"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AS2" i="2" l="1"/>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D3" i="2" l="1"/>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V62" i="2"/>
  <c r="AF2" i="2"/>
  <c r="AF3" i="2"/>
  <c r="AF6" i="2"/>
  <c r="AF7" i="2"/>
  <c r="AF8" i="2"/>
  <c r="AF10" i="2"/>
  <c r="AF11" i="2"/>
  <c r="AF14" i="2"/>
  <c r="AF15" i="2"/>
  <c r="AF16" i="2"/>
  <c r="AF18" i="2"/>
  <c r="AF19" i="2"/>
  <c r="AF22" i="2"/>
  <c r="AF23" i="2"/>
  <c r="AF24" i="2"/>
  <c r="AF26" i="2"/>
  <c r="AF27" i="2"/>
  <c r="AF30" i="2"/>
  <c r="AF31" i="2"/>
  <c r="AF32" i="2"/>
  <c r="AF34" i="2"/>
  <c r="AF35" i="2"/>
  <c r="AF38" i="2"/>
  <c r="AF39" i="2"/>
  <c r="AF40" i="2"/>
  <c r="AF42" i="2"/>
  <c r="AF43" i="2"/>
  <c r="AF46" i="2"/>
  <c r="AF47" i="2"/>
  <c r="AF48" i="2"/>
  <c r="AF50" i="2"/>
  <c r="AF51" i="2"/>
  <c r="AF54" i="2"/>
  <c r="AF55" i="2"/>
  <c r="AF56" i="2"/>
  <c r="AF58" i="2"/>
  <c r="AF59" i="2"/>
  <c r="AF62" i="2"/>
  <c r="AF63" i="2"/>
  <c r="AF64" i="2"/>
  <c r="AF66" i="2"/>
  <c r="AF67" i="2"/>
  <c r="AF70" i="2"/>
  <c r="AF71" i="2"/>
  <c r="AF72" i="2"/>
  <c r="AF74" i="2"/>
  <c r="AF75" i="2"/>
  <c r="AF78" i="2"/>
  <c r="AF79" i="2"/>
  <c r="AF80" i="2"/>
  <c r="AF82" i="2"/>
  <c r="AF83" i="2"/>
  <c r="AF85" i="2"/>
  <c r="AF84" i="2"/>
  <c r="AF81" i="2"/>
  <c r="AF77" i="2"/>
  <c r="AF76" i="2"/>
  <c r="AF73" i="2"/>
  <c r="AF69" i="2"/>
  <c r="AF68" i="2"/>
  <c r="AF65" i="2"/>
  <c r="AF61" i="2"/>
  <c r="AF60" i="2"/>
  <c r="AF57" i="2"/>
  <c r="AF53" i="2"/>
  <c r="AF52" i="2"/>
  <c r="AF49" i="2"/>
  <c r="AF45" i="2"/>
  <c r="AF44" i="2"/>
  <c r="AF41" i="2"/>
  <c r="AF37" i="2"/>
  <c r="AF36" i="2"/>
  <c r="AF33" i="2"/>
  <c r="AF29" i="2"/>
  <c r="AF28" i="2"/>
  <c r="AF25" i="2"/>
  <c r="AF21" i="2"/>
  <c r="AF20" i="2"/>
  <c r="AF17" i="2"/>
  <c r="AF13" i="2"/>
  <c r="AF12" i="2"/>
  <c r="AF9" i="2"/>
  <c r="AF5" i="2"/>
  <c r="AF4" i="2"/>
  <c r="V38" i="2" l="1"/>
  <c r="AB38" i="2"/>
  <c r="AE74" i="2"/>
  <c r="AE62" i="2"/>
  <c r="AE50" i="2"/>
  <c r="AE38" i="2"/>
  <c r="AE26" i="2"/>
  <c r="AE14" i="2"/>
  <c r="AE86" i="2" s="1"/>
  <c r="AE2" i="2"/>
  <c r="Y2" i="2"/>
  <c r="AG74" i="2"/>
  <c r="AG62" i="2"/>
  <c r="AG50" i="2"/>
  <c r="AG38" i="2"/>
  <c r="AG26" i="2"/>
  <c r="AG14" i="2"/>
  <c r="AG2" i="2"/>
  <c r="AB74" i="2"/>
  <c r="AB62" i="2"/>
  <c r="AB50" i="2"/>
  <c r="AB26" i="2"/>
  <c r="AB14" i="2"/>
  <c r="V74" i="2"/>
  <c r="Y50" i="2"/>
  <c r="Y14" i="2"/>
  <c r="Y62" i="2"/>
  <c r="Y26" i="2"/>
  <c r="Y74" i="2"/>
  <c r="V2" i="2"/>
  <c r="V50" i="2"/>
  <c r="V26" i="2"/>
  <c r="V14" i="2"/>
  <c r="Y38" i="2"/>
  <c r="AB2" i="2"/>
  <c r="AB86" i="2" l="1"/>
  <c r="Y86" i="2"/>
  <c r="V86" i="2"/>
</calcChain>
</file>

<file path=xl/sharedStrings.xml><?xml version="1.0" encoding="utf-8"?>
<sst xmlns="http://schemas.openxmlformats.org/spreadsheetml/2006/main" count="1189" uniqueCount="105">
  <si>
    <t>Year</t>
  </si>
  <si>
    <t>Months</t>
  </si>
  <si>
    <t>Afirudin</t>
  </si>
  <si>
    <t>Tetapril</t>
  </si>
  <si>
    <t>Pentranil</t>
  </si>
  <si>
    <t>Oxozone</t>
  </si>
  <si>
    <t>Cortimentin</t>
  </si>
  <si>
    <t>Formoprodol</t>
  </si>
  <si>
    <t>Trantalol</t>
  </si>
  <si>
    <t>Multilinum</t>
  </si>
  <si>
    <t>Novastral</t>
  </si>
  <si>
    <t>Halocadren</t>
  </si>
  <si>
    <t>Adapazide</t>
  </si>
  <si>
    <t>Nalopex</t>
  </si>
  <si>
    <t>Verarotec</t>
  </si>
  <si>
    <t>Divinesin</t>
  </si>
  <si>
    <t>Lansoprofen</t>
  </si>
  <si>
    <t>Fentaprine</t>
  </si>
  <si>
    <t>sales of all drugs</t>
  </si>
  <si>
    <t>promo_1</t>
  </si>
  <si>
    <t>promo_2</t>
  </si>
  <si>
    <t>promo_3</t>
  </si>
  <si>
    <t>promo_4</t>
  </si>
  <si>
    <t>promo_5</t>
  </si>
  <si>
    <t>promo_6</t>
  </si>
  <si>
    <t>promo_7</t>
  </si>
  <si>
    <t>promo_8</t>
  </si>
  <si>
    <t>promo_9</t>
  </si>
  <si>
    <t>promo_10</t>
  </si>
  <si>
    <t>promo_11</t>
  </si>
  <si>
    <t>Jan</t>
  </si>
  <si>
    <t>Feb</t>
  </si>
  <si>
    <t>Mar</t>
  </si>
  <si>
    <t>Apr</t>
  </si>
  <si>
    <t>May</t>
  </si>
  <si>
    <t>Jun</t>
  </si>
  <si>
    <t>Jul</t>
  </si>
  <si>
    <t>Aug</t>
  </si>
  <si>
    <t>Sep</t>
  </si>
  <si>
    <t>Oct</t>
  </si>
  <si>
    <t>Nov</t>
  </si>
  <si>
    <t>Dec</t>
  </si>
  <si>
    <t>Drug set 2</t>
  </si>
  <si>
    <t>Drug set 3</t>
  </si>
  <si>
    <t>Drug set 4</t>
  </si>
  <si>
    <t>Row Labels</t>
  </si>
  <si>
    <t>Grand Total</t>
  </si>
  <si>
    <t>Drug set 1</t>
  </si>
  <si>
    <t>year</t>
  </si>
  <si>
    <t>Brainer Pharmaceutical Company</t>
  </si>
  <si>
    <t>Column1</t>
  </si>
  <si>
    <t>Column2</t>
  </si>
  <si>
    <t>Column3</t>
  </si>
  <si>
    <t>Column4</t>
  </si>
  <si>
    <t>Column5</t>
  </si>
  <si>
    <t>per inc Drug set 1</t>
  </si>
  <si>
    <t>per inc Drug set 2</t>
  </si>
  <si>
    <t>per inc Drug set 3</t>
  </si>
  <si>
    <t>per inc Drug set 4</t>
  </si>
  <si>
    <t>Drug</t>
  </si>
  <si>
    <t>Average of all drug</t>
  </si>
  <si>
    <t>Sum of Afirudin</t>
  </si>
  <si>
    <t>Sum of Tetapril</t>
  </si>
  <si>
    <t>Sum of Pentranil</t>
  </si>
  <si>
    <t>Sum of Oxozone</t>
  </si>
  <si>
    <t>Sum of Cortimentin</t>
  </si>
  <si>
    <t>Sum of Formoprodol</t>
  </si>
  <si>
    <t>Sum of Trantalol</t>
  </si>
  <si>
    <t>Sum of Multilinum</t>
  </si>
  <si>
    <t>Sum of Novastral</t>
  </si>
  <si>
    <t>Sum of Halocadren</t>
  </si>
  <si>
    <t>Sum of Adapazide</t>
  </si>
  <si>
    <t>Sum of Nalopex</t>
  </si>
  <si>
    <t>Sum of Verarotec</t>
  </si>
  <si>
    <t>Sum of Divinesin</t>
  </si>
  <si>
    <t>Sum of Lansoprofen</t>
  </si>
  <si>
    <t>Sum of Fentaprine</t>
  </si>
  <si>
    <t>Sum of Average of all drug</t>
  </si>
  <si>
    <t>All promo</t>
  </si>
  <si>
    <t>Sum of All promo</t>
  </si>
  <si>
    <t>Drug List</t>
  </si>
  <si>
    <t>Sales value</t>
  </si>
  <si>
    <t>% of Total Sales</t>
  </si>
  <si>
    <t>Trend</t>
  </si>
  <si>
    <t>$23.6 Million</t>
  </si>
  <si>
    <t>$16.4 Million</t>
  </si>
  <si>
    <t>$15.8 Million</t>
  </si>
  <si>
    <t>$13.1 Million</t>
  </si>
  <si>
    <t>$12.3 Million</t>
  </si>
  <si>
    <t>$1.11 Million</t>
  </si>
  <si>
    <t>$1.13 Million</t>
  </si>
  <si>
    <t>$1.41 Million</t>
  </si>
  <si>
    <t>$2.17 Million</t>
  </si>
  <si>
    <t>$6.62 Million</t>
  </si>
  <si>
    <t xml:space="preserve">Rise/Fall </t>
  </si>
  <si>
    <t>Rise/Fall</t>
  </si>
  <si>
    <t>promo status</t>
  </si>
  <si>
    <t>Avg sales of all drug</t>
  </si>
  <si>
    <t>Sum of Avg sales of all drug</t>
  </si>
  <si>
    <t>Drugs List</t>
  </si>
  <si>
    <t>`</t>
  </si>
  <si>
    <t>(Multiple Items)</t>
  </si>
  <si>
    <t>Top 5 Drugs of 2017</t>
  </si>
  <si>
    <t>Bottom 5 Drugs of 2017</t>
  </si>
  <si>
    <t>Brainer is the seventh largest pharmaceutical company in the world, It provides consumers with variety of drugs related to headaches and other migraine related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</si>
</sst>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i/>
      <sz val="11"/>
      <color rgb="FF7F7F7F"/>
      <name val="Calibri"/>
      <family val="2"/>
      <scheme val="minor"/>
    </font>
    <font>
      <sz val="20"/>
      <color theme="1"/>
      <name val="Calibri"/>
      <family val="2"/>
      <scheme val="minor"/>
    </font>
    <font>
      <sz val="36"/>
      <color theme="1"/>
      <name val="Calibri"/>
      <family val="2"/>
      <scheme val="minor"/>
    </font>
    <font>
      <sz val="36"/>
      <color theme="0"/>
      <name val="Calibri"/>
      <family val="2"/>
      <scheme val="minor"/>
    </font>
    <font>
      <u/>
      <sz val="11"/>
      <color theme="10"/>
      <name val="Calibri"/>
      <family val="2"/>
      <scheme val="minor"/>
    </font>
    <font>
      <i/>
      <sz val="16"/>
      <color theme="1"/>
      <name val="Calibri"/>
      <family val="2"/>
      <scheme val="minor"/>
    </font>
    <font>
      <i/>
      <sz val="20"/>
      <color theme="1"/>
      <name val="Calibri"/>
      <family val="2"/>
      <scheme val="minor"/>
    </font>
    <font>
      <sz val="20"/>
      <color theme="0"/>
      <name val="Calibri"/>
      <family val="2"/>
      <scheme val="minor"/>
    </font>
    <font>
      <i/>
      <sz val="16"/>
      <color theme="10"/>
      <name val="Calibri"/>
      <family val="2"/>
      <scheme val="minor"/>
    </font>
    <font>
      <i/>
      <sz val="16"/>
      <name val="Calibri"/>
      <family val="2"/>
      <scheme val="minor"/>
    </font>
    <font>
      <sz val="11"/>
      <color theme="10"/>
      <name val="Calibri"/>
      <family val="2"/>
      <scheme val="minor"/>
    </font>
    <font>
      <sz val="14"/>
      <color theme="1"/>
      <name val="Calibri"/>
      <family val="2"/>
      <scheme val="minor"/>
    </font>
    <font>
      <sz val="16"/>
      <color theme="0"/>
      <name val="Calibri"/>
      <family val="2"/>
      <scheme val="minor"/>
    </font>
    <font>
      <u/>
      <sz val="11"/>
      <color theme="1"/>
      <name val="Calibri"/>
      <family val="2"/>
      <scheme val="minor"/>
    </font>
    <font>
      <i/>
      <sz val="16"/>
      <color rgb="FF006666"/>
      <name val="Calibri"/>
      <family val="2"/>
      <scheme val="minor"/>
    </font>
  </fonts>
  <fills count="8">
    <fill>
      <patternFill patternType="none"/>
    </fill>
    <fill>
      <patternFill patternType="gray125"/>
    </fill>
    <fill>
      <patternFill patternType="solid">
        <fgColor rgb="FF800000"/>
        <bgColor indexed="64"/>
      </patternFill>
    </fill>
    <fill>
      <patternFill patternType="solid">
        <fgColor rgb="FFE2CBCB"/>
        <bgColor indexed="64"/>
      </patternFill>
    </fill>
    <fill>
      <patternFill patternType="solid">
        <fgColor theme="0"/>
        <bgColor indexed="64"/>
      </patternFill>
    </fill>
    <fill>
      <patternFill patternType="solid">
        <fgColor rgb="FF006666"/>
        <bgColor indexed="64"/>
      </patternFill>
    </fill>
    <fill>
      <patternFill patternType="solid">
        <fgColor rgb="FFD8CBCB"/>
        <bgColor indexed="64"/>
      </patternFill>
    </fill>
    <fill>
      <patternFill patternType="solid">
        <fgColor rgb="FFE2E1C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5" fillId="0" borderId="0" applyNumberFormat="0" applyFill="0" applyBorder="0" applyAlignment="0" applyProtection="0"/>
  </cellStyleXfs>
  <cellXfs count="53">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2" borderId="0" xfId="0" applyFill="1"/>
    <xf numFmtId="0" fontId="0" fillId="3" borderId="0" xfId="0" applyFill="1" applyAlignment="1"/>
    <xf numFmtId="0" fontId="7" fillId="0" borderId="0" xfId="1" applyFont="1"/>
    <xf numFmtId="0" fontId="4" fillId="0" borderId="0" xfId="0" applyFont="1" applyFill="1" applyAlignment="1">
      <alignment vertical="center"/>
    </xf>
    <xf numFmtId="0" fontId="3" fillId="0" borderId="0" xfId="0" applyFont="1" applyFill="1" applyAlignment="1">
      <alignment vertical="center"/>
    </xf>
    <xf numFmtId="0" fontId="0" fillId="0" borderId="0" xfId="0" applyFill="1" applyAlignment="1"/>
    <xf numFmtId="0" fontId="0" fillId="0" borderId="0" xfId="0" applyFill="1" applyAlignment="1">
      <alignment vertical="center"/>
    </xf>
    <xf numFmtId="0" fontId="2" fillId="0" borderId="0" xfId="0" applyFont="1" applyFill="1" applyAlignment="1"/>
    <xf numFmtId="0" fontId="11" fillId="0" borderId="0" xfId="2" applyFont="1" applyFill="1" applyAlignment="1"/>
    <xf numFmtId="0" fontId="9" fillId="0" borderId="0" xfId="2" applyFont="1" applyFill="1" applyAlignment="1"/>
    <xf numFmtId="0" fontId="0" fillId="4" borderId="0" xfId="0" applyFill="1"/>
    <xf numFmtId="0" fontId="12" fillId="6" borderId="1" xfId="0" applyFont="1" applyFill="1" applyBorder="1" applyAlignment="1">
      <alignment horizontal="left"/>
    </xf>
    <xf numFmtId="0" fontId="12" fillId="6" borderId="2" xfId="0" applyFont="1" applyFill="1" applyBorder="1" applyAlignment="1">
      <alignment horizontal="left"/>
    </xf>
    <xf numFmtId="0" fontId="12" fillId="6" borderId="2" xfId="0" applyFont="1" applyFill="1" applyBorder="1" applyAlignment="1">
      <alignment horizontal="center"/>
    </xf>
    <xf numFmtId="0" fontId="12" fillId="6" borderId="3" xfId="0" applyFont="1" applyFill="1" applyBorder="1" applyAlignment="1">
      <alignment horizontal="center"/>
    </xf>
    <xf numFmtId="0" fontId="12" fillId="6" borderId="4" xfId="0" applyFont="1" applyFill="1" applyBorder="1"/>
    <xf numFmtId="0" fontId="12" fillId="6" borderId="0" xfId="0" applyFont="1" applyFill="1" applyBorder="1"/>
    <xf numFmtId="2" fontId="12" fillId="6" borderId="0" xfId="0" applyNumberFormat="1" applyFont="1" applyFill="1" applyBorder="1"/>
    <xf numFmtId="0" fontId="0" fillId="6" borderId="0" xfId="0" applyFill="1"/>
    <xf numFmtId="10" fontId="12" fillId="6" borderId="5" xfId="0" applyNumberFormat="1" applyFont="1" applyFill="1" applyBorder="1" applyAlignment="1">
      <alignment horizontal="center"/>
    </xf>
    <xf numFmtId="0" fontId="12" fillId="6" borderId="6" xfId="0" applyFont="1" applyFill="1" applyBorder="1"/>
    <xf numFmtId="0" fontId="12" fillId="6" borderId="7" xfId="0" applyFont="1" applyFill="1" applyBorder="1"/>
    <xf numFmtId="2" fontId="12" fillId="6" borderId="7" xfId="0" applyNumberFormat="1" applyFont="1" applyFill="1" applyBorder="1"/>
    <xf numFmtId="10" fontId="12" fillId="6" borderId="8" xfId="0" applyNumberFormat="1" applyFont="1" applyFill="1" applyBorder="1" applyAlignment="1">
      <alignment horizontal="center"/>
    </xf>
    <xf numFmtId="0" fontId="12" fillId="6" borderId="1" xfId="0" applyFont="1" applyFill="1" applyBorder="1" applyAlignment="1">
      <alignment horizontal="left" vertical="center"/>
    </xf>
    <xf numFmtId="0" fontId="12" fillId="6" borderId="2" xfId="0" applyFont="1" applyFill="1" applyBorder="1" applyAlignment="1">
      <alignment horizontal="left" vertical="center"/>
    </xf>
    <xf numFmtId="0" fontId="12" fillId="6" borderId="2" xfId="0" applyFont="1" applyFill="1" applyBorder="1" applyAlignment="1">
      <alignment horizontal="center" vertical="center"/>
    </xf>
    <xf numFmtId="0" fontId="12" fillId="6" borderId="3" xfId="0" applyFont="1" applyFill="1" applyBorder="1" applyAlignment="1">
      <alignment horizontal="center" vertical="center"/>
    </xf>
    <xf numFmtId="9" fontId="12" fillId="6" borderId="5" xfId="0" applyNumberFormat="1" applyFont="1" applyFill="1" applyBorder="1" applyAlignment="1">
      <alignment horizontal="center"/>
    </xf>
    <xf numFmtId="2" fontId="0" fillId="0" borderId="0" xfId="0" applyNumberFormat="1"/>
    <xf numFmtId="0" fontId="10" fillId="0" borderId="0" xfId="2" applyFont="1" applyFill="1" applyAlignment="1"/>
    <xf numFmtId="0" fontId="0" fillId="4" borderId="9" xfId="0" applyFill="1" applyBorder="1" applyAlignment="1">
      <alignment horizontal="center" vertical="center"/>
    </xf>
    <xf numFmtId="0" fontId="14" fillId="7" borderId="10" xfId="0" applyFont="1" applyFill="1" applyBorder="1"/>
    <xf numFmtId="0" fontId="15" fillId="7" borderId="11" xfId="2" applyFont="1" applyFill="1" applyBorder="1" applyAlignment="1">
      <alignment horizontal="center"/>
    </xf>
    <xf numFmtId="0" fontId="14" fillId="7" borderId="12" xfId="0" applyFont="1" applyFill="1" applyBorder="1"/>
    <xf numFmtId="0" fontId="0" fillId="0" borderId="0" xfId="0" applyFill="1" applyAlignment="1">
      <alignment horizontal="center"/>
    </xf>
    <xf numFmtId="0" fontId="0" fillId="3" borderId="0" xfId="0" applyFill="1" applyAlignment="1">
      <alignment horizontal="center" vertical="center"/>
    </xf>
    <xf numFmtId="0" fontId="4" fillId="2" borderId="0" xfId="0" applyFont="1" applyFill="1" applyAlignment="1">
      <alignment horizontal="center" vertical="center"/>
    </xf>
    <xf numFmtId="0" fontId="6" fillId="0" borderId="0" xfId="2" applyFont="1" applyFill="1" applyAlignment="1">
      <alignment horizontal="center"/>
    </xf>
    <xf numFmtId="0" fontId="11" fillId="0" borderId="0" xfId="2" applyFont="1" applyFill="1" applyAlignment="1">
      <alignment horizontal="center"/>
    </xf>
    <xf numFmtId="0" fontId="8" fillId="0" borderId="0" xfId="0" applyFont="1" applyFill="1" applyAlignment="1">
      <alignment horizontal="center"/>
    </xf>
    <xf numFmtId="0" fontId="2" fillId="0" borderId="0" xfId="0" applyFont="1" applyFill="1" applyAlignment="1">
      <alignment horizontal="center"/>
    </xf>
    <xf numFmtId="0" fontId="10" fillId="0" borderId="0" xfId="2" applyFont="1" applyFill="1" applyAlignment="1">
      <alignment horizontal="center"/>
    </xf>
    <xf numFmtId="0" fontId="9" fillId="0" borderId="0" xfId="2" applyFont="1" applyFill="1" applyAlignment="1">
      <alignment horizontal="center"/>
    </xf>
    <xf numFmtId="0" fontId="13" fillId="5" borderId="7" xfId="0" applyFont="1" applyFill="1" applyBorder="1" applyAlignment="1">
      <alignment horizontal="center"/>
    </xf>
    <xf numFmtId="0" fontId="4" fillId="2" borderId="0" xfId="0" applyFont="1" applyFill="1" applyAlignment="1">
      <alignment horizontal="center" vertical="center" wrapText="1"/>
    </xf>
    <xf numFmtId="0" fontId="0" fillId="0" borderId="0" xfId="0" applyFill="1" applyAlignment="1">
      <alignment horizontal="center" vertical="center"/>
    </xf>
  </cellXfs>
  <cellStyles count="3">
    <cellStyle name="Explanatory Text" xfId="1" builtinId="53"/>
    <cellStyle name="Hyperlink" xfId="2" builtinId="8"/>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2" formatCode="0.00"/>
    </dxf>
    <dxf>
      <fill>
        <patternFill>
          <bgColor rgb="FF006666"/>
        </patternFill>
      </fill>
    </dxf>
  </dxfs>
  <tableStyles count="1" defaultTableStyle="TableStyleMedium2" defaultPivotStyle="PivotStyleLight16">
    <tableStyle name="Slicer Style 1" pivot="0" table="0" count="1" xr9:uid="{99FD58BE-C293-4DF0-8EC1-C06E6D942FBC}">
      <tableStyleElement type="wholeTable" dxfId="6"/>
    </tableStyle>
  </tableStyles>
  <colors>
    <mruColors>
      <color rgb="FFE2CBCB"/>
      <color rgb="FF006666"/>
      <color rgb="FFE2E1C0"/>
      <color rgb="FF800000"/>
      <color rgb="FFD8CBC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39" Type="http://schemas.microsoft.com/office/2007/relationships/slicerCache" Target="slicerCaches/slicerCache18.xml"/><Relationship Id="rId21" Type="http://schemas.openxmlformats.org/officeDocument/2006/relationships/pivotCacheDefinition" Target="pivotCache/pivotCacheDefinition2.xml"/><Relationship Id="rId34" Type="http://schemas.microsoft.com/office/2007/relationships/slicerCache" Target="slicerCaches/slicerCache13.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8.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microsoft.com/office/2007/relationships/slicerCache" Target="slicerCaches/slicerCache16.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36" Type="http://schemas.microsoft.com/office/2007/relationships/slicerCache" Target="slicerCaches/slicerCache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microsoft.com/office/2007/relationships/slicerCache" Target="slicerCaches/slicerCache12.xml"/><Relationship Id="rId38" Type="http://schemas.microsoft.com/office/2007/relationships/slicerCache" Target="slicerCaches/slicerCache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Copy.xlsx]Dashboard!PivotTable3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No.</a:t>
            </a:r>
            <a:r>
              <a:rPr lang="en-US" sz="1600" baseline="0"/>
              <a:t> of Promotion vs Months</a:t>
            </a:r>
            <a:endParaRPr lang="en-US" sz="1600"/>
          </a:p>
        </c:rich>
      </c:tx>
      <c:layout>
        <c:manualLayout>
          <c:xMode val="edge"/>
          <c:yMode val="edge"/>
          <c:x val="0.42875372408336893"/>
          <c:y val="7.404614809821988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Dashboard!$B$201:$B$213</c:f>
              <c:numCache>
                <c:formatCode>General</c:formatCode>
                <c:ptCount val="12"/>
                <c:pt idx="0">
                  <c:v>3</c:v>
                </c:pt>
                <c:pt idx="1">
                  <c:v>1</c:v>
                </c:pt>
                <c:pt idx="2">
                  <c:v>2</c:v>
                </c:pt>
                <c:pt idx="3">
                  <c:v>1</c:v>
                </c:pt>
                <c:pt idx="4">
                  <c:v>4</c:v>
                </c:pt>
                <c:pt idx="5">
                  <c:v>3</c:v>
                </c:pt>
                <c:pt idx="6">
                  <c:v>1</c:v>
                </c:pt>
                <c:pt idx="7">
                  <c:v>2</c:v>
                </c:pt>
                <c:pt idx="8">
                  <c:v>2</c:v>
                </c:pt>
                <c:pt idx="9">
                  <c:v>1</c:v>
                </c:pt>
                <c:pt idx="10">
                  <c:v>1</c:v>
                </c:pt>
                <c:pt idx="11">
                  <c:v>1</c:v>
                </c:pt>
              </c:numCache>
            </c:numRef>
          </c:val>
          <c:extLst>
            <c:ext xmlns:c16="http://schemas.microsoft.com/office/drawing/2014/chart" uri="{C3380CC4-5D6E-409C-BE32-E72D297353CC}">
              <c16:uniqueId val="{00000000-92EB-4957-B429-B290E9547DA7}"/>
            </c:ext>
          </c:extLst>
        </c:ser>
        <c:dLbls>
          <c:dLblPos val="outEnd"/>
          <c:showLegendKey val="0"/>
          <c:showVal val="1"/>
          <c:showCatName val="0"/>
          <c:showSerName val="0"/>
          <c:showPercent val="0"/>
          <c:showBubbleSize val="0"/>
        </c:dLbls>
        <c:gapWidth val="219"/>
        <c:overlap val="-27"/>
        <c:axId val="993904111"/>
        <c:axId val="993112207"/>
      </c:barChart>
      <c:catAx>
        <c:axId val="9939041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Months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3112207"/>
        <c:crosses val="autoZero"/>
        <c:auto val="1"/>
        <c:lblAlgn val="ctr"/>
        <c:lblOffset val="100"/>
        <c:noMultiLvlLbl val="0"/>
      </c:catAx>
      <c:valAx>
        <c:axId val="993112207"/>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No. of Promotion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39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Copy.xlsx]Trantalol!PivotTable12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Trantalol!$C$100</c:f>
              <c:strCache>
                <c:ptCount val="1"/>
                <c:pt idx="0">
                  <c:v>Sum of All promo</c:v>
                </c:pt>
              </c:strCache>
            </c:strRef>
          </c:tx>
          <c:spPr>
            <a:solidFill>
              <a:schemeClr val="accent2"/>
            </a:solidFill>
            <a:ln>
              <a:noFill/>
            </a:ln>
            <a:effectLst/>
          </c:spPr>
          <c:invertIfNegative val="0"/>
          <c:cat>
            <c:strRef>
              <c:f>Trantalol!$A$101:$A$113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Trantalol!$C$101:$C$113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3824-4D41-8D2E-C1C791C12A39}"/>
            </c:ext>
          </c:extLst>
        </c:ser>
        <c:dLbls>
          <c:showLegendKey val="0"/>
          <c:showVal val="0"/>
          <c:showCatName val="0"/>
          <c:showSerName val="0"/>
          <c:showPercent val="0"/>
          <c:showBubbleSize val="0"/>
        </c:dLbls>
        <c:gapWidth val="219"/>
        <c:axId val="1139534863"/>
        <c:axId val="1051387071"/>
      </c:barChart>
      <c:lineChart>
        <c:grouping val="standard"/>
        <c:varyColors val="0"/>
        <c:ser>
          <c:idx val="0"/>
          <c:order val="0"/>
          <c:tx>
            <c:strRef>
              <c:f>Trantalol!$B$100</c:f>
              <c:strCache>
                <c:ptCount val="1"/>
                <c:pt idx="0">
                  <c:v>Sum of Trantalol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Trantalol!$A$101:$A$113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Trantalol!$B$101:$B$113</c:f>
              <c:numCache>
                <c:formatCode>General</c:formatCode>
                <c:ptCount val="12"/>
                <c:pt idx="0">
                  <c:v>1184241.21</c:v>
                </c:pt>
                <c:pt idx="1">
                  <c:v>1026339.68</c:v>
                </c:pt>
                <c:pt idx="2">
                  <c:v>870247.37</c:v>
                </c:pt>
                <c:pt idx="3">
                  <c:v>803070.91</c:v>
                </c:pt>
                <c:pt idx="4">
                  <c:v>1141585.77</c:v>
                </c:pt>
                <c:pt idx="5">
                  <c:v>2220239.17</c:v>
                </c:pt>
                <c:pt idx="6">
                  <c:v>1049495.06</c:v>
                </c:pt>
                <c:pt idx="7">
                  <c:v>715419.01</c:v>
                </c:pt>
                <c:pt idx="8">
                  <c:v>1169873.6100000001</c:v>
                </c:pt>
                <c:pt idx="9">
                  <c:v>799509.59</c:v>
                </c:pt>
                <c:pt idx="10">
                  <c:v>1030729.17</c:v>
                </c:pt>
                <c:pt idx="11">
                  <c:v>1039696.27</c:v>
                </c:pt>
              </c:numCache>
            </c:numRef>
          </c:val>
          <c:smooth val="0"/>
          <c:extLst>
            <c:ext xmlns:c16="http://schemas.microsoft.com/office/drawing/2014/chart" uri="{C3380CC4-5D6E-409C-BE32-E72D297353CC}">
              <c16:uniqueId val="{00000001-3824-4D41-8D2E-C1C791C12A39}"/>
            </c:ext>
          </c:extLst>
        </c:ser>
        <c:dLbls>
          <c:showLegendKey val="0"/>
          <c:showVal val="0"/>
          <c:showCatName val="0"/>
          <c:showSerName val="0"/>
          <c:showPercent val="0"/>
          <c:showBubbleSize val="0"/>
        </c:dLbls>
        <c:marker val="1"/>
        <c:smooth val="0"/>
        <c:axId val="1060806271"/>
        <c:axId val="1415827439"/>
      </c:lineChart>
      <c:catAx>
        <c:axId val="10608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27439"/>
        <c:crosses val="autoZero"/>
        <c:auto val="1"/>
        <c:lblAlgn val="ctr"/>
        <c:lblOffset val="100"/>
        <c:noMultiLvlLbl val="0"/>
      </c:catAx>
      <c:valAx>
        <c:axId val="141582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80627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0513870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34863"/>
        <c:crosses val="max"/>
        <c:crossBetween val="between"/>
      </c:valAx>
      <c:catAx>
        <c:axId val="1139534863"/>
        <c:scaling>
          <c:orientation val="minMax"/>
        </c:scaling>
        <c:delete val="1"/>
        <c:axPos val="b"/>
        <c:numFmt formatCode="General" sourceLinked="1"/>
        <c:majorTickMark val="out"/>
        <c:minorTickMark val="none"/>
        <c:tickLblPos val="nextTo"/>
        <c:crossAx val="1051387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Copy.xlsx]Halocadren!PivotTable15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Halocadren!$B$200</c:f>
              <c:strCache>
                <c:ptCount val="1"/>
                <c:pt idx="0">
                  <c:v>Sum of Halocadren</c:v>
                </c:pt>
              </c:strCache>
            </c:strRef>
          </c:tx>
          <c:spPr>
            <a:solidFill>
              <a:schemeClr val="accent1"/>
            </a:solidFill>
            <a:ln>
              <a:noFill/>
            </a:ln>
            <a:effectLst/>
          </c:spPr>
          <c:invertIfNegative val="0"/>
          <c:cat>
            <c:strRef>
              <c:f>Halocadren!$A$201:$A$213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Halocadren!$B$201:$B$213</c:f>
              <c:numCache>
                <c:formatCode>General</c:formatCode>
                <c:ptCount val="12"/>
                <c:pt idx="0">
                  <c:v>707410.09</c:v>
                </c:pt>
                <c:pt idx="1">
                  <c:v>1888272.14</c:v>
                </c:pt>
                <c:pt idx="2">
                  <c:v>828421.03</c:v>
                </c:pt>
                <c:pt idx="3">
                  <c:v>596211.38</c:v>
                </c:pt>
                <c:pt idx="4">
                  <c:v>2136338.6</c:v>
                </c:pt>
                <c:pt idx="5">
                  <c:v>972162.08</c:v>
                </c:pt>
                <c:pt idx="6">
                  <c:v>814820.95</c:v>
                </c:pt>
                <c:pt idx="7">
                  <c:v>944123.27</c:v>
                </c:pt>
                <c:pt idx="8">
                  <c:v>935816.65</c:v>
                </c:pt>
                <c:pt idx="9">
                  <c:v>744876.56</c:v>
                </c:pt>
                <c:pt idx="10">
                  <c:v>814519.69</c:v>
                </c:pt>
                <c:pt idx="11">
                  <c:v>979936.22</c:v>
                </c:pt>
              </c:numCache>
            </c:numRef>
          </c:val>
          <c:extLst>
            <c:ext xmlns:c16="http://schemas.microsoft.com/office/drawing/2014/chart" uri="{C3380CC4-5D6E-409C-BE32-E72D297353CC}">
              <c16:uniqueId val="{00000000-A68C-4461-AD0F-7B49B1227AC9}"/>
            </c:ext>
          </c:extLst>
        </c:ser>
        <c:ser>
          <c:idx val="1"/>
          <c:order val="1"/>
          <c:tx>
            <c:strRef>
              <c:f>Halocadren!$C$200</c:f>
              <c:strCache>
                <c:ptCount val="1"/>
                <c:pt idx="0">
                  <c:v>Sum of Avg sales of all drug</c:v>
                </c:pt>
              </c:strCache>
            </c:strRef>
          </c:tx>
          <c:spPr>
            <a:solidFill>
              <a:schemeClr val="accent2"/>
            </a:solidFill>
            <a:ln>
              <a:noFill/>
            </a:ln>
            <a:effectLst/>
          </c:spPr>
          <c:invertIfNegative val="0"/>
          <c:cat>
            <c:strRef>
              <c:f>Halocadren!$A$201:$A$213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Halocadren!$C$201:$C$213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A68C-4461-AD0F-7B49B1227AC9}"/>
            </c:ext>
          </c:extLst>
        </c:ser>
        <c:dLbls>
          <c:showLegendKey val="0"/>
          <c:showVal val="0"/>
          <c:showCatName val="0"/>
          <c:showSerName val="0"/>
          <c:showPercent val="0"/>
          <c:showBubbleSize val="0"/>
        </c:dLbls>
        <c:gapWidth val="219"/>
        <c:overlap val="-27"/>
        <c:axId val="1465304095"/>
        <c:axId val="1154011983"/>
      </c:barChart>
      <c:catAx>
        <c:axId val="146530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011983"/>
        <c:crosses val="autoZero"/>
        <c:auto val="1"/>
        <c:lblAlgn val="ctr"/>
        <c:lblOffset val="100"/>
        <c:noMultiLvlLbl val="0"/>
      </c:catAx>
      <c:valAx>
        <c:axId val="115401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0409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Copy.xlsx]Halocadren!PivotTable14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Halocadren!$C$100</c:f>
              <c:strCache>
                <c:ptCount val="1"/>
                <c:pt idx="0">
                  <c:v>Sum of All promo</c:v>
                </c:pt>
              </c:strCache>
            </c:strRef>
          </c:tx>
          <c:spPr>
            <a:solidFill>
              <a:schemeClr val="accent2"/>
            </a:solidFill>
            <a:ln>
              <a:noFill/>
            </a:ln>
            <a:effectLst/>
          </c:spPr>
          <c:invertIfNegative val="0"/>
          <c:cat>
            <c:strRef>
              <c:f>Halocadren!$A$101:$A$113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Halocadren!$C$101:$C$113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BC51-406D-9D11-77A3073B8B55}"/>
            </c:ext>
          </c:extLst>
        </c:ser>
        <c:dLbls>
          <c:showLegendKey val="0"/>
          <c:showVal val="0"/>
          <c:showCatName val="0"/>
          <c:showSerName val="0"/>
          <c:showPercent val="0"/>
          <c:showBubbleSize val="0"/>
        </c:dLbls>
        <c:gapWidth val="219"/>
        <c:axId val="1465322815"/>
        <c:axId val="1415355967"/>
      </c:barChart>
      <c:lineChart>
        <c:grouping val="standard"/>
        <c:varyColors val="0"/>
        <c:ser>
          <c:idx val="0"/>
          <c:order val="0"/>
          <c:tx>
            <c:strRef>
              <c:f>Halocadren!$B$100</c:f>
              <c:strCache>
                <c:ptCount val="1"/>
                <c:pt idx="0">
                  <c:v>Sum of Halocadren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Halocadren!$A$101:$A$113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Halocadren!$B$101:$B$113</c:f>
              <c:numCache>
                <c:formatCode>General</c:formatCode>
                <c:ptCount val="12"/>
                <c:pt idx="0">
                  <c:v>707410.09</c:v>
                </c:pt>
                <c:pt idx="1">
                  <c:v>1888272.14</c:v>
                </c:pt>
                <c:pt idx="2">
                  <c:v>828421.03</c:v>
                </c:pt>
                <c:pt idx="3">
                  <c:v>596211.38</c:v>
                </c:pt>
                <c:pt idx="4">
                  <c:v>2136338.6</c:v>
                </c:pt>
                <c:pt idx="5">
                  <c:v>972162.08</c:v>
                </c:pt>
                <c:pt idx="6">
                  <c:v>814820.95</c:v>
                </c:pt>
                <c:pt idx="7">
                  <c:v>944123.27</c:v>
                </c:pt>
                <c:pt idx="8">
                  <c:v>935816.65</c:v>
                </c:pt>
                <c:pt idx="9">
                  <c:v>744876.56</c:v>
                </c:pt>
                <c:pt idx="10">
                  <c:v>814519.69</c:v>
                </c:pt>
                <c:pt idx="11">
                  <c:v>979936.22</c:v>
                </c:pt>
              </c:numCache>
            </c:numRef>
          </c:val>
          <c:smooth val="0"/>
          <c:extLst>
            <c:ext xmlns:c16="http://schemas.microsoft.com/office/drawing/2014/chart" uri="{C3380CC4-5D6E-409C-BE32-E72D297353CC}">
              <c16:uniqueId val="{00000001-BC51-406D-9D11-77A3073B8B55}"/>
            </c:ext>
          </c:extLst>
        </c:ser>
        <c:dLbls>
          <c:showLegendKey val="0"/>
          <c:showVal val="0"/>
          <c:showCatName val="0"/>
          <c:showSerName val="0"/>
          <c:showPercent val="0"/>
          <c:showBubbleSize val="0"/>
        </c:dLbls>
        <c:marker val="1"/>
        <c:smooth val="0"/>
        <c:axId val="1465315743"/>
        <c:axId val="1254549647"/>
      </c:lineChart>
      <c:catAx>
        <c:axId val="14653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49647"/>
        <c:crosses val="autoZero"/>
        <c:auto val="1"/>
        <c:lblAlgn val="ctr"/>
        <c:lblOffset val="100"/>
        <c:noMultiLvlLbl val="0"/>
      </c:catAx>
      <c:valAx>
        <c:axId val="125454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1574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153559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2815"/>
        <c:crosses val="max"/>
        <c:crossBetween val="between"/>
      </c:valAx>
      <c:catAx>
        <c:axId val="1465322815"/>
        <c:scaling>
          <c:orientation val="minMax"/>
        </c:scaling>
        <c:delete val="1"/>
        <c:axPos val="b"/>
        <c:numFmt formatCode="General" sourceLinked="1"/>
        <c:majorTickMark val="out"/>
        <c:minorTickMark val="none"/>
        <c:tickLblPos val="nextTo"/>
        <c:crossAx val="14153559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Copy.xlsx]Nalopex!PivotTable17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Nalopex!$B$200</c:f>
              <c:strCache>
                <c:ptCount val="1"/>
                <c:pt idx="0">
                  <c:v>Sum of Nalopex</c:v>
                </c:pt>
              </c:strCache>
            </c:strRef>
          </c:tx>
          <c:spPr>
            <a:solidFill>
              <a:schemeClr val="accent1"/>
            </a:solidFill>
            <a:ln>
              <a:noFill/>
            </a:ln>
            <a:effectLst/>
          </c:spPr>
          <c:invertIfNegative val="0"/>
          <c:cat>
            <c:strRef>
              <c:f>Nalopex!$A$201:$A$213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Nalopex!$B$201:$B$213</c:f>
              <c:numCache>
                <c:formatCode>General</c:formatCode>
                <c:ptCount val="12"/>
                <c:pt idx="0">
                  <c:v>665797.76</c:v>
                </c:pt>
                <c:pt idx="1">
                  <c:v>1630780.5</c:v>
                </c:pt>
                <c:pt idx="2">
                  <c:v>966491.2</c:v>
                </c:pt>
                <c:pt idx="3">
                  <c:v>596211.38</c:v>
                </c:pt>
                <c:pt idx="4">
                  <c:v>1456594.48</c:v>
                </c:pt>
                <c:pt idx="5">
                  <c:v>1014429.98</c:v>
                </c:pt>
                <c:pt idx="6">
                  <c:v>1041160.09</c:v>
                </c:pt>
                <c:pt idx="7">
                  <c:v>764290.25</c:v>
                </c:pt>
                <c:pt idx="8">
                  <c:v>980379.31</c:v>
                </c:pt>
                <c:pt idx="9">
                  <c:v>701060.3</c:v>
                </c:pt>
                <c:pt idx="10">
                  <c:v>855245.67</c:v>
                </c:pt>
                <c:pt idx="11">
                  <c:v>825209.46</c:v>
                </c:pt>
              </c:numCache>
            </c:numRef>
          </c:val>
          <c:extLst>
            <c:ext xmlns:c16="http://schemas.microsoft.com/office/drawing/2014/chart" uri="{C3380CC4-5D6E-409C-BE32-E72D297353CC}">
              <c16:uniqueId val="{00000000-BEAE-4590-A726-7DA7BD7B1D4C}"/>
            </c:ext>
          </c:extLst>
        </c:ser>
        <c:ser>
          <c:idx val="1"/>
          <c:order val="1"/>
          <c:tx>
            <c:strRef>
              <c:f>Nalopex!$C$200</c:f>
              <c:strCache>
                <c:ptCount val="1"/>
                <c:pt idx="0">
                  <c:v>Sum of Avg sales of all drug</c:v>
                </c:pt>
              </c:strCache>
            </c:strRef>
          </c:tx>
          <c:spPr>
            <a:solidFill>
              <a:schemeClr val="accent2"/>
            </a:solidFill>
            <a:ln>
              <a:noFill/>
            </a:ln>
            <a:effectLst/>
          </c:spPr>
          <c:invertIfNegative val="0"/>
          <c:cat>
            <c:strRef>
              <c:f>Nalopex!$A$201:$A$213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Nalopex!$C$201:$C$213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BEAE-4590-A726-7DA7BD7B1D4C}"/>
            </c:ext>
          </c:extLst>
        </c:ser>
        <c:dLbls>
          <c:showLegendKey val="0"/>
          <c:showVal val="0"/>
          <c:showCatName val="0"/>
          <c:showSerName val="0"/>
          <c:showPercent val="0"/>
          <c:showBubbleSize val="0"/>
        </c:dLbls>
        <c:gapWidth val="219"/>
        <c:overlap val="-27"/>
        <c:axId val="1465324479"/>
        <c:axId val="1051759471"/>
      </c:barChart>
      <c:catAx>
        <c:axId val="146532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59471"/>
        <c:crosses val="autoZero"/>
        <c:auto val="1"/>
        <c:lblAlgn val="ctr"/>
        <c:lblOffset val="100"/>
        <c:noMultiLvlLbl val="0"/>
      </c:catAx>
      <c:valAx>
        <c:axId val="105175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447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Copy.xlsx]Nalopex!PivotTable16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Nalopex!$C$100</c:f>
              <c:strCache>
                <c:ptCount val="1"/>
                <c:pt idx="0">
                  <c:v>Sum of All promo</c:v>
                </c:pt>
              </c:strCache>
            </c:strRef>
          </c:tx>
          <c:spPr>
            <a:solidFill>
              <a:schemeClr val="accent2"/>
            </a:solidFill>
            <a:ln>
              <a:noFill/>
            </a:ln>
            <a:effectLst/>
          </c:spPr>
          <c:invertIfNegative val="0"/>
          <c:cat>
            <c:strRef>
              <c:f>Nalopex!$A$101:$A$113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Nalopex!$C$101:$C$113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A98B-4EB2-89E2-EBBFC23CF2B1}"/>
            </c:ext>
          </c:extLst>
        </c:ser>
        <c:dLbls>
          <c:showLegendKey val="0"/>
          <c:showVal val="0"/>
          <c:showCatName val="0"/>
          <c:showSerName val="0"/>
          <c:showPercent val="0"/>
          <c:showBubbleSize val="0"/>
        </c:dLbls>
        <c:gapWidth val="219"/>
        <c:axId val="1465363167"/>
        <c:axId val="1457936543"/>
      </c:barChart>
      <c:lineChart>
        <c:grouping val="standard"/>
        <c:varyColors val="0"/>
        <c:ser>
          <c:idx val="0"/>
          <c:order val="0"/>
          <c:tx>
            <c:strRef>
              <c:f>Nalopex!$B$100</c:f>
              <c:strCache>
                <c:ptCount val="1"/>
                <c:pt idx="0">
                  <c:v>Sum of Nalopex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Nalopex!$A$101:$A$113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Nalopex!$B$101:$B$113</c:f>
              <c:numCache>
                <c:formatCode>General</c:formatCode>
                <c:ptCount val="12"/>
                <c:pt idx="0">
                  <c:v>665797.76</c:v>
                </c:pt>
                <c:pt idx="1">
                  <c:v>1630780.5</c:v>
                </c:pt>
                <c:pt idx="2">
                  <c:v>966491.2</c:v>
                </c:pt>
                <c:pt idx="3">
                  <c:v>596211.38</c:v>
                </c:pt>
                <c:pt idx="4">
                  <c:v>1456594.48</c:v>
                </c:pt>
                <c:pt idx="5">
                  <c:v>1014429.98</c:v>
                </c:pt>
                <c:pt idx="6">
                  <c:v>1041160.09</c:v>
                </c:pt>
                <c:pt idx="7">
                  <c:v>764290.25</c:v>
                </c:pt>
                <c:pt idx="8">
                  <c:v>980379.31</c:v>
                </c:pt>
                <c:pt idx="9">
                  <c:v>701060.3</c:v>
                </c:pt>
                <c:pt idx="10">
                  <c:v>855245.67</c:v>
                </c:pt>
                <c:pt idx="11">
                  <c:v>825209.46</c:v>
                </c:pt>
              </c:numCache>
            </c:numRef>
          </c:val>
          <c:smooth val="0"/>
          <c:extLst>
            <c:ext xmlns:c16="http://schemas.microsoft.com/office/drawing/2014/chart" uri="{C3380CC4-5D6E-409C-BE32-E72D297353CC}">
              <c16:uniqueId val="{00000001-A98B-4EB2-89E2-EBBFC23CF2B1}"/>
            </c:ext>
          </c:extLst>
        </c:ser>
        <c:dLbls>
          <c:showLegendKey val="0"/>
          <c:showVal val="0"/>
          <c:showCatName val="0"/>
          <c:showSerName val="0"/>
          <c:showPercent val="0"/>
          <c:showBubbleSize val="0"/>
        </c:dLbls>
        <c:marker val="1"/>
        <c:smooth val="0"/>
        <c:axId val="1465354431"/>
        <c:axId val="1457978015"/>
      </c:lineChart>
      <c:catAx>
        <c:axId val="146535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78015"/>
        <c:crosses val="autoZero"/>
        <c:auto val="1"/>
        <c:lblAlgn val="ctr"/>
        <c:lblOffset val="100"/>
        <c:noMultiLvlLbl val="0"/>
      </c:catAx>
      <c:valAx>
        <c:axId val="1457978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544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579365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3167"/>
        <c:crosses val="max"/>
        <c:crossBetween val="between"/>
      </c:valAx>
      <c:catAx>
        <c:axId val="1465363167"/>
        <c:scaling>
          <c:orientation val="minMax"/>
        </c:scaling>
        <c:delete val="1"/>
        <c:axPos val="b"/>
        <c:numFmt formatCode="General" sourceLinked="1"/>
        <c:majorTickMark val="out"/>
        <c:minorTickMark val="none"/>
        <c:tickLblPos val="nextTo"/>
        <c:crossAx val="14579365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Copy.xlsx]Verarotec!PivotTable19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Verarotec!$B$200</c:f>
              <c:strCache>
                <c:ptCount val="1"/>
                <c:pt idx="0">
                  <c:v>Sum of Verarotec</c:v>
                </c:pt>
              </c:strCache>
            </c:strRef>
          </c:tx>
          <c:spPr>
            <a:solidFill>
              <a:schemeClr val="accent1"/>
            </a:solidFill>
            <a:ln>
              <a:noFill/>
            </a:ln>
            <a:effectLst/>
          </c:spPr>
          <c:invertIfNegative val="0"/>
          <c:cat>
            <c:strRef>
              <c:f>Verarotec!$A$201:$A$213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Verarotec!$B$201:$B$213</c:f>
              <c:numCache>
                <c:formatCode>General</c:formatCode>
                <c:ptCount val="12"/>
                <c:pt idx="0">
                  <c:v>863813.7</c:v>
                </c:pt>
                <c:pt idx="1">
                  <c:v>1461107.5</c:v>
                </c:pt>
                <c:pt idx="2">
                  <c:v>1575221.05</c:v>
                </c:pt>
                <c:pt idx="3">
                  <c:v>1276140.8700000001</c:v>
                </c:pt>
                <c:pt idx="4">
                  <c:v>720582.98</c:v>
                </c:pt>
                <c:pt idx="5">
                  <c:v>719285.87</c:v>
                </c:pt>
                <c:pt idx="6">
                  <c:v>686395.08</c:v>
                </c:pt>
                <c:pt idx="7">
                  <c:v>904104.5</c:v>
                </c:pt>
                <c:pt idx="8">
                  <c:v>689088.98</c:v>
                </c:pt>
                <c:pt idx="9">
                  <c:v>599615.25</c:v>
                </c:pt>
                <c:pt idx="10">
                  <c:v>804939.98</c:v>
                </c:pt>
                <c:pt idx="11">
                  <c:v>703963.02</c:v>
                </c:pt>
              </c:numCache>
            </c:numRef>
          </c:val>
          <c:extLst>
            <c:ext xmlns:c16="http://schemas.microsoft.com/office/drawing/2014/chart" uri="{C3380CC4-5D6E-409C-BE32-E72D297353CC}">
              <c16:uniqueId val="{00000000-02D4-4CCA-A8BD-37C791D04700}"/>
            </c:ext>
          </c:extLst>
        </c:ser>
        <c:ser>
          <c:idx val="1"/>
          <c:order val="1"/>
          <c:tx>
            <c:strRef>
              <c:f>Verarotec!$C$200</c:f>
              <c:strCache>
                <c:ptCount val="1"/>
                <c:pt idx="0">
                  <c:v>Sum of Avg sales of all drug</c:v>
                </c:pt>
              </c:strCache>
            </c:strRef>
          </c:tx>
          <c:spPr>
            <a:solidFill>
              <a:schemeClr val="accent2"/>
            </a:solidFill>
            <a:ln>
              <a:noFill/>
            </a:ln>
            <a:effectLst/>
          </c:spPr>
          <c:invertIfNegative val="0"/>
          <c:cat>
            <c:strRef>
              <c:f>Verarotec!$A$201:$A$213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Verarotec!$C$201:$C$213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02D4-4CCA-A8BD-37C791D04700}"/>
            </c:ext>
          </c:extLst>
        </c:ser>
        <c:dLbls>
          <c:showLegendKey val="0"/>
          <c:showVal val="0"/>
          <c:showCatName val="0"/>
          <c:showSerName val="0"/>
          <c:showPercent val="0"/>
          <c:showBubbleSize val="0"/>
        </c:dLbls>
        <c:gapWidth val="219"/>
        <c:overlap val="-27"/>
        <c:axId val="1268079119"/>
        <c:axId val="1351815455"/>
      </c:barChart>
      <c:catAx>
        <c:axId val="126807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15455"/>
        <c:crosses val="autoZero"/>
        <c:auto val="1"/>
        <c:lblAlgn val="ctr"/>
        <c:lblOffset val="100"/>
        <c:noMultiLvlLbl val="0"/>
      </c:catAx>
      <c:valAx>
        <c:axId val="135181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911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Copy.xlsx]Verarotec!PivotTable18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Verarotec!$C$100</c:f>
              <c:strCache>
                <c:ptCount val="1"/>
                <c:pt idx="0">
                  <c:v>Sum of All promo</c:v>
                </c:pt>
              </c:strCache>
            </c:strRef>
          </c:tx>
          <c:spPr>
            <a:solidFill>
              <a:schemeClr val="accent2"/>
            </a:solidFill>
            <a:ln>
              <a:noFill/>
            </a:ln>
            <a:effectLst/>
          </c:spPr>
          <c:invertIfNegative val="0"/>
          <c:cat>
            <c:strRef>
              <c:f>Verarotec!$A$101:$A$113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Verarotec!$C$101:$C$113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C2AD-460E-9305-658AB6940140}"/>
            </c:ext>
          </c:extLst>
        </c:ser>
        <c:dLbls>
          <c:showLegendKey val="0"/>
          <c:showVal val="0"/>
          <c:showCatName val="0"/>
          <c:showSerName val="0"/>
          <c:showPercent val="0"/>
          <c:showBubbleSize val="0"/>
        </c:dLbls>
        <c:gapWidth val="219"/>
        <c:axId val="1268094095"/>
        <c:axId val="1351792559"/>
      </c:barChart>
      <c:lineChart>
        <c:grouping val="standard"/>
        <c:varyColors val="0"/>
        <c:ser>
          <c:idx val="0"/>
          <c:order val="0"/>
          <c:tx>
            <c:strRef>
              <c:f>Verarotec!$B$100</c:f>
              <c:strCache>
                <c:ptCount val="1"/>
                <c:pt idx="0">
                  <c:v>Sum of Verarotec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Verarotec!$A$101:$A$113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Verarotec!$B$101:$B$113</c:f>
              <c:numCache>
                <c:formatCode>General</c:formatCode>
                <c:ptCount val="12"/>
                <c:pt idx="0">
                  <c:v>863813.7</c:v>
                </c:pt>
                <c:pt idx="1">
                  <c:v>1461107.5</c:v>
                </c:pt>
                <c:pt idx="2">
                  <c:v>1575221.05</c:v>
                </c:pt>
                <c:pt idx="3">
                  <c:v>1276140.8700000001</c:v>
                </c:pt>
                <c:pt idx="4">
                  <c:v>720582.98</c:v>
                </c:pt>
                <c:pt idx="5">
                  <c:v>719285.87</c:v>
                </c:pt>
                <c:pt idx="6">
                  <c:v>686395.08</c:v>
                </c:pt>
                <c:pt idx="7">
                  <c:v>904104.5</c:v>
                </c:pt>
                <c:pt idx="8">
                  <c:v>689088.98</c:v>
                </c:pt>
                <c:pt idx="9">
                  <c:v>599615.25</c:v>
                </c:pt>
                <c:pt idx="10">
                  <c:v>804939.98</c:v>
                </c:pt>
                <c:pt idx="11">
                  <c:v>703963.02</c:v>
                </c:pt>
              </c:numCache>
            </c:numRef>
          </c:val>
          <c:smooth val="0"/>
          <c:extLst>
            <c:ext xmlns:c16="http://schemas.microsoft.com/office/drawing/2014/chart" uri="{C3380CC4-5D6E-409C-BE32-E72D297353CC}">
              <c16:uniqueId val="{00000001-C2AD-460E-9305-658AB6940140}"/>
            </c:ext>
          </c:extLst>
        </c:ser>
        <c:dLbls>
          <c:showLegendKey val="0"/>
          <c:showVal val="0"/>
          <c:showCatName val="0"/>
          <c:showSerName val="0"/>
          <c:showPercent val="0"/>
          <c:showBubbleSize val="0"/>
        </c:dLbls>
        <c:marker val="1"/>
        <c:smooth val="0"/>
        <c:axId val="1268089519"/>
        <c:axId val="1415841263"/>
      </c:lineChart>
      <c:catAx>
        <c:axId val="126808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41263"/>
        <c:crosses val="autoZero"/>
        <c:auto val="1"/>
        <c:lblAlgn val="ctr"/>
        <c:lblOffset val="100"/>
        <c:noMultiLvlLbl val="0"/>
      </c:catAx>
      <c:valAx>
        <c:axId val="141584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8951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517925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94095"/>
        <c:crosses val="max"/>
        <c:crossBetween val="between"/>
      </c:valAx>
      <c:catAx>
        <c:axId val="1268094095"/>
        <c:scaling>
          <c:orientation val="minMax"/>
        </c:scaling>
        <c:delete val="1"/>
        <c:axPos val="b"/>
        <c:numFmt formatCode="General" sourceLinked="1"/>
        <c:majorTickMark val="out"/>
        <c:minorTickMark val="none"/>
        <c:tickLblPos val="nextTo"/>
        <c:crossAx val="13517925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Copy.xlsx]Cortimentin!PivotTable21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Cortimentin!$B$200</c:f>
              <c:strCache>
                <c:ptCount val="1"/>
                <c:pt idx="0">
                  <c:v>Sum of Cortimentin</c:v>
                </c:pt>
              </c:strCache>
            </c:strRef>
          </c:tx>
          <c:spPr>
            <a:solidFill>
              <a:schemeClr val="accent1"/>
            </a:solidFill>
            <a:ln>
              <a:noFill/>
            </a:ln>
            <a:effectLst/>
          </c:spPr>
          <c:invertIfNegative val="0"/>
          <c:cat>
            <c:strRef>
              <c:f>Cortimentin!$A$201:$A$213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Cortimentin!$B$201:$B$213</c:f>
              <c:numCache>
                <c:formatCode>General</c:formatCode>
                <c:ptCount val="12"/>
                <c:pt idx="0">
                  <c:v>888180.91</c:v>
                </c:pt>
                <c:pt idx="1">
                  <c:v>725947.58</c:v>
                </c:pt>
                <c:pt idx="2">
                  <c:v>635045.38</c:v>
                </c:pt>
                <c:pt idx="3">
                  <c:v>550677.23</c:v>
                </c:pt>
                <c:pt idx="4">
                  <c:v>790328.64</c:v>
                </c:pt>
                <c:pt idx="5">
                  <c:v>1085450.26</c:v>
                </c:pt>
                <c:pt idx="6">
                  <c:v>918308.15</c:v>
                </c:pt>
                <c:pt idx="7">
                  <c:v>572335.18000000005</c:v>
                </c:pt>
                <c:pt idx="8">
                  <c:v>663982.31000000006</c:v>
                </c:pt>
                <c:pt idx="9">
                  <c:v>426405.09</c:v>
                </c:pt>
                <c:pt idx="10">
                  <c:v>618437.5</c:v>
                </c:pt>
                <c:pt idx="11">
                  <c:v>670771.82999999996</c:v>
                </c:pt>
              </c:numCache>
            </c:numRef>
          </c:val>
          <c:extLst>
            <c:ext xmlns:c16="http://schemas.microsoft.com/office/drawing/2014/chart" uri="{C3380CC4-5D6E-409C-BE32-E72D297353CC}">
              <c16:uniqueId val="{00000000-6C46-4604-8F42-A21A7CE5C989}"/>
            </c:ext>
          </c:extLst>
        </c:ser>
        <c:ser>
          <c:idx val="1"/>
          <c:order val="1"/>
          <c:tx>
            <c:strRef>
              <c:f>Cortimentin!$C$200</c:f>
              <c:strCache>
                <c:ptCount val="1"/>
                <c:pt idx="0">
                  <c:v>Sum of Avg sales of all drug</c:v>
                </c:pt>
              </c:strCache>
            </c:strRef>
          </c:tx>
          <c:spPr>
            <a:solidFill>
              <a:schemeClr val="accent2"/>
            </a:solidFill>
            <a:ln>
              <a:noFill/>
            </a:ln>
            <a:effectLst/>
          </c:spPr>
          <c:invertIfNegative val="0"/>
          <c:cat>
            <c:strRef>
              <c:f>Cortimentin!$A$201:$A$213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Cortimentin!$C$201:$C$213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6C46-4604-8F42-A21A7CE5C989}"/>
            </c:ext>
          </c:extLst>
        </c:ser>
        <c:dLbls>
          <c:showLegendKey val="0"/>
          <c:showVal val="0"/>
          <c:showCatName val="0"/>
          <c:showSerName val="0"/>
          <c:showPercent val="0"/>
          <c:showBubbleSize val="0"/>
        </c:dLbls>
        <c:gapWidth val="219"/>
        <c:overlap val="-27"/>
        <c:axId val="1268100335"/>
        <c:axId val="1413146975"/>
      </c:barChart>
      <c:catAx>
        <c:axId val="126810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46975"/>
        <c:crosses val="autoZero"/>
        <c:auto val="1"/>
        <c:lblAlgn val="ctr"/>
        <c:lblOffset val="100"/>
        <c:noMultiLvlLbl val="0"/>
      </c:catAx>
      <c:valAx>
        <c:axId val="141314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003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Copy.xlsx]Cortimentin!PivotTable20</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Cortimentin!$C$100</c:f>
              <c:strCache>
                <c:ptCount val="1"/>
                <c:pt idx="0">
                  <c:v>Sum of All promo</c:v>
                </c:pt>
              </c:strCache>
            </c:strRef>
          </c:tx>
          <c:spPr>
            <a:solidFill>
              <a:schemeClr val="accent2"/>
            </a:solidFill>
            <a:ln>
              <a:noFill/>
            </a:ln>
            <a:effectLst/>
          </c:spPr>
          <c:invertIfNegative val="0"/>
          <c:cat>
            <c:strRef>
              <c:f>Cortimentin!$A$101:$A$113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Cortimentin!$C$101:$C$113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6484-475C-ADDC-77C5D76A78A9}"/>
            </c:ext>
          </c:extLst>
        </c:ser>
        <c:dLbls>
          <c:showLegendKey val="0"/>
          <c:showVal val="0"/>
          <c:showCatName val="0"/>
          <c:showSerName val="0"/>
          <c:showPercent val="0"/>
          <c:showBubbleSize val="0"/>
        </c:dLbls>
        <c:gapWidth val="219"/>
        <c:axId val="1268115311"/>
        <c:axId val="1351458415"/>
      </c:barChart>
      <c:lineChart>
        <c:grouping val="standard"/>
        <c:varyColors val="0"/>
        <c:ser>
          <c:idx val="0"/>
          <c:order val="0"/>
          <c:tx>
            <c:strRef>
              <c:f>Cortimentin!$B$100</c:f>
              <c:strCache>
                <c:ptCount val="1"/>
                <c:pt idx="0">
                  <c:v>Sum of Cortimentin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Cortimentin!$A$101:$A$113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Cortimentin!$B$101:$B$113</c:f>
              <c:numCache>
                <c:formatCode>General</c:formatCode>
                <c:ptCount val="12"/>
                <c:pt idx="0">
                  <c:v>888180.91</c:v>
                </c:pt>
                <c:pt idx="1">
                  <c:v>725947.58</c:v>
                </c:pt>
                <c:pt idx="2">
                  <c:v>635045.38</c:v>
                </c:pt>
                <c:pt idx="3">
                  <c:v>550677.23</c:v>
                </c:pt>
                <c:pt idx="4">
                  <c:v>790328.64</c:v>
                </c:pt>
                <c:pt idx="5">
                  <c:v>1085450.26</c:v>
                </c:pt>
                <c:pt idx="6">
                  <c:v>918308.15</c:v>
                </c:pt>
                <c:pt idx="7">
                  <c:v>572335.18000000005</c:v>
                </c:pt>
                <c:pt idx="8">
                  <c:v>663982.31000000006</c:v>
                </c:pt>
                <c:pt idx="9">
                  <c:v>426405.09</c:v>
                </c:pt>
                <c:pt idx="10">
                  <c:v>618437.5</c:v>
                </c:pt>
                <c:pt idx="11">
                  <c:v>670771.82999999996</c:v>
                </c:pt>
              </c:numCache>
            </c:numRef>
          </c:val>
          <c:smooth val="0"/>
          <c:extLst>
            <c:ext xmlns:c16="http://schemas.microsoft.com/office/drawing/2014/chart" uri="{C3380CC4-5D6E-409C-BE32-E72D297353CC}">
              <c16:uniqueId val="{00000001-6484-475C-ADDC-77C5D76A78A9}"/>
            </c:ext>
          </c:extLst>
        </c:ser>
        <c:dLbls>
          <c:showLegendKey val="0"/>
          <c:showVal val="0"/>
          <c:showCatName val="0"/>
          <c:showSerName val="0"/>
          <c:showPercent val="0"/>
          <c:showBubbleSize val="0"/>
        </c:dLbls>
        <c:marker val="1"/>
        <c:smooth val="0"/>
        <c:axId val="1268104495"/>
        <c:axId val="1459319951"/>
      </c:lineChart>
      <c:catAx>
        <c:axId val="12681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19951"/>
        <c:crosses val="autoZero"/>
        <c:auto val="1"/>
        <c:lblAlgn val="ctr"/>
        <c:lblOffset val="100"/>
        <c:noMultiLvlLbl val="0"/>
      </c:catAx>
      <c:valAx>
        <c:axId val="145931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0449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514584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15311"/>
        <c:crosses val="max"/>
        <c:crossBetween val="between"/>
      </c:valAx>
      <c:catAx>
        <c:axId val="1268115311"/>
        <c:scaling>
          <c:orientation val="minMax"/>
        </c:scaling>
        <c:delete val="1"/>
        <c:axPos val="b"/>
        <c:numFmt formatCode="General" sourceLinked="1"/>
        <c:majorTickMark val="out"/>
        <c:minorTickMark val="none"/>
        <c:tickLblPos val="nextTo"/>
        <c:crossAx val="1351458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Copy.xlsx]Divinesin!PivotTable23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Divinesin!$B$200</c:f>
              <c:strCache>
                <c:ptCount val="1"/>
                <c:pt idx="0">
                  <c:v>Sum of Divinesin</c:v>
                </c:pt>
              </c:strCache>
            </c:strRef>
          </c:tx>
          <c:spPr>
            <a:solidFill>
              <a:schemeClr val="accent1"/>
            </a:solidFill>
            <a:ln>
              <a:noFill/>
            </a:ln>
            <a:effectLst/>
          </c:spPr>
          <c:invertIfNegative val="0"/>
          <c:cat>
            <c:strRef>
              <c:f>Divinesin!$A$201:$A$213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Divinesin!$B$201:$B$213</c:f>
              <c:numCache>
                <c:formatCode>General</c:formatCode>
                <c:ptCount val="12"/>
                <c:pt idx="0">
                  <c:v>489494.44</c:v>
                </c:pt>
                <c:pt idx="1">
                  <c:v>1108426.3799999999</c:v>
                </c:pt>
                <c:pt idx="2">
                  <c:v>1050147.3500000001</c:v>
                </c:pt>
                <c:pt idx="3">
                  <c:v>797588.06</c:v>
                </c:pt>
                <c:pt idx="4">
                  <c:v>587141.69999999995</c:v>
                </c:pt>
                <c:pt idx="5">
                  <c:v>751980.66</c:v>
                </c:pt>
                <c:pt idx="6">
                  <c:v>441253.98</c:v>
                </c:pt>
                <c:pt idx="7">
                  <c:v>791091.41</c:v>
                </c:pt>
                <c:pt idx="8">
                  <c:v>689088.98</c:v>
                </c:pt>
                <c:pt idx="9">
                  <c:v>424727.48</c:v>
                </c:pt>
                <c:pt idx="10">
                  <c:v>670783.32999999996</c:v>
                </c:pt>
                <c:pt idx="11">
                  <c:v>668764.86</c:v>
                </c:pt>
              </c:numCache>
            </c:numRef>
          </c:val>
          <c:extLst>
            <c:ext xmlns:c16="http://schemas.microsoft.com/office/drawing/2014/chart" uri="{C3380CC4-5D6E-409C-BE32-E72D297353CC}">
              <c16:uniqueId val="{00000000-54A0-487E-A263-F6D9C2178FEE}"/>
            </c:ext>
          </c:extLst>
        </c:ser>
        <c:ser>
          <c:idx val="1"/>
          <c:order val="1"/>
          <c:tx>
            <c:strRef>
              <c:f>Divinesin!$C$200</c:f>
              <c:strCache>
                <c:ptCount val="1"/>
                <c:pt idx="0">
                  <c:v>Sum of Avg sales of all drug</c:v>
                </c:pt>
              </c:strCache>
            </c:strRef>
          </c:tx>
          <c:spPr>
            <a:solidFill>
              <a:schemeClr val="accent2"/>
            </a:solidFill>
            <a:ln>
              <a:noFill/>
            </a:ln>
            <a:effectLst/>
          </c:spPr>
          <c:invertIfNegative val="0"/>
          <c:cat>
            <c:strRef>
              <c:f>Divinesin!$A$201:$A$213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Divinesin!$C$201:$C$213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54A0-487E-A263-F6D9C2178FEE}"/>
            </c:ext>
          </c:extLst>
        </c:ser>
        <c:dLbls>
          <c:showLegendKey val="0"/>
          <c:showVal val="0"/>
          <c:showCatName val="0"/>
          <c:showSerName val="0"/>
          <c:showPercent val="0"/>
          <c:showBubbleSize val="0"/>
        </c:dLbls>
        <c:gapWidth val="219"/>
        <c:overlap val="-27"/>
        <c:axId val="1475860335"/>
        <c:axId val="1476968287"/>
      </c:barChart>
      <c:catAx>
        <c:axId val="14758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68287"/>
        <c:crosses val="autoZero"/>
        <c:auto val="1"/>
        <c:lblAlgn val="ctr"/>
        <c:lblOffset val="100"/>
        <c:noMultiLvlLbl val="0"/>
      </c:catAx>
      <c:valAx>
        <c:axId val="147696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603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Copy.xlsx]Dashboard!PivotTable1</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of Drugs vs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cmpd="sng" algn="ctr">
            <a:solidFill>
              <a:schemeClr val="accent1"/>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cmpd="sng" algn="ctr">
            <a:solidFill>
              <a:schemeClr val="accent1"/>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cmpd="sng" algn="ctr">
            <a:solidFill>
              <a:schemeClr val="accent1"/>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cmpd="sng" algn="ctr">
            <a:solidFill>
              <a:schemeClr val="accent1"/>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Dashboard!$B$100</c:f>
              <c:strCache>
                <c:ptCount val="1"/>
                <c:pt idx="0">
                  <c:v>Sum of Afirudin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Dashboard!$B$101:$B$108</c:f>
              <c:numCache>
                <c:formatCode>General</c:formatCode>
                <c:ptCount val="7"/>
              </c:numCache>
            </c:numRef>
          </c:val>
          <c:smooth val="0"/>
          <c:extLst>
            <c:ext xmlns:c16="http://schemas.microsoft.com/office/drawing/2014/chart" uri="{C3380CC4-5D6E-409C-BE32-E72D297353CC}">
              <c16:uniqueId val="{00000000-FFFF-409F-B901-3D95472F078B}"/>
            </c:ext>
          </c:extLst>
        </c:ser>
        <c:ser>
          <c:idx val="1"/>
          <c:order val="1"/>
          <c:tx>
            <c:strRef>
              <c:f>Dashboard!$C$100</c:f>
              <c:strCache>
                <c:ptCount val="1"/>
                <c:pt idx="0">
                  <c:v>Sum of Tetapril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Dashboard!$C$101:$C$108</c:f>
              <c:numCache>
                <c:formatCode>General</c:formatCode>
                <c:ptCount val="7"/>
              </c:numCache>
            </c:numRef>
          </c:val>
          <c:smooth val="0"/>
          <c:extLst>
            <c:ext xmlns:c16="http://schemas.microsoft.com/office/drawing/2014/chart" uri="{C3380CC4-5D6E-409C-BE32-E72D297353CC}">
              <c16:uniqueId val="{00000001-FFFF-409F-B901-3D95472F078B}"/>
            </c:ext>
          </c:extLst>
        </c:ser>
        <c:ser>
          <c:idx val="2"/>
          <c:order val="2"/>
          <c:tx>
            <c:strRef>
              <c:f>Dashboard!$D$100</c:f>
              <c:strCache>
                <c:ptCount val="1"/>
                <c:pt idx="0">
                  <c:v>Sum of Pentranil</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Dashboard!$D$101:$D$108</c:f>
              <c:numCache>
                <c:formatCode>General</c:formatCode>
                <c:ptCount val="7"/>
              </c:numCache>
            </c:numRef>
          </c:val>
          <c:smooth val="0"/>
          <c:extLst>
            <c:ext xmlns:c16="http://schemas.microsoft.com/office/drawing/2014/chart" uri="{C3380CC4-5D6E-409C-BE32-E72D297353CC}">
              <c16:uniqueId val="{00000002-FFFF-409F-B901-3D95472F078B}"/>
            </c:ext>
          </c:extLst>
        </c:ser>
        <c:ser>
          <c:idx val="3"/>
          <c:order val="3"/>
          <c:tx>
            <c:strRef>
              <c:f>Dashboard!$E$100</c:f>
              <c:strCache>
                <c:ptCount val="1"/>
                <c:pt idx="0">
                  <c:v>Sum of Oxozone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Dashboard!$E$101:$E$108</c:f>
              <c:numCache>
                <c:formatCode>General</c:formatCode>
                <c:ptCount val="7"/>
              </c:numCache>
            </c:numRef>
          </c:val>
          <c:smooth val="0"/>
          <c:extLst>
            <c:ext xmlns:c16="http://schemas.microsoft.com/office/drawing/2014/chart" uri="{C3380CC4-5D6E-409C-BE32-E72D297353CC}">
              <c16:uniqueId val="{00000003-FFFF-409F-B901-3D95472F078B}"/>
            </c:ext>
          </c:extLst>
        </c:ser>
        <c:ser>
          <c:idx val="4"/>
          <c:order val="4"/>
          <c:tx>
            <c:strRef>
              <c:f>Dashboard!$F$100</c:f>
              <c:strCache>
                <c:ptCount val="1"/>
                <c:pt idx="0">
                  <c:v>Sum of Cortimentin</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Dashboard!$F$101:$F$108</c:f>
              <c:numCache>
                <c:formatCode>General</c:formatCode>
                <c:ptCount val="7"/>
              </c:numCache>
            </c:numRef>
          </c:val>
          <c:smooth val="0"/>
          <c:extLst>
            <c:ext xmlns:c16="http://schemas.microsoft.com/office/drawing/2014/chart" uri="{C3380CC4-5D6E-409C-BE32-E72D297353CC}">
              <c16:uniqueId val="{00000004-FFFF-409F-B901-3D95472F078B}"/>
            </c:ext>
          </c:extLst>
        </c:ser>
        <c:ser>
          <c:idx val="5"/>
          <c:order val="5"/>
          <c:tx>
            <c:strRef>
              <c:f>Dashboard!$G$100</c:f>
              <c:strCache>
                <c:ptCount val="1"/>
                <c:pt idx="0">
                  <c:v>Sum of Formoprodol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Dashboard!$G$101:$G$108</c:f>
              <c:numCache>
                <c:formatCode>General</c:formatCode>
                <c:ptCount val="7"/>
                <c:pt idx="0">
                  <c:v>9164644.1400000006</c:v>
                </c:pt>
                <c:pt idx="1">
                  <c:v>7129799.5899999999</c:v>
                </c:pt>
                <c:pt idx="2">
                  <c:v>7419874.0599999996</c:v>
                </c:pt>
                <c:pt idx="3">
                  <c:v>8590146.7599999998</c:v>
                </c:pt>
                <c:pt idx="4">
                  <c:v>8340551.3400000008</c:v>
                </c:pt>
                <c:pt idx="5">
                  <c:v>7748909.8800000008</c:v>
                </c:pt>
                <c:pt idx="6">
                  <c:v>6810070.0099999998</c:v>
                </c:pt>
              </c:numCache>
            </c:numRef>
          </c:val>
          <c:smooth val="0"/>
          <c:extLst>
            <c:ext xmlns:c16="http://schemas.microsoft.com/office/drawing/2014/chart" uri="{C3380CC4-5D6E-409C-BE32-E72D297353CC}">
              <c16:uniqueId val="{00000005-FFFF-409F-B901-3D95472F078B}"/>
            </c:ext>
          </c:extLst>
        </c:ser>
        <c:ser>
          <c:idx val="6"/>
          <c:order val="6"/>
          <c:tx>
            <c:strRef>
              <c:f>Dashboard!$H$100</c:f>
              <c:strCache>
                <c:ptCount val="1"/>
                <c:pt idx="0">
                  <c:v>Sum of Trantalol</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Dashboard!$H$101:$H$108</c:f>
              <c:numCache>
                <c:formatCode>General</c:formatCode>
                <c:ptCount val="7"/>
              </c:numCache>
            </c:numRef>
          </c:val>
          <c:smooth val="0"/>
          <c:extLst>
            <c:ext xmlns:c16="http://schemas.microsoft.com/office/drawing/2014/chart" uri="{C3380CC4-5D6E-409C-BE32-E72D297353CC}">
              <c16:uniqueId val="{00000006-FFFF-409F-B901-3D95472F078B}"/>
            </c:ext>
          </c:extLst>
        </c:ser>
        <c:ser>
          <c:idx val="7"/>
          <c:order val="7"/>
          <c:tx>
            <c:strRef>
              <c:f>Dashboard!$I$100</c:f>
              <c:strCache>
                <c:ptCount val="1"/>
                <c:pt idx="0">
                  <c:v>Sum of Multilinum</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Dashboard!$I$101:$I$108</c:f>
              <c:numCache>
                <c:formatCode>General</c:formatCode>
                <c:ptCount val="7"/>
              </c:numCache>
            </c:numRef>
          </c:val>
          <c:smooth val="0"/>
          <c:extLst>
            <c:ext xmlns:c16="http://schemas.microsoft.com/office/drawing/2014/chart" uri="{C3380CC4-5D6E-409C-BE32-E72D297353CC}">
              <c16:uniqueId val="{00000007-FFFF-409F-B901-3D95472F078B}"/>
            </c:ext>
          </c:extLst>
        </c:ser>
        <c:ser>
          <c:idx val="8"/>
          <c:order val="8"/>
          <c:tx>
            <c:strRef>
              <c:f>Dashboard!$J$100</c:f>
              <c:strCache>
                <c:ptCount val="1"/>
                <c:pt idx="0">
                  <c:v>Sum of Novastral</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Dashboard!$J$101:$J$108</c:f>
              <c:numCache>
                <c:formatCode>General</c:formatCode>
                <c:ptCount val="7"/>
              </c:numCache>
            </c:numRef>
          </c:val>
          <c:smooth val="0"/>
          <c:extLst>
            <c:ext xmlns:c16="http://schemas.microsoft.com/office/drawing/2014/chart" uri="{C3380CC4-5D6E-409C-BE32-E72D297353CC}">
              <c16:uniqueId val="{00000008-FFFF-409F-B901-3D95472F078B}"/>
            </c:ext>
          </c:extLst>
        </c:ser>
        <c:ser>
          <c:idx val="9"/>
          <c:order val="9"/>
          <c:tx>
            <c:strRef>
              <c:f>Dashboard!$K$100</c:f>
              <c:strCache>
                <c:ptCount val="1"/>
                <c:pt idx="0">
                  <c:v>Sum of Halocadren</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Dashboard!$K$101:$K$108</c:f>
              <c:numCache>
                <c:formatCode>General</c:formatCode>
                <c:ptCount val="7"/>
                <c:pt idx="0">
                  <c:v>14460751.33</c:v>
                </c:pt>
                <c:pt idx="1">
                  <c:v>13130158.43</c:v>
                </c:pt>
                <c:pt idx="2">
                  <c:v>13952993.729999999</c:v>
                </c:pt>
                <c:pt idx="3">
                  <c:v>13407576.630000003</c:v>
                </c:pt>
                <c:pt idx="4">
                  <c:v>12916556.620000001</c:v>
                </c:pt>
                <c:pt idx="5">
                  <c:v>12084095.209999999</c:v>
                </c:pt>
                <c:pt idx="6">
                  <c:v>12362908.660000002</c:v>
                </c:pt>
              </c:numCache>
            </c:numRef>
          </c:val>
          <c:smooth val="0"/>
          <c:extLst>
            <c:ext xmlns:c16="http://schemas.microsoft.com/office/drawing/2014/chart" uri="{C3380CC4-5D6E-409C-BE32-E72D297353CC}">
              <c16:uniqueId val="{00000009-FFFF-409F-B901-3D95472F078B}"/>
            </c:ext>
          </c:extLst>
        </c:ser>
        <c:ser>
          <c:idx val="10"/>
          <c:order val="10"/>
          <c:tx>
            <c:strRef>
              <c:f>Dashboard!$L$100</c:f>
              <c:strCache>
                <c:ptCount val="1"/>
                <c:pt idx="0">
                  <c:v>Sum of Adapazide</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Dashboard!$L$101:$L$108</c:f>
              <c:numCache>
                <c:formatCode>General</c:formatCode>
                <c:ptCount val="7"/>
              </c:numCache>
            </c:numRef>
          </c:val>
          <c:smooth val="0"/>
          <c:extLst>
            <c:ext xmlns:c16="http://schemas.microsoft.com/office/drawing/2014/chart" uri="{C3380CC4-5D6E-409C-BE32-E72D297353CC}">
              <c16:uniqueId val="{0000000A-FFFF-409F-B901-3D95472F078B}"/>
            </c:ext>
          </c:extLst>
        </c:ser>
        <c:ser>
          <c:idx val="11"/>
          <c:order val="11"/>
          <c:tx>
            <c:strRef>
              <c:f>Dashboard!$M$100</c:f>
              <c:strCache>
                <c:ptCount val="1"/>
                <c:pt idx="0">
                  <c:v>Sum of Nalopex</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Dashboard!$M$101:$M$108</c:f>
              <c:numCache>
                <c:formatCode>General</c:formatCode>
                <c:ptCount val="7"/>
              </c:numCache>
            </c:numRef>
          </c:val>
          <c:smooth val="0"/>
          <c:extLst>
            <c:ext xmlns:c16="http://schemas.microsoft.com/office/drawing/2014/chart" uri="{C3380CC4-5D6E-409C-BE32-E72D297353CC}">
              <c16:uniqueId val="{0000000B-FFFF-409F-B901-3D95472F078B}"/>
            </c:ext>
          </c:extLst>
        </c:ser>
        <c:ser>
          <c:idx val="12"/>
          <c:order val="12"/>
          <c:tx>
            <c:strRef>
              <c:f>Dashboard!$N$100</c:f>
              <c:strCache>
                <c:ptCount val="1"/>
                <c:pt idx="0">
                  <c:v>Sum of Verarotec</c:v>
                </c:pt>
              </c:strCache>
            </c:strRef>
          </c:tx>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Dashboard!$N$101:$N$108</c:f>
              <c:numCache>
                <c:formatCode>General</c:formatCode>
                <c:ptCount val="7"/>
              </c:numCache>
            </c:numRef>
          </c:val>
          <c:smooth val="0"/>
          <c:extLst>
            <c:ext xmlns:c16="http://schemas.microsoft.com/office/drawing/2014/chart" uri="{C3380CC4-5D6E-409C-BE32-E72D297353CC}">
              <c16:uniqueId val="{0000000C-FFFF-409F-B901-3D95472F078B}"/>
            </c:ext>
          </c:extLst>
        </c:ser>
        <c:ser>
          <c:idx val="13"/>
          <c:order val="13"/>
          <c:tx>
            <c:strRef>
              <c:f>Dashboard!$O$100</c:f>
              <c:strCache>
                <c:ptCount val="1"/>
                <c:pt idx="0">
                  <c:v>Sum of Divinesin</c:v>
                </c:pt>
              </c:strCache>
            </c:strRef>
          </c:tx>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Dashboard!$O$101:$O$108</c:f>
              <c:numCache>
                <c:formatCode>General</c:formatCode>
                <c:ptCount val="7"/>
              </c:numCache>
            </c:numRef>
          </c:val>
          <c:smooth val="0"/>
          <c:extLst>
            <c:ext xmlns:c16="http://schemas.microsoft.com/office/drawing/2014/chart" uri="{C3380CC4-5D6E-409C-BE32-E72D297353CC}">
              <c16:uniqueId val="{0000000D-FFFF-409F-B901-3D95472F078B}"/>
            </c:ext>
          </c:extLst>
        </c:ser>
        <c:ser>
          <c:idx val="14"/>
          <c:order val="14"/>
          <c:tx>
            <c:strRef>
              <c:f>Dashboard!$P$100</c:f>
              <c:strCache>
                <c:ptCount val="1"/>
                <c:pt idx="0">
                  <c:v>Sum of Lansoprofen</c:v>
                </c:pt>
              </c:strCache>
            </c:strRef>
          </c:tx>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Dashboard!$P$101:$P$108</c:f>
              <c:numCache>
                <c:formatCode>General</c:formatCode>
                <c:ptCount val="7"/>
              </c:numCache>
            </c:numRef>
          </c:val>
          <c:smooth val="0"/>
          <c:extLst>
            <c:ext xmlns:c16="http://schemas.microsoft.com/office/drawing/2014/chart" uri="{C3380CC4-5D6E-409C-BE32-E72D297353CC}">
              <c16:uniqueId val="{0000000E-FFFF-409F-B901-3D95472F078B}"/>
            </c:ext>
          </c:extLst>
        </c:ser>
        <c:ser>
          <c:idx val="15"/>
          <c:order val="15"/>
          <c:tx>
            <c:strRef>
              <c:f>Dashboard!$Q$100</c:f>
              <c:strCache>
                <c:ptCount val="1"/>
                <c:pt idx="0">
                  <c:v>Sum of Fentaprine</c:v>
                </c:pt>
              </c:strCache>
            </c:strRef>
          </c:tx>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Dashboard!$Q$101:$Q$108</c:f>
              <c:numCache>
                <c:formatCode>General</c:formatCode>
                <c:ptCount val="7"/>
              </c:numCache>
            </c:numRef>
          </c:val>
          <c:smooth val="0"/>
          <c:extLst>
            <c:ext xmlns:c16="http://schemas.microsoft.com/office/drawing/2014/chart" uri="{C3380CC4-5D6E-409C-BE32-E72D297353CC}">
              <c16:uniqueId val="{0000000F-FFFF-409F-B901-3D95472F078B}"/>
            </c:ext>
          </c:extLst>
        </c:ser>
        <c:ser>
          <c:idx val="16"/>
          <c:order val="16"/>
          <c:tx>
            <c:strRef>
              <c:f>Dashboard!$R$100</c:f>
              <c:strCache>
                <c:ptCount val="1"/>
                <c:pt idx="0">
                  <c:v>Sum of Average of all drug</c:v>
                </c:pt>
              </c:strCache>
            </c:strRef>
          </c:tx>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cat>
            <c:strRef>
              <c:f>Dashboard!$A$101:$A$108</c:f>
              <c:strCache>
                <c:ptCount val="7"/>
                <c:pt idx="0">
                  <c:v>2011</c:v>
                </c:pt>
                <c:pt idx="1">
                  <c:v>2012</c:v>
                </c:pt>
                <c:pt idx="2">
                  <c:v>2013</c:v>
                </c:pt>
                <c:pt idx="3">
                  <c:v>2014</c:v>
                </c:pt>
                <c:pt idx="4">
                  <c:v>2015</c:v>
                </c:pt>
                <c:pt idx="5">
                  <c:v>2016</c:v>
                </c:pt>
                <c:pt idx="6">
                  <c:v>2017</c:v>
                </c:pt>
              </c:strCache>
            </c:strRef>
          </c:cat>
          <c:val>
            <c:numRef>
              <c:f>Dashboard!$R$101:$R$108</c:f>
              <c:numCache>
                <c:formatCode>General</c:formatCode>
                <c:ptCount val="7"/>
              </c:numCache>
            </c:numRef>
          </c:val>
          <c:smooth val="0"/>
          <c:extLst>
            <c:ext xmlns:c16="http://schemas.microsoft.com/office/drawing/2014/chart" uri="{C3380CC4-5D6E-409C-BE32-E72D297353CC}">
              <c16:uniqueId val="{00000010-FFFF-409F-B901-3D95472F078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14846991"/>
        <c:axId val="1461541119"/>
      </c:lineChart>
      <c:catAx>
        <c:axId val="1414846991"/>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dk1">
                        <a:lumMod val="65000"/>
                        <a:lumOff val="35000"/>
                      </a:schemeClr>
                    </a:solidFill>
                    <a:latin typeface="+mn-lt"/>
                    <a:ea typeface="+mn-ea"/>
                    <a:cs typeface="+mn-cs"/>
                  </a:defRPr>
                </a:pPr>
                <a:r>
                  <a:rPr lang="en-US" sz="1400"/>
                  <a:t>Year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spc="20" baseline="0">
                <a:solidFill>
                  <a:schemeClr val="dk1">
                    <a:lumMod val="65000"/>
                    <a:lumOff val="35000"/>
                  </a:schemeClr>
                </a:solidFill>
                <a:latin typeface="+mn-lt"/>
                <a:ea typeface="+mn-ea"/>
                <a:cs typeface="+mn-cs"/>
              </a:defRPr>
            </a:pPr>
            <a:endParaRPr lang="en-US"/>
          </a:p>
        </c:txPr>
        <c:crossAx val="1461541119"/>
        <c:crosses val="autoZero"/>
        <c:auto val="1"/>
        <c:lblAlgn val="ctr"/>
        <c:lblOffset val="100"/>
        <c:noMultiLvlLbl val="0"/>
      </c:catAx>
      <c:valAx>
        <c:axId val="1461541119"/>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dk1">
                        <a:lumMod val="65000"/>
                        <a:lumOff val="35000"/>
                      </a:schemeClr>
                    </a:solidFill>
                    <a:latin typeface="+mn-lt"/>
                    <a:ea typeface="+mn-ea"/>
                    <a:cs typeface="+mn-cs"/>
                  </a:defRPr>
                </a:pPr>
                <a:r>
                  <a:rPr lang="en-US" sz="1400"/>
                  <a:t>Sales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20" baseline="0">
                <a:solidFill>
                  <a:schemeClr val="dk1">
                    <a:lumMod val="65000"/>
                    <a:lumOff val="35000"/>
                  </a:schemeClr>
                </a:solidFill>
                <a:latin typeface="+mn-lt"/>
                <a:ea typeface="+mn-ea"/>
                <a:cs typeface="+mn-cs"/>
              </a:defRPr>
            </a:pPr>
            <a:endParaRPr lang="en-US"/>
          </a:p>
        </c:txPr>
        <c:crossAx val="1414846991"/>
        <c:crosses val="autoZero"/>
        <c:crossBetween val="between"/>
        <c:dispUnits>
          <c:builtInUnit val="millions"/>
          <c:dispUnitsLbl>
            <c:layout>
              <c:manualLayout>
                <c:xMode val="edge"/>
                <c:yMode val="edge"/>
                <c:x val="2.4986059194636864E-2"/>
                <c:y val="9.5019349333426206E-2"/>
              </c:manualLayout>
            </c:layout>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Copy.xlsx]Divinesin!PivotTable22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Divinesin!$C$100</c:f>
              <c:strCache>
                <c:ptCount val="1"/>
                <c:pt idx="0">
                  <c:v>Sum of All promo</c:v>
                </c:pt>
              </c:strCache>
            </c:strRef>
          </c:tx>
          <c:spPr>
            <a:solidFill>
              <a:schemeClr val="accent2"/>
            </a:solidFill>
            <a:ln>
              <a:noFill/>
            </a:ln>
            <a:effectLst/>
          </c:spPr>
          <c:invertIfNegative val="0"/>
          <c:cat>
            <c:strRef>
              <c:f>Divinesin!$A$101:$A$113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Divinesin!$C$101:$C$113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946A-4C64-A343-DB91F87DC0B6}"/>
            </c:ext>
          </c:extLst>
        </c:ser>
        <c:dLbls>
          <c:showLegendKey val="0"/>
          <c:showVal val="0"/>
          <c:showCatName val="0"/>
          <c:showSerName val="0"/>
          <c:showPercent val="0"/>
          <c:showBubbleSize val="0"/>
        </c:dLbls>
        <c:gapWidth val="219"/>
        <c:axId val="1475848271"/>
        <c:axId val="1476916447"/>
      </c:barChart>
      <c:lineChart>
        <c:grouping val="standard"/>
        <c:varyColors val="0"/>
        <c:ser>
          <c:idx val="0"/>
          <c:order val="0"/>
          <c:tx>
            <c:strRef>
              <c:f>Divinesin!$B$100</c:f>
              <c:strCache>
                <c:ptCount val="1"/>
                <c:pt idx="0">
                  <c:v>Sum of Divinesin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Divinesin!$A$101:$A$113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Divinesin!$B$101:$B$113</c:f>
              <c:numCache>
                <c:formatCode>General</c:formatCode>
                <c:ptCount val="12"/>
                <c:pt idx="0">
                  <c:v>489494.44</c:v>
                </c:pt>
                <c:pt idx="1">
                  <c:v>1108426.3799999999</c:v>
                </c:pt>
                <c:pt idx="2">
                  <c:v>1050147.3500000001</c:v>
                </c:pt>
                <c:pt idx="3">
                  <c:v>797588.06</c:v>
                </c:pt>
                <c:pt idx="4">
                  <c:v>587141.69999999995</c:v>
                </c:pt>
                <c:pt idx="5">
                  <c:v>751980.66</c:v>
                </c:pt>
                <c:pt idx="6">
                  <c:v>441253.98</c:v>
                </c:pt>
                <c:pt idx="7">
                  <c:v>791091.41</c:v>
                </c:pt>
                <c:pt idx="8">
                  <c:v>689088.98</c:v>
                </c:pt>
                <c:pt idx="9">
                  <c:v>424727.48</c:v>
                </c:pt>
                <c:pt idx="10">
                  <c:v>670783.32999999996</c:v>
                </c:pt>
                <c:pt idx="11">
                  <c:v>668764.86</c:v>
                </c:pt>
              </c:numCache>
            </c:numRef>
          </c:val>
          <c:smooth val="0"/>
          <c:extLst>
            <c:ext xmlns:c16="http://schemas.microsoft.com/office/drawing/2014/chart" uri="{C3380CC4-5D6E-409C-BE32-E72D297353CC}">
              <c16:uniqueId val="{00000001-946A-4C64-A343-DB91F87DC0B6}"/>
            </c:ext>
          </c:extLst>
        </c:ser>
        <c:dLbls>
          <c:showLegendKey val="0"/>
          <c:showVal val="0"/>
          <c:showCatName val="0"/>
          <c:showSerName val="0"/>
          <c:showPercent val="0"/>
          <c:showBubbleSize val="0"/>
        </c:dLbls>
        <c:marker val="1"/>
        <c:smooth val="0"/>
        <c:axId val="1475852015"/>
        <c:axId val="1476863311"/>
      </c:lineChart>
      <c:catAx>
        <c:axId val="14758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863311"/>
        <c:crosses val="autoZero"/>
        <c:auto val="1"/>
        <c:lblAlgn val="ctr"/>
        <c:lblOffset val="100"/>
        <c:noMultiLvlLbl val="0"/>
      </c:catAx>
      <c:valAx>
        <c:axId val="1476863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5201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769164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48271"/>
        <c:crosses val="max"/>
        <c:crossBetween val="between"/>
      </c:valAx>
      <c:catAx>
        <c:axId val="1475848271"/>
        <c:scaling>
          <c:orientation val="minMax"/>
        </c:scaling>
        <c:delete val="1"/>
        <c:axPos val="b"/>
        <c:numFmt formatCode="General" sourceLinked="1"/>
        <c:majorTickMark val="out"/>
        <c:minorTickMark val="none"/>
        <c:tickLblPos val="nextTo"/>
        <c:crossAx val="1476916447"/>
        <c:crosses val="autoZero"/>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Copy.xlsx]Fentaprine!PivotTable25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Fentaprine!$B$200</c:f>
              <c:strCache>
                <c:ptCount val="1"/>
                <c:pt idx="0">
                  <c:v>Sum of Fentaprine</c:v>
                </c:pt>
              </c:strCache>
            </c:strRef>
          </c:tx>
          <c:spPr>
            <a:solidFill>
              <a:schemeClr val="accent1"/>
            </a:solidFill>
            <a:ln>
              <a:noFill/>
            </a:ln>
            <a:effectLst/>
          </c:spPr>
          <c:invertIfNegative val="0"/>
          <c:cat>
            <c:strRef>
              <c:f>Fentaprine!$A$201:$A$213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Fentaprine!$B$201:$B$213</c:f>
              <c:numCache>
                <c:formatCode>General</c:formatCode>
                <c:ptCount val="12"/>
                <c:pt idx="0">
                  <c:v>460700.66</c:v>
                </c:pt>
                <c:pt idx="1">
                  <c:v>957277.3</c:v>
                </c:pt>
                <c:pt idx="2">
                  <c:v>1225171.92</c:v>
                </c:pt>
                <c:pt idx="3">
                  <c:v>797588.06</c:v>
                </c:pt>
                <c:pt idx="4">
                  <c:v>400323.9</c:v>
                </c:pt>
                <c:pt idx="5">
                  <c:v>784675.49</c:v>
                </c:pt>
                <c:pt idx="6">
                  <c:v>563824.53</c:v>
                </c:pt>
                <c:pt idx="7">
                  <c:v>640407.35</c:v>
                </c:pt>
                <c:pt idx="8">
                  <c:v>721902.73</c:v>
                </c:pt>
                <c:pt idx="9">
                  <c:v>399743.5</c:v>
                </c:pt>
                <c:pt idx="10">
                  <c:v>704322.49</c:v>
                </c:pt>
                <c:pt idx="11">
                  <c:v>563170.39</c:v>
                </c:pt>
              </c:numCache>
            </c:numRef>
          </c:val>
          <c:extLst>
            <c:ext xmlns:c16="http://schemas.microsoft.com/office/drawing/2014/chart" uri="{C3380CC4-5D6E-409C-BE32-E72D297353CC}">
              <c16:uniqueId val="{00000000-5A05-4D54-A974-8E669DE9932B}"/>
            </c:ext>
          </c:extLst>
        </c:ser>
        <c:ser>
          <c:idx val="1"/>
          <c:order val="1"/>
          <c:tx>
            <c:strRef>
              <c:f>Fentaprine!$C$200</c:f>
              <c:strCache>
                <c:ptCount val="1"/>
                <c:pt idx="0">
                  <c:v>Sum of Avg sales of all drug</c:v>
                </c:pt>
              </c:strCache>
            </c:strRef>
          </c:tx>
          <c:spPr>
            <a:solidFill>
              <a:schemeClr val="accent2"/>
            </a:solidFill>
            <a:ln>
              <a:noFill/>
            </a:ln>
            <a:effectLst/>
          </c:spPr>
          <c:invertIfNegative val="0"/>
          <c:cat>
            <c:strRef>
              <c:f>Fentaprine!$A$201:$A$213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Fentaprine!$C$201:$C$213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5A05-4D54-A974-8E669DE9932B}"/>
            </c:ext>
          </c:extLst>
        </c:ser>
        <c:dLbls>
          <c:showLegendKey val="0"/>
          <c:showVal val="0"/>
          <c:showCatName val="0"/>
          <c:showSerName val="0"/>
          <c:showPercent val="0"/>
          <c:showBubbleSize val="0"/>
        </c:dLbls>
        <c:gapWidth val="219"/>
        <c:overlap val="-27"/>
        <c:axId val="1475874063"/>
        <c:axId val="1349833551"/>
      </c:barChart>
      <c:catAx>
        <c:axId val="14758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33551"/>
        <c:crosses val="autoZero"/>
        <c:auto val="1"/>
        <c:lblAlgn val="ctr"/>
        <c:lblOffset val="100"/>
        <c:noMultiLvlLbl val="0"/>
      </c:catAx>
      <c:valAx>
        <c:axId val="134983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740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Copy.xlsx]Fentaprine!PivotTable24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Fentaprine!$C$100</c:f>
              <c:strCache>
                <c:ptCount val="1"/>
                <c:pt idx="0">
                  <c:v>Sum of All promo</c:v>
                </c:pt>
              </c:strCache>
            </c:strRef>
          </c:tx>
          <c:spPr>
            <a:solidFill>
              <a:schemeClr val="accent2"/>
            </a:solidFill>
            <a:ln>
              <a:noFill/>
            </a:ln>
            <a:effectLst/>
          </c:spPr>
          <c:invertIfNegative val="0"/>
          <c:cat>
            <c:strRef>
              <c:f>Fentaprine!$A$101:$A$113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Fentaprine!$C$101:$C$113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27E0-4A69-A9BE-7F448A1F608C}"/>
            </c:ext>
          </c:extLst>
        </c:ser>
        <c:dLbls>
          <c:showLegendKey val="0"/>
          <c:showVal val="0"/>
          <c:showCatName val="0"/>
          <c:showSerName val="0"/>
          <c:showPercent val="0"/>
          <c:showBubbleSize val="0"/>
        </c:dLbls>
        <c:gapWidth val="219"/>
        <c:axId val="1475862415"/>
        <c:axId val="1473447183"/>
      </c:barChart>
      <c:lineChart>
        <c:grouping val="standard"/>
        <c:varyColors val="0"/>
        <c:ser>
          <c:idx val="0"/>
          <c:order val="0"/>
          <c:tx>
            <c:strRef>
              <c:f>Fentaprine!$B$100</c:f>
              <c:strCache>
                <c:ptCount val="1"/>
                <c:pt idx="0">
                  <c:v>Sum of Fentaprine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Fentaprine!$A$101:$A$113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Fentaprine!$B$101:$B$113</c:f>
              <c:numCache>
                <c:formatCode>General</c:formatCode>
                <c:ptCount val="12"/>
                <c:pt idx="0">
                  <c:v>460700.66</c:v>
                </c:pt>
                <c:pt idx="1">
                  <c:v>957277.3</c:v>
                </c:pt>
                <c:pt idx="2">
                  <c:v>1225171.92</c:v>
                </c:pt>
                <c:pt idx="3">
                  <c:v>797588.06</c:v>
                </c:pt>
                <c:pt idx="4">
                  <c:v>400323.9</c:v>
                </c:pt>
                <c:pt idx="5">
                  <c:v>784675.49</c:v>
                </c:pt>
                <c:pt idx="6">
                  <c:v>563824.53</c:v>
                </c:pt>
                <c:pt idx="7">
                  <c:v>640407.35</c:v>
                </c:pt>
                <c:pt idx="8">
                  <c:v>721902.73</c:v>
                </c:pt>
                <c:pt idx="9">
                  <c:v>399743.5</c:v>
                </c:pt>
                <c:pt idx="10">
                  <c:v>704322.49</c:v>
                </c:pt>
                <c:pt idx="11">
                  <c:v>563170.39</c:v>
                </c:pt>
              </c:numCache>
            </c:numRef>
          </c:val>
          <c:smooth val="0"/>
          <c:extLst>
            <c:ext xmlns:c16="http://schemas.microsoft.com/office/drawing/2014/chart" uri="{C3380CC4-5D6E-409C-BE32-E72D297353CC}">
              <c16:uniqueId val="{00000001-27E0-4A69-A9BE-7F448A1F608C}"/>
            </c:ext>
          </c:extLst>
        </c:ser>
        <c:dLbls>
          <c:showLegendKey val="0"/>
          <c:showVal val="0"/>
          <c:showCatName val="0"/>
          <c:showSerName val="0"/>
          <c:showPercent val="0"/>
          <c:showBubbleSize val="0"/>
        </c:dLbls>
        <c:marker val="1"/>
        <c:smooth val="0"/>
        <c:axId val="1475869903"/>
        <c:axId val="1473433791"/>
      </c:lineChart>
      <c:catAx>
        <c:axId val="147586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33791"/>
        <c:crosses val="autoZero"/>
        <c:auto val="1"/>
        <c:lblAlgn val="ctr"/>
        <c:lblOffset val="100"/>
        <c:noMultiLvlLbl val="0"/>
      </c:catAx>
      <c:valAx>
        <c:axId val="147343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699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73447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62415"/>
        <c:crosses val="max"/>
        <c:crossBetween val="between"/>
      </c:valAx>
      <c:catAx>
        <c:axId val="1475862415"/>
        <c:scaling>
          <c:orientation val="minMax"/>
        </c:scaling>
        <c:delete val="1"/>
        <c:axPos val="b"/>
        <c:numFmt formatCode="General" sourceLinked="1"/>
        <c:majorTickMark val="out"/>
        <c:minorTickMark val="none"/>
        <c:tickLblPos val="nextTo"/>
        <c:crossAx val="14734471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Copy.xlsx]Formoprodol!PivotTable27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Formoprodol!$B$200</c:f>
              <c:strCache>
                <c:ptCount val="1"/>
                <c:pt idx="0">
                  <c:v>Sum of Formoprodol</c:v>
                </c:pt>
              </c:strCache>
            </c:strRef>
          </c:tx>
          <c:spPr>
            <a:solidFill>
              <a:schemeClr val="accent1"/>
            </a:solidFill>
            <a:ln>
              <a:noFill/>
            </a:ln>
            <a:effectLst/>
          </c:spPr>
          <c:invertIfNegative val="0"/>
          <c:cat>
            <c:strRef>
              <c:f>Formoprodol!$A$201:$A$213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Formoprodol!$B$201:$B$213</c:f>
              <c:numCache>
                <c:formatCode>General</c:formatCode>
                <c:ptCount val="12"/>
                <c:pt idx="0">
                  <c:v>503302.52</c:v>
                </c:pt>
                <c:pt idx="1">
                  <c:v>550718.82999999996</c:v>
                </c:pt>
                <c:pt idx="2">
                  <c:v>423363.58</c:v>
                </c:pt>
                <c:pt idx="3">
                  <c:v>344173.27</c:v>
                </c:pt>
                <c:pt idx="4">
                  <c:v>643971.43999999994</c:v>
                </c:pt>
                <c:pt idx="5">
                  <c:v>1134788.92</c:v>
                </c:pt>
                <c:pt idx="6">
                  <c:v>590340.96</c:v>
                </c:pt>
                <c:pt idx="7">
                  <c:v>500793.32</c:v>
                </c:pt>
                <c:pt idx="8">
                  <c:v>663982.31000000006</c:v>
                </c:pt>
                <c:pt idx="9">
                  <c:v>302037.03999999998</c:v>
                </c:pt>
                <c:pt idx="10">
                  <c:v>515364.6</c:v>
                </c:pt>
                <c:pt idx="11">
                  <c:v>637233.22</c:v>
                </c:pt>
              </c:numCache>
            </c:numRef>
          </c:val>
          <c:extLst>
            <c:ext xmlns:c16="http://schemas.microsoft.com/office/drawing/2014/chart" uri="{C3380CC4-5D6E-409C-BE32-E72D297353CC}">
              <c16:uniqueId val="{00000000-94A1-4EA2-8506-05BB0DD95494}"/>
            </c:ext>
          </c:extLst>
        </c:ser>
        <c:ser>
          <c:idx val="1"/>
          <c:order val="1"/>
          <c:tx>
            <c:strRef>
              <c:f>Formoprodol!$C$200</c:f>
              <c:strCache>
                <c:ptCount val="1"/>
                <c:pt idx="0">
                  <c:v>Sum of Avg sales of all drug</c:v>
                </c:pt>
              </c:strCache>
            </c:strRef>
          </c:tx>
          <c:spPr>
            <a:solidFill>
              <a:schemeClr val="accent2"/>
            </a:solidFill>
            <a:ln>
              <a:noFill/>
            </a:ln>
            <a:effectLst/>
          </c:spPr>
          <c:invertIfNegative val="0"/>
          <c:cat>
            <c:strRef>
              <c:f>Formoprodol!$A$201:$A$213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Formoprodol!$C$201:$C$213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94A1-4EA2-8506-05BB0DD95494}"/>
            </c:ext>
          </c:extLst>
        </c:ser>
        <c:dLbls>
          <c:showLegendKey val="0"/>
          <c:showVal val="0"/>
          <c:showCatName val="0"/>
          <c:showSerName val="0"/>
          <c:showPercent val="0"/>
          <c:showBubbleSize val="0"/>
        </c:dLbls>
        <c:gapWidth val="219"/>
        <c:overlap val="-27"/>
        <c:axId val="1405829343"/>
        <c:axId val="1415393983"/>
      </c:barChart>
      <c:catAx>
        <c:axId val="140582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93983"/>
        <c:crosses val="autoZero"/>
        <c:auto val="1"/>
        <c:lblAlgn val="ctr"/>
        <c:lblOffset val="100"/>
        <c:noMultiLvlLbl val="0"/>
      </c:catAx>
      <c:valAx>
        <c:axId val="141539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2934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Copy.xlsx]Formoprodol!PivotTable26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Formoprodol!$C$100</c:f>
              <c:strCache>
                <c:ptCount val="1"/>
                <c:pt idx="0">
                  <c:v>Sum of All promo</c:v>
                </c:pt>
              </c:strCache>
            </c:strRef>
          </c:tx>
          <c:spPr>
            <a:solidFill>
              <a:schemeClr val="accent2"/>
            </a:solidFill>
            <a:ln>
              <a:noFill/>
            </a:ln>
            <a:effectLst/>
          </c:spPr>
          <c:invertIfNegative val="0"/>
          <c:cat>
            <c:strRef>
              <c:f>Formoprodol!$A$101:$A$113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Formoprodol!$C$101:$C$113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751D-41A5-A947-A4B4965F2592}"/>
            </c:ext>
          </c:extLst>
        </c:ser>
        <c:dLbls>
          <c:showLegendKey val="0"/>
          <c:showVal val="0"/>
          <c:showCatName val="0"/>
          <c:showSerName val="0"/>
          <c:showPercent val="0"/>
          <c:showBubbleSize val="0"/>
        </c:dLbls>
        <c:gapWidth val="219"/>
        <c:axId val="1475866575"/>
        <c:axId val="1475909071"/>
      </c:barChart>
      <c:lineChart>
        <c:grouping val="standard"/>
        <c:varyColors val="0"/>
        <c:ser>
          <c:idx val="0"/>
          <c:order val="0"/>
          <c:tx>
            <c:strRef>
              <c:f>Formoprodol!$B$100</c:f>
              <c:strCache>
                <c:ptCount val="1"/>
                <c:pt idx="0">
                  <c:v>Sum of Formoprodol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Formoprodol!$A$101:$A$113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Formoprodol!$B$101:$B$113</c:f>
              <c:numCache>
                <c:formatCode>General</c:formatCode>
                <c:ptCount val="12"/>
                <c:pt idx="0">
                  <c:v>503302.52</c:v>
                </c:pt>
                <c:pt idx="1">
                  <c:v>550718.82999999996</c:v>
                </c:pt>
                <c:pt idx="2">
                  <c:v>423363.58</c:v>
                </c:pt>
                <c:pt idx="3">
                  <c:v>344173.27</c:v>
                </c:pt>
                <c:pt idx="4">
                  <c:v>643971.43999999994</c:v>
                </c:pt>
                <c:pt idx="5">
                  <c:v>1134788.92</c:v>
                </c:pt>
                <c:pt idx="6">
                  <c:v>590340.96</c:v>
                </c:pt>
                <c:pt idx="7">
                  <c:v>500793.32</c:v>
                </c:pt>
                <c:pt idx="8">
                  <c:v>663982.31000000006</c:v>
                </c:pt>
                <c:pt idx="9">
                  <c:v>302037.03999999998</c:v>
                </c:pt>
                <c:pt idx="10">
                  <c:v>515364.6</c:v>
                </c:pt>
                <c:pt idx="11">
                  <c:v>637233.22</c:v>
                </c:pt>
              </c:numCache>
            </c:numRef>
          </c:val>
          <c:smooth val="0"/>
          <c:extLst>
            <c:ext xmlns:c16="http://schemas.microsoft.com/office/drawing/2014/chart" uri="{C3380CC4-5D6E-409C-BE32-E72D297353CC}">
              <c16:uniqueId val="{00000001-751D-41A5-A947-A4B4965F2592}"/>
            </c:ext>
          </c:extLst>
        </c:ser>
        <c:dLbls>
          <c:showLegendKey val="0"/>
          <c:showVal val="0"/>
          <c:showCatName val="0"/>
          <c:showSerName val="0"/>
          <c:showPercent val="0"/>
          <c:showBubbleSize val="0"/>
        </c:dLbls>
        <c:marker val="1"/>
        <c:smooth val="0"/>
        <c:axId val="977854767"/>
        <c:axId val="1475913823"/>
      </c:lineChart>
      <c:catAx>
        <c:axId val="97785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13823"/>
        <c:crosses val="autoZero"/>
        <c:auto val="1"/>
        <c:lblAlgn val="ctr"/>
        <c:lblOffset val="100"/>
        <c:noMultiLvlLbl val="0"/>
      </c:catAx>
      <c:valAx>
        <c:axId val="147591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5476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759090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66575"/>
        <c:crosses val="max"/>
        <c:crossBetween val="between"/>
      </c:valAx>
      <c:catAx>
        <c:axId val="1475866575"/>
        <c:scaling>
          <c:orientation val="minMax"/>
        </c:scaling>
        <c:delete val="1"/>
        <c:axPos val="b"/>
        <c:numFmt formatCode="General" sourceLinked="1"/>
        <c:majorTickMark val="out"/>
        <c:minorTickMark val="none"/>
        <c:tickLblPos val="nextTo"/>
        <c:crossAx val="1475909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Copy.xlsx]Multilinum!PivotTable29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Multilinum!$B$200</c:f>
              <c:strCache>
                <c:ptCount val="1"/>
                <c:pt idx="0">
                  <c:v>Sum of Multilinum</c:v>
                </c:pt>
              </c:strCache>
            </c:strRef>
          </c:tx>
          <c:spPr>
            <a:solidFill>
              <a:schemeClr val="accent1"/>
            </a:solidFill>
            <a:ln>
              <a:noFill/>
            </a:ln>
            <a:effectLst/>
          </c:spPr>
          <c:invertIfNegative val="0"/>
          <c:cat>
            <c:strRef>
              <c:f>Multilinum!$A$201:$A$213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Multilinum!$B$201:$B$213</c:f>
              <c:numCache>
                <c:formatCode>General</c:formatCode>
                <c:ptCount val="12"/>
                <c:pt idx="0">
                  <c:v>473696.49</c:v>
                </c:pt>
                <c:pt idx="1">
                  <c:v>475620.84</c:v>
                </c:pt>
                <c:pt idx="2">
                  <c:v>493924.19</c:v>
                </c:pt>
                <c:pt idx="3">
                  <c:v>344173.27</c:v>
                </c:pt>
                <c:pt idx="4">
                  <c:v>439071.47</c:v>
                </c:pt>
                <c:pt idx="5">
                  <c:v>1184127.57</c:v>
                </c:pt>
                <c:pt idx="6">
                  <c:v>754324.56</c:v>
                </c:pt>
                <c:pt idx="7">
                  <c:v>405404.11</c:v>
                </c:pt>
                <c:pt idx="8">
                  <c:v>695600.5</c:v>
                </c:pt>
                <c:pt idx="9">
                  <c:v>284270.06</c:v>
                </c:pt>
                <c:pt idx="10">
                  <c:v>541132.81000000006</c:v>
                </c:pt>
                <c:pt idx="11">
                  <c:v>536617.46</c:v>
                </c:pt>
              </c:numCache>
            </c:numRef>
          </c:val>
          <c:extLst>
            <c:ext xmlns:c16="http://schemas.microsoft.com/office/drawing/2014/chart" uri="{C3380CC4-5D6E-409C-BE32-E72D297353CC}">
              <c16:uniqueId val="{00000000-0EF7-4B43-B0AE-006C759B1B56}"/>
            </c:ext>
          </c:extLst>
        </c:ser>
        <c:ser>
          <c:idx val="1"/>
          <c:order val="1"/>
          <c:tx>
            <c:strRef>
              <c:f>Multilinum!$C$200</c:f>
              <c:strCache>
                <c:ptCount val="1"/>
                <c:pt idx="0">
                  <c:v>Sum of Avg sales of all drug</c:v>
                </c:pt>
              </c:strCache>
            </c:strRef>
          </c:tx>
          <c:spPr>
            <a:solidFill>
              <a:schemeClr val="accent2"/>
            </a:solidFill>
            <a:ln>
              <a:noFill/>
            </a:ln>
            <a:effectLst/>
          </c:spPr>
          <c:invertIfNegative val="0"/>
          <c:cat>
            <c:strRef>
              <c:f>Multilinum!$A$201:$A$213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Multilinum!$C$201:$C$213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0EF7-4B43-B0AE-006C759B1B56}"/>
            </c:ext>
          </c:extLst>
        </c:ser>
        <c:dLbls>
          <c:showLegendKey val="0"/>
          <c:showVal val="0"/>
          <c:showCatName val="0"/>
          <c:showSerName val="0"/>
          <c:showPercent val="0"/>
          <c:showBubbleSize val="0"/>
        </c:dLbls>
        <c:gapWidth val="219"/>
        <c:overlap val="-27"/>
        <c:axId val="1405888831"/>
        <c:axId val="1458786335"/>
      </c:barChart>
      <c:catAx>
        <c:axId val="140588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86335"/>
        <c:crosses val="autoZero"/>
        <c:auto val="1"/>
        <c:lblAlgn val="ctr"/>
        <c:lblOffset val="100"/>
        <c:noMultiLvlLbl val="0"/>
      </c:catAx>
      <c:valAx>
        <c:axId val="145878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88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Copy.xlsx]Multilinum!PivotTable28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Multilinum!$C$100</c:f>
              <c:strCache>
                <c:ptCount val="1"/>
                <c:pt idx="0">
                  <c:v>Sum of All promo</c:v>
                </c:pt>
              </c:strCache>
            </c:strRef>
          </c:tx>
          <c:spPr>
            <a:solidFill>
              <a:schemeClr val="accent2"/>
            </a:solidFill>
            <a:ln>
              <a:noFill/>
            </a:ln>
            <a:effectLst/>
          </c:spPr>
          <c:invertIfNegative val="0"/>
          <c:cat>
            <c:strRef>
              <c:f>Multilinum!$A$101:$A$113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Multilinum!$C$101:$C$113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6FB0-4185-BE9A-D630B868AEB6}"/>
            </c:ext>
          </c:extLst>
        </c:ser>
        <c:dLbls>
          <c:showLegendKey val="0"/>
          <c:showVal val="0"/>
          <c:showCatName val="0"/>
          <c:showSerName val="0"/>
          <c:showPercent val="0"/>
          <c:showBubbleSize val="0"/>
        </c:dLbls>
        <c:gapWidth val="219"/>
        <c:axId val="1405878847"/>
        <c:axId val="1458778991"/>
      </c:barChart>
      <c:lineChart>
        <c:grouping val="standard"/>
        <c:varyColors val="0"/>
        <c:ser>
          <c:idx val="0"/>
          <c:order val="0"/>
          <c:tx>
            <c:strRef>
              <c:f>Multilinum!$B$100</c:f>
              <c:strCache>
                <c:ptCount val="1"/>
                <c:pt idx="0">
                  <c:v>Sum of Multilinum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Multilinum!$A$101:$A$113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Multilinum!$B$101:$B$113</c:f>
              <c:numCache>
                <c:formatCode>General</c:formatCode>
                <c:ptCount val="12"/>
                <c:pt idx="0">
                  <c:v>473696.49</c:v>
                </c:pt>
                <c:pt idx="1">
                  <c:v>475620.84</c:v>
                </c:pt>
                <c:pt idx="2">
                  <c:v>493924.19</c:v>
                </c:pt>
                <c:pt idx="3">
                  <c:v>344173.27</c:v>
                </c:pt>
                <c:pt idx="4">
                  <c:v>439071.47</c:v>
                </c:pt>
                <c:pt idx="5">
                  <c:v>1184127.57</c:v>
                </c:pt>
                <c:pt idx="6">
                  <c:v>754324.56</c:v>
                </c:pt>
                <c:pt idx="7">
                  <c:v>405404.11</c:v>
                </c:pt>
                <c:pt idx="8">
                  <c:v>695600.5</c:v>
                </c:pt>
                <c:pt idx="9">
                  <c:v>284270.06</c:v>
                </c:pt>
                <c:pt idx="10">
                  <c:v>541132.81000000006</c:v>
                </c:pt>
                <c:pt idx="11">
                  <c:v>536617.46</c:v>
                </c:pt>
              </c:numCache>
            </c:numRef>
          </c:val>
          <c:smooth val="0"/>
          <c:extLst>
            <c:ext xmlns:c16="http://schemas.microsoft.com/office/drawing/2014/chart" uri="{C3380CC4-5D6E-409C-BE32-E72D297353CC}">
              <c16:uniqueId val="{00000001-6FB0-4185-BE9A-D630B868AEB6}"/>
            </c:ext>
          </c:extLst>
        </c:ser>
        <c:dLbls>
          <c:showLegendKey val="0"/>
          <c:showVal val="0"/>
          <c:showCatName val="0"/>
          <c:showSerName val="0"/>
          <c:showPercent val="0"/>
          <c:showBubbleSize val="0"/>
        </c:dLbls>
        <c:marker val="1"/>
        <c:smooth val="0"/>
        <c:axId val="1405878431"/>
        <c:axId val="1458785903"/>
      </c:lineChart>
      <c:catAx>
        <c:axId val="140587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85903"/>
        <c:crosses val="autoZero"/>
        <c:auto val="1"/>
        <c:lblAlgn val="ctr"/>
        <c:lblOffset val="100"/>
        <c:noMultiLvlLbl val="0"/>
      </c:catAx>
      <c:valAx>
        <c:axId val="145878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784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58778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78847"/>
        <c:crosses val="max"/>
        <c:crossBetween val="between"/>
      </c:valAx>
      <c:catAx>
        <c:axId val="1405878847"/>
        <c:scaling>
          <c:orientation val="minMax"/>
        </c:scaling>
        <c:delete val="1"/>
        <c:axPos val="b"/>
        <c:numFmt formatCode="General" sourceLinked="1"/>
        <c:majorTickMark val="out"/>
        <c:minorTickMark val="none"/>
        <c:tickLblPos val="nextTo"/>
        <c:crossAx val="14587789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Copy.xlsx]Pentranil!PivotTable31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Pentranil!$B$200</c:f>
              <c:strCache>
                <c:ptCount val="1"/>
                <c:pt idx="0">
                  <c:v>Sum of Pentranil</c:v>
                </c:pt>
              </c:strCache>
            </c:strRef>
          </c:tx>
          <c:spPr>
            <a:solidFill>
              <a:schemeClr val="accent1"/>
            </a:solidFill>
            <a:ln>
              <a:noFill/>
            </a:ln>
            <a:effectLst/>
          </c:spPr>
          <c:invertIfNegative val="0"/>
          <c:cat>
            <c:strRef>
              <c:f>Pentranil!$A$201:$A$213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Pentranil!$B$201:$B$213</c:f>
              <c:numCache>
                <c:formatCode>General</c:formatCode>
                <c:ptCount val="12"/>
                <c:pt idx="0">
                  <c:v>202514</c:v>
                </c:pt>
                <c:pt idx="1">
                  <c:v>155468</c:v>
                </c:pt>
                <c:pt idx="2">
                  <c:v>307151</c:v>
                </c:pt>
                <c:pt idx="3">
                  <c:v>141211</c:v>
                </c:pt>
                <c:pt idx="4">
                  <c:v>153948</c:v>
                </c:pt>
                <c:pt idx="5">
                  <c:v>222663</c:v>
                </c:pt>
                <c:pt idx="6">
                  <c:v>170455</c:v>
                </c:pt>
                <c:pt idx="7">
                  <c:v>172264</c:v>
                </c:pt>
                <c:pt idx="8">
                  <c:v>178035</c:v>
                </c:pt>
                <c:pt idx="9">
                  <c:v>152178</c:v>
                </c:pt>
                <c:pt idx="10">
                  <c:v>206973</c:v>
                </c:pt>
                <c:pt idx="11">
                  <c:v>116967</c:v>
                </c:pt>
              </c:numCache>
            </c:numRef>
          </c:val>
          <c:extLst>
            <c:ext xmlns:c16="http://schemas.microsoft.com/office/drawing/2014/chart" uri="{C3380CC4-5D6E-409C-BE32-E72D297353CC}">
              <c16:uniqueId val="{00000000-4B31-484E-BDC0-9499F151A3AC}"/>
            </c:ext>
          </c:extLst>
        </c:ser>
        <c:ser>
          <c:idx val="1"/>
          <c:order val="1"/>
          <c:tx>
            <c:strRef>
              <c:f>Pentranil!$C$200</c:f>
              <c:strCache>
                <c:ptCount val="1"/>
                <c:pt idx="0">
                  <c:v>Sum of Avg sales of all drug</c:v>
                </c:pt>
              </c:strCache>
            </c:strRef>
          </c:tx>
          <c:spPr>
            <a:solidFill>
              <a:schemeClr val="accent2"/>
            </a:solidFill>
            <a:ln>
              <a:noFill/>
            </a:ln>
            <a:effectLst/>
          </c:spPr>
          <c:invertIfNegative val="0"/>
          <c:cat>
            <c:strRef>
              <c:f>Pentranil!$A$201:$A$213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Pentranil!$C$201:$C$213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4B31-484E-BDC0-9499F151A3AC}"/>
            </c:ext>
          </c:extLst>
        </c:ser>
        <c:dLbls>
          <c:showLegendKey val="0"/>
          <c:showVal val="0"/>
          <c:showCatName val="0"/>
          <c:showSerName val="0"/>
          <c:showPercent val="0"/>
          <c:showBubbleSize val="0"/>
        </c:dLbls>
        <c:gapWidth val="219"/>
        <c:overlap val="-27"/>
        <c:axId val="1405790239"/>
        <c:axId val="1457974127"/>
      </c:barChart>
      <c:catAx>
        <c:axId val="14057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74127"/>
        <c:crosses val="autoZero"/>
        <c:auto val="1"/>
        <c:lblAlgn val="ctr"/>
        <c:lblOffset val="100"/>
        <c:noMultiLvlLbl val="0"/>
      </c:catAx>
      <c:valAx>
        <c:axId val="145797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023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Copy.xlsx]Pentranil!PivotTable30</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Pentranil!$C$100</c:f>
              <c:strCache>
                <c:ptCount val="1"/>
                <c:pt idx="0">
                  <c:v>Sum of All promo</c:v>
                </c:pt>
              </c:strCache>
            </c:strRef>
          </c:tx>
          <c:spPr>
            <a:solidFill>
              <a:schemeClr val="accent2"/>
            </a:solidFill>
            <a:ln>
              <a:noFill/>
            </a:ln>
            <a:effectLst/>
          </c:spPr>
          <c:invertIfNegative val="0"/>
          <c:cat>
            <c:strRef>
              <c:f>Pentranil!$A$101:$A$113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Pentranil!$C$101:$C$113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DB63-4E31-9AB5-753920AEC8A2}"/>
            </c:ext>
          </c:extLst>
        </c:ser>
        <c:dLbls>
          <c:showLegendKey val="0"/>
          <c:showVal val="0"/>
          <c:showCatName val="0"/>
          <c:showSerName val="0"/>
          <c:showPercent val="0"/>
          <c:showBubbleSize val="0"/>
        </c:dLbls>
        <c:gapWidth val="219"/>
        <c:axId val="1405772351"/>
        <c:axId val="1457922287"/>
      </c:barChart>
      <c:lineChart>
        <c:grouping val="standard"/>
        <c:varyColors val="0"/>
        <c:ser>
          <c:idx val="0"/>
          <c:order val="0"/>
          <c:tx>
            <c:strRef>
              <c:f>Pentranil!$B$100</c:f>
              <c:strCache>
                <c:ptCount val="1"/>
                <c:pt idx="0">
                  <c:v>Sum of Pentranil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Pentranil!$A$101:$A$113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Pentranil!$B$101:$B$113</c:f>
              <c:numCache>
                <c:formatCode>General</c:formatCode>
                <c:ptCount val="12"/>
                <c:pt idx="0">
                  <c:v>202514</c:v>
                </c:pt>
                <c:pt idx="1">
                  <c:v>155468</c:v>
                </c:pt>
                <c:pt idx="2">
                  <c:v>307151</c:v>
                </c:pt>
                <c:pt idx="3">
                  <c:v>141211</c:v>
                </c:pt>
                <c:pt idx="4">
                  <c:v>153948</c:v>
                </c:pt>
                <c:pt idx="5">
                  <c:v>222663</c:v>
                </c:pt>
                <c:pt idx="6">
                  <c:v>170455</c:v>
                </c:pt>
                <c:pt idx="7">
                  <c:v>172264</c:v>
                </c:pt>
                <c:pt idx="8">
                  <c:v>178035</c:v>
                </c:pt>
                <c:pt idx="9">
                  <c:v>152178</c:v>
                </c:pt>
                <c:pt idx="10">
                  <c:v>206973</c:v>
                </c:pt>
                <c:pt idx="11">
                  <c:v>116967</c:v>
                </c:pt>
              </c:numCache>
            </c:numRef>
          </c:val>
          <c:smooth val="0"/>
          <c:extLst>
            <c:ext xmlns:c16="http://schemas.microsoft.com/office/drawing/2014/chart" uri="{C3380CC4-5D6E-409C-BE32-E72D297353CC}">
              <c16:uniqueId val="{00000001-DB63-4E31-9AB5-753920AEC8A2}"/>
            </c:ext>
          </c:extLst>
        </c:ser>
        <c:dLbls>
          <c:showLegendKey val="0"/>
          <c:showVal val="0"/>
          <c:showCatName val="0"/>
          <c:showSerName val="0"/>
          <c:showPercent val="0"/>
          <c:showBubbleSize val="0"/>
        </c:dLbls>
        <c:marker val="1"/>
        <c:smooth val="0"/>
        <c:axId val="1405792319"/>
        <c:axId val="1461580863"/>
      </c:lineChart>
      <c:catAx>
        <c:axId val="140579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80863"/>
        <c:crosses val="autoZero"/>
        <c:auto val="1"/>
        <c:lblAlgn val="ctr"/>
        <c:lblOffset val="100"/>
        <c:noMultiLvlLbl val="0"/>
      </c:catAx>
      <c:valAx>
        <c:axId val="146158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231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57922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2351"/>
        <c:crosses val="max"/>
        <c:crossBetween val="between"/>
      </c:valAx>
      <c:catAx>
        <c:axId val="1405772351"/>
        <c:scaling>
          <c:orientation val="minMax"/>
        </c:scaling>
        <c:delete val="1"/>
        <c:axPos val="b"/>
        <c:numFmt formatCode="General" sourceLinked="1"/>
        <c:majorTickMark val="out"/>
        <c:minorTickMark val="none"/>
        <c:tickLblPos val="nextTo"/>
        <c:crossAx val="1457922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Copy.xlsx]Afirudin!PivotTable33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Afirudin!$B$200</c:f>
              <c:strCache>
                <c:ptCount val="1"/>
                <c:pt idx="0">
                  <c:v>Sum of Afirudin</c:v>
                </c:pt>
              </c:strCache>
            </c:strRef>
          </c:tx>
          <c:spPr>
            <a:solidFill>
              <a:schemeClr val="accent1"/>
            </a:solidFill>
            <a:ln>
              <a:noFill/>
            </a:ln>
            <a:effectLst/>
          </c:spPr>
          <c:invertIfNegative val="0"/>
          <c:cat>
            <c:strRef>
              <c:f>Afirudin!$A$201:$A$213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Afirudin!$B$201:$B$213</c:f>
              <c:numCache>
                <c:formatCode>General</c:formatCode>
                <c:ptCount val="12"/>
                <c:pt idx="0">
                  <c:v>151883</c:v>
                </c:pt>
                <c:pt idx="1">
                  <c:v>109964</c:v>
                </c:pt>
                <c:pt idx="2">
                  <c:v>224132</c:v>
                </c:pt>
                <c:pt idx="3">
                  <c:v>96831</c:v>
                </c:pt>
                <c:pt idx="4">
                  <c:v>106582</c:v>
                </c:pt>
                <c:pt idx="5">
                  <c:v>108855</c:v>
                </c:pt>
                <c:pt idx="6">
                  <c:v>149149</c:v>
                </c:pt>
                <c:pt idx="7">
                  <c:v>137810</c:v>
                </c:pt>
                <c:pt idx="8">
                  <c:v>101048</c:v>
                </c:pt>
                <c:pt idx="9">
                  <c:v>81161</c:v>
                </c:pt>
                <c:pt idx="10">
                  <c:v>124187</c:v>
                </c:pt>
                <c:pt idx="11">
                  <c:v>75461</c:v>
                </c:pt>
              </c:numCache>
            </c:numRef>
          </c:val>
          <c:extLst>
            <c:ext xmlns:c16="http://schemas.microsoft.com/office/drawing/2014/chart" uri="{C3380CC4-5D6E-409C-BE32-E72D297353CC}">
              <c16:uniqueId val="{00000000-015C-443D-B77B-6B8542ABDD97}"/>
            </c:ext>
          </c:extLst>
        </c:ser>
        <c:ser>
          <c:idx val="1"/>
          <c:order val="1"/>
          <c:tx>
            <c:strRef>
              <c:f>Afirudin!$C$200</c:f>
              <c:strCache>
                <c:ptCount val="1"/>
                <c:pt idx="0">
                  <c:v>Sum of Avg sales of all drug</c:v>
                </c:pt>
              </c:strCache>
            </c:strRef>
          </c:tx>
          <c:spPr>
            <a:solidFill>
              <a:schemeClr val="accent2"/>
            </a:solidFill>
            <a:ln>
              <a:noFill/>
            </a:ln>
            <a:effectLst/>
          </c:spPr>
          <c:invertIfNegative val="0"/>
          <c:cat>
            <c:strRef>
              <c:f>Afirudin!$A$201:$A$213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Afirudin!$C$201:$C$213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015C-443D-B77B-6B8542ABDD97}"/>
            </c:ext>
          </c:extLst>
        </c:ser>
        <c:dLbls>
          <c:showLegendKey val="0"/>
          <c:showVal val="0"/>
          <c:showCatName val="0"/>
          <c:showSerName val="0"/>
          <c:showPercent val="0"/>
          <c:showBubbleSize val="0"/>
        </c:dLbls>
        <c:gapWidth val="219"/>
        <c:overlap val="-27"/>
        <c:axId val="1405818111"/>
        <c:axId val="1351817183"/>
      </c:barChart>
      <c:catAx>
        <c:axId val="140581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17183"/>
        <c:crosses val="autoZero"/>
        <c:auto val="1"/>
        <c:lblAlgn val="ctr"/>
        <c:lblOffset val="100"/>
        <c:noMultiLvlLbl val="0"/>
      </c:catAx>
      <c:valAx>
        <c:axId val="1351817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1811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Copy.xlsx]Adapazide!PivotTable6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a:t>
            </a:r>
            <a:r>
              <a:rPr lang="en-US" baseline="0"/>
              <a:t> Month</a:t>
            </a:r>
            <a:endParaRPr lang="en-US"/>
          </a:p>
        </c:rich>
      </c:tx>
      <c:layout>
        <c:manualLayout>
          <c:xMode val="edge"/>
          <c:yMode val="edge"/>
          <c:x val="0.41974554496477412"/>
          <c:y val="3.2646355975281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1"/>
          <c:order val="1"/>
          <c:tx>
            <c:strRef>
              <c:f>Adapazide!$C$100</c:f>
              <c:strCache>
                <c:ptCount val="1"/>
                <c:pt idx="0">
                  <c:v>Sum of All promo</c:v>
                </c:pt>
              </c:strCache>
            </c:strRef>
          </c:tx>
          <c:spPr>
            <a:solidFill>
              <a:schemeClr val="accent2"/>
            </a:solidFill>
            <a:ln>
              <a:noFill/>
            </a:ln>
            <a:effectLst/>
          </c:spPr>
          <c:invertIfNegative val="0"/>
          <c:cat>
            <c:strRef>
              <c:f>Adapazide!$A$101:$A$113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Adapazide!$C$101:$C$113</c:f>
              <c:numCache>
                <c:formatCode>General</c:formatCode>
                <c:ptCount val="12"/>
                <c:pt idx="0">
                  <c:v>2</c:v>
                </c:pt>
                <c:pt idx="1">
                  <c:v>0</c:v>
                </c:pt>
                <c:pt idx="2">
                  <c:v>2</c:v>
                </c:pt>
                <c:pt idx="3">
                  <c:v>2</c:v>
                </c:pt>
                <c:pt idx="4">
                  <c:v>1</c:v>
                </c:pt>
                <c:pt idx="5">
                  <c:v>3</c:v>
                </c:pt>
                <c:pt idx="6">
                  <c:v>1</c:v>
                </c:pt>
                <c:pt idx="7">
                  <c:v>1</c:v>
                </c:pt>
                <c:pt idx="8">
                  <c:v>1</c:v>
                </c:pt>
                <c:pt idx="9">
                  <c:v>0</c:v>
                </c:pt>
                <c:pt idx="10">
                  <c:v>0</c:v>
                </c:pt>
                <c:pt idx="11">
                  <c:v>2</c:v>
                </c:pt>
              </c:numCache>
            </c:numRef>
          </c:val>
          <c:extLst>
            <c:ext xmlns:c16="http://schemas.microsoft.com/office/drawing/2014/chart" uri="{C3380CC4-5D6E-409C-BE32-E72D297353CC}">
              <c16:uniqueId val="{00000001-512D-4C52-933C-C4ED28A00F79}"/>
            </c:ext>
          </c:extLst>
        </c:ser>
        <c:dLbls>
          <c:showLegendKey val="0"/>
          <c:showVal val="0"/>
          <c:showCatName val="0"/>
          <c:showSerName val="0"/>
          <c:showPercent val="0"/>
          <c:showBubbleSize val="0"/>
        </c:dLbls>
        <c:gapWidth val="219"/>
        <c:axId val="1414812879"/>
        <c:axId val="1458702207"/>
      </c:barChart>
      <c:lineChart>
        <c:grouping val="standard"/>
        <c:varyColors val="0"/>
        <c:ser>
          <c:idx val="0"/>
          <c:order val="0"/>
          <c:tx>
            <c:strRef>
              <c:f>Adapazide!$B$100</c:f>
              <c:strCache>
                <c:ptCount val="1"/>
                <c:pt idx="0">
                  <c:v>Sum of Adapazide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Adapazide!$A$101:$A$113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Adapazide!$B$101:$B$113</c:f>
              <c:numCache>
                <c:formatCode>General</c:formatCode>
                <c:ptCount val="12"/>
                <c:pt idx="0">
                  <c:v>1898772.08</c:v>
                </c:pt>
                <c:pt idx="1">
                  <c:v>1488955</c:v>
                </c:pt>
                <c:pt idx="2">
                  <c:v>2065419.18</c:v>
                </c:pt>
                <c:pt idx="3">
                  <c:v>2496823.91</c:v>
                </c:pt>
                <c:pt idx="4">
                  <c:v>1694320.49</c:v>
                </c:pt>
                <c:pt idx="5">
                  <c:v>1989445.95</c:v>
                </c:pt>
                <c:pt idx="6">
                  <c:v>1220945.68</c:v>
                </c:pt>
                <c:pt idx="7">
                  <c:v>1803198.61</c:v>
                </c:pt>
                <c:pt idx="8">
                  <c:v>1825294.53</c:v>
                </c:pt>
                <c:pt idx="9">
                  <c:v>2629530.8199999998</c:v>
                </c:pt>
                <c:pt idx="10">
                  <c:v>1296350.6200000001</c:v>
                </c:pt>
                <c:pt idx="11">
                  <c:v>1989715.23</c:v>
                </c:pt>
              </c:numCache>
            </c:numRef>
          </c:val>
          <c:smooth val="0"/>
          <c:extLst>
            <c:ext xmlns:c16="http://schemas.microsoft.com/office/drawing/2014/chart" uri="{C3380CC4-5D6E-409C-BE32-E72D297353CC}">
              <c16:uniqueId val="{00000000-512D-4C52-933C-C4ED28A00F79}"/>
            </c:ext>
          </c:extLst>
        </c:ser>
        <c:dLbls>
          <c:showLegendKey val="0"/>
          <c:showVal val="0"/>
          <c:showCatName val="0"/>
          <c:showSerName val="0"/>
          <c:showPercent val="0"/>
          <c:showBubbleSize val="0"/>
        </c:dLbls>
        <c:marker val="1"/>
        <c:smooth val="0"/>
        <c:axId val="1414796239"/>
        <c:axId val="1458713439"/>
      </c:lineChart>
      <c:catAx>
        <c:axId val="141479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13439"/>
        <c:crosses val="autoZero"/>
        <c:auto val="1"/>
        <c:lblAlgn val="ctr"/>
        <c:lblOffset val="100"/>
        <c:noMultiLvlLbl val="0"/>
      </c:catAx>
      <c:valAx>
        <c:axId val="145871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79623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587022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promotions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12879"/>
        <c:crosses val="max"/>
        <c:crossBetween val="between"/>
      </c:valAx>
      <c:catAx>
        <c:axId val="1414812879"/>
        <c:scaling>
          <c:orientation val="minMax"/>
        </c:scaling>
        <c:delete val="1"/>
        <c:axPos val="b"/>
        <c:numFmt formatCode="General" sourceLinked="1"/>
        <c:majorTickMark val="out"/>
        <c:minorTickMark val="none"/>
        <c:tickLblPos val="nextTo"/>
        <c:crossAx val="14587022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Copy.xlsx]Afirudin!PivotTable32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Afirudin!$C$100</c:f>
              <c:strCache>
                <c:ptCount val="1"/>
                <c:pt idx="0">
                  <c:v>Sum of All promo</c:v>
                </c:pt>
              </c:strCache>
            </c:strRef>
          </c:tx>
          <c:spPr>
            <a:solidFill>
              <a:schemeClr val="accent2"/>
            </a:solidFill>
            <a:ln>
              <a:noFill/>
            </a:ln>
            <a:effectLst/>
          </c:spPr>
          <c:invertIfNegative val="0"/>
          <c:cat>
            <c:strRef>
              <c:f>Afirudin!$A$101:$A$113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Afirudin!$C$101:$C$113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D6BE-4CD3-9967-E2FA2676B995}"/>
            </c:ext>
          </c:extLst>
        </c:ser>
        <c:dLbls>
          <c:showLegendKey val="0"/>
          <c:showVal val="0"/>
          <c:showCatName val="0"/>
          <c:showSerName val="0"/>
          <c:showPercent val="0"/>
          <c:showBubbleSize val="0"/>
        </c:dLbls>
        <c:gapWidth val="219"/>
        <c:axId val="1405817695"/>
        <c:axId val="1416042127"/>
      </c:barChart>
      <c:lineChart>
        <c:grouping val="standard"/>
        <c:varyColors val="0"/>
        <c:ser>
          <c:idx val="0"/>
          <c:order val="0"/>
          <c:tx>
            <c:strRef>
              <c:f>Afirudin!$B$100</c:f>
              <c:strCache>
                <c:ptCount val="1"/>
                <c:pt idx="0">
                  <c:v>Sum of Afirudin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Afirudin!$A$101:$A$113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Afirudin!$B$101:$B$113</c:f>
              <c:numCache>
                <c:formatCode>General</c:formatCode>
                <c:ptCount val="12"/>
                <c:pt idx="0">
                  <c:v>151883</c:v>
                </c:pt>
                <c:pt idx="1">
                  <c:v>109964</c:v>
                </c:pt>
                <c:pt idx="2">
                  <c:v>224132</c:v>
                </c:pt>
                <c:pt idx="3">
                  <c:v>96831</c:v>
                </c:pt>
                <c:pt idx="4">
                  <c:v>106582</c:v>
                </c:pt>
                <c:pt idx="5">
                  <c:v>108855</c:v>
                </c:pt>
                <c:pt idx="6">
                  <c:v>149149</c:v>
                </c:pt>
                <c:pt idx="7">
                  <c:v>137810</c:v>
                </c:pt>
                <c:pt idx="8">
                  <c:v>101048</c:v>
                </c:pt>
                <c:pt idx="9">
                  <c:v>81161</c:v>
                </c:pt>
                <c:pt idx="10">
                  <c:v>124187</c:v>
                </c:pt>
                <c:pt idx="11">
                  <c:v>75461</c:v>
                </c:pt>
              </c:numCache>
            </c:numRef>
          </c:val>
          <c:smooth val="0"/>
          <c:extLst>
            <c:ext xmlns:c16="http://schemas.microsoft.com/office/drawing/2014/chart" uri="{C3380CC4-5D6E-409C-BE32-E72D297353CC}">
              <c16:uniqueId val="{00000001-D6BE-4CD3-9967-E2FA2676B995}"/>
            </c:ext>
          </c:extLst>
        </c:ser>
        <c:dLbls>
          <c:showLegendKey val="0"/>
          <c:showVal val="0"/>
          <c:showCatName val="0"/>
          <c:showSerName val="0"/>
          <c:showPercent val="0"/>
          <c:showBubbleSize val="0"/>
        </c:dLbls>
        <c:marker val="1"/>
        <c:smooth val="0"/>
        <c:axId val="1405800223"/>
        <c:axId val="1416037807"/>
      </c:lineChart>
      <c:catAx>
        <c:axId val="140580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037807"/>
        <c:crosses val="autoZero"/>
        <c:auto val="1"/>
        <c:lblAlgn val="ctr"/>
        <c:lblOffset val="100"/>
        <c:noMultiLvlLbl val="0"/>
      </c:catAx>
      <c:valAx>
        <c:axId val="1416037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0022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160421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17695"/>
        <c:crosses val="max"/>
        <c:crossBetween val="between"/>
      </c:valAx>
      <c:catAx>
        <c:axId val="1405817695"/>
        <c:scaling>
          <c:orientation val="minMax"/>
        </c:scaling>
        <c:delete val="1"/>
        <c:axPos val="b"/>
        <c:numFmt formatCode="General" sourceLinked="1"/>
        <c:majorTickMark val="out"/>
        <c:minorTickMark val="none"/>
        <c:tickLblPos val="nextTo"/>
        <c:crossAx val="14160421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Copy.xlsx]Tetapril!PivotTable35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Tetapril!$B$200</c:f>
              <c:strCache>
                <c:ptCount val="1"/>
                <c:pt idx="0">
                  <c:v>Sum of Tetapril</c:v>
                </c:pt>
              </c:strCache>
            </c:strRef>
          </c:tx>
          <c:spPr>
            <a:solidFill>
              <a:schemeClr val="accent1"/>
            </a:solidFill>
            <a:ln>
              <a:noFill/>
            </a:ln>
            <a:effectLst/>
          </c:spPr>
          <c:invertIfNegative val="0"/>
          <c:cat>
            <c:strRef>
              <c:f>Tetapril!$A$201:$A$213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Tetapril!$B$201:$B$213</c:f>
              <c:numCache>
                <c:formatCode>General</c:formatCode>
                <c:ptCount val="12"/>
                <c:pt idx="0">
                  <c:v>86067</c:v>
                </c:pt>
                <c:pt idx="1">
                  <c:v>83421</c:v>
                </c:pt>
                <c:pt idx="2">
                  <c:v>149423</c:v>
                </c:pt>
                <c:pt idx="3">
                  <c:v>60521</c:v>
                </c:pt>
                <c:pt idx="4">
                  <c:v>86843</c:v>
                </c:pt>
                <c:pt idx="5">
                  <c:v>113805</c:v>
                </c:pt>
                <c:pt idx="6">
                  <c:v>95880</c:v>
                </c:pt>
                <c:pt idx="7">
                  <c:v>120584</c:v>
                </c:pt>
                <c:pt idx="8">
                  <c:v>101048</c:v>
                </c:pt>
                <c:pt idx="9">
                  <c:v>57490</c:v>
                </c:pt>
                <c:pt idx="10">
                  <c:v>103485</c:v>
                </c:pt>
                <c:pt idx="11">
                  <c:v>71691</c:v>
                </c:pt>
              </c:numCache>
            </c:numRef>
          </c:val>
          <c:extLst>
            <c:ext xmlns:c16="http://schemas.microsoft.com/office/drawing/2014/chart" uri="{C3380CC4-5D6E-409C-BE32-E72D297353CC}">
              <c16:uniqueId val="{00000000-F1D5-4180-B1C6-BEE1811B40BC}"/>
            </c:ext>
          </c:extLst>
        </c:ser>
        <c:ser>
          <c:idx val="1"/>
          <c:order val="1"/>
          <c:tx>
            <c:strRef>
              <c:f>Tetapril!$C$200</c:f>
              <c:strCache>
                <c:ptCount val="1"/>
                <c:pt idx="0">
                  <c:v>Sum of Avg sales of all drug</c:v>
                </c:pt>
              </c:strCache>
            </c:strRef>
          </c:tx>
          <c:spPr>
            <a:solidFill>
              <a:schemeClr val="accent2"/>
            </a:solidFill>
            <a:ln>
              <a:noFill/>
            </a:ln>
            <a:effectLst/>
          </c:spPr>
          <c:invertIfNegative val="0"/>
          <c:cat>
            <c:strRef>
              <c:f>Tetapril!$A$201:$A$213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Tetapril!$C$201:$C$213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F1D5-4180-B1C6-BEE1811B40BC}"/>
            </c:ext>
          </c:extLst>
        </c:ser>
        <c:dLbls>
          <c:showLegendKey val="0"/>
          <c:showVal val="0"/>
          <c:showCatName val="0"/>
          <c:showSerName val="0"/>
          <c:showPercent val="0"/>
          <c:showBubbleSize val="0"/>
        </c:dLbls>
        <c:gapWidth val="219"/>
        <c:overlap val="-27"/>
        <c:axId val="1475874063"/>
        <c:axId val="1408638767"/>
      </c:barChart>
      <c:catAx>
        <c:axId val="14758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38767"/>
        <c:crosses val="autoZero"/>
        <c:auto val="1"/>
        <c:lblAlgn val="ctr"/>
        <c:lblOffset val="100"/>
        <c:noMultiLvlLbl val="0"/>
      </c:catAx>
      <c:valAx>
        <c:axId val="140863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740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Copy.xlsx]Tetapril!PivotTable34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Tetapril!$C$100</c:f>
              <c:strCache>
                <c:ptCount val="1"/>
                <c:pt idx="0">
                  <c:v>Sum of All promo</c:v>
                </c:pt>
              </c:strCache>
            </c:strRef>
          </c:tx>
          <c:spPr>
            <a:solidFill>
              <a:schemeClr val="accent2"/>
            </a:solidFill>
            <a:ln>
              <a:noFill/>
            </a:ln>
            <a:effectLst/>
          </c:spPr>
          <c:invertIfNegative val="0"/>
          <c:cat>
            <c:strRef>
              <c:f>Tetapril!$A$101:$A$113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Tetapril!$C$101:$C$113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0002-4444-9DA8-A67E43C72E64}"/>
            </c:ext>
          </c:extLst>
        </c:ser>
        <c:dLbls>
          <c:showLegendKey val="0"/>
          <c:showVal val="0"/>
          <c:showCatName val="0"/>
          <c:showSerName val="0"/>
          <c:showPercent val="0"/>
          <c:showBubbleSize val="0"/>
        </c:dLbls>
        <c:gapWidth val="219"/>
        <c:axId val="1405868863"/>
        <c:axId val="1476928543"/>
      </c:barChart>
      <c:lineChart>
        <c:grouping val="standard"/>
        <c:varyColors val="0"/>
        <c:ser>
          <c:idx val="0"/>
          <c:order val="0"/>
          <c:tx>
            <c:strRef>
              <c:f>Tetapril!$B$100</c:f>
              <c:strCache>
                <c:ptCount val="1"/>
                <c:pt idx="0">
                  <c:v>Sum of Tetapril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Tetapril!$A$101:$A$113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Tetapril!$B$101:$B$113</c:f>
              <c:numCache>
                <c:formatCode>General</c:formatCode>
                <c:ptCount val="12"/>
                <c:pt idx="0">
                  <c:v>86067</c:v>
                </c:pt>
                <c:pt idx="1">
                  <c:v>83421</c:v>
                </c:pt>
                <c:pt idx="2">
                  <c:v>149423</c:v>
                </c:pt>
                <c:pt idx="3">
                  <c:v>60521</c:v>
                </c:pt>
                <c:pt idx="4">
                  <c:v>86843</c:v>
                </c:pt>
                <c:pt idx="5">
                  <c:v>113805</c:v>
                </c:pt>
                <c:pt idx="6">
                  <c:v>95880</c:v>
                </c:pt>
                <c:pt idx="7">
                  <c:v>120584</c:v>
                </c:pt>
                <c:pt idx="8">
                  <c:v>101048</c:v>
                </c:pt>
                <c:pt idx="9">
                  <c:v>57490</c:v>
                </c:pt>
                <c:pt idx="10">
                  <c:v>103485</c:v>
                </c:pt>
                <c:pt idx="11">
                  <c:v>71691</c:v>
                </c:pt>
              </c:numCache>
            </c:numRef>
          </c:val>
          <c:smooth val="0"/>
          <c:extLst>
            <c:ext xmlns:c16="http://schemas.microsoft.com/office/drawing/2014/chart" uri="{C3380CC4-5D6E-409C-BE32-E72D297353CC}">
              <c16:uniqueId val="{00000001-0002-4444-9DA8-A67E43C72E64}"/>
            </c:ext>
          </c:extLst>
        </c:ser>
        <c:dLbls>
          <c:showLegendKey val="0"/>
          <c:showVal val="0"/>
          <c:showCatName val="0"/>
          <c:showSerName val="0"/>
          <c:showPercent val="0"/>
          <c:showBubbleSize val="0"/>
        </c:dLbls>
        <c:marker val="1"/>
        <c:smooth val="0"/>
        <c:axId val="1475852847"/>
        <c:axId val="1476924223"/>
      </c:lineChart>
      <c:catAx>
        <c:axId val="14758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24223"/>
        <c:crosses val="autoZero"/>
        <c:auto val="1"/>
        <c:lblAlgn val="ctr"/>
        <c:lblOffset val="100"/>
        <c:noMultiLvlLbl val="0"/>
      </c:catAx>
      <c:valAx>
        <c:axId val="147692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5284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769285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68863"/>
        <c:crosses val="max"/>
        <c:crossBetween val="between"/>
      </c:valAx>
      <c:catAx>
        <c:axId val="1405868863"/>
        <c:scaling>
          <c:orientation val="minMax"/>
        </c:scaling>
        <c:delete val="1"/>
        <c:axPos val="b"/>
        <c:numFmt formatCode="General" sourceLinked="1"/>
        <c:majorTickMark val="out"/>
        <c:minorTickMark val="none"/>
        <c:tickLblPos val="nextTo"/>
        <c:crossAx val="14769285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Copy.xlsx]Oxozone!PivotTable37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Oxozone!$B$200</c:f>
              <c:strCache>
                <c:ptCount val="1"/>
                <c:pt idx="0">
                  <c:v>Sum of Oxozone</c:v>
                </c:pt>
              </c:strCache>
            </c:strRef>
          </c:tx>
          <c:spPr>
            <a:solidFill>
              <a:schemeClr val="accent1"/>
            </a:solidFill>
            <a:ln>
              <a:noFill/>
            </a:ln>
            <a:effectLst/>
          </c:spPr>
          <c:invertIfNegative val="0"/>
          <c:cat>
            <c:strRef>
              <c:f>Oxozone!$A$201:$A$213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Oxozone!$B$201:$B$213</c:f>
              <c:numCache>
                <c:formatCode>General</c:formatCode>
                <c:ptCount val="12"/>
                <c:pt idx="0">
                  <c:v>81004</c:v>
                </c:pt>
                <c:pt idx="1">
                  <c:v>72048</c:v>
                </c:pt>
                <c:pt idx="2">
                  <c:v>174329</c:v>
                </c:pt>
                <c:pt idx="3">
                  <c:v>60521</c:v>
                </c:pt>
                <c:pt idx="4">
                  <c:v>59210</c:v>
                </c:pt>
                <c:pt idx="5">
                  <c:v>118750</c:v>
                </c:pt>
                <c:pt idx="6">
                  <c:v>122515</c:v>
                </c:pt>
                <c:pt idx="7">
                  <c:v>97616</c:v>
                </c:pt>
                <c:pt idx="8">
                  <c:v>105855</c:v>
                </c:pt>
                <c:pt idx="9">
                  <c:v>54110</c:v>
                </c:pt>
                <c:pt idx="10">
                  <c:v>108664</c:v>
                </c:pt>
                <c:pt idx="11">
                  <c:v>60370</c:v>
                </c:pt>
              </c:numCache>
            </c:numRef>
          </c:val>
          <c:extLst>
            <c:ext xmlns:c16="http://schemas.microsoft.com/office/drawing/2014/chart" uri="{C3380CC4-5D6E-409C-BE32-E72D297353CC}">
              <c16:uniqueId val="{00000000-560D-4A5C-BC1F-3861844D2DF4}"/>
            </c:ext>
          </c:extLst>
        </c:ser>
        <c:ser>
          <c:idx val="1"/>
          <c:order val="1"/>
          <c:tx>
            <c:strRef>
              <c:f>Oxozone!$C$200</c:f>
              <c:strCache>
                <c:ptCount val="1"/>
                <c:pt idx="0">
                  <c:v>Sum of Avg sales of all drug</c:v>
                </c:pt>
              </c:strCache>
            </c:strRef>
          </c:tx>
          <c:spPr>
            <a:solidFill>
              <a:schemeClr val="accent2"/>
            </a:solidFill>
            <a:ln>
              <a:noFill/>
            </a:ln>
            <a:effectLst/>
          </c:spPr>
          <c:invertIfNegative val="0"/>
          <c:cat>
            <c:strRef>
              <c:f>Oxozone!$A$201:$A$213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Oxozone!$C$201:$C$213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560D-4A5C-BC1F-3861844D2DF4}"/>
            </c:ext>
          </c:extLst>
        </c:ser>
        <c:dLbls>
          <c:showLegendKey val="0"/>
          <c:showVal val="0"/>
          <c:showCatName val="0"/>
          <c:showSerName val="0"/>
          <c:showPercent val="0"/>
          <c:showBubbleSize val="0"/>
        </c:dLbls>
        <c:gapWidth val="219"/>
        <c:overlap val="-27"/>
        <c:axId val="1484319359"/>
        <c:axId val="1477013215"/>
      </c:barChart>
      <c:catAx>
        <c:axId val="148431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13215"/>
        <c:crosses val="autoZero"/>
        <c:auto val="1"/>
        <c:lblAlgn val="ctr"/>
        <c:lblOffset val="100"/>
        <c:noMultiLvlLbl val="0"/>
      </c:catAx>
      <c:valAx>
        <c:axId val="147701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193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Copy.xlsx]Oxozone!PivotTable36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Oxozone!$C$100</c:f>
              <c:strCache>
                <c:ptCount val="1"/>
                <c:pt idx="0">
                  <c:v>Sum of All promo</c:v>
                </c:pt>
              </c:strCache>
            </c:strRef>
          </c:tx>
          <c:spPr>
            <a:solidFill>
              <a:schemeClr val="accent2"/>
            </a:solidFill>
            <a:ln>
              <a:noFill/>
            </a:ln>
            <a:effectLst/>
          </c:spPr>
          <c:invertIfNegative val="0"/>
          <c:cat>
            <c:strRef>
              <c:f>Oxozone!$A$101:$A$113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Oxozone!$C$101:$C$113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B2E1-4A52-A771-CD25FBBC2023}"/>
            </c:ext>
          </c:extLst>
        </c:ser>
        <c:dLbls>
          <c:showLegendKey val="0"/>
          <c:showVal val="0"/>
          <c:showCatName val="0"/>
          <c:showSerName val="0"/>
          <c:showPercent val="0"/>
          <c:showBubbleSize val="0"/>
        </c:dLbls>
        <c:gapWidth val="219"/>
        <c:axId val="1465309503"/>
        <c:axId val="1476958783"/>
      </c:barChart>
      <c:lineChart>
        <c:grouping val="standard"/>
        <c:varyColors val="0"/>
        <c:ser>
          <c:idx val="0"/>
          <c:order val="0"/>
          <c:tx>
            <c:strRef>
              <c:f>Oxozone!$B$100</c:f>
              <c:strCache>
                <c:ptCount val="1"/>
                <c:pt idx="0">
                  <c:v>Sum of Oxozone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Oxozone!$A$101:$A$113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Oxozone!$B$101:$B$113</c:f>
              <c:numCache>
                <c:formatCode>General</c:formatCode>
                <c:ptCount val="12"/>
                <c:pt idx="0">
                  <c:v>81004</c:v>
                </c:pt>
                <c:pt idx="1">
                  <c:v>72048</c:v>
                </c:pt>
                <c:pt idx="2">
                  <c:v>174329</c:v>
                </c:pt>
                <c:pt idx="3">
                  <c:v>60521</c:v>
                </c:pt>
                <c:pt idx="4">
                  <c:v>59210</c:v>
                </c:pt>
                <c:pt idx="5">
                  <c:v>118750</c:v>
                </c:pt>
                <c:pt idx="6">
                  <c:v>122515</c:v>
                </c:pt>
                <c:pt idx="7">
                  <c:v>97616</c:v>
                </c:pt>
                <c:pt idx="8">
                  <c:v>105855</c:v>
                </c:pt>
                <c:pt idx="9">
                  <c:v>54110</c:v>
                </c:pt>
                <c:pt idx="10">
                  <c:v>108664</c:v>
                </c:pt>
                <c:pt idx="11">
                  <c:v>60370</c:v>
                </c:pt>
              </c:numCache>
            </c:numRef>
          </c:val>
          <c:smooth val="0"/>
          <c:extLst>
            <c:ext xmlns:c16="http://schemas.microsoft.com/office/drawing/2014/chart" uri="{C3380CC4-5D6E-409C-BE32-E72D297353CC}">
              <c16:uniqueId val="{00000001-B2E1-4A52-A771-CD25FBBC2023}"/>
            </c:ext>
          </c:extLst>
        </c:ser>
        <c:dLbls>
          <c:showLegendKey val="0"/>
          <c:showVal val="0"/>
          <c:showCatName val="0"/>
          <c:showSerName val="0"/>
          <c:showPercent val="0"/>
          <c:showBubbleSize val="0"/>
        </c:dLbls>
        <c:marker val="1"/>
        <c:smooth val="0"/>
        <c:axId val="1139534863"/>
        <c:axId val="1476954895"/>
      </c:lineChart>
      <c:catAx>
        <c:axId val="113953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54895"/>
        <c:crosses val="autoZero"/>
        <c:auto val="1"/>
        <c:lblAlgn val="ctr"/>
        <c:lblOffset val="100"/>
        <c:noMultiLvlLbl val="0"/>
      </c:catAx>
      <c:valAx>
        <c:axId val="1476954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348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769587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09503"/>
        <c:crosses val="max"/>
        <c:crossBetween val="between"/>
      </c:valAx>
      <c:catAx>
        <c:axId val="1465309503"/>
        <c:scaling>
          <c:orientation val="minMax"/>
        </c:scaling>
        <c:delete val="1"/>
        <c:axPos val="b"/>
        <c:numFmt formatCode="General" sourceLinked="1"/>
        <c:majorTickMark val="out"/>
        <c:minorTickMark val="none"/>
        <c:tickLblPos val="nextTo"/>
        <c:crossAx val="14769587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Copy.xlsx]Adapazide!PivotTable7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Adapazide!$B$200</c:f>
              <c:strCache>
                <c:ptCount val="1"/>
                <c:pt idx="0">
                  <c:v>Sum of Adapazide</c:v>
                </c:pt>
              </c:strCache>
            </c:strRef>
          </c:tx>
          <c:spPr>
            <a:solidFill>
              <a:schemeClr val="accent1"/>
            </a:solidFill>
            <a:ln>
              <a:noFill/>
            </a:ln>
            <a:effectLst/>
          </c:spPr>
          <c:invertIfNegative val="0"/>
          <c:cat>
            <c:strRef>
              <c:f>Adapazide!$A$201:$A$213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Adapazide!$B$201:$B$213</c:f>
              <c:numCache>
                <c:formatCode>General</c:formatCode>
                <c:ptCount val="12"/>
                <c:pt idx="0">
                  <c:v>1898772.08</c:v>
                </c:pt>
                <c:pt idx="1">
                  <c:v>1488955</c:v>
                </c:pt>
                <c:pt idx="2">
                  <c:v>2065419.18</c:v>
                </c:pt>
                <c:pt idx="3">
                  <c:v>2496823.91</c:v>
                </c:pt>
                <c:pt idx="4">
                  <c:v>1694320.49</c:v>
                </c:pt>
                <c:pt idx="5">
                  <c:v>1989445.95</c:v>
                </c:pt>
                <c:pt idx="6">
                  <c:v>1220945.68</c:v>
                </c:pt>
                <c:pt idx="7">
                  <c:v>1803198.61</c:v>
                </c:pt>
                <c:pt idx="8">
                  <c:v>1825294.53</c:v>
                </c:pt>
                <c:pt idx="9">
                  <c:v>2629530.8199999998</c:v>
                </c:pt>
                <c:pt idx="10">
                  <c:v>1296350.6200000001</c:v>
                </c:pt>
                <c:pt idx="11">
                  <c:v>1989715.23</c:v>
                </c:pt>
              </c:numCache>
            </c:numRef>
          </c:val>
          <c:extLst>
            <c:ext xmlns:c16="http://schemas.microsoft.com/office/drawing/2014/chart" uri="{C3380CC4-5D6E-409C-BE32-E72D297353CC}">
              <c16:uniqueId val="{00000000-92BF-4ECF-BA75-B699AB663C24}"/>
            </c:ext>
          </c:extLst>
        </c:ser>
        <c:ser>
          <c:idx val="1"/>
          <c:order val="1"/>
          <c:tx>
            <c:strRef>
              <c:f>Adapazide!$C$200</c:f>
              <c:strCache>
                <c:ptCount val="1"/>
                <c:pt idx="0">
                  <c:v>Sum of Avg sales of all drug</c:v>
                </c:pt>
              </c:strCache>
            </c:strRef>
          </c:tx>
          <c:spPr>
            <a:solidFill>
              <a:schemeClr val="accent2"/>
            </a:solidFill>
            <a:ln>
              <a:noFill/>
            </a:ln>
            <a:effectLst/>
          </c:spPr>
          <c:invertIfNegative val="0"/>
          <c:cat>
            <c:strRef>
              <c:f>Adapazide!$A$201:$A$213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Adapazide!$C$201:$C$213</c:f>
              <c:numCache>
                <c:formatCode>General</c:formatCode>
                <c:ptCount val="12"/>
                <c:pt idx="0">
                  <c:v>799421.57437500008</c:v>
                </c:pt>
                <c:pt idx="1">
                  <c:v>565001.03187499999</c:v>
                </c:pt>
                <c:pt idx="2">
                  <c:v>803297.0625</c:v>
                </c:pt>
                <c:pt idx="3">
                  <c:v>803787.47750000004</c:v>
                </c:pt>
                <c:pt idx="4">
                  <c:v>704451.95</c:v>
                </c:pt>
                <c:pt idx="5">
                  <c:v>1090586.1737499998</c:v>
                </c:pt>
                <c:pt idx="6">
                  <c:v>536405.28687499987</c:v>
                </c:pt>
                <c:pt idx="7">
                  <c:v>685984.13374999992</c:v>
                </c:pt>
                <c:pt idx="8">
                  <c:v>882228.08187500003</c:v>
                </c:pt>
                <c:pt idx="9">
                  <c:v>888332.86937499989</c:v>
                </c:pt>
                <c:pt idx="10">
                  <c:v>689851.1712499999</c:v>
                </c:pt>
                <c:pt idx="11">
                  <c:v>872909.88312500005</c:v>
                </c:pt>
              </c:numCache>
            </c:numRef>
          </c:val>
          <c:extLst>
            <c:ext xmlns:c16="http://schemas.microsoft.com/office/drawing/2014/chart" uri="{C3380CC4-5D6E-409C-BE32-E72D297353CC}">
              <c16:uniqueId val="{00000001-92BF-4ECF-BA75-B699AB663C24}"/>
            </c:ext>
          </c:extLst>
        </c:ser>
        <c:dLbls>
          <c:showLegendKey val="0"/>
          <c:showVal val="0"/>
          <c:showCatName val="0"/>
          <c:showSerName val="0"/>
          <c:showPercent val="0"/>
          <c:showBubbleSize val="0"/>
        </c:dLbls>
        <c:gapWidth val="219"/>
        <c:overlap val="-27"/>
        <c:axId val="1414807055"/>
        <c:axId val="1413001391"/>
      </c:barChart>
      <c:catAx>
        <c:axId val="141480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001391"/>
        <c:crosses val="autoZero"/>
        <c:auto val="1"/>
        <c:lblAlgn val="ctr"/>
        <c:lblOffset val="100"/>
        <c:noMultiLvlLbl val="0"/>
      </c:catAx>
      <c:valAx>
        <c:axId val="1413001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0705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Copy.xlsx]Lansoprofen!PivotTable9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Lansoprofen!$B$200</c:f>
              <c:strCache>
                <c:ptCount val="1"/>
                <c:pt idx="0">
                  <c:v>Sum of Lansoprofen</c:v>
                </c:pt>
              </c:strCache>
            </c:strRef>
          </c:tx>
          <c:spPr>
            <a:solidFill>
              <a:schemeClr val="accent1"/>
            </a:solidFill>
            <a:ln>
              <a:noFill/>
            </a:ln>
            <a:effectLst/>
          </c:spPr>
          <c:invertIfNegative val="0"/>
          <c:cat>
            <c:strRef>
              <c:f>Lansoprofen!$A$201:$A$213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Lansoprofen!$B$201:$B$213</c:f>
              <c:numCache>
                <c:formatCode>General</c:formatCode>
                <c:ptCount val="12"/>
                <c:pt idx="0">
                  <c:v>1151751.6200000001</c:v>
                </c:pt>
                <c:pt idx="1">
                  <c:v>2065703.69</c:v>
                </c:pt>
                <c:pt idx="2">
                  <c:v>2158636.2599999998</c:v>
                </c:pt>
                <c:pt idx="3">
                  <c:v>1861038.79</c:v>
                </c:pt>
                <c:pt idx="4">
                  <c:v>1040842.11</c:v>
                </c:pt>
                <c:pt idx="5">
                  <c:v>1471266.49</c:v>
                </c:pt>
                <c:pt idx="6">
                  <c:v>784451.51</c:v>
                </c:pt>
                <c:pt idx="7">
                  <c:v>1130130.58</c:v>
                </c:pt>
                <c:pt idx="8">
                  <c:v>1214109.1200000001</c:v>
                </c:pt>
                <c:pt idx="9">
                  <c:v>1124278.6599999999</c:v>
                </c:pt>
                <c:pt idx="10">
                  <c:v>1341566.67</c:v>
                </c:pt>
                <c:pt idx="11">
                  <c:v>1091142.6399999999</c:v>
                </c:pt>
              </c:numCache>
            </c:numRef>
          </c:val>
          <c:extLst>
            <c:ext xmlns:c16="http://schemas.microsoft.com/office/drawing/2014/chart" uri="{C3380CC4-5D6E-409C-BE32-E72D297353CC}">
              <c16:uniqueId val="{00000000-6A96-4B56-A43E-AD0FDE6EAB2D}"/>
            </c:ext>
          </c:extLst>
        </c:ser>
        <c:ser>
          <c:idx val="1"/>
          <c:order val="1"/>
          <c:tx>
            <c:strRef>
              <c:f>Lansoprofen!$C$200</c:f>
              <c:strCache>
                <c:ptCount val="1"/>
                <c:pt idx="0">
                  <c:v>Sum of Avg sales of all drug</c:v>
                </c:pt>
              </c:strCache>
            </c:strRef>
          </c:tx>
          <c:spPr>
            <a:solidFill>
              <a:schemeClr val="accent2"/>
            </a:solidFill>
            <a:ln>
              <a:noFill/>
            </a:ln>
            <a:effectLst/>
          </c:spPr>
          <c:invertIfNegative val="0"/>
          <c:cat>
            <c:strRef>
              <c:f>Lansoprofen!$A$201:$A$213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Lansoprofen!$C$201:$C$213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6A96-4B56-A43E-AD0FDE6EAB2D}"/>
            </c:ext>
          </c:extLst>
        </c:ser>
        <c:dLbls>
          <c:showLegendKey val="0"/>
          <c:showVal val="0"/>
          <c:showCatName val="0"/>
          <c:showSerName val="0"/>
          <c:showPercent val="0"/>
          <c:showBubbleSize val="0"/>
        </c:dLbls>
        <c:gapWidth val="219"/>
        <c:overlap val="-27"/>
        <c:axId val="1349022351"/>
        <c:axId val="995535279"/>
      </c:barChart>
      <c:catAx>
        <c:axId val="13490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35279"/>
        <c:crosses val="autoZero"/>
        <c:auto val="1"/>
        <c:lblAlgn val="ctr"/>
        <c:lblOffset val="100"/>
        <c:noMultiLvlLbl val="0"/>
      </c:catAx>
      <c:valAx>
        <c:axId val="99553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2235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Copy.xlsx]Lansoprofen!PivotTable8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Lansoprofen!$C$100</c:f>
              <c:strCache>
                <c:ptCount val="1"/>
                <c:pt idx="0">
                  <c:v>Sum of All promo</c:v>
                </c:pt>
              </c:strCache>
            </c:strRef>
          </c:tx>
          <c:spPr>
            <a:solidFill>
              <a:schemeClr val="accent2"/>
            </a:solidFill>
            <a:ln>
              <a:noFill/>
            </a:ln>
            <a:effectLst/>
          </c:spPr>
          <c:invertIfNegative val="0"/>
          <c:cat>
            <c:strRef>
              <c:f>Lansoprofen!$A$101:$A$113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Lansoprofen!$C$101:$C$113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99A3-460B-B376-2A1D30C4125A}"/>
            </c:ext>
          </c:extLst>
        </c:ser>
        <c:dLbls>
          <c:showLegendKey val="0"/>
          <c:showVal val="0"/>
          <c:showCatName val="0"/>
          <c:showSerName val="0"/>
          <c:showPercent val="0"/>
          <c:showBubbleSize val="0"/>
        </c:dLbls>
        <c:gapWidth val="219"/>
        <c:axId val="1057645663"/>
        <c:axId val="1458723807"/>
      </c:barChart>
      <c:lineChart>
        <c:grouping val="standard"/>
        <c:varyColors val="0"/>
        <c:ser>
          <c:idx val="0"/>
          <c:order val="0"/>
          <c:tx>
            <c:strRef>
              <c:f>Lansoprofen!$B$100</c:f>
              <c:strCache>
                <c:ptCount val="1"/>
                <c:pt idx="0">
                  <c:v>Sum of Lansoprofen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Lansoprofen!$A$101:$A$113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Lansoprofen!$B$101:$B$113</c:f>
              <c:numCache>
                <c:formatCode>General</c:formatCode>
                <c:ptCount val="12"/>
                <c:pt idx="0">
                  <c:v>1151751.6200000001</c:v>
                </c:pt>
                <c:pt idx="1">
                  <c:v>2065703.69</c:v>
                </c:pt>
                <c:pt idx="2">
                  <c:v>2158636.2599999998</c:v>
                </c:pt>
                <c:pt idx="3">
                  <c:v>1861038.79</c:v>
                </c:pt>
                <c:pt idx="4">
                  <c:v>1040842.11</c:v>
                </c:pt>
                <c:pt idx="5">
                  <c:v>1471266.49</c:v>
                </c:pt>
                <c:pt idx="6">
                  <c:v>784451.51</c:v>
                </c:pt>
                <c:pt idx="7">
                  <c:v>1130130.58</c:v>
                </c:pt>
                <c:pt idx="8">
                  <c:v>1214109.1200000001</c:v>
                </c:pt>
                <c:pt idx="9">
                  <c:v>1124278.6599999999</c:v>
                </c:pt>
                <c:pt idx="10">
                  <c:v>1341566.67</c:v>
                </c:pt>
                <c:pt idx="11">
                  <c:v>1091142.6399999999</c:v>
                </c:pt>
              </c:numCache>
            </c:numRef>
          </c:val>
          <c:smooth val="0"/>
          <c:extLst>
            <c:ext xmlns:c16="http://schemas.microsoft.com/office/drawing/2014/chart" uri="{C3380CC4-5D6E-409C-BE32-E72D297353CC}">
              <c16:uniqueId val="{00000001-99A3-460B-B376-2A1D30C4125A}"/>
            </c:ext>
          </c:extLst>
        </c:ser>
        <c:dLbls>
          <c:showLegendKey val="0"/>
          <c:showVal val="0"/>
          <c:showCatName val="0"/>
          <c:showSerName val="0"/>
          <c:showPercent val="0"/>
          <c:showBubbleSize val="0"/>
        </c:dLbls>
        <c:marker val="1"/>
        <c:smooth val="0"/>
        <c:axId val="1057653567"/>
        <c:axId val="1458719055"/>
      </c:lineChart>
      <c:catAx>
        <c:axId val="105765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19055"/>
        <c:crosses val="autoZero"/>
        <c:auto val="1"/>
        <c:lblAlgn val="ctr"/>
        <c:lblOffset val="100"/>
        <c:noMultiLvlLbl val="0"/>
      </c:catAx>
      <c:valAx>
        <c:axId val="145871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5356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58723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45663"/>
        <c:crosses val="max"/>
        <c:crossBetween val="between"/>
      </c:valAx>
      <c:catAx>
        <c:axId val="1057645663"/>
        <c:scaling>
          <c:orientation val="minMax"/>
        </c:scaling>
        <c:delete val="1"/>
        <c:axPos val="b"/>
        <c:numFmt formatCode="General" sourceLinked="1"/>
        <c:majorTickMark val="out"/>
        <c:minorTickMark val="none"/>
        <c:tickLblPos val="nextTo"/>
        <c:crossAx val="14587238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Copy.xlsx]Novastral!PivotTable11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Novastral!$B$200</c:f>
              <c:strCache>
                <c:ptCount val="1"/>
                <c:pt idx="0">
                  <c:v>Sum of Novastral</c:v>
                </c:pt>
              </c:strCache>
            </c:strRef>
          </c:tx>
          <c:spPr>
            <a:solidFill>
              <a:schemeClr val="accent1"/>
            </a:solidFill>
            <a:ln>
              <a:noFill/>
            </a:ln>
            <a:effectLst/>
          </c:spPr>
          <c:invertIfNegative val="0"/>
          <c:cat>
            <c:strRef>
              <c:f>Novastral!$A$201:$A$213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Novastral!$B$201:$B$213</c:f>
              <c:numCache>
                <c:formatCode>General</c:formatCode>
                <c:ptCount val="12"/>
                <c:pt idx="0">
                  <c:v>1248370.8</c:v>
                </c:pt>
                <c:pt idx="1">
                  <c:v>2489085.9900000002</c:v>
                </c:pt>
                <c:pt idx="2">
                  <c:v>1242631.54</c:v>
                </c:pt>
                <c:pt idx="3">
                  <c:v>953938.22</c:v>
                </c:pt>
                <c:pt idx="4">
                  <c:v>2621870.12</c:v>
                </c:pt>
                <c:pt idx="5">
                  <c:v>929894.14</c:v>
                </c:pt>
                <c:pt idx="6">
                  <c:v>1267499.23</c:v>
                </c:pt>
                <c:pt idx="7">
                  <c:v>1078998.01</c:v>
                </c:pt>
                <c:pt idx="8">
                  <c:v>935816.65</c:v>
                </c:pt>
                <c:pt idx="9">
                  <c:v>1051590.51</c:v>
                </c:pt>
                <c:pt idx="10">
                  <c:v>977423.62</c:v>
                </c:pt>
                <c:pt idx="11">
                  <c:v>1031511.8</c:v>
                </c:pt>
              </c:numCache>
            </c:numRef>
          </c:val>
          <c:extLst>
            <c:ext xmlns:c16="http://schemas.microsoft.com/office/drawing/2014/chart" uri="{C3380CC4-5D6E-409C-BE32-E72D297353CC}">
              <c16:uniqueId val="{00000000-A49F-4F6E-A68F-DBA7ECDE8962}"/>
            </c:ext>
          </c:extLst>
        </c:ser>
        <c:ser>
          <c:idx val="1"/>
          <c:order val="1"/>
          <c:tx>
            <c:strRef>
              <c:f>Novastral!$C$200</c:f>
              <c:strCache>
                <c:ptCount val="1"/>
                <c:pt idx="0">
                  <c:v>Sum of Avg sales of all drug</c:v>
                </c:pt>
              </c:strCache>
            </c:strRef>
          </c:tx>
          <c:spPr>
            <a:solidFill>
              <a:schemeClr val="accent2"/>
            </a:solidFill>
            <a:ln>
              <a:noFill/>
            </a:ln>
            <a:effectLst/>
          </c:spPr>
          <c:invertIfNegative val="0"/>
          <c:cat>
            <c:strRef>
              <c:f>Novastral!$A$201:$A$213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Novastral!$C$201:$C$213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A49F-4F6E-A68F-DBA7ECDE8962}"/>
            </c:ext>
          </c:extLst>
        </c:ser>
        <c:dLbls>
          <c:showLegendKey val="0"/>
          <c:showVal val="0"/>
          <c:showCatName val="0"/>
          <c:showSerName val="0"/>
          <c:showPercent val="0"/>
          <c:showBubbleSize val="0"/>
        </c:dLbls>
        <c:gapWidth val="219"/>
        <c:overlap val="-27"/>
        <c:axId val="1414822863"/>
        <c:axId val="1413097295"/>
      </c:barChart>
      <c:catAx>
        <c:axId val="141482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097295"/>
        <c:crosses val="autoZero"/>
        <c:auto val="1"/>
        <c:lblAlgn val="ctr"/>
        <c:lblOffset val="100"/>
        <c:noMultiLvlLbl val="0"/>
      </c:catAx>
      <c:valAx>
        <c:axId val="141309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8228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Copy.xlsx]Novastral!PivotTable10</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Novastral!$C$100</c:f>
              <c:strCache>
                <c:ptCount val="1"/>
                <c:pt idx="0">
                  <c:v>Sum of All promo</c:v>
                </c:pt>
              </c:strCache>
            </c:strRef>
          </c:tx>
          <c:spPr>
            <a:solidFill>
              <a:schemeClr val="accent2"/>
            </a:solidFill>
            <a:ln>
              <a:noFill/>
            </a:ln>
            <a:effectLst/>
          </c:spPr>
          <c:invertIfNegative val="0"/>
          <c:cat>
            <c:strRef>
              <c:f>Novastral!$A$101:$A$113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Novastral!$C$101:$C$113</c:f>
              <c:numCache>
                <c:formatCode>General</c:formatCode>
                <c:ptCount val="12"/>
                <c:pt idx="0">
                  <c:v>1</c:v>
                </c:pt>
                <c:pt idx="1">
                  <c:v>2</c:v>
                </c:pt>
                <c:pt idx="2">
                  <c:v>4</c:v>
                </c:pt>
                <c:pt idx="3">
                  <c:v>2</c:v>
                </c:pt>
                <c:pt idx="4">
                  <c:v>2</c:v>
                </c:pt>
                <c:pt idx="5">
                  <c:v>2</c:v>
                </c:pt>
                <c:pt idx="6">
                  <c:v>1</c:v>
                </c:pt>
                <c:pt idx="7">
                  <c:v>0</c:v>
                </c:pt>
                <c:pt idx="8">
                  <c:v>2</c:v>
                </c:pt>
                <c:pt idx="9">
                  <c:v>0</c:v>
                </c:pt>
                <c:pt idx="10">
                  <c:v>0</c:v>
                </c:pt>
                <c:pt idx="11">
                  <c:v>0</c:v>
                </c:pt>
              </c:numCache>
            </c:numRef>
          </c:val>
          <c:extLst>
            <c:ext xmlns:c16="http://schemas.microsoft.com/office/drawing/2014/chart" uri="{C3380CC4-5D6E-409C-BE32-E72D297353CC}">
              <c16:uniqueId val="{00000000-1EE6-4609-B398-189CDD7B4083}"/>
            </c:ext>
          </c:extLst>
        </c:ser>
        <c:dLbls>
          <c:showLegendKey val="0"/>
          <c:showVal val="0"/>
          <c:showCatName val="0"/>
          <c:showSerName val="0"/>
          <c:showPercent val="0"/>
          <c:showBubbleSize val="0"/>
        </c:dLbls>
        <c:gapWidth val="219"/>
        <c:axId val="993903279"/>
        <c:axId val="1461552351"/>
      </c:barChart>
      <c:lineChart>
        <c:grouping val="standard"/>
        <c:varyColors val="0"/>
        <c:ser>
          <c:idx val="0"/>
          <c:order val="0"/>
          <c:tx>
            <c:strRef>
              <c:f>Novastral!$B$100</c:f>
              <c:strCache>
                <c:ptCount val="1"/>
                <c:pt idx="0">
                  <c:v>Sum of Novastral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Novastral!$A$101:$A$113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Novastral!$B$101:$B$113</c:f>
              <c:numCache>
                <c:formatCode>General</c:formatCode>
                <c:ptCount val="12"/>
                <c:pt idx="0">
                  <c:v>1248370.8</c:v>
                </c:pt>
                <c:pt idx="1">
                  <c:v>2489085.9900000002</c:v>
                </c:pt>
                <c:pt idx="2">
                  <c:v>1242631.54</c:v>
                </c:pt>
                <c:pt idx="3">
                  <c:v>953938.22</c:v>
                </c:pt>
                <c:pt idx="4">
                  <c:v>2621870.12</c:v>
                </c:pt>
                <c:pt idx="5">
                  <c:v>929894.14</c:v>
                </c:pt>
                <c:pt idx="6">
                  <c:v>1267499.23</c:v>
                </c:pt>
                <c:pt idx="7">
                  <c:v>1078998.01</c:v>
                </c:pt>
                <c:pt idx="8">
                  <c:v>935816.65</c:v>
                </c:pt>
                <c:pt idx="9">
                  <c:v>1051590.51</c:v>
                </c:pt>
                <c:pt idx="10">
                  <c:v>977423.62</c:v>
                </c:pt>
                <c:pt idx="11">
                  <c:v>1031511.8</c:v>
                </c:pt>
              </c:numCache>
            </c:numRef>
          </c:val>
          <c:smooth val="0"/>
          <c:extLst>
            <c:ext xmlns:c16="http://schemas.microsoft.com/office/drawing/2014/chart" uri="{C3380CC4-5D6E-409C-BE32-E72D297353CC}">
              <c16:uniqueId val="{00000001-1EE6-4609-B398-189CDD7B4083}"/>
            </c:ext>
          </c:extLst>
        </c:ser>
        <c:dLbls>
          <c:showLegendKey val="0"/>
          <c:showVal val="0"/>
          <c:showCatName val="0"/>
          <c:showSerName val="0"/>
          <c:showPercent val="0"/>
          <c:showBubbleSize val="0"/>
        </c:dLbls>
        <c:marker val="1"/>
        <c:smooth val="0"/>
        <c:axId val="993900367"/>
        <c:axId val="1461543279"/>
      </c:lineChart>
      <c:catAx>
        <c:axId val="99390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43279"/>
        <c:crosses val="autoZero"/>
        <c:auto val="1"/>
        <c:lblAlgn val="ctr"/>
        <c:lblOffset val="100"/>
        <c:noMultiLvlLbl val="0"/>
      </c:catAx>
      <c:valAx>
        <c:axId val="1461543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90036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615523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903279"/>
        <c:crosses val="max"/>
        <c:crossBetween val="between"/>
      </c:valAx>
      <c:catAx>
        <c:axId val="993903279"/>
        <c:scaling>
          <c:orientation val="minMax"/>
        </c:scaling>
        <c:delete val="1"/>
        <c:axPos val="b"/>
        <c:numFmt formatCode="General" sourceLinked="1"/>
        <c:majorTickMark val="out"/>
        <c:minorTickMark val="none"/>
        <c:tickLblPos val="nextTo"/>
        <c:crossAx val="14615523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[Dashboard_V2.1 Copy.xlsx]Trantalol!PivotTable13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Trantalol!$B$200</c:f>
              <c:strCache>
                <c:ptCount val="1"/>
                <c:pt idx="0">
                  <c:v>Sum of Trantalol</c:v>
                </c:pt>
              </c:strCache>
            </c:strRef>
          </c:tx>
          <c:spPr>
            <a:solidFill>
              <a:schemeClr val="accent1"/>
            </a:solidFill>
            <a:ln>
              <a:noFill/>
            </a:ln>
            <a:effectLst/>
          </c:spPr>
          <c:invertIfNegative val="0"/>
          <c:cat>
            <c:strRef>
              <c:f>Trantalol!$A$201:$A$213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Trantalol!$B$201:$B$213</c:f>
              <c:numCache>
                <c:formatCode>General</c:formatCode>
                <c:ptCount val="12"/>
                <c:pt idx="0">
                  <c:v>1184241.21</c:v>
                </c:pt>
                <c:pt idx="1">
                  <c:v>1026339.68</c:v>
                </c:pt>
                <c:pt idx="2">
                  <c:v>870247.37</c:v>
                </c:pt>
                <c:pt idx="3">
                  <c:v>803070.91</c:v>
                </c:pt>
                <c:pt idx="4">
                  <c:v>1141585.77</c:v>
                </c:pt>
                <c:pt idx="5">
                  <c:v>2220239.17</c:v>
                </c:pt>
                <c:pt idx="6">
                  <c:v>1049495.06</c:v>
                </c:pt>
                <c:pt idx="7">
                  <c:v>715419.01</c:v>
                </c:pt>
                <c:pt idx="8">
                  <c:v>1169873.6100000001</c:v>
                </c:pt>
                <c:pt idx="9">
                  <c:v>799509.59</c:v>
                </c:pt>
                <c:pt idx="10">
                  <c:v>1030729.17</c:v>
                </c:pt>
                <c:pt idx="11">
                  <c:v>1039696.27</c:v>
                </c:pt>
              </c:numCache>
            </c:numRef>
          </c:val>
          <c:extLst>
            <c:ext xmlns:c16="http://schemas.microsoft.com/office/drawing/2014/chart" uri="{C3380CC4-5D6E-409C-BE32-E72D297353CC}">
              <c16:uniqueId val="{00000000-C799-47AF-88EC-32C9BD20DE4E}"/>
            </c:ext>
          </c:extLst>
        </c:ser>
        <c:ser>
          <c:idx val="1"/>
          <c:order val="1"/>
          <c:tx>
            <c:strRef>
              <c:f>Trantalol!$C$200</c:f>
              <c:strCache>
                <c:ptCount val="1"/>
                <c:pt idx="0">
                  <c:v>Sum of Avg sales of all drug</c:v>
                </c:pt>
              </c:strCache>
            </c:strRef>
          </c:tx>
          <c:spPr>
            <a:solidFill>
              <a:schemeClr val="accent2"/>
            </a:solidFill>
            <a:ln>
              <a:noFill/>
            </a:ln>
            <a:effectLst/>
          </c:spPr>
          <c:invertIfNegative val="0"/>
          <c:cat>
            <c:strRef>
              <c:f>Trantalol!$A$201:$A$213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Trantalol!$C$201:$C$213</c:f>
              <c:numCache>
                <c:formatCode>General</c:formatCode>
                <c:ptCount val="12"/>
                <c:pt idx="0">
                  <c:v>676420.16312499996</c:v>
                </c:pt>
                <c:pt idx="1">
                  <c:v>1144952.1275000002</c:v>
                </c:pt>
                <c:pt idx="2">
                  <c:v>876700.08187500003</c:v>
                </c:pt>
                <c:pt idx="3">
                  <c:v>666940.95750000014</c:v>
                </c:pt>
                <c:pt idx="4">
                  <c:v>1010773.74375</c:v>
                </c:pt>
                <c:pt idx="5">
                  <c:v>920901.86687499995</c:v>
                </c:pt>
                <c:pt idx="6">
                  <c:v>681152.729375</c:v>
                </c:pt>
                <c:pt idx="7">
                  <c:v>645257.40500000003</c:v>
                </c:pt>
                <c:pt idx="8">
                  <c:v>718402.93187500024</c:v>
                </c:pt>
                <c:pt idx="9">
                  <c:v>573424.07562499994</c:v>
                </c:pt>
                <c:pt idx="10">
                  <c:v>690425.87187500007</c:v>
                </c:pt>
                <c:pt idx="11">
                  <c:v>666959.34062500007</c:v>
                </c:pt>
              </c:numCache>
            </c:numRef>
          </c:val>
          <c:extLst>
            <c:ext xmlns:c16="http://schemas.microsoft.com/office/drawing/2014/chart" uri="{C3380CC4-5D6E-409C-BE32-E72D297353CC}">
              <c16:uniqueId val="{00000001-C799-47AF-88EC-32C9BD20DE4E}"/>
            </c:ext>
          </c:extLst>
        </c:ser>
        <c:dLbls>
          <c:showLegendKey val="0"/>
          <c:showVal val="0"/>
          <c:showCatName val="0"/>
          <c:showSerName val="0"/>
          <c:showPercent val="0"/>
          <c:showBubbleSize val="0"/>
        </c:dLbls>
        <c:gapWidth val="219"/>
        <c:overlap val="-27"/>
        <c:axId val="1139539855"/>
        <c:axId val="1413179807"/>
      </c:barChart>
      <c:catAx>
        <c:axId val="11395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79807"/>
        <c:crosses val="autoZero"/>
        <c:auto val="1"/>
        <c:lblAlgn val="ctr"/>
        <c:lblOffset val="100"/>
        <c:noMultiLvlLbl val="0"/>
      </c:catAx>
      <c:valAx>
        <c:axId val="141317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3985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304BBDF7-52DD-497F-9C0F-1F2DD00A16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145000" y="0"/>
          <a:ext cx="1071562" cy="773906"/>
        </a:xfrm>
        <a:prstGeom prst="rect">
          <a:avLst/>
        </a:prstGeom>
      </xdr:spPr>
    </xdr:pic>
    <xdr:clientData/>
  </xdr:twoCellAnchor>
  <xdr:twoCellAnchor editAs="oneCell">
    <xdr:from>
      <xdr:col>0</xdr:col>
      <xdr:colOff>23812</xdr:colOff>
      <xdr:row>0</xdr:row>
      <xdr:rowOff>35722</xdr:rowOff>
    </xdr:from>
    <xdr:to>
      <xdr:col>1</xdr:col>
      <xdr:colOff>95249</xdr:colOff>
      <xdr:row>3</xdr:row>
      <xdr:rowOff>175980</xdr:rowOff>
    </xdr:to>
    <xdr:pic>
      <xdr:nvPicPr>
        <xdr:cNvPr id="3" name="Picture 2">
          <a:extLst>
            <a:ext uri="{FF2B5EF4-FFF2-40B4-BE49-F238E27FC236}">
              <a16:creationId xmlns:a16="http://schemas.microsoft.com/office/drawing/2014/main" id="{178CE677-7A90-4842-8CAC-3C77BF552C9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23812" y="35722"/>
          <a:ext cx="1012031" cy="711758"/>
        </a:xfrm>
        <a:prstGeom prst="rect">
          <a:avLst/>
        </a:prstGeom>
      </xdr:spPr>
    </xdr:pic>
    <xdr:clientData/>
  </xdr:twoCellAnchor>
  <xdr:twoCellAnchor>
    <xdr:from>
      <xdr:col>0</xdr:col>
      <xdr:colOff>82868</xdr:colOff>
      <xdr:row>13</xdr:row>
      <xdr:rowOff>130967</xdr:rowOff>
    </xdr:from>
    <xdr:to>
      <xdr:col>1</xdr:col>
      <xdr:colOff>620554</xdr:colOff>
      <xdr:row>40</xdr:row>
      <xdr:rowOff>119063</xdr:rowOff>
    </xdr:to>
    <mc:AlternateContent xmlns:mc="http://schemas.openxmlformats.org/markup-compatibility/2006" xmlns:a14="http://schemas.microsoft.com/office/drawing/2010/main">
      <mc:Choice Requires="a14">
        <xdr:graphicFrame macro="">
          <xdr:nvGraphicFramePr>
            <xdr:cNvPr id="5" name="Drug">
              <a:extLst>
                <a:ext uri="{FF2B5EF4-FFF2-40B4-BE49-F238E27FC236}">
                  <a16:creationId xmlns:a16="http://schemas.microsoft.com/office/drawing/2014/main" id="{0B4C3704-5942-4A73-B682-120F4AA96BC0}"/>
                </a:ext>
              </a:extLst>
            </xdr:cNvPr>
            <xdr:cNvGraphicFramePr/>
          </xdr:nvGraphicFramePr>
          <xdr:xfrm>
            <a:off x="0" y="0"/>
            <a:ext cx="0" cy="0"/>
          </xdr:xfrm>
          <a:graphic>
            <a:graphicData uri="http://schemas.microsoft.com/office/drawing/2010/slicer">
              <sle:slicer xmlns:sle="http://schemas.microsoft.com/office/drawing/2010/slicer" name="Drug"/>
            </a:graphicData>
          </a:graphic>
        </xdr:graphicFrame>
      </mc:Choice>
      <mc:Fallback xmlns="">
        <xdr:sp macro="" textlink="">
          <xdr:nvSpPr>
            <xdr:cNvPr id="0" name=""/>
            <xdr:cNvSpPr>
              <a:spLocks noTextEdit="1"/>
            </xdr:cNvSpPr>
          </xdr:nvSpPr>
          <xdr:spPr>
            <a:xfrm>
              <a:off x="82868" y="3095623"/>
              <a:ext cx="1478280" cy="5512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857250</xdr:colOff>
      <xdr:row>41</xdr:row>
      <xdr:rowOff>11906</xdr:rowOff>
    </xdr:from>
    <xdr:to>
      <xdr:col>14</xdr:col>
      <xdr:colOff>916781</xdr:colOff>
      <xdr:row>59</xdr:row>
      <xdr:rowOff>166688</xdr:rowOff>
    </xdr:to>
    <xdr:graphicFrame macro="">
      <xdr:nvGraphicFramePr>
        <xdr:cNvPr id="7" name="Chart 6">
          <a:extLst>
            <a:ext uri="{FF2B5EF4-FFF2-40B4-BE49-F238E27FC236}">
              <a16:creationId xmlns:a16="http://schemas.microsoft.com/office/drawing/2014/main" id="{0C00B20A-0B13-40B3-B883-C6D40AB2E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477951</xdr:colOff>
      <xdr:row>8</xdr:row>
      <xdr:rowOff>41904</xdr:rowOff>
    </xdr:from>
    <xdr:to>
      <xdr:col>4</xdr:col>
      <xdr:colOff>566397</xdr:colOff>
      <xdr:row>8</xdr:row>
      <xdr:rowOff>191583</xdr:rowOff>
    </xdr:to>
    <xdr:sp macro="" textlink="">
      <xdr:nvSpPr>
        <xdr:cNvPr id="12" name="Arrow: Down 11">
          <a:extLst>
            <a:ext uri="{FF2B5EF4-FFF2-40B4-BE49-F238E27FC236}">
              <a16:creationId xmlns:a16="http://schemas.microsoft.com/office/drawing/2014/main" id="{749AC12B-0B96-4076-8C20-562BD3DA5B8F}"/>
            </a:ext>
          </a:extLst>
        </xdr:cNvPr>
        <xdr:cNvSpPr/>
      </xdr:nvSpPr>
      <xdr:spPr>
        <a:xfrm rot="10800000">
          <a:off x="4833474" y="1851654"/>
          <a:ext cx="88446" cy="149679"/>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478724</xdr:colOff>
      <xdr:row>10</xdr:row>
      <xdr:rowOff>32162</xdr:rowOff>
    </xdr:from>
    <xdr:to>
      <xdr:col>4</xdr:col>
      <xdr:colOff>567170</xdr:colOff>
      <xdr:row>10</xdr:row>
      <xdr:rowOff>181841</xdr:rowOff>
    </xdr:to>
    <xdr:sp macro="" textlink="">
      <xdr:nvSpPr>
        <xdr:cNvPr id="13" name="Arrow: Down 12">
          <a:extLst>
            <a:ext uri="{FF2B5EF4-FFF2-40B4-BE49-F238E27FC236}">
              <a16:creationId xmlns:a16="http://schemas.microsoft.com/office/drawing/2014/main" id="{1F5D9233-D0B0-4310-9429-62CD9626EBC1}"/>
            </a:ext>
          </a:extLst>
        </xdr:cNvPr>
        <xdr:cNvSpPr/>
      </xdr:nvSpPr>
      <xdr:spPr>
        <a:xfrm rot="10800000">
          <a:off x="4834247" y="2292185"/>
          <a:ext cx="88446" cy="149679"/>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472786</xdr:colOff>
      <xdr:row>9</xdr:row>
      <xdr:rowOff>3959</xdr:rowOff>
    </xdr:from>
    <xdr:to>
      <xdr:col>4</xdr:col>
      <xdr:colOff>561232</xdr:colOff>
      <xdr:row>9</xdr:row>
      <xdr:rowOff>153638</xdr:rowOff>
    </xdr:to>
    <xdr:sp macro="" textlink="">
      <xdr:nvSpPr>
        <xdr:cNvPr id="14" name="Arrow: Down 13">
          <a:extLst>
            <a:ext uri="{FF2B5EF4-FFF2-40B4-BE49-F238E27FC236}">
              <a16:creationId xmlns:a16="http://schemas.microsoft.com/office/drawing/2014/main" id="{856950F5-CEA5-4BE3-A1B5-2D09A6F9755A}"/>
            </a:ext>
          </a:extLst>
        </xdr:cNvPr>
        <xdr:cNvSpPr/>
      </xdr:nvSpPr>
      <xdr:spPr>
        <a:xfrm rot="10800000">
          <a:off x="4828309" y="2056164"/>
          <a:ext cx="88446" cy="149679"/>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468704</xdr:colOff>
      <xdr:row>11</xdr:row>
      <xdr:rowOff>15338</xdr:rowOff>
    </xdr:from>
    <xdr:to>
      <xdr:col>4</xdr:col>
      <xdr:colOff>557150</xdr:colOff>
      <xdr:row>11</xdr:row>
      <xdr:rowOff>165017</xdr:rowOff>
    </xdr:to>
    <xdr:sp macro="" textlink="">
      <xdr:nvSpPr>
        <xdr:cNvPr id="15" name="Arrow: Down 14">
          <a:extLst>
            <a:ext uri="{FF2B5EF4-FFF2-40B4-BE49-F238E27FC236}">
              <a16:creationId xmlns:a16="http://schemas.microsoft.com/office/drawing/2014/main" id="{DD3B36A7-EBEF-41AB-A75B-591EFC36BE19}"/>
            </a:ext>
          </a:extLst>
        </xdr:cNvPr>
        <xdr:cNvSpPr/>
      </xdr:nvSpPr>
      <xdr:spPr>
        <a:xfrm>
          <a:off x="4824227" y="2517815"/>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477610</xdr:colOff>
      <xdr:row>12</xdr:row>
      <xdr:rowOff>1360</xdr:rowOff>
    </xdr:from>
    <xdr:to>
      <xdr:col>13</xdr:col>
      <xdr:colOff>566056</xdr:colOff>
      <xdr:row>12</xdr:row>
      <xdr:rowOff>151039</xdr:rowOff>
    </xdr:to>
    <xdr:sp macro="" textlink="">
      <xdr:nvSpPr>
        <xdr:cNvPr id="16" name="Arrow: Down 15">
          <a:extLst>
            <a:ext uri="{FF2B5EF4-FFF2-40B4-BE49-F238E27FC236}">
              <a16:creationId xmlns:a16="http://schemas.microsoft.com/office/drawing/2014/main" id="{5A45B3BF-EA1E-4E59-952D-7A049C345BCF}"/>
            </a:ext>
          </a:extLst>
        </xdr:cNvPr>
        <xdr:cNvSpPr/>
      </xdr:nvSpPr>
      <xdr:spPr>
        <a:xfrm>
          <a:off x="15214146" y="2722789"/>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480332</xdr:colOff>
      <xdr:row>10</xdr:row>
      <xdr:rowOff>235404</xdr:rowOff>
    </xdr:from>
    <xdr:to>
      <xdr:col>13</xdr:col>
      <xdr:colOff>568778</xdr:colOff>
      <xdr:row>11</xdr:row>
      <xdr:rowOff>146958</xdr:rowOff>
    </xdr:to>
    <xdr:sp macro="" textlink="">
      <xdr:nvSpPr>
        <xdr:cNvPr id="17" name="Arrow: Down 16">
          <a:extLst>
            <a:ext uri="{FF2B5EF4-FFF2-40B4-BE49-F238E27FC236}">
              <a16:creationId xmlns:a16="http://schemas.microsoft.com/office/drawing/2014/main" id="{13AA7979-418F-49A0-BE32-4FEF4D5EC340}"/>
            </a:ext>
          </a:extLst>
        </xdr:cNvPr>
        <xdr:cNvSpPr/>
      </xdr:nvSpPr>
      <xdr:spPr>
        <a:xfrm>
          <a:off x="15216868" y="2480583"/>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489857</xdr:colOff>
      <xdr:row>10</xdr:row>
      <xdr:rowOff>27214</xdr:rowOff>
    </xdr:from>
    <xdr:to>
      <xdr:col>13</xdr:col>
      <xdr:colOff>578303</xdr:colOff>
      <xdr:row>10</xdr:row>
      <xdr:rowOff>176893</xdr:rowOff>
    </xdr:to>
    <xdr:sp macro="" textlink="">
      <xdr:nvSpPr>
        <xdr:cNvPr id="18" name="Arrow: Down 17">
          <a:extLst>
            <a:ext uri="{FF2B5EF4-FFF2-40B4-BE49-F238E27FC236}">
              <a16:creationId xmlns:a16="http://schemas.microsoft.com/office/drawing/2014/main" id="{B9FC26F7-9015-46B3-8166-422CAB243AD7}"/>
            </a:ext>
          </a:extLst>
        </xdr:cNvPr>
        <xdr:cNvSpPr/>
      </xdr:nvSpPr>
      <xdr:spPr>
        <a:xfrm>
          <a:off x="15226393" y="2272393"/>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492579</xdr:colOff>
      <xdr:row>9</xdr:row>
      <xdr:rowOff>29935</xdr:rowOff>
    </xdr:from>
    <xdr:to>
      <xdr:col>13</xdr:col>
      <xdr:colOff>581025</xdr:colOff>
      <xdr:row>9</xdr:row>
      <xdr:rowOff>179614</xdr:rowOff>
    </xdr:to>
    <xdr:sp macro="" textlink="">
      <xdr:nvSpPr>
        <xdr:cNvPr id="19" name="Arrow: Down 18">
          <a:extLst>
            <a:ext uri="{FF2B5EF4-FFF2-40B4-BE49-F238E27FC236}">
              <a16:creationId xmlns:a16="http://schemas.microsoft.com/office/drawing/2014/main" id="{6B235CF0-997D-40C2-9E99-4C9B0F98BC88}"/>
            </a:ext>
          </a:extLst>
        </xdr:cNvPr>
        <xdr:cNvSpPr/>
      </xdr:nvSpPr>
      <xdr:spPr>
        <a:xfrm>
          <a:off x="15229115" y="2064203"/>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495300</xdr:colOff>
      <xdr:row>8</xdr:row>
      <xdr:rowOff>46264</xdr:rowOff>
    </xdr:from>
    <xdr:to>
      <xdr:col>13</xdr:col>
      <xdr:colOff>583746</xdr:colOff>
      <xdr:row>8</xdr:row>
      <xdr:rowOff>195943</xdr:rowOff>
    </xdr:to>
    <xdr:sp macro="" textlink="">
      <xdr:nvSpPr>
        <xdr:cNvPr id="20" name="Arrow: Down 19">
          <a:extLst>
            <a:ext uri="{FF2B5EF4-FFF2-40B4-BE49-F238E27FC236}">
              <a16:creationId xmlns:a16="http://schemas.microsoft.com/office/drawing/2014/main" id="{39FDC3ED-A349-4698-87BC-971864815D84}"/>
            </a:ext>
          </a:extLst>
        </xdr:cNvPr>
        <xdr:cNvSpPr/>
      </xdr:nvSpPr>
      <xdr:spPr>
        <a:xfrm>
          <a:off x="15231836" y="1842407"/>
          <a:ext cx="88446" cy="149679"/>
        </a:xfrm>
        <a:prstGeom prst="downArrow">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470065</xdr:colOff>
      <xdr:row>12</xdr:row>
      <xdr:rowOff>18556</xdr:rowOff>
    </xdr:from>
    <xdr:to>
      <xdr:col>4</xdr:col>
      <xdr:colOff>558511</xdr:colOff>
      <xdr:row>12</xdr:row>
      <xdr:rowOff>168235</xdr:rowOff>
    </xdr:to>
    <xdr:sp macro="" textlink="">
      <xdr:nvSpPr>
        <xdr:cNvPr id="21" name="Arrow: Down 20">
          <a:extLst>
            <a:ext uri="{FF2B5EF4-FFF2-40B4-BE49-F238E27FC236}">
              <a16:creationId xmlns:a16="http://schemas.microsoft.com/office/drawing/2014/main" id="{01877B68-E2EE-4E9C-9E51-5B121C4CC6AF}"/>
            </a:ext>
          </a:extLst>
        </xdr:cNvPr>
        <xdr:cNvSpPr/>
      </xdr:nvSpPr>
      <xdr:spPr>
        <a:xfrm rot="10800000">
          <a:off x="4825588" y="2763488"/>
          <a:ext cx="88446" cy="149679"/>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59531</xdr:colOff>
      <xdr:row>41</xdr:row>
      <xdr:rowOff>26194</xdr:rowOff>
    </xdr:from>
    <xdr:to>
      <xdr:col>1</xdr:col>
      <xdr:colOff>654843</xdr:colOff>
      <xdr:row>51</xdr:row>
      <xdr:rowOff>73819</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55B8F5DE-8F6E-43EF-98A9-61CB6B9AEE4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9531" y="8848725"/>
              <a:ext cx="153590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750093</xdr:colOff>
      <xdr:row>13</xdr:row>
      <xdr:rowOff>119062</xdr:rowOff>
    </xdr:from>
    <xdr:to>
      <xdr:col>16</xdr:col>
      <xdr:colOff>0</xdr:colOff>
      <xdr:row>40</xdr:row>
      <xdr:rowOff>107155</xdr:rowOff>
    </xdr:to>
    <xdr:graphicFrame macro="">
      <xdr:nvGraphicFramePr>
        <xdr:cNvPr id="22" name="Chart 21">
          <a:extLst>
            <a:ext uri="{FF2B5EF4-FFF2-40B4-BE49-F238E27FC236}">
              <a16:creationId xmlns:a16="http://schemas.microsoft.com/office/drawing/2014/main" id="{F467CBE4-9B48-40FB-8863-D8419520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C833A7D5-8C7A-43D7-8E38-2FF451FF03B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06AED07C-92F5-4091-906F-AD5FF0B9132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869156</xdr:colOff>
      <xdr:row>8</xdr:row>
      <xdr:rowOff>273841</xdr:rowOff>
    </xdr:from>
    <xdr:to>
      <xdr:col>14</xdr:col>
      <xdr:colOff>-1</xdr:colOff>
      <xdr:row>23</xdr:row>
      <xdr:rowOff>261936</xdr:rowOff>
    </xdr:to>
    <xdr:graphicFrame macro="">
      <xdr:nvGraphicFramePr>
        <xdr:cNvPr id="6" name="Chart 5">
          <a:extLst>
            <a:ext uri="{FF2B5EF4-FFF2-40B4-BE49-F238E27FC236}">
              <a16:creationId xmlns:a16="http://schemas.microsoft.com/office/drawing/2014/main" id="{92F8F8F8-3CD1-4E0D-A08D-8C6C8D644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xdr:row>
      <xdr:rowOff>11906</xdr:rowOff>
    </xdr:from>
    <xdr:to>
      <xdr:col>7</xdr:col>
      <xdr:colOff>297655</xdr:colOff>
      <xdr:row>23</xdr:row>
      <xdr:rowOff>261936</xdr:rowOff>
    </xdr:to>
    <xdr:graphicFrame macro="">
      <xdr:nvGraphicFramePr>
        <xdr:cNvPr id="7" name="Chart 6">
          <a:extLst>
            <a:ext uri="{FF2B5EF4-FFF2-40B4-BE49-F238E27FC236}">
              <a16:creationId xmlns:a16="http://schemas.microsoft.com/office/drawing/2014/main" id="{D68A3245-AFE1-4434-B74B-68260FFA1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9524</xdr:rowOff>
    </xdr:from>
    <xdr:to>
      <xdr:col>1</xdr:col>
      <xdr:colOff>11906</xdr:colOff>
      <xdr:row>24</xdr:row>
      <xdr:rowOff>-1</xdr:rowOff>
    </xdr:to>
    <mc:AlternateContent xmlns:mc="http://schemas.openxmlformats.org/markup-compatibility/2006">
      <mc:Choice xmlns:a14="http://schemas.microsoft.com/office/drawing/2010/main" Requires="a14">
        <xdr:graphicFrame macro="">
          <xdr:nvGraphicFramePr>
            <xdr:cNvPr id="8" name="Year 11">
              <a:extLst>
                <a:ext uri="{FF2B5EF4-FFF2-40B4-BE49-F238E27FC236}">
                  <a16:creationId xmlns:a16="http://schemas.microsoft.com/office/drawing/2014/main" id="{F5808107-0792-4DD6-870D-32A3531342E2}"/>
                </a:ext>
              </a:extLst>
            </xdr:cNvPr>
            <xdr:cNvGraphicFramePr/>
          </xdr:nvGraphicFramePr>
          <xdr:xfrm>
            <a:off x="0" y="0"/>
            <a:ext cx="0" cy="0"/>
          </xdr:xfrm>
          <a:graphic>
            <a:graphicData uri="http://schemas.microsoft.com/office/drawing/2010/slicer">
              <sle:slicer xmlns:sle="http://schemas.microsoft.com/office/drawing/2010/slicer" name="Year 11"/>
            </a:graphicData>
          </a:graphic>
        </xdr:graphicFrame>
      </mc:Choice>
      <mc:Fallback>
        <xdr:sp macro="" textlink="">
          <xdr:nvSpPr>
            <xdr:cNvPr id="0" name=""/>
            <xdr:cNvSpPr>
              <a:spLocks noTextEdit="1"/>
            </xdr:cNvSpPr>
          </xdr:nvSpPr>
          <xdr:spPr>
            <a:xfrm>
              <a:off x="0" y="2212180"/>
              <a:ext cx="1166812" cy="40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FCD8E6E1-587A-4A89-85D6-4651895CF936}"/>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$8.4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1B0A177E-F0EF-4B83-8197-B0DB7ABAF1FF}"/>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5.7</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EC01B016-35F9-4C0C-A4E7-1A3C6DB5BF4B}"/>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9.49</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D957BD00-B5BB-4D72-A314-17C18C1AA22B}"/>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February</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327EFD05-CEF1-4489-B5CA-108816142CDF}"/>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3F822B00-2479-407B-818D-A24BD760FB53}"/>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CA52E6B8-3B44-4403-BA6D-665DFBCC2FF3}"/>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1128709</xdr:colOff>
      <xdr:row>6</xdr:row>
      <xdr:rowOff>26194</xdr:rowOff>
    </xdr:from>
    <xdr:to>
      <xdr:col>7</xdr:col>
      <xdr:colOff>176209</xdr:colOff>
      <xdr:row>7</xdr:row>
      <xdr:rowOff>2381</xdr:rowOff>
    </xdr:to>
    <xdr:sp macro="" textlink="">
      <xdr:nvSpPr>
        <xdr:cNvPr id="22" name="Arrow: Up 21">
          <a:extLst>
            <a:ext uri="{FF2B5EF4-FFF2-40B4-BE49-F238E27FC236}">
              <a16:creationId xmlns:a16="http://schemas.microsoft.com/office/drawing/2014/main" id="{1782C755-5DEE-4440-A65B-96A87AE777A3}"/>
            </a:ext>
          </a:extLst>
        </xdr:cNvPr>
        <xdr:cNvSpPr/>
      </xdr:nvSpPr>
      <xdr:spPr>
        <a:xfrm>
          <a:off x="8058147" y="1407319"/>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AF59AEC5-88DA-4A8D-8279-B382FEFFBF0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5EDFFECC-033C-4AE8-AEB2-F22E51AF2E5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904875</xdr:colOff>
      <xdr:row>8</xdr:row>
      <xdr:rowOff>273842</xdr:rowOff>
    </xdr:from>
    <xdr:to>
      <xdr:col>14</xdr:col>
      <xdr:colOff>0</xdr:colOff>
      <xdr:row>24</xdr:row>
      <xdr:rowOff>11905</xdr:rowOff>
    </xdr:to>
    <xdr:graphicFrame macro="">
      <xdr:nvGraphicFramePr>
        <xdr:cNvPr id="6" name="Chart 5">
          <a:extLst>
            <a:ext uri="{FF2B5EF4-FFF2-40B4-BE49-F238E27FC236}">
              <a16:creationId xmlns:a16="http://schemas.microsoft.com/office/drawing/2014/main" id="{DF87DC85-2ACA-4F40-8335-4D4AFC442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0</xdr:rowOff>
    </xdr:from>
    <xdr:to>
      <xdr:col>7</xdr:col>
      <xdr:colOff>273843</xdr:colOff>
      <xdr:row>23</xdr:row>
      <xdr:rowOff>273842</xdr:rowOff>
    </xdr:to>
    <xdr:graphicFrame macro="">
      <xdr:nvGraphicFramePr>
        <xdr:cNvPr id="7" name="Chart 6">
          <a:extLst>
            <a:ext uri="{FF2B5EF4-FFF2-40B4-BE49-F238E27FC236}">
              <a16:creationId xmlns:a16="http://schemas.microsoft.com/office/drawing/2014/main" id="{FADB5E93-86C1-4F30-9E56-E25CAC321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21430</xdr:rowOff>
    </xdr:from>
    <xdr:to>
      <xdr:col>0</xdr:col>
      <xdr:colOff>1131094</xdr:colOff>
      <xdr:row>23</xdr:row>
      <xdr:rowOff>261937</xdr:rowOff>
    </xdr:to>
    <mc:AlternateContent xmlns:mc="http://schemas.openxmlformats.org/markup-compatibility/2006">
      <mc:Choice xmlns:a14="http://schemas.microsoft.com/office/drawing/2010/main" Requires="a14">
        <xdr:graphicFrame macro="">
          <xdr:nvGraphicFramePr>
            <xdr:cNvPr id="8" name="Year 12">
              <a:extLst>
                <a:ext uri="{FF2B5EF4-FFF2-40B4-BE49-F238E27FC236}">
                  <a16:creationId xmlns:a16="http://schemas.microsoft.com/office/drawing/2014/main" id="{54F396E5-3EEE-46E2-B044-0469F8EBA924}"/>
                </a:ext>
              </a:extLst>
            </xdr:cNvPr>
            <xdr:cNvGraphicFramePr/>
          </xdr:nvGraphicFramePr>
          <xdr:xfrm>
            <a:off x="0" y="0"/>
            <a:ext cx="0" cy="0"/>
          </xdr:xfrm>
          <a:graphic>
            <a:graphicData uri="http://schemas.microsoft.com/office/drawing/2010/slicer">
              <sle:slicer xmlns:sle="http://schemas.microsoft.com/office/drawing/2010/slicer" name="Year 12"/>
            </a:graphicData>
          </a:graphic>
        </xdr:graphicFrame>
      </mc:Choice>
      <mc:Fallback>
        <xdr:sp macro="" textlink="">
          <xdr:nvSpPr>
            <xdr:cNvPr id="0" name=""/>
            <xdr:cNvSpPr>
              <a:spLocks noTextEdit="1"/>
            </xdr:cNvSpPr>
          </xdr:nvSpPr>
          <xdr:spPr>
            <a:xfrm>
              <a:off x="0" y="2224086"/>
              <a:ext cx="1131094" cy="40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5F91B74C-06DE-47DA-9395-491670BBD907}"/>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$8.2 Million</a:t>
          </a:r>
        </a:p>
        <a:p>
          <a:pPr algn="ctr"/>
          <a:endParaRPr lang="en-US" sz="1100" baseline="0"/>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115EC6D0-3277-4C1C-9A15-43296B12C3BB}"/>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5.5</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4A8BA7FD-B416-4967-9F47-ECCEA7E73F71}"/>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0.12</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F46F3BA0-3011-4EE1-8A62-41B7222788BE}"/>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C9518B4E-3DED-45FC-8E09-3ACD4411F593}"/>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BBA8BCC1-998C-4760-9F2D-B8D8FF3E893B}"/>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38EB6FE3-D5F3-405D-8832-26A95609AA91}"/>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1152521</xdr:colOff>
      <xdr:row>6</xdr:row>
      <xdr:rowOff>14288</xdr:rowOff>
    </xdr:from>
    <xdr:to>
      <xdr:col>7</xdr:col>
      <xdr:colOff>200021</xdr:colOff>
      <xdr:row>6</xdr:row>
      <xdr:rowOff>264319</xdr:rowOff>
    </xdr:to>
    <xdr:sp macro="" textlink="">
      <xdr:nvSpPr>
        <xdr:cNvPr id="22" name="Arrow: Up 21">
          <a:extLst>
            <a:ext uri="{FF2B5EF4-FFF2-40B4-BE49-F238E27FC236}">
              <a16:creationId xmlns:a16="http://schemas.microsoft.com/office/drawing/2014/main" id="{0A913CC1-2BAB-4841-81BF-AEF81C58A8C1}"/>
            </a:ext>
          </a:extLst>
        </xdr:cNvPr>
        <xdr:cNvSpPr/>
      </xdr:nvSpPr>
      <xdr:spPr>
        <a:xfrm rot="10641995">
          <a:off x="8081959" y="1395413"/>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47140C37-CB54-4615-8E95-9CA1459814D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A92A0243-E78E-4DC8-B452-372F220C19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892968</xdr:colOff>
      <xdr:row>9</xdr:row>
      <xdr:rowOff>0</xdr:rowOff>
    </xdr:from>
    <xdr:to>
      <xdr:col>13</xdr:col>
      <xdr:colOff>1143001</xdr:colOff>
      <xdr:row>23</xdr:row>
      <xdr:rowOff>273842</xdr:rowOff>
    </xdr:to>
    <xdr:graphicFrame macro="">
      <xdr:nvGraphicFramePr>
        <xdr:cNvPr id="6" name="Chart 5">
          <a:extLst>
            <a:ext uri="{FF2B5EF4-FFF2-40B4-BE49-F238E27FC236}">
              <a16:creationId xmlns:a16="http://schemas.microsoft.com/office/drawing/2014/main" id="{F20CA964-47CF-4809-A500-31A261315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11908</xdr:colOff>
      <xdr:row>9</xdr:row>
      <xdr:rowOff>11906</xdr:rowOff>
    </xdr:from>
    <xdr:to>
      <xdr:col>7</xdr:col>
      <xdr:colOff>297656</xdr:colOff>
      <xdr:row>24</xdr:row>
      <xdr:rowOff>-1</xdr:rowOff>
    </xdr:to>
    <xdr:graphicFrame macro="">
      <xdr:nvGraphicFramePr>
        <xdr:cNvPr id="7" name="Chart 6">
          <a:extLst>
            <a:ext uri="{FF2B5EF4-FFF2-40B4-BE49-F238E27FC236}">
              <a16:creationId xmlns:a16="http://schemas.microsoft.com/office/drawing/2014/main" id="{7FFC2641-0F2E-467F-AA12-D072616F6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7144</xdr:colOff>
      <xdr:row>9</xdr:row>
      <xdr:rowOff>21431</xdr:rowOff>
    </xdr:from>
    <xdr:to>
      <xdr:col>1</xdr:col>
      <xdr:colOff>11906</xdr:colOff>
      <xdr:row>23</xdr:row>
      <xdr:rowOff>261937</xdr:rowOff>
    </xdr:to>
    <mc:AlternateContent xmlns:mc="http://schemas.openxmlformats.org/markup-compatibility/2006">
      <mc:Choice xmlns:a14="http://schemas.microsoft.com/office/drawing/2010/main" Requires="a14">
        <xdr:graphicFrame macro="">
          <xdr:nvGraphicFramePr>
            <xdr:cNvPr id="8" name="Year 13">
              <a:extLst>
                <a:ext uri="{FF2B5EF4-FFF2-40B4-BE49-F238E27FC236}">
                  <a16:creationId xmlns:a16="http://schemas.microsoft.com/office/drawing/2014/main" id="{FB808288-1590-438D-8640-3C8E66A75528}"/>
                </a:ext>
              </a:extLst>
            </xdr:cNvPr>
            <xdr:cNvGraphicFramePr/>
          </xdr:nvGraphicFramePr>
          <xdr:xfrm>
            <a:off x="0" y="0"/>
            <a:ext cx="0" cy="0"/>
          </xdr:xfrm>
          <a:graphic>
            <a:graphicData uri="http://schemas.microsoft.com/office/drawing/2010/slicer">
              <sle:slicer xmlns:sle="http://schemas.microsoft.com/office/drawing/2010/slicer" name="Year 13"/>
            </a:graphicData>
          </a:graphic>
        </xdr:graphicFrame>
      </mc:Choice>
      <mc:Fallback>
        <xdr:sp macro="" textlink="">
          <xdr:nvSpPr>
            <xdr:cNvPr id="0" name=""/>
            <xdr:cNvSpPr>
              <a:spLocks noTextEdit="1"/>
            </xdr:cNvSpPr>
          </xdr:nvSpPr>
          <xdr:spPr>
            <a:xfrm>
              <a:off x="7144" y="2224087"/>
              <a:ext cx="1159668" cy="4074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3B52351C-2F9A-4CFE-A47F-7FB80729BBC6}"/>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$6.8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CC3E5B9A-6A3F-4EE9-9886-B56B50CB36DB}"/>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4.59</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CFADE9D4-DC8E-4722-A485-23A9BA42D84A}"/>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12.11</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0DFA4391-C4D2-4C6E-B8C4-A58E7770E9A9}"/>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June</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51F99867-058A-451A-82B4-08CC9035EB64}"/>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39E25BD1-98E8-473B-BDEE-6C9DBB29C49F}"/>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7</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79F612CE-60C5-4DAB-938C-E1EE32BFFE30}"/>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9521</xdr:colOff>
      <xdr:row>6</xdr:row>
      <xdr:rowOff>38100</xdr:rowOff>
    </xdr:from>
    <xdr:to>
      <xdr:col>7</xdr:col>
      <xdr:colOff>211927</xdr:colOff>
      <xdr:row>7</xdr:row>
      <xdr:rowOff>14287</xdr:rowOff>
    </xdr:to>
    <xdr:sp macro="" textlink="">
      <xdr:nvSpPr>
        <xdr:cNvPr id="22" name="Arrow: Up 21">
          <a:extLst>
            <a:ext uri="{FF2B5EF4-FFF2-40B4-BE49-F238E27FC236}">
              <a16:creationId xmlns:a16="http://schemas.microsoft.com/office/drawing/2014/main" id="{A4E9CD04-2DA6-4C8F-B8B1-58428330DF9D}"/>
            </a:ext>
          </a:extLst>
        </xdr:cNvPr>
        <xdr:cNvSpPr/>
      </xdr:nvSpPr>
      <xdr:spPr>
        <a:xfrm rot="10800000">
          <a:off x="8093865" y="1419225"/>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CBB97FE5-929D-44B9-A10D-19A45C275A2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F831422D-A85D-4215-B904-E16FFC80F94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928688</xdr:colOff>
      <xdr:row>9</xdr:row>
      <xdr:rowOff>11906</xdr:rowOff>
    </xdr:from>
    <xdr:to>
      <xdr:col>13</xdr:col>
      <xdr:colOff>1143001</xdr:colOff>
      <xdr:row>23</xdr:row>
      <xdr:rowOff>261937</xdr:rowOff>
    </xdr:to>
    <xdr:graphicFrame macro="">
      <xdr:nvGraphicFramePr>
        <xdr:cNvPr id="6" name="Chart 5">
          <a:extLst>
            <a:ext uri="{FF2B5EF4-FFF2-40B4-BE49-F238E27FC236}">
              <a16:creationId xmlns:a16="http://schemas.microsoft.com/office/drawing/2014/main" id="{B87455DD-00C9-4162-B2A9-502697858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xdr:row>
      <xdr:rowOff>11906</xdr:rowOff>
    </xdr:from>
    <xdr:to>
      <xdr:col>7</xdr:col>
      <xdr:colOff>309562</xdr:colOff>
      <xdr:row>23</xdr:row>
      <xdr:rowOff>273842</xdr:rowOff>
    </xdr:to>
    <xdr:graphicFrame macro="">
      <xdr:nvGraphicFramePr>
        <xdr:cNvPr id="7" name="Chart 6">
          <a:extLst>
            <a:ext uri="{FF2B5EF4-FFF2-40B4-BE49-F238E27FC236}">
              <a16:creationId xmlns:a16="http://schemas.microsoft.com/office/drawing/2014/main" id="{AF5E2808-5A24-4347-AA49-66A9190F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9</xdr:row>
      <xdr:rowOff>9524</xdr:rowOff>
    </xdr:from>
    <xdr:to>
      <xdr:col>1</xdr:col>
      <xdr:colOff>0</xdr:colOff>
      <xdr:row>23</xdr:row>
      <xdr:rowOff>261937</xdr:rowOff>
    </xdr:to>
    <mc:AlternateContent xmlns:mc="http://schemas.openxmlformats.org/markup-compatibility/2006">
      <mc:Choice xmlns:a14="http://schemas.microsoft.com/office/drawing/2010/main" Requires="a14">
        <xdr:graphicFrame macro="">
          <xdr:nvGraphicFramePr>
            <xdr:cNvPr id="8" name="Year 14">
              <a:extLst>
                <a:ext uri="{FF2B5EF4-FFF2-40B4-BE49-F238E27FC236}">
                  <a16:creationId xmlns:a16="http://schemas.microsoft.com/office/drawing/2014/main" id="{7402F4DA-4704-4419-B62B-2D13EE405778}"/>
                </a:ext>
              </a:extLst>
            </xdr:cNvPr>
            <xdr:cNvGraphicFramePr/>
          </xdr:nvGraphicFramePr>
          <xdr:xfrm>
            <a:off x="0" y="0"/>
            <a:ext cx="0" cy="0"/>
          </xdr:xfrm>
          <a:graphic>
            <a:graphicData uri="http://schemas.microsoft.com/office/drawing/2010/slicer">
              <sle:slicer xmlns:sle="http://schemas.microsoft.com/office/drawing/2010/slicer" name="Year 14"/>
            </a:graphicData>
          </a:graphic>
        </xdr:graphicFrame>
      </mc:Choice>
      <mc:Fallback>
        <xdr:sp macro="" textlink="">
          <xdr:nvSpPr>
            <xdr:cNvPr id="0" name=""/>
            <xdr:cNvSpPr>
              <a:spLocks noTextEdit="1"/>
            </xdr:cNvSpPr>
          </xdr:nvSpPr>
          <xdr:spPr>
            <a:xfrm>
              <a:off x="19050" y="2212180"/>
              <a:ext cx="1135856" cy="4086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501A6B27-D576-4D2A-BDC5-95F73A9A2A06}"/>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$6.6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7B42BC59-980F-48AF-85CF-26F4682CF6CB}"/>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4.4</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EC4065C4-B386-421C-840A-25CB6797E7E4}"/>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20.18</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B4FF2443-6DE1-481C-AD6D-AA7EF42DEB04}"/>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June</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A51C9AA7-1FA7-4979-A7AD-BCE3F5850959}"/>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0E71A490-F9BB-4130-98F9-A2A428D0F1E3}"/>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7</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93D8B796-7D98-4E90-A228-1859692F2FFD}"/>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1140615</xdr:colOff>
      <xdr:row>6</xdr:row>
      <xdr:rowOff>38101</xdr:rowOff>
    </xdr:from>
    <xdr:to>
      <xdr:col>7</xdr:col>
      <xdr:colOff>188115</xdr:colOff>
      <xdr:row>7</xdr:row>
      <xdr:rowOff>14288</xdr:rowOff>
    </xdr:to>
    <xdr:sp macro="" textlink="">
      <xdr:nvSpPr>
        <xdr:cNvPr id="22" name="Arrow: Up 21">
          <a:extLst>
            <a:ext uri="{FF2B5EF4-FFF2-40B4-BE49-F238E27FC236}">
              <a16:creationId xmlns:a16="http://schemas.microsoft.com/office/drawing/2014/main" id="{D05F2677-E3F7-4B3D-9DAB-355C402FB506}"/>
            </a:ext>
          </a:extLst>
        </xdr:cNvPr>
        <xdr:cNvSpPr/>
      </xdr:nvSpPr>
      <xdr:spPr>
        <a:xfrm rot="10800000">
          <a:off x="8070053" y="1419226"/>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24D21BC1-1CCC-4FD8-BC41-4AE43CAC2FC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76A63FA4-8B6F-43CA-AC14-D4D6F748F89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916781</xdr:colOff>
      <xdr:row>8</xdr:row>
      <xdr:rowOff>261937</xdr:rowOff>
    </xdr:from>
    <xdr:to>
      <xdr:col>14</xdr:col>
      <xdr:colOff>0</xdr:colOff>
      <xdr:row>24</xdr:row>
      <xdr:rowOff>-1</xdr:rowOff>
    </xdr:to>
    <xdr:graphicFrame macro="">
      <xdr:nvGraphicFramePr>
        <xdr:cNvPr id="6" name="Chart 5">
          <a:extLst>
            <a:ext uri="{FF2B5EF4-FFF2-40B4-BE49-F238E27FC236}">
              <a16:creationId xmlns:a16="http://schemas.microsoft.com/office/drawing/2014/main" id="{3BD0BDF3-D90B-4E7C-BC22-6A56E9907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1</xdr:rowOff>
    </xdr:from>
    <xdr:to>
      <xdr:col>7</xdr:col>
      <xdr:colOff>261937</xdr:colOff>
      <xdr:row>24</xdr:row>
      <xdr:rowOff>11906</xdr:rowOff>
    </xdr:to>
    <xdr:graphicFrame macro="">
      <xdr:nvGraphicFramePr>
        <xdr:cNvPr id="7" name="Chart 6">
          <a:extLst>
            <a:ext uri="{FF2B5EF4-FFF2-40B4-BE49-F238E27FC236}">
              <a16:creationId xmlns:a16="http://schemas.microsoft.com/office/drawing/2014/main" id="{D6B48569-18EB-479A-9245-4BE0C8359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21431</xdr:rowOff>
    </xdr:from>
    <xdr:to>
      <xdr:col>0</xdr:col>
      <xdr:colOff>1131094</xdr:colOff>
      <xdr:row>24</xdr:row>
      <xdr:rowOff>11906</xdr:rowOff>
    </xdr:to>
    <mc:AlternateContent xmlns:mc="http://schemas.openxmlformats.org/markup-compatibility/2006">
      <mc:Choice xmlns:a14="http://schemas.microsoft.com/office/drawing/2010/main" Requires="a14">
        <xdr:graphicFrame macro="">
          <xdr:nvGraphicFramePr>
            <xdr:cNvPr id="8" name="Year 15">
              <a:extLst>
                <a:ext uri="{FF2B5EF4-FFF2-40B4-BE49-F238E27FC236}">
                  <a16:creationId xmlns:a16="http://schemas.microsoft.com/office/drawing/2014/main" id="{2974A342-8B26-4666-9117-53313225ECEF}"/>
                </a:ext>
              </a:extLst>
            </xdr:cNvPr>
            <xdr:cNvGraphicFramePr/>
          </xdr:nvGraphicFramePr>
          <xdr:xfrm>
            <a:off x="0" y="0"/>
            <a:ext cx="0" cy="0"/>
          </xdr:xfrm>
          <a:graphic>
            <a:graphicData uri="http://schemas.microsoft.com/office/drawing/2010/slicer">
              <sle:slicer xmlns:sle="http://schemas.microsoft.com/office/drawing/2010/slicer" name="Year 15"/>
            </a:graphicData>
          </a:graphic>
        </xdr:graphicFrame>
      </mc:Choice>
      <mc:Fallback>
        <xdr:sp macro="" textlink="">
          <xdr:nvSpPr>
            <xdr:cNvPr id="0" name=""/>
            <xdr:cNvSpPr>
              <a:spLocks noTextEdit="1"/>
            </xdr:cNvSpPr>
          </xdr:nvSpPr>
          <xdr:spPr>
            <a:xfrm>
              <a:off x="0" y="2224087"/>
              <a:ext cx="1131094" cy="40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7B9700CD-6E3C-41BD-93A1-7B907438A697}"/>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$2.1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69CA7151-149E-41D2-9803-2289969037A6}"/>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1.4</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79CCAABA-4F4F-44A1-86CA-B73A09245710}"/>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Chnage from 2016</a:t>
          </a:r>
        </a:p>
        <a:p>
          <a:pPr algn="ctr"/>
          <a:r>
            <a:rPr lang="en-US" sz="1100"/>
            <a:t>16.7</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2FBDFE39-1487-4A7F-B653-DB539B6B7736}"/>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C8CC061E-8958-4F4E-B7D6-66D918FE8475}"/>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December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F4297EB2-B5B4-4BCB-9D5D-E53AEB1822E1}"/>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10</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E98E7934-1E04-43F5-B58C-8E994DBD43D6}"/>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1131093</xdr:colOff>
      <xdr:row>6</xdr:row>
      <xdr:rowOff>59531</xdr:rowOff>
    </xdr:from>
    <xdr:to>
      <xdr:col>7</xdr:col>
      <xdr:colOff>178593</xdr:colOff>
      <xdr:row>7</xdr:row>
      <xdr:rowOff>35718</xdr:rowOff>
    </xdr:to>
    <xdr:sp macro="" textlink="">
      <xdr:nvSpPr>
        <xdr:cNvPr id="22" name="Arrow: Up 21">
          <a:extLst>
            <a:ext uri="{FF2B5EF4-FFF2-40B4-BE49-F238E27FC236}">
              <a16:creationId xmlns:a16="http://schemas.microsoft.com/office/drawing/2014/main" id="{6A7F0A86-B4F3-4A36-BB84-85656132CAC9}"/>
            </a:ext>
          </a:extLst>
        </xdr:cNvPr>
        <xdr:cNvSpPr/>
      </xdr:nvSpPr>
      <xdr:spPr>
        <a:xfrm rot="10800000">
          <a:off x="8060531" y="1440656"/>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A3C7EE83-9C7B-45A9-9ADB-DD68D28B2F1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5B3F7809-1CA5-4B8A-83E9-600A185CCA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904875</xdr:colOff>
      <xdr:row>8</xdr:row>
      <xdr:rowOff>273842</xdr:rowOff>
    </xdr:from>
    <xdr:to>
      <xdr:col>13</xdr:col>
      <xdr:colOff>1143000</xdr:colOff>
      <xdr:row>24</xdr:row>
      <xdr:rowOff>11905</xdr:rowOff>
    </xdr:to>
    <xdr:graphicFrame macro="">
      <xdr:nvGraphicFramePr>
        <xdr:cNvPr id="6" name="Chart 5">
          <a:extLst>
            <a:ext uri="{FF2B5EF4-FFF2-40B4-BE49-F238E27FC236}">
              <a16:creationId xmlns:a16="http://schemas.microsoft.com/office/drawing/2014/main" id="{72CF6214-67AC-4AEE-8EA1-4A439DE8E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11905</xdr:rowOff>
    </xdr:from>
    <xdr:to>
      <xdr:col>7</xdr:col>
      <xdr:colOff>285750</xdr:colOff>
      <xdr:row>24</xdr:row>
      <xdr:rowOff>11905</xdr:rowOff>
    </xdr:to>
    <xdr:graphicFrame macro="">
      <xdr:nvGraphicFramePr>
        <xdr:cNvPr id="7" name="Chart 6">
          <a:extLst>
            <a:ext uri="{FF2B5EF4-FFF2-40B4-BE49-F238E27FC236}">
              <a16:creationId xmlns:a16="http://schemas.microsoft.com/office/drawing/2014/main" id="{73E47D4E-EB33-483B-8FAD-AF4DB3F65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21432</xdr:rowOff>
    </xdr:from>
    <xdr:to>
      <xdr:col>1</xdr:col>
      <xdr:colOff>0</xdr:colOff>
      <xdr:row>24</xdr:row>
      <xdr:rowOff>-1</xdr:rowOff>
    </xdr:to>
    <mc:AlternateContent xmlns:mc="http://schemas.openxmlformats.org/markup-compatibility/2006">
      <mc:Choice xmlns:a14="http://schemas.microsoft.com/office/drawing/2010/main" Requires="a14">
        <xdr:graphicFrame macro="">
          <xdr:nvGraphicFramePr>
            <xdr:cNvPr id="8" name="Year 16">
              <a:extLst>
                <a:ext uri="{FF2B5EF4-FFF2-40B4-BE49-F238E27FC236}">
                  <a16:creationId xmlns:a16="http://schemas.microsoft.com/office/drawing/2014/main" id="{20307AFD-F6B8-44B5-9155-196E4D9F38E6}"/>
                </a:ext>
              </a:extLst>
            </xdr:cNvPr>
            <xdr:cNvGraphicFramePr/>
          </xdr:nvGraphicFramePr>
          <xdr:xfrm>
            <a:off x="0" y="0"/>
            <a:ext cx="0" cy="0"/>
          </xdr:xfrm>
          <a:graphic>
            <a:graphicData uri="http://schemas.microsoft.com/office/drawing/2010/slicer">
              <sle:slicer xmlns:sle="http://schemas.microsoft.com/office/drawing/2010/slicer" name="Year 16"/>
            </a:graphicData>
          </a:graphic>
        </xdr:graphicFrame>
      </mc:Choice>
      <mc:Fallback>
        <xdr:sp macro="" textlink="">
          <xdr:nvSpPr>
            <xdr:cNvPr id="0" name=""/>
            <xdr:cNvSpPr>
              <a:spLocks noTextEdit="1"/>
            </xdr:cNvSpPr>
          </xdr:nvSpPr>
          <xdr:spPr>
            <a:xfrm>
              <a:off x="0" y="2224088"/>
              <a:ext cx="1154906" cy="4086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3A4BBB23-9697-4295-8424-7BE61ACBFBDC}"/>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$1.4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50E4D189-2A65-4297-A427-711063234357}"/>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0.98</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D9A2E08E-F399-464A-B3C8-93EFD40EEA3A}"/>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13.8</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8B291566-BF48-4B4E-8735-CA1DDB476D1A}"/>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F066472A-43CC-4DA9-A524-0CA612526A2B}"/>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December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5210A1FE-0679-4674-AE5A-E30A41750E60}"/>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10</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EF9F53C2-E484-4833-B919-0B38971C6FFD}"/>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1128709</xdr:colOff>
      <xdr:row>6</xdr:row>
      <xdr:rowOff>26194</xdr:rowOff>
    </xdr:from>
    <xdr:to>
      <xdr:col>7</xdr:col>
      <xdr:colOff>176209</xdr:colOff>
      <xdr:row>7</xdr:row>
      <xdr:rowOff>2381</xdr:rowOff>
    </xdr:to>
    <xdr:sp macro="" textlink="">
      <xdr:nvSpPr>
        <xdr:cNvPr id="22" name="Arrow: Up 21">
          <a:extLst>
            <a:ext uri="{FF2B5EF4-FFF2-40B4-BE49-F238E27FC236}">
              <a16:creationId xmlns:a16="http://schemas.microsoft.com/office/drawing/2014/main" id="{8793E2AB-CF83-4B85-B402-04924402615F}"/>
            </a:ext>
          </a:extLst>
        </xdr:cNvPr>
        <xdr:cNvSpPr/>
      </xdr:nvSpPr>
      <xdr:spPr>
        <a:xfrm rot="10800000">
          <a:off x="8058147" y="1407319"/>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0E0A5385-9673-4777-BFE2-6E2EEF25436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59D2A631-524A-4BC6-94AB-3825CEE1807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916782</xdr:colOff>
      <xdr:row>9</xdr:row>
      <xdr:rowOff>0</xdr:rowOff>
    </xdr:from>
    <xdr:to>
      <xdr:col>13</xdr:col>
      <xdr:colOff>1143001</xdr:colOff>
      <xdr:row>24</xdr:row>
      <xdr:rowOff>-1</xdr:rowOff>
    </xdr:to>
    <xdr:graphicFrame macro="">
      <xdr:nvGraphicFramePr>
        <xdr:cNvPr id="6" name="Chart 5">
          <a:extLst>
            <a:ext uri="{FF2B5EF4-FFF2-40B4-BE49-F238E27FC236}">
              <a16:creationId xmlns:a16="http://schemas.microsoft.com/office/drawing/2014/main" id="{D29A2B06-17AD-46A2-8898-44594BAE8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xdr:colOff>
      <xdr:row>9</xdr:row>
      <xdr:rowOff>11906</xdr:rowOff>
    </xdr:from>
    <xdr:to>
      <xdr:col>7</xdr:col>
      <xdr:colOff>309561</xdr:colOff>
      <xdr:row>24</xdr:row>
      <xdr:rowOff>-1</xdr:rowOff>
    </xdr:to>
    <xdr:graphicFrame macro="">
      <xdr:nvGraphicFramePr>
        <xdr:cNvPr id="7" name="Chart 6">
          <a:extLst>
            <a:ext uri="{FF2B5EF4-FFF2-40B4-BE49-F238E27FC236}">
              <a16:creationId xmlns:a16="http://schemas.microsoft.com/office/drawing/2014/main" id="{D859E7EE-D963-4988-A037-EFF9ADC6D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21431</xdr:rowOff>
    </xdr:from>
    <xdr:to>
      <xdr:col>1</xdr:col>
      <xdr:colOff>0</xdr:colOff>
      <xdr:row>24</xdr:row>
      <xdr:rowOff>11906</xdr:rowOff>
    </xdr:to>
    <mc:AlternateContent xmlns:mc="http://schemas.openxmlformats.org/markup-compatibility/2006">
      <mc:Choice xmlns:a14="http://schemas.microsoft.com/office/drawing/2010/main" Requires="a14">
        <xdr:graphicFrame macro="">
          <xdr:nvGraphicFramePr>
            <xdr:cNvPr id="8" name="Year 17">
              <a:extLst>
                <a:ext uri="{FF2B5EF4-FFF2-40B4-BE49-F238E27FC236}">
                  <a16:creationId xmlns:a16="http://schemas.microsoft.com/office/drawing/2014/main" id="{AE39B2A8-FD0B-4731-B18D-D465FC82D8C4}"/>
                </a:ext>
              </a:extLst>
            </xdr:cNvPr>
            <xdr:cNvGraphicFramePr/>
          </xdr:nvGraphicFramePr>
          <xdr:xfrm>
            <a:off x="0" y="0"/>
            <a:ext cx="0" cy="0"/>
          </xdr:xfrm>
          <a:graphic>
            <a:graphicData uri="http://schemas.microsoft.com/office/drawing/2010/slicer">
              <sle:slicer xmlns:sle="http://schemas.microsoft.com/office/drawing/2010/slicer" name="Year 17"/>
            </a:graphicData>
          </a:graphic>
        </xdr:graphicFrame>
      </mc:Choice>
      <mc:Fallback>
        <xdr:sp macro="" textlink="">
          <xdr:nvSpPr>
            <xdr:cNvPr id="0" name=""/>
            <xdr:cNvSpPr>
              <a:spLocks noTextEdit="1"/>
            </xdr:cNvSpPr>
          </xdr:nvSpPr>
          <xdr:spPr>
            <a:xfrm>
              <a:off x="0" y="2224087"/>
              <a:ext cx="1154906" cy="40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22695A1D-9CE9-4AAF-9FBF-3B9EB15ACFCB}"/>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$1.13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B6DE92EA-4E63-4FBF-B11C-01073E99AAEE}"/>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0.76</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3EF78D9F-6BF6-4B8E-8122-213142ABBEAB}"/>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20.7</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57093E3B-FB08-40E4-9CA6-527329E08E42}"/>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C4B703FF-153B-4ACC-BB1D-499918A8F54C}"/>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3772E701-43F3-4628-B7BF-8D7855EC3593}"/>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10</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63CAFAA2-AC3B-4583-BB61-EFB0CCD855B7}"/>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1128708</xdr:colOff>
      <xdr:row>6</xdr:row>
      <xdr:rowOff>2382</xdr:rowOff>
    </xdr:from>
    <xdr:to>
      <xdr:col>7</xdr:col>
      <xdr:colOff>176208</xdr:colOff>
      <xdr:row>6</xdr:row>
      <xdr:rowOff>252413</xdr:rowOff>
    </xdr:to>
    <xdr:sp macro="" textlink="">
      <xdr:nvSpPr>
        <xdr:cNvPr id="22" name="Arrow: Up 21">
          <a:extLst>
            <a:ext uri="{FF2B5EF4-FFF2-40B4-BE49-F238E27FC236}">
              <a16:creationId xmlns:a16="http://schemas.microsoft.com/office/drawing/2014/main" id="{B38E24E1-7897-4143-8F62-BF41F4116EFD}"/>
            </a:ext>
          </a:extLst>
        </xdr:cNvPr>
        <xdr:cNvSpPr/>
      </xdr:nvSpPr>
      <xdr:spPr>
        <a:xfrm rot="10800000">
          <a:off x="8058146" y="1383507"/>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23FDCFC5-950E-44C5-AF91-9073031A3B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5444AE29-463B-4181-9D02-7F0E4AAE213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952500</xdr:colOff>
      <xdr:row>9</xdr:row>
      <xdr:rowOff>0</xdr:rowOff>
    </xdr:from>
    <xdr:to>
      <xdr:col>13</xdr:col>
      <xdr:colOff>1143000</xdr:colOff>
      <xdr:row>24</xdr:row>
      <xdr:rowOff>-1</xdr:rowOff>
    </xdr:to>
    <xdr:graphicFrame macro="">
      <xdr:nvGraphicFramePr>
        <xdr:cNvPr id="6" name="Chart 5">
          <a:extLst>
            <a:ext uri="{FF2B5EF4-FFF2-40B4-BE49-F238E27FC236}">
              <a16:creationId xmlns:a16="http://schemas.microsoft.com/office/drawing/2014/main" id="{5623B09A-EB2D-4EC4-B5D3-EDE2040C4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xdr:row>
      <xdr:rowOff>0</xdr:rowOff>
    </xdr:from>
    <xdr:to>
      <xdr:col>7</xdr:col>
      <xdr:colOff>297655</xdr:colOff>
      <xdr:row>23</xdr:row>
      <xdr:rowOff>261937</xdr:rowOff>
    </xdr:to>
    <xdr:graphicFrame macro="">
      <xdr:nvGraphicFramePr>
        <xdr:cNvPr id="7" name="Chart 6">
          <a:extLst>
            <a:ext uri="{FF2B5EF4-FFF2-40B4-BE49-F238E27FC236}">
              <a16:creationId xmlns:a16="http://schemas.microsoft.com/office/drawing/2014/main" id="{7AC50891-5930-4214-90F0-8B0B8B903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21432</xdr:rowOff>
    </xdr:from>
    <xdr:to>
      <xdr:col>0</xdr:col>
      <xdr:colOff>1143000</xdr:colOff>
      <xdr:row>24</xdr:row>
      <xdr:rowOff>-1</xdr:rowOff>
    </xdr:to>
    <mc:AlternateContent xmlns:mc="http://schemas.openxmlformats.org/markup-compatibility/2006">
      <mc:Choice xmlns:a14="http://schemas.microsoft.com/office/drawing/2010/main" Requires="a14">
        <xdr:graphicFrame macro="">
          <xdr:nvGraphicFramePr>
            <xdr:cNvPr id="8" name="Year 18">
              <a:extLst>
                <a:ext uri="{FF2B5EF4-FFF2-40B4-BE49-F238E27FC236}">
                  <a16:creationId xmlns:a16="http://schemas.microsoft.com/office/drawing/2014/main" id="{741D2569-C007-45C5-B240-FDB9F2F948BA}"/>
                </a:ext>
              </a:extLst>
            </xdr:cNvPr>
            <xdr:cNvGraphicFramePr/>
          </xdr:nvGraphicFramePr>
          <xdr:xfrm>
            <a:off x="0" y="0"/>
            <a:ext cx="0" cy="0"/>
          </xdr:xfrm>
          <a:graphic>
            <a:graphicData uri="http://schemas.microsoft.com/office/drawing/2010/slicer">
              <sle:slicer xmlns:sle="http://schemas.microsoft.com/office/drawing/2010/slicer" name="Year 18"/>
            </a:graphicData>
          </a:graphic>
        </xdr:graphicFrame>
      </mc:Choice>
      <mc:Fallback>
        <xdr:sp macro="" textlink="">
          <xdr:nvSpPr>
            <xdr:cNvPr id="0" name=""/>
            <xdr:cNvSpPr>
              <a:spLocks noTextEdit="1"/>
            </xdr:cNvSpPr>
          </xdr:nvSpPr>
          <xdr:spPr>
            <a:xfrm>
              <a:off x="0" y="2224088"/>
              <a:ext cx="1143000" cy="4086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4CDA872C-9B99-45B3-9C26-3239F0B7C29C}"/>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$1.1 Millon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EF7CCC6D-FDF3-4EC7-B66D-8A3B323D509E}"/>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0.75</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A3D9CBBC-B715-4F90-9996-396AE08C672E}"/>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27.3</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41A543D9-12C3-4500-A30C-BDB2864A3F8F}"/>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3ECA7100-8C8B-43E6-BC74-18259672CAB7}"/>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8CF5395B-0271-453C-904B-5909BE38949E}"/>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10</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061D290D-6D52-4F1F-915B-5585D55F3B59}"/>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1128709</xdr:colOff>
      <xdr:row>6</xdr:row>
      <xdr:rowOff>14288</xdr:rowOff>
    </xdr:from>
    <xdr:to>
      <xdr:col>7</xdr:col>
      <xdr:colOff>176209</xdr:colOff>
      <xdr:row>6</xdr:row>
      <xdr:rowOff>264319</xdr:rowOff>
    </xdr:to>
    <xdr:sp macro="" textlink="">
      <xdr:nvSpPr>
        <xdr:cNvPr id="22" name="Arrow: Up 21">
          <a:extLst>
            <a:ext uri="{FF2B5EF4-FFF2-40B4-BE49-F238E27FC236}">
              <a16:creationId xmlns:a16="http://schemas.microsoft.com/office/drawing/2014/main" id="{76DC4D38-90EE-4235-AD22-D2873510B310}"/>
            </a:ext>
          </a:extLst>
        </xdr:cNvPr>
        <xdr:cNvSpPr/>
      </xdr:nvSpPr>
      <xdr:spPr>
        <a:xfrm rot="10800000">
          <a:off x="8058147" y="1395413"/>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xdr:colOff>
      <xdr:row>5</xdr:row>
      <xdr:rowOff>11906</xdr:rowOff>
    </xdr:from>
    <xdr:to>
      <xdr:col>2</xdr:col>
      <xdr:colOff>881064</xdr:colOff>
      <xdr:row>8</xdr:row>
      <xdr:rowOff>-1</xdr:rowOff>
    </xdr:to>
    <xdr:sp macro="" textlink="">
      <xdr:nvSpPr>
        <xdr:cNvPr id="4" name="Rectangle: Rounded Corners 3">
          <a:extLst>
            <a:ext uri="{FF2B5EF4-FFF2-40B4-BE49-F238E27FC236}">
              <a16:creationId xmlns:a16="http://schemas.microsoft.com/office/drawing/2014/main" id="{A97A3372-4E2A-4714-BD9E-19394B642879}"/>
            </a:ext>
          </a:extLst>
        </xdr:cNvPr>
        <xdr:cNvSpPr/>
      </xdr:nvSpPr>
      <xdr:spPr>
        <a:xfrm>
          <a:off x="1154908" y="1119187"/>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$23.6 Million</a:t>
          </a:r>
        </a:p>
        <a:p>
          <a:pPr algn="ctr"/>
          <a:endParaRPr lang="en-US" sz="1100" baseline="0"/>
        </a:p>
        <a:p>
          <a:pPr algn="ctr"/>
          <a:endParaRPr lang="en-US" sz="1100"/>
        </a:p>
      </xdr:txBody>
    </xdr:sp>
    <xdr:clientData/>
  </xdr:twoCellAnchor>
  <xdr:twoCellAnchor editAs="oneCell">
    <xdr:from>
      <xdr:col>15</xdr:col>
      <xdr:colOff>137379</xdr:colOff>
      <xdr:row>0</xdr:row>
      <xdr:rowOff>35719</xdr:rowOff>
    </xdr:from>
    <xdr:to>
      <xdr:col>15</xdr:col>
      <xdr:colOff>1142999</xdr:colOff>
      <xdr:row>4</xdr:row>
      <xdr:rowOff>0</xdr:rowOff>
    </xdr:to>
    <xdr:pic>
      <xdr:nvPicPr>
        <xdr:cNvPr id="2" name="Picture 1">
          <a:extLst>
            <a:ext uri="{FF2B5EF4-FFF2-40B4-BE49-F238E27FC236}">
              <a16:creationId xmlns:a16="http://schemas.microsoft.com/office/drawing/2014/main" id="{1852E8E4-3B35-40E9-A3EE-37453E0554E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60973" y="35719"/>
          <a:ext cx="1005620" cy="726281"/>
        </a:xfrm>
        <a:prstGeom prst="rect">
          <a:avLst/>
        </a:prstGeom>
      </xdr:spPr>
    </xdr:pic>
    <xdr:clientData/>
  </xdr:twoCellAnchor>
  <xdr:twoCellAnchor editAs="oneCell">
    <xdr:from>
      <xdr:col>0</xdr:col>
      <xdr:colOff>23812</xdr:colOff>
      <xdr:row>0</xdr:row>
      <xdr:rowOff>35722</xdr:rowOff>
    </xdr:from>
    <xdr:to>
      <xdr:col>0</xdr:col>
      <xdr:colOff>1035843</xdr:colOff>
      <xdr:row>3</xdr:row>
      <xdr:rowOff>175980</xdr:rowOff>
    </xdr:to>
    <xdr:pic>
      <xdr:nvPicPr>
        <xdr:cNvPr id="3" name="Picture 2">
          <a:extLst>
            <a:ext uri="{FF2B5EF4-FFF2-40B4-BE49-F238E27FC236}">
              <a16:creationId xmlns:a16="http://schemas.microsoft.com/office/drawing/2014/main" id="{615F01E5-AEC2-4DA0-B6CF-59D343335EB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23812" y="35722"/>
          <a:ext cx="1012031" cy="711758"/>
        </a:xfrm>
        <a:prstGeom prst="rect">
          <a:avLst/>
        </a:prstGeom>
      </xdr:spPr>
    </xdr:pic>
    <xdr:clientData/>
  </xdr:twoCellAnchor>
  <xdr:twoCellAnchor>
    <xdr:from>
      <xdr:col>1</xdr:col>
      <xdr:colOff>11906</xdr:colOff>
      <xdr:row>9</xdr:row>
      <xdr:rowOff>0</xdr:rowOff>
    </xdr:from>
    <xdr:to>
      <xdr:col>7</xdr:col>
      <xdr:colOff>321468</xdr:colOff>
      <xdr:row>24</xdr:row>
      <xdr:rowOff>-1</xdr:rowOff>
    </xdr:to>
    <xdr:graphicFrame macro="">
      <xdr:nvGraphicFramePr>
        <xdr:cNvPr id="20" name="Chart 19">
          <a:extLst>
            <a:ext uri="{FF2B5EF4-FFF2-40B4-BE49-F238E27FC236}">
              <a16:creationId xmlns:a16="http://schemas.microsoft.com/office/drawing/2014/main" id="{D4171C12-5008-4006-AE45-DC9C9D4D4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11906</xdr:rowOff>
    </xdr:from>
    <xdr:to>
      <xdr:col>0</xdr:col>
      <xdr:colOff>1143000</xdr:colOff>
      <xdr:row>24</xdr:row>
      <xdr:rowOff>35242</xdr:rowOff>
    </xdr:to>
    <mc:AlternateContent xmlns:mc="http://schemas.openxmlformats.org/markup-compatibility/2006">
      <mc:Choice xmlns:a14="http://schemas.microsoft.com/office/drawing/2010/main" Requires="a14">
        <xdr:graphicFrame macro="">
          <xdr:nvGraphicFramePr>
            <xdr:cNvPr id="21" name="Year 2">
              <a:extLst>
                <a:ext uri="{FF2B5EF4-FFF2-40B4-BE49-F238E27FC236}">
                  <a16:creationId xmlns:a16="http://schemas.microsoft.com/office/drawing/2014/main" id="{21696DB3-303E-4CD9-B83E-33CFDCB9F2C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0" y="2214562"/>
              <a:ext cx="1143000" cy="4130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916781</xdr:colOff>
      <xdr:row>9</xdr:row>
      <xdr:rowOff>0</xdr:rowOff>
    </xdr:from>
    <xdr:to>
      <xdr:col>14</xdr:col>
      <xdr:colOff>-1</xdr:colOff>
      <xdr:row>24</xdr:row>
      <xdr:rowOff>23812</xdr:rowOff>
    </xdr:to>
    <xdr:graphicFrame macro="">
      <xdr:nvGraphicFramePr>
        <xdr:cNvPr id="22" name="Chart 21">
          <a:extLst>
            <a:ext uri="{FF2B5EF4-FFF2-40B4-BE49-F238E27FC236}">
              <a16:creationId xmlns:a16="http://schemas.microsoft.com/office/drawing/2014/main" id="{E2CA9767-0A19-44B0-B4D3-15476B2AE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285751</xdr:colOff>
      <xdr:row>5</xdr:row>
      <xdr:rowOff>11907</xdr:rowOff>
    </xdr:from>
    <xdr:to>
      <xdr:col>5</xdr:col>
      <xdr:colOff>11908</xdr:colOff>
      <xdr:row>8</xdr:row>
      <xdr:rowOff>-1</xdr:rowOff>
    </xdr:to>
    <xdr:sp macro="" textlink="">
      <xdr:nvSpPr>
        <xdr:cNvPr id="8" name="Rectangle: Rounded Corners 7">
          <a:extLst>
            <a:ext uri="{FF2B5EF4-FFF2-40B4-BE49-F238E27FC236}">
              <a16:creationId xmlns:a16="http://schemas.microsoft.com/office/drawing/2014/main" id="{9F0E5447-E567-49A4-A483-857AF9584591}"/>
            </a:ext>
          </a:extLst>
        </xdr:cNvPr>
        <xdr:cNvSpPr/>
      </xdr:nvSpPr>
      <xdr:spPr>
        <a:xfrm>
          <a:off x="3750470" y="1119188"/>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15.9</a:t>
          </a:r>
          <a:endParaRPr lang="en-US" sz="1100"/>
        </a:p>
      </xdr:txBody>
    </xdr:sp>
    <xdr:clientData/>
  </xdr:twoCellAnchor>
  <xdr:twoCellAnchor>
    <xdr:from>
      <xdr:col>5</xdr:col>
      <xdr:colOff>592930</xdr:colOff>
      <xdr:row>5</xdr:row>
      <xdr:rowOff>9525</xdr:rowOff>
    </xdr:from>
    <xdr:to>
      <xdr:col>7</xdr:col>
      <xdr:colOff>319086</xdr:colOff>
      <xdr:row>8</xdr:row>
      <xdr:rowOff>-1</xdr:rowOff>
    </xdr:to>
    <xdr:sp macro="" textlink="">
      <xdr:nvSpPr>
        <xdr:cNvPr id="9" name="Rectangle: Rounded Corners 8">
          <a:extLst>
            <a:ext uri="{FF2B5EF4-FFF2-40B4-BE49-F238E27FC236}">
              <a16:creationId xmlns:a16="http://schemas.microsoft.com/office/drawing/2014/main" id="{AAECEFB3-EDFA-4B10-B679-A523C01C93BB}"/>
            </a:ext>
          </a:extLst>
        </xdr:cNvPr>
        <xdr:cNvSpPr/>
      </xdr:nvSpPr>
      <xdr:spPr>
        <a:xfrm>
          <a:off x="6367461" y="1116806"/>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5.41</a:t>
          </a:r>
        </a:p>
      </xdr:txBody>
    </xdr:sp>
    <xdr:clientData/>
  </xdr:twoCellAnchor>
  <xdr:twoCellAnchor>
    <xdr:from>
      <xdr:col>7</xdr:col>
      <xdr:colOff>888207</xdr:colOff>
      <xdr:row>4</xdr:row>
      <xdr:rowOff>340518</xdr:rowOff>
    </xdr:from>
    <xdr:to>
      <xdr:col>9</xdr:col>
      <xdr:colOff>678656</xdr:colOff>
      <xdr:row>8</xdr:row>
      <xdr:rowOff>11906</xdr:rowOff>
    </xdr:to>
    <xdr:sp macro="" textlink="">
      <xdr:nvSpPr>
        <xdr:cNvPr id="10" name="Rectangle: Rounded Corners 9">
          <a:extLst>
            <a:ext uri="{FF2B5EF4-FFF2-40B4-BE49-F238E27FC236}">
              <a16:creationId xmlns:a16="http://schemas.microsoft.com/office/drawing/2014/main" id="{5992A39E-7488-4B03-8726-066AA55E336E}"/>
            </a:ext>
          </a:extLst>
        </xdr:cNvPr>
        <xdr:cNvSpPr/>
      </xdr:nvSpPr>
      <xdr:spPr>
        <a:xfrm>
          <a:off x="8972551" y="1102518"/>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a:t>
          </a:r>
        </a:p>
        <a:p>
          <a:pPr algn="ctr"/>
          <a:r>
            <a:rPr lang="en-US" sz="1100" baseline="0"/>
            <a:t>                       May</a:t>
          </a:r>
          <a:r>
            <a:rPr lang="en-US" sz="1100"/>
            <a:t>		</a:t>
          </a:r>
        </a:p>
      </xdr:txBody>
    </xdr:sp>
    <xdr:clientData/>
  </xdr:twoCellAnchor>
  <xdr:twoCellAnchor>
    <xdr:from>
      <xdr:col>10</xdr:col>
      <xdr:colOff>4763</xdr:colOff>
      <xdr:row>5</xdr:row>
      <xdr:rowOff>16672</xdr:rowOff>
    </xdr:from>
    <xdr:to>
      <xdr:col>11</xdr:col>
      <xdr:colOff>885826</xdr:colOff>
      <xdr:row>8</xdr:row>
      <xdr:rowOff>-1</xdr:rowOff>
    </xdr:to>
    <xdr:sp macro="" textlink="">
      <xdr:nvSpPr>
        <xdr:cNvPr id="11" name="Rectangle: Rounded Corners 10">
          <a:extLst>
            <a:ext uri="{FF2B5EF4-FFF2-40B4-BE49-F238E27FC236}">
              <a16:creationId xmlns:a16="http://schemas.microsoft.com/office/drawing/2014/main" id="{27B61EC2-5BD0-4214-9768-7A7AA2380D29}"/>
            </a:ext>
          </a:extLst>
        </xdr:cNvPr>
        <xdr:cNvSpPr/>
      </xdr:nvSpPr>
      <xdr:spPr>
        <a:xfrm>
          <a:off x="11553826" y="1123953"/>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August</a:t>
          </a:r>
        </a:p>
      </xdr:txBody>
    </xdr:sp>
    <xdr:clientData/>
  </xdr:twoCellAnchor>
  <xdr:twoCellAnchor>
    <xdr:from>
      <xdr:col>12</xdr:col>
      <xdr:colOff>252414</xdr:colOff>
      <xdr:row>5</xdr:row>
      <xdr:rowOff>14289</xdr:rowOff>
    </xdr:from>
    <xdr:to>
      <xdr:col>13</xdr:col>
      <xdr:colOff>1133477</xdr:colOff>
      <xdr:row>8</xdr:row>
      <xdr:rowOff>-1</xdr:rowOff>
    </xdr:to>
    <xdr:sp macro="" textlink="">
      <xdr:nvSpPr>
        <xdr:cNvPr id="12" name="Rectangle: Rounded Corners 11">
          <a:extLst>
            <a:ext uri="{FF2B5EF4-FFF2-40B4-BE49-F238E27FC236}">
              <a16:creationId xmlns:a16="http://schemas.microsoft.com/office/drawing/2014/main" id="{D8290E5C-9603-485A-AD78-245342460D8B}"/>
            </a:ext>
          </a:extLst>
        </xdr:cNvPr>
        <xdr:cNvSpPr/>
      </xdr:nvSpPr>
      <xdr:spPr>
        <a:xfrm>
          <a:off x="14111289" y="1121570"/>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4</a:t>
          </a:r>
        </a:p>
      </xdr:txBody>
    </xdr:sp>
    <xdr:clientData/>
  </xdr:twoCellAnchor>
  <xdr:twoCellAnchor>
    <xdr:from>
      <xdr:col>1</xdr:col>
      <xdr:colOff>23813</xdr:colOff>
      <xdr:row>24</xdr:row>
      <xdr:rowOff>142874</xdr:rowOff>
    </xdr:from>
    <xdr:to>
      <xdr:col>14</xdr:col>
      <xdr:colOff>1131093</xdr:colOff>
      <xdr:row>26</xdr:row>
      <xdr:rowOff>47625</xdr:rowOff>
    </xdr:to>
    <xdr:sp macro="" textlink="">
      <xdr:nvSpPr>
        <xdr:cNvPr id="5" name="Rectangle: Rounded Corners 4">
          <a:extLst>
            <a:ext uri="{FF2B5EF4-FFF2-40B4-BE49-F238E27FC236}">
              <a16:creationId xmlns:a16="http://schemas.microsoft.com/office/drawing/2014/main" id="{9904E8BF-5A1A-49A8-A419-B9AAE40444A6}"/>
            </a:ext>
          </a:extLst>
        </xdr:cNvPr>
        <xdr:cNvSpPr/>
      </xdr:nvSpPr>
      <xdr:spPr>
        <a:xfrm>
          <a:off x="1178719" y="6453187"/>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1131094</xdr:colOff>
      <xdr:row>6</xdr:row>
      <xdr:rowOff>11905</xdr:rowOff>
    </xdr:from>
    <xdr:to>
      <xdr:col>7</xdr:col>
      <xdr:colOff>178594</xdr:colOff>
      <xdr:row>6</xdr:row>
      <xdr:rowOff>261936</xdr:rowOff>
    </xdr:to>
    <xdr:sp macro="" textlink="">
      <xdr:nvSpPr>
        <xdr:cNvPr id="7" name="Arrow: Up 6">
          <a:extLst>
            <a:ext uri="{FF2B5EF4-FFF2-40B4-BE49-F238E27FC236}">
              <a16:creationId xmlns:a16="http://schemas.microsoft.com/office/drawing/2014/main" id="{1CFC2EBA-9216-4C5A-8FDB-E876037020CC}"/>
            </a:ext>
          </a:extLst>
        </xdr:cNvPr>
        <xdr:cNvSpPr/>
      </xdr:nvSpPr>
      <xdr:spPr>
        <a:xfrm>
          <a:off x="8060532" y="1393030"/>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85EF082C-1DDD-4A09-9221-AC1F140B7AC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406167BC-B432-4C4D-B1A9-38001691CDC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916781</xdr:colOff>
      <xdr:row>8</xdr:row>
      <xdr:rowOff>261936</xdr:rowOff>
    </xdr:from>
    <xdr:to>
      <xdr:col>14</xdr:col>
      <xdr:colOff>-1</xdr:colOff>
      <xdr:row>24</xdr:row>
      <xdr:rowOff>23811</xdr:rowOff>
    </xdr:to>
    <xdr:graphicFrame macro="">
      <xdr:nvGraphicFramePr>
        <xdr:cNvPr id="6" name="Chart 5">
          <a:extLst>
            <a:ext uri="{FF2B5EF4-FFF2-40B4-BE49-F238E27FC236}">
              <a16:creationId xmlns:a16="http://schemas.microsoft.com/office/drawing/2014/main" id="{68EAE415-D974-4CD3-95D1-A26A4FC2A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xdr:colOff>
      <xdr:row>9</xdr:row>
      <xdr:rowOff>11906</xdr:rowOff>
    </xdr:from>
    <xdr:to>
      <xdr:col>7</xdr:col>
      <xdr:colOff>273843</xdr:colOff>
      <xdr:row>24</xdr:row>
      <xdr:rowOff>-1</xdr:rowOff>
    </xdr:to>
    <xdr:graphicFrame macro="">
      <xdr:nvGraphicFramePr>
        <xdr:cNvPr id="7" name="Chart 6">
          <a:extLst>
            <a:ext uri="{FF2B5EF4-FFF2-40B4-BE49-F238E27FC236}">
              <a16:creationId xmlns:a16="http://schemas.microsoft.com/office/drawing/2014/main" id="{E1862B5F-000C-425C-A240-A4FAD1426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11906</xdr:rowOff>
    </xdr:from>
    <xdr:to>
      <xdr:col>0</xdr:col>
      <xdr:colOff>1143000</xdr:colOff>
      <xdr:row>24</xdr:row>
      <xdr:rowOff>-1</xdr:rowOff>
    </xdr:to>
    <mc:AlternateContent xmlns:mc="http://schemas.openxmlformats.org/markup-compatibility/2006">
      <mc:Choice xmlns:a14="http://schemas.microsoft.com/office/drawing/2010/main" Requires="a14">
        <xdr:graphicFrame macro="">
          <xdr:nvGraphicFramePr>
            <xdr:cNvPr id="4" name="Year 3">
              <a:extLst>
                <a:ext uri="{FF2B5EF4-FFF2-40B4-BE49-F238E27FC236}">
                  <a16:creationId xmlns:a16="http://schemas.microsoft.com/office/drawing/2014/main" id="{02F40B7F-E552-46F8-BE23-D91473F3B2F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0" y="2214562"/>
              <a:ext cx="1143000" cy="409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21" name="Rectangle: Rounded Corners 20">
          <a:extLst>
            <a:ext uri="{FF2B5EF4-FFF2-40B4-BE49-F238E27FC236}">
              <a16:creationId xmlns:a16="http://schemas.microsoft.com/office/drawing/2014/main" id="{A921ADE4-57CE-4315-A4BA-3C5CECC70608}"/>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$16.4 Million</a:t>
          </a:r>
        </a:p>
        <a:p>
          <a:pPr algn="ctr"/>
          <a:endParaRPr lang="en-US" sz="1100" baseline="0"/>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22" name="Rectangle: Rounded Corners 21">
          <a:extLst>
            <a:ext uri="{FF2B5EF4-FFF2-40B4-BE49-F238E27FC236}">
              <a16:creationId xmlns:a16="http://schemas.microsoft.com/office/drawing/2014/main" id="{73F9431E-69C7-4107-8D95-BCBD9E724C13}"/>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11.07</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23" name="Rectangle: Rounded Corners 22">
          <a:extLst>
            <a:ext uri="{FF2B5EF4-FFF2-40B4-BE49-F238E27FC236}">
              <a16:creationId xmlns:a16="http://schemas.microsoft.com/office/drawing/2014/main" id="{10181D15-17E7-4E80-BBDD-787DFF560008}"/>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14.7</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24" name="Rectangle: Rounded Corners 23">
          <a:extLst>
            <a:ext uri="{FF2B5EF4-FFF2-40B4-BE49-F238E27FC236}">
              <a16:creationId xmlns:a16="http://schemas.microsoft.com/office/drawing/2014/main" id="{1549B585-D6F8-4220-8A6A-A6F5C9A622F5}"/>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a:t>
          </a:r>
        </a:p>
        <a:p>
          <a:pPr algn="ctr"/>
          <a:r>
            <a:rPr lang="en-US" sz="1100"/>
            <a:t>                       March		</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25" name="Rectangle: Rounded Corners 24">
          <a:extLst>
            <a:ext uri="{FF2B5EF4-FFF2-40B4-BE49-F238E27FC236}">
              <a16:creationId xmlns:a16="http://schemas.microsoft.com/office/drawing/2014/main" id="{B9D08D6B-188E-4E31-93CB-87C6F197DC7E}"/>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July</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6" name="Rectangle: Rounded Corners 25">
          <a:extLst>
            <a:ext uri="{FF2B5EF4-FFF2-40B4-BE49-F238E27FC236}">
              <a16:creationId xmlns:a16="http://schemas.microsoft.com/office/drawing/2014/main" id="{42678C91-4A69-4C4F-A72E-19D6A99CA4F6}"/>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7" name="Rectangle: Rounded Corners 26">
          <a:extLst>
            <a:ext uri="{FF2B5EF4-FFF2-40B4-BE49-F238E27FC236}">
              <a16:creationId xmlns:a16="http://schemas.microsoft.com/office/drawing/2014/main" id="{89AAECE2-E7AC-47BA-8EEB-383C827689BF}"/>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1128709</xdr:colOff>
      <xdr:row>6</xdr:row>
      <xdr:rowOff>2381</xdr:rowOff>
    </xdr:from>
    <xdr:to>
      <xdr:col>7</xdr:col>
      <xdr:colOff>176209</xdr:colOff>
      <xdr:row>6</xdr:row>
      <xdr:rowOff>252412</xdr:rowOff>
    </xdr:to>
    <xdr:sp macro="" textlink="">
      <xdr:nvSpPr>
        <xdr:cNvPr id="28" name="Arrow: Up 27">
          <a:extLst>
            <a:ext uri="{FF2B5EF4-FFF2-40B4-BE49-F238E27FC236}">
              <a16:creationId xmlns:a16="http://schemas.microsoft.com/office/drawing/2014/main" id="{7A089FD1-6E3A-4210-8093-26457B176A04}"/>
            </a:ext>
          </a:extLst>
        </xdr:cNvPr>
        <xdr:cNvSpPr/>
      </xdr:nvSpPr>
      <xdr:spPr>
        <a:xfrm>
          <a:off x="8058147" y="1383506"/>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4553486E-B43F-40F8-AA4C-7A7DB2953D9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23812</xdr:colOff>
      <xdr:row>0</xdr:row>
      <xdr:rowOff>35722</xdr:rowOff>
    </xdr:from>
    <xdr:to>
      <xdr:col>0</xdr:col>
      <xdr:colOff>1035843</xdr:colOff>
      <xdr:row>3</xdr:row>
      <xdr:rowOff>175980</xdr:rowOff>
    </xdr:to>
    <xdr:pic>
      <xdr:nvPicPr>
        <xdr:cNvPr id="3" name="Picture 2">
          <a:extLst>
            <a:ext uri="{FF2B5EF4-FFF2-40B4-BE49-F238E27FC236}">
              <a16:creationId xmlns:a16="http://schemas.microsoft.com/office/drawing/2014/main" id="{501043EA-5F7B-44F6-A3C4-1E47FDC573C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23812" y="35722"/>
          <a:ext cx="1012031" cy="711758"/>
        </a:xfrm>
        <a:prstGeom prst="rect">
          <a:avLst/>
        </a:prstGeom>
      </xdr:spPr>
    </xdr:pic>
    <xdr:clientData/>
  </xdr:twoCellAnchor>
  <xdr:twoCellAnchor>
    <xdr:from>
      <xdr:col>7</xdr:col>
      <xdr:colOff>916781</xdr:colOff>
      <xdr:row>9</xdr:row>
      <xdr:rowOff>1</xdr:rowOff>
    </xdr:from>
    <xdr:to>
      <xdr:col>13</xdr:col>
      <xdr:colOff>1143001</xdr:colOff>
      <xdr:row>24</xdr:row>
      <xdr:rowOff>11906</xdr:rowOff>
    </xdr:to>
    <xdr:graphicFrame macro="">
      <xdr:nvGraphicFramePr>
        <xdr:cNvPr id="6" name="Chart 5">
          <a:extLst>
            <a:ext uri="{FF2B5EF4-FFF2-40B4-BE49-F238E27FC236}">
              <a16:creationId xmlns:a16="http://schemas.microsoft.com/office/drawing/2014/main" id="{9F462C70-0256-4C09-BE47-CB8384798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xdr:colOff>
      <xdr:row>8</xdr:row>
      <xdr:rowOff>273842</xdr:rowOff>
    </xdr:from>
    <xdr:to>
      <xdr:col>7</xdr:col>
      <xdr:colOff>297656</xdr:colOff>
      <xdr:row>24</xdr:row>
      <xdr:rowOff>11905</xdr:rowOff>
    </xdr:to>
    <xdr:graphicFrame macro="">
      <xdr:nvGraphicFramePr>
        <xdr:cNvPr id="7" name="Chart 6">
          <a:extLst>
            <a:ext uri="{FF2B5EF4-FFF2-40B4-BE49-F238E27FC236}">
              <a16:creationId xmlns:a16="http://schemas.microsoft.com/office/drawing/2014/main" id="{3A884DBA-724C-4769-AD25-B4E27F90F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35718</xdr:colOff>
      <xdr:row>9</xdr:row>
      <xdr:rowOff>11906</xdr:rowOff>
    </xdr:from>
    <xdr:to>
      <xdr:col>0</xdr:col>
      <xdr:colOff>1142999</xdr:colOff>
      <xdr:row>23</xdr:row>
      <xdr:rowOff>273842</xdr:rowOff>
    </xdr:to>
    <mc:AlternateContent xmlns:mc="http://schemas.openxmlformats.org/markup-compatibility/2006">
      <mc:Choice xmlns:a14="http://schemas.microsoft.com/office/drawing/2010/main" Requires="a14">
        <xdr:graphicFrame macro="">
          <xdr:nvGraphicFramePr>
            <xdr:cNvPr id="8" name="Year 4">
              <a:extLst>
                <a:ext uri="{FF2B5EF4-FFF2-40B4-BE49-F238E27FC236}">
                  <a16:creationId xmlns:a16="http://schemas.microsoft.com/office/drawing/2014/main" id="{5221EF99-328F-42A4-8BE6-6AEABBABF57E}"/>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35718" y="2214562"/>
              <a:ext cx="1107281" cy="409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6" name="Rectangle: Rounded Corners 15">
          <a:extLst>
            <a:ext uri="{FF2B5EF4-FFF2-40B4-BE49-F238E27FC236}">
              <a16:creationId xmlns:a16="http://schemas.microsoft.com/office/drawing/2014/main" id="{B0BCD990-2815-4816-B565-91252A61E323}"/>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$15.8 Million</a:t>
          </a:r>
        </a:p>
        <a:p>
          <a:pPr algn="ctr"/>
          <a:endParaRPr lang="en-US" sz="1100" baseline="0"/>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7" name="Rectangle: Rounded Corners 16">
          <a:extLst>
            <a:ext uri="{FF2B5EF4-FFF2-40B4-BE49-F238E27FC236}">
              <a16:creationId xmlns:a16="http://schemas.microsoft.com/office/drawing/2014/main" id="{F5627DA7-016C-4F09-8097-04DA097E1C38}"/>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10.66</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8" name="Rectangle: Rounded Corners 17">
          <a:extLst>
            <a:ext uri="{FF2B5EF4-FFF2-40B4-BE49-F238E27FC236}">
              <a16:creationId xmlns:a16="http://schemas.microsoft.com/office/drawing/2014/main" id="{5EF87781-C76D-4951-A0BC-AB06E95E6E8E}"/>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6.84</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9" name="Rectangle: Rounded Corners 18">
          <a:extLst>
            <a:ext uri="{FF2B5EF4-FFF2-40B4-BE49-F238E27FC236}">
              <a16:creationId xmlns:a16="http://schemas.microsoft.com/office/drawing/2014/main" id="{4F9CBBCF-95F1-4572-9EBA-43498F1CF2AC}"/>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a:t>
          </a:r>
        </a:p>
        <a:p>
          <a:pPr algn="ctr"/>
          <a:r>
            <a:rPr lang="en-US" sz="1100"/>
            <a:t>                      May		</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20" name="Rectangle: Rounded Corners 19">
          <a:extLst>
            <a:ext uri="{FF2B5EF4-FFF2-40B4-BE49-F238E27FC236}">
              <a16:creationId xmlns:a16="http://schemas.microsoft.com/office/drawing/2014/main" id="{6936E03E-C647-4733-B039-86173FCE92EE}"/>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September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1" name="Rectangle: Rounded Corners 20">
          <a:extLst>
            <a:ext uri="{FF2B5EF4-FFF2-40B4-BE49-F238E27FC236}">
              <a16:creationId xmlns:a16="http://schemas.microsoft.com/office/drawing/2014/main" id="{3225EE56-9BE9-47B4-8DCA-8EAF2BFA6077}"/>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a:t>
          </a:r>
          <a:r>
            <a:rPr lang="en-US" sz="1100" baseline="0"/>
            <a:t> 4</a:t>
          </a:r>
          <a:endParaRPr lang="en-US" sz="1100"/>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2" name="Rectangle: Rounded Corners 21">
          <a:extLst>
            <a:ext uri="{FF2B5EF4-FFF2-40B4-BE49-F238E27FC236}">
              <a16:creationId xmlns:a16="http://schemas.microsoft.com/office/drawing/2014/main" id="{15DFF2D1-60F8-459C-98F3-8E001E116FCF}"/>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1140614</xdr:colOff>
      <xdr:row>6</xdr:row>
      <xdr:rowOff>26194</xdr:rowOff>
    </xdr:from>
    <xdr:to>
      <xdr:col>7</xdr:col>
      <xdr:colOff>188114</xdr:colOff>
      <xdr:row>7</xdr:row>
      <xdr:rowOff>2381</xdr:rowOff>
    </xdr:to>
    <xdr:sp macro="" textlink="">
      <xdr:nvSpPr>
        <xdr:cNvPr id="23" name="Arrow: Up 22">
          <a:extLst>
            <a:ext uri="{FF2B5EF4-FFF2-40B4-BE49-F238E27FC236}">
              <a16:creationId xmlns:a16="http://schemas.microsoft.com/office/drawing/2014/main" id="{EDC48C70-2BC0-4DD0-82C8-A1A01D59F612}"/>
            </a:ext>
          </a:extLst>
        </xdr:cNvPr>
        <xdr:cNvSpPr/>
      </xdr:nvSpPr>
      <xdr:spPr>
        <a:xfrm>
          <a:off x="8070052" y="1407319"/>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7FEAC041-CACC-4289-B78F-475AEE278AB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616B7050-224D-4491-927E-95D6DAC71F1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904875</xdr:colOff>
      <xdr:row>9</xdr:row>
      <xdr:rowOff>0</xdr:rowOff>
    </xdr:from>
    <xdr:to>
      <xdr:col>13</xdr:col>
      <xdr:colOff>1143000</xdr:colOff>
      <xdr:row>24</xdr:row>
      <xdr:rowOff>-1</xdr:rowOff>
    </xdr:to>
    <xdr:graphicFrame macro="">
      <xdr:nvGraphicFramePr>
        <xdr:cNvPr id="6" name="Chart 5">
          <a:extLst>
            <a:ext uri="{FF2B5EF4-FFF2-40B4-BE49-F238E27FC236}">
              <a16:creationId xmlns:a16="http://schemas.microsoft.com/office/drawing/2014/main" id="{BAB2DF05-0252-4FED-BAA6-A576B44BB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11905</xdr:rowOff>
    </xdr:from>
    <xdr:to>
      <xdr:col>7</xdr:col>
      <xdr:colOff>297657</xdr:colOff>
      <xdr:row>24</xdr:row>
      <xdr:rowOff>11905</xdr:rowOff>
    </xdr:to>
    <xdr:graphicFrame macro="">
      <xdr:nvGraphicFramePr>
        <xdr:cNvPr id="7" name="Chart 6">
          <a:extLst>
            <a:ext uri="{FF2B5EF4-FFF2-40B4-BE49-F238E27FC236}">
              <a16:creationId xmlns:a16="http://schemas.microsoft.com/office/drawing/2014/main" id="{8EC07C1F-9F2C-415D-91FC-E257832C7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21431</xdr:rowOff>
    </xdr:from>
    <xdr:to>
      <xdr:col>0</xdr:col>
      <xdr:colOff>1131094</xdr:colOff>
      <xdr:row>24</xdr:row>
      <xdr:rowOff>11906</xdr:rowOff>
    </xdr:to>
    <mc:AlternateContent xmlns:mc="http://schemas.openxmlformats.org/markup-compatibility/2006">
      <mc:Choice xmlns:a14="http://schemas.microsoft.com/office/drawing/2010/main" Requires="a14">
        <xdr:graphicFrame macro="">
          <xdr:nvGraphicFramePr>
            <xdr:cNvPr id="8" name="Year 6">
              <a:extLst>
                <a:ext uri="{FF2B5EF4-FFF2-40B4-BE49-F238E27FC236}">
                  <a16:creationId xmlns:a16="http://schemas.microsoft.com/office/drawing/2014/main" id="{5F9E45E9-8C5F-432F-BF53-31984228FA6C}"/>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0" y="2224087"/>
              <a:ext cx="1131094" cy="40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9450663E-B101-4E03-9199-117C364C2165}"/>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$13.05 Million</a:t>
          </a:r>
        </a:p>
        <a:p>
          <a:pPr algn="ctr"/>
          <a:endParaRPr lang="en-US" sz="1100" baseline="0"/>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E22444C8-A4BA-4E56-A56C-295CF9CECF9E}"/>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8.7</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98C2F357-E693-43D8-BFD8-9360B37674AD}"/>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7.8</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076F12F1-E9E0-4549-BB5A-A6C32C65C0A5}"/>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a:t>
          </a:r>
        </a:p>
        <a:p>
          <a:pPr algn="ctr"/>
          <a:r>
            <a:rPr lang="en-US" sz="1100"/>
            <a:t>                 </a:t>
          </a:r>
          <a:r>
            <a:rPr lang="en-US" sz="1100" baseline="0"/>
            <a:t>     </a:t>
          </a:r>
          <a:r>
            <a:rPr lang="en-US" sz="1100"/>
            <a:t> June                      		</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D4500927-5836-49F3-9415-CB6465E27973}"/>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August</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52C273F7-2CD0-40D0-95C4-5A0B05E27E1A}"/>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7</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62419561-67A3-44CC-8DA2-6DAD1BC73F71}"/>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23812</xdr:colOff>
      <xdr:row>6</xdr:row>
      <xdr:rowOff>11907</xdr:rowOff>
    </xdr:from>
    <xdr:to>
      <xdr:col>7</xdr:col>
      <xdr:colOff>226218</xdr:colOff>
      <xdr:row>6</xdr:row>
      <xdr:rowOff>261938</xdr:rowOff>
    </xdr:to>
    <xdr:sp macro="" textlink="">
      <xdr:nvSpPr>
        <xdr:cNvPr id="22" name="Arrow: Up 21">
          <a:extLst>
            <a:ext uri="{FF2B5EF4-FFF2-40B4-BE49-F238E27FC236}">
              <a16:creationId xmlns:a16="http://schemas.microsoft.com/office/drawing/2014/main" id="{19B727DB-A511-4283-886C-BA4CBF86FE45}"/>
            </a:ext>
          </a:extLst>
        </xdr:cNvPr>
        <xdr:cNvSpPr/>
      </xdr:nvSpPr>
      <xdr:spPr>
        <a:xfrm rot="10800000">
          <a:off x="8108156" y="1393032"/>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272A1BCD-BFD6-424B-87D9-51226ABDC3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E0277EDC-9B73-4EDA-B3C3-1A900180458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892968</xdr:colOff>
      <xdr:row>9</xdr:row>
      <xdr:rowOff>0</xdr:rowOff>
    </xdr:from>
    <xdr:to>
      <xdr:col>14</xdr:col>
      <xdr:colOff>0</xdr:colOff>
      <xdr:row>23</xdr:row>
      <xdr:rowOff>261937</xdr:rowOff>
    </xdr:to>
    <xdr:graphicFrame macro="">
      <xdr:nvGraphicFramePr>
        <xdr:cNvPr id="6" name="Chart 5">
          <a:extLst>
            <a:ext uri="{FF2B5EF4-FFF2-40B4-BE49-F238E27FC236}">
              <a16:creationId xmlns:a16="http://schemas.microsoft.com/office/drawing/2014/main" id="{A2FF24E9-3D4E-499E-9645-D67D2D2E6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9</xdr:row>
      <xdr:rowOff>11906</xdr:rowOff>
    </xdr:from>
    <xdr:to>
      <xdr:col>7</xdr:col>
      <xdr:colOff>309565</xdr:colOff>
      <xdr:row>24</xdr:row>
      <xdr:rowOff>-1</xdr:rowOff>
    </xdr:to>
    <xdr:graphicFrame macro="">
      <xdr:nvGraphicFramePr>
        <xdr:cNvPr id="7" name="Chart 6">
          <a:extLst>
            <a:ext uri="{FF2B5EF4-FFF2-40B4-BE49-F238E27FC236}">
              <a16:creationId xmlns:a16="http://schemas.microsoft.com/office/drawing/2014/main" id="{40365E32-970B-4DC1-BCC6-CA47A31D9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21431</xdr:rowOff>
    </xdr:from>
    <xdr:to>
      <xdr:col>0</xdr:col>
      <xdr:colOff>1131094</xdr:colOff>
      <xdr:row>24</xdr:row>
      <xdr:rowOff>11906</xdr:rowOff>
    </xdr:to>
    <mc:AlternateContent xmlns:mc="http://schemas.openxmlformats.org/markup-compatibility/2006">
      <mc:Choice xmlns:a14="http://schemas.microsoft.com/office/drawing/2010/main" Requires="a14">
        <xdr:graphicFrame macro="">
          <xdr:nvGraphicFramePr>
            <xdr:cNvPr id="8" name="Year 7">
              <a:extLst>
                <a:ext uri="{FF2B5EF4-FFF2-40B4-BE49-F238E27FC236}">
                  <a16:creationId xmlns:a16="http://schemas.microsoft.com/office/drawing/2014/main" id="{1B89CC9F-5B1A-48AC-97B1-41E6F6875292}"/>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0" y="2224087"/>
              <a:ext cx="1131094" cy="409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BEF7CF34-1C41-49F7-A5BB-25F4063455D6}"/>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$12.3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718E44E4-EC56-472F-ABD5-3FBE1A8760F9}"/>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8.33</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62159742-4BA7-41CC-9CB3-E172C0A963F4}"/>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2.3</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156713CE-0F78-4DC4-8210-542D1142051B}"/>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May</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46DABFFD-D2B9-4E98-AE81-6F04D08F5293}"/>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April</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37064AB7-B126-4E53-80BC-1B516E20B2EC}"/>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4</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D7D1CB9C-18C2-49FF-9287-6ADE04955F69}"/>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11906</xdr:colOff>
      <xdr:row>6</xdr:row>
      <xdr:rowOff>0</xdr:rowOff>
    </xdr:from>
    <xdr:to>
      <xdr:col>7</xdr:col>
      <xdr:colOff>214312</xdr:colOff>
      <xdr:row>6</xdr:row>
      <xdr:rowOff>250031</xdr:rowOff>
    </xdr:to>
    <xdr:sp macro="" textlink="">
      <xdr:nvSpPr>
        <xdr:cNvPr id="22" name="Arrow: Up 21">
          <a:extLst>
            <a:ext uri="{FF2B5EF4-FFF2-40B4-BE49-F238E27FC236}">
              <a16:creationId xmlns:a16="http://schemas.microsoft.com/office/drawing/2014/main" id="{23423C9C-A0DE-465A-9E37-E133BB9A9C70}"/>
            </a:ext>
          </a:extLst>
        </xdr:cNvPr>
        <xdr:cNvSpPr/>
      </xdr:nvSpPr>
      <xdr:spPr>
        <a:xfrm>
          <a:off x="8096250" y="1381125"/>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907D8E8F-43CB-4C0D-B872-076BA37FBC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1E7156E7-4AA4-4986-9E52-00C8D1D81CA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904876</xdr:colOff>
      <xdr:row>8</xdr:row>
      <xdr:rowOff>261937</xdr:rowOff>
    </xdr:from>
    <xdr:to>
      <xdr:col>13</xdr:col>
      <xdr:colOff>1143003</xdr:colOff>
      <xdr:row>23</xdr:row>
      <xdr:rowOff>261937</xdr:rowOff>
    </xdr:to>
    <xdr:graphicFrame macro="">
      <xdr:nvGraphicFramePr>
        <xdr:cNvPr id="6" name="Chart 5">
          <a:extLst>
            <a:ext uri="{FF2B5EF4-FFF2-40B4-BE49-F238E27FC236}">
              <a16:creationId xmlns:a16="http://schemas.microsoft.com/office/drawing/2014/main" id="{6214A720-15F8-4056-9E9B-1228B24FA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0</xdr:rowOff>
    </xdr:from>
    <xdr:to>
      <xdr:col>7</xdr:col>
      <xdr:colOff>321471</xdr:colOff>
      <xdr:row>23</xdr:row>
      <xdr:rowOff>261937</xdr:rowOff>
    </xdr:to>
    <xdr:graphicFrame macro="">
      <xdr:nvGraphicFramePr>
        <xdr:cNvPr id="7" name="Chart 6">
          <a:extLst>
            <a:ext uri="{FF2B5EF4-FFF2-40B4-BE49-F238E27FC236}">
              <a16:creationId xmlns:a16="http://schemas.microsoft.com/office/drawing/2014/main" id="{E27F813C-DC6F-454B-A39E-6E9F1F0E3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33338</xdr:rowOff>
    </xdr:from>
    <xdr:to>
      <xdr:col>1</xdr:col>
      <xdr:colOff>0</xdr:colOff>
      <xdr:row>24</xdr:row>
      <xdr:rowOff>11906</xdr:rowOff>
    </xdr:to>
    <mc:AlternateContent xmlns:mc="http://schemas.openxmlformats.org/markup-compatibility/2006">
      <mc:Choice xmlns:a14="http://schemas.microsoft.com/office/drawing/2010/main" Requires="a14">
        <xdr:graphicFrame macro="">
          <xdr:nvGraphicFramePr>
            <xdr:cNvPr id="8" name="Year 8">
              <a:extLst>
                <a:ext uri="{FF2B5EF4-FFF2-40B4-BE49-F238E27FC236}">
                  <a16:creationId xmlns:a16="http://schemas.microsoft.com/office/drawing/2014/main" id="{B2567CEE-C4F2-48F1-904F-64D58043FA63}"/>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dr:sp macro="" textlink="">
          <xdr:nvSpPr>
            <xdr:cNvPr id="0" name=""/>
            <xdr:cNvSpPr>
              <a:spLocks noTextEdit="1"/>
            </xdr:cNvSpPr>
          </xdr:nvSpPr>
          <xdr:spPr>
            <a:xfrm>
              <a:off x="0" y="2235994"/>
              <a:ext cx="1154906" cy="408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21A077B2-DCE6-448F-8624-F70434628157}"/>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$11.49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01FE8AF4-A5E0-449D-8B7E-5607C42E7095}"/>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7.74</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78528DFD-D922-45E7-8790-A6058DF8C457}"/>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12.8</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E0A5535C-DB94-4CD5-AB01-12D164DE513C}"/>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February</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29F1F5CE-2F61-4FC0-9811-7BCAA118B410}"/>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April</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AAF62805-65E5-45FA-9EAB-620C6FE2DB84}"/>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4</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F5E1709B-AA7A-4AC9-8084-9311C9DED965}"/>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9521</xdr:colOff>
      <xdr:row>6</xdr:row>
      <xdr:rowOff>14287</xdr:rowOff>
    </xdr:from>
    <xdr:to>
      <xdr:col>7</xdr:col>
      <xdr:colOff>211927</xdr:colOff>
      <xdr:row>6</xdr:row>
      <xdr:rowOff>264318</xdr:rowOff>
    </xdr:to>
    <xdr:sp macro="" textlink="">
      <xdr:nvSpPr>
        <xdr:cNvPr id="22" name="Arrow: Up 21">
          <a:extLst>
            <a:ext uri="{FF2B5EF4-FFF2-40B4-BE49-F238E27FC236}">
              <a16:creationId xmlns:a16="http://schemas.microsoft.com/office/drawing/2014/main" id="{28AD9116-AAA1-45F3-87D6-E20C0BDD1065}"/>
            </a:ext>
          </a:extLst>
        </xdr:cNvPr>
        <xdr:cNvSpPr/>
      </xdr:nvSpPr>
      <xdr:spPr>
        <a:xfrm rot="10800000">
          <a:off x="8093865" y="1395412"/>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48B1E6D9-D6A6-48A5-9A4F-B1BAA948FAA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F6BC252D-343C-486E-8A11-AF2D2508FC4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869156</xdr:colOff>
      <xdr:row>8</xdr:row>
      <xdr:rowOff>261935</xdr:rowOff>
    </xdr:from>
    <xdr:to>
      <xdr:col>14</xdr:col>
      <xdr:colOff>-1</xdr:colOff>
      <xdr:row>23</xdr:row>
      <xdr:rowOff>273842</xdr:rowOff>
    </xdr:to>
    <xdr:graphicFrame macro="">
      <xdr:nvGraphicFramePr>
        <xdr:cNvPr id="6" name="Chart 5">
          <a:extLst>
            <a:ext uri="{FF2B5EF4-FFF2-40B4-BE49-F238E27FC236}">
              <a16:creationId xmlns:a16="http://schemas.microsoft.com/office/drawing/2014/main" id="{AF23BE6E-39C3-46D9-BEA2-25CFAC93E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xdr:colOff>
      <xdr:row>9</xdr:row>
      <xdr:rowOff>11906</xdr:rowOff>
    </xdr:from>
    <xdr:to>
      <xdr:col>7</xdr:col>
      <xdr:colOff>297657</xdr:colOff>
      <xdr:row>23</xdr:row>
      <xdr:rowOff>261936</xdr:rowOff>
    </xdr:to>
    <xdr:graphicFrame macro="">
      <xdr:nvGraphicFramePr>
        <xdr:cNvPr id="7" name="Chart 6">
          <a:extLst>
            <a:ext uri="{FF2B5EF4-FFF2-40B4-BE49-F238E27FC236}">
              <a16:creationId xmlns:a16="http://schemas.microsoft.com/office/drawing/2014/main" id="{62626EF3-F97D-46A7-8859-93BC63810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21431</xdr:rowOff>
    </xdr:from>
    <xdr:to>
      <xdr:col>1</xdr:col>
      <xdr:colOff>0</xdr:colOff>
      <xdr:row>24</xdr:row>
      <xdr:rowOff>-1</xdr:rowOff>
    </xdr:to>
    <mc:AlternateContent xmlns:mc="http://schemas.openxmlformats.org/markup-compatibility/2006">
      <mc:Choice xmlns:a14="http://schemas.microsoft.com/office/drawing/2010/main" Requires="a14">
        <xdr:graphicFrame macro="">
          <xdr:nvGraphicFramePr>
            <xdr:cNvPr id="8" name="Year 9">
              <a:extLst>
                <a:ext uri="{FF2B5EF4-FFF2-40B4-BE49-F238E27FC236}">
                  <a16:creationId xmlns:a16="http://schemas.microsoft.com/office/drawing/2014/main" id="{67E21E4C-37FA-4B3C-A2F2-D222DCB64B16}"/>
                </a:ext>
              </a:extLst>
            </xdr:cNvPr>
            <xdr:cNvGraphicFramePr/>
          </xdr:nvGraphicFramePr>
          <xdr:xfrm>
            <a:off x="0" y="0"/>
            <a:ext cx="0" cy="0"/>
          </xdr:xfrm>
          <a:graphic>
            <a:graphicData uri="http://schemas.microsoft.com/office/drawing/2010/slicer">
              <sle:slicer xmlns:sle="http://schemas.microsoft.com/office/drawing/2010/slicer" name="Year 9"/>
            </a:graphicData>
          </a:graphic>
        </xdr:graphicFrame>
      </mc:Choice>
      <mc:Fallback>
        <xdr:sp macro="" textlink="">
          <xdr:nvSpPr>
            <xdr:cNvPr id="0" name=""/>
            <xdr:cNvSpPr>
              <a:spLocks noTextEdit="1"/>
            </xdr:cNvSpPr>
          </xdr:nvSpPr>
          <xdr:spPr>
            <a:xfrm>
              <a:off x="0" y="2224087"/>
              <a:ext cx="1154906" cy="408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5" name="Rectangle: Rounded Corners 14">
          <a:extLst>
            <a:ext uri="{FF2B5EF4-FFF2-40B4-BE49-F238E27FC236}">
              <a16:creationId xmlns:a16="http://schemas.microsoft.com/office/drawing/2014/main" id="{783847CB-A574-4898-8B2F-E735EAD969CB}"/>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$11.0 Million</a:t>
          </a:r>
        </a:p>
        <a:p>
          <a:pPr algn="ctr"/>
          <a:endParaRPr lang="en-US" sz="1100" baseline="0"/>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6" name="Rectangle: Rounded Corners 15">
          <a:extLst>
            <a:ext uri="{FF2B5EF4-FFF2-40B4-BE49-F238E27FC236}">
              <a16:creationId xmlns:a16="http://schemas.microsoft.com/office/drawing/2014/main" id="{A956E679-3D4F-4A3B-9B17-A679E8777CD6}"/>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7.41</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7" name="Rectangle: Rounded Corners 16">
          <a:extLst>
            <a:ext uri="{FF2B5EF4-FFF2-40B4-BE49-F238E27FC236}">
              <a16:creationId xmlns:a16="http://schemas.microsoft.com/office/drawing/2014/main" id="{708D1529-DEE8-4CE2-B703-FAD7F7375616}"/>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16.9</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8" name="Rectangle: Rounded Corners 17">
          <a:extLst>
            <a:ext uri="{FF2B5EF4-FFF2-40B4-BE49-F238E27FC236}">
              <a16:creationId xmlns:a16="http://schemas.microsoft.com/office/drawing/2014/main" id="{BC1E0281-C6BA-4E91-A385-8EEC591C8121}"/>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a:t>
          </a:r>
        </a:p>
        <a:p>
          <a:pPr algn="ctr"/>
          <a:r>
            <a:rPr lang="en-US" sz="1100"/>
            <a:t>March</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19" name="Rectangle: Rounded Corners 18">
          <a:extLst>
            <a:ext uri="{FF2B5EF4-FFF2-40B4-BE49-F238E27FC236}">
              <a16:creationId xmlns:a16="http://schemas.microsoft.com/office/drawing/2014/main" id="{0FAEB2E9-677F-49CF-B53F-6F1D1FAE4F1E}"/>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0" name="Rectangle: Rounded Corners 19">
          <a:extLst>
            <a:ext uri="{FF2B5EF4-FFF2-40B4-BE49-F238E27FC236}">
              <a16:creationId xmlns:a16="http://schemas.microsoft.com/office/drawing/2014/main" id="{F7FEF790-D7D5-4EA0-885A-D899BC8479BE}"/>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1</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1" name="Rectangle: Rounded Corners 20">
          <a:extLst>
            <a:ext uri="{FF2B5EF4-FFF2-40B4-BE49-F238E27FC236}">
              <a16:creationId xmlns:a16="http://schemas.microsoft.com/office/drawing/2014/main" id="{82AC7A74-EB5A-48AB-AD38-C0E83C262260}"/>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9521</xdr:colOff>
      <xdr:row>6</xdr:row>
      <xdr:rowOff>26194</xdr:rowOff>
    </xdr:from>
    <xdr:to>
      <xdr:col>7</xdr:col>
      <xdr:colOff>211927</xdr:colOff>
      <xdr:row>7</xdr:row>
      <xdr:rowOff>2381</xdr:rowOff>
    </xdr:to>
    <xdr:sp macro="" textlink="">
      <xdr:nvSpPr>
        <xdr:cNvPr id="22" name="Arrow: Up 21">
          <a:extLst>
            <a:ext uri="{FF2B5EF4-FFF2-40B4-BE49-F238E27FC236}">
              <a16:creationId xmlns:a16="http://schemas.microsoft.com/office/drawing/2014/main" id="{33BD1CC5-C261-408C-9BC1-DE75BA0B931E}"/>
            </a:ext>
          </a:extLst>
        </xdr:cNvPr>
        <xdr:cNvSpPr/>
      </xdr:nvSpPr>
      <xdr:spPr>
        <a:xfrm>
          <a:off x="8093865" y="1407319"/>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166687</xdr:colOff>
      <xdr:row>0</xdr:row>
      <xdr:rowOff>0</xdr:rowOff>
    </xdr:from>
    <xdr:to>
      <xdr:col>16</xdr:col>
      <xdr:colOff>83343</xdr:colOff>
      <xdr:row>4</xdr:row>
      <xdr:rowOff>11906</xdr:rowOff>
    </xdr:to>
    <xdr:pic>
      <xdr:nvPicPr>
        <xdr:cNvPr id="2" name="Picture 1">
          <a:extLst>
            <a:ext uri="{FF2B5EF4-FFF2-40B4-BE49-F238E27FC236}">
              <a16:creationId xmlns:a16="http://schemas.microsoft.com/office/drawing/2014/main" id="{1BD863F9-034C-4ED2-BC12-C5C45F41E60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280" t="25234" r="5607" b="17757"/>
        <a:stretch/>
      </xdr:blipFill>
      <xdr:spPr>
        <a:xfrm>
          <a:off x="17454562" y="0"/>
          <a:ext cx="1069181" cy="773906"/>
        </a:xfrm>
        <a:prstGeom prst="rect">
          <a:avLst/>
        </a:prstGeom>
      </xdr:spPr>
    </xdr:pic>
    <xdr:clientData/>
  </xdr:twoCellAnchor>
  <xdr:twoCellAnchor editAs="oneCell">
    <xdr:from>
      <xdr:col>0</xdr:col>
      <xdr:colOff>47625</xdr:colOff>
      <xdr:row>0</xdr:row>
      <xdr:rowOff>35721</xdr:rowOff>
    </xdr:from>
    <xdr:to>
      <xdr:col>0</xdr:col>
      <xdr:colOff>1059656</xdr:colOff>
      <xdr:row>3</xdr:row>
      <xdr:rowOff>175979</xdr:rowOff>
    </xdr:to>
    <xdr:pic>
      <xdr:nvPicPr>
        <xdr:cNvPr id="3" name="Picture 2">
          <a:extLst>
            <a:ext uri="{FF2B5EF4-FFF2-40B4-BE49-F238E27FC236}">
              <a16:creationId xmlns:a16="http://schemas.microsoft.com/office/drawing/2014/main" id="{8157B834-473C-44A4-B253-7817D5D0C45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6667" t="17308" r="26667" b="18654"/>
        <a:stretch/>
      </xdr:blipFill>
      <xdr:spPr>
        <a:xfrm>
          <a:off x="47625" y="35721"/>
          <a:ext cx="1012031" cy="711758"/>
        </a:xfrm>
        <a:prstGeom prst="rect">
          <a:avLst/>
        </a:prstGeom>
      </xdr:spPr>
    </xdr:pic>
    <xdr:clientData/>
  </xdr:twoCellAnchor>
  <xdr:twoCellAnchor>
    <xdr:from>
      <xdr:col>7</xdr:col>
      <xdr:colOff>881062</xdr:colOff>
      <xdr:row>8</xdr:row>
      <xdr:rowOff>261937</xdr:rowOff>
    </xdr:from>
    <xdr:to>
      <xdr:col>14</xdr:col>
      <xdr:colOff>0</xdr:colOff>
      <xdr:row>23</xdr:row>
      <xdr:rowOff>261936</xdr:rowOff>
    </xdr:to>
    <xdr:graphicFrame macro="">
      <xdr:nvGraphicFramePr>
        <xdr:cNvPr id="7" name="Chart 6">
          <a:extLst>
            <a:ext uri="{FF2B5EF4-FFF2-40B4-BE49-F238E27FC236}">
              <a16:creationId xmlns:a16="http://schemas.microsoft.com/office/drawing/2014/main" id="{CAB5DB86-73AE-453B-BE4E-CB7E259DE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11907</xdr:colOff>
      <xdr:row>9</xdr:row>
      <xdr:rowOff>11906</xdr:rowOff>
    </xdr:from>
    <xdr:to>
      <xdr:col>7</xdr:col>
      <xdr:colOff>273843</xdr:colOff>
      <xdr:row>24</xdr:row>
      <xdr:rowOff>-1</xdr:rowOff>
    </xdr:to>
    <xdr:graphicFrame macro="">
      <xdr:nvGraphicFramePr>
        <xdr:cNvPr id="8" name="Chart 7">
          <a:extLst>
            <a:ext uri="{FF2B5EF4-FFF2-40B4-BE49-F238E27FC236}">
              <a16:creationId xmlns:a16="http://schemas.microsoft.com/office/drawing/2014/main" id="{3999F4A7-CB9E-47F0-8C1B-899FD814A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9526</xdr:rowOff>
    </xdr:from>
    <xdr:to>
      <xdr:col>1</xdr:col>
      <xdr:colOff>0</xdr:colOff>
      <xdr:row>24</xdr:row>
      <xdr:rowOff>-1</xdr:rowOff>
    </xdr:to>
    <mc:AlternateContent xmlns:mc="http://schemas.openxmlformats.org/markup-compatibility/2006">
      <mc:Choice xmlns:a14="http://schemas.microsoft.com/office/drawing/2010/main" Requires="a14">
        <xdr:graphicFrame macro="">
          <xdr:nvGraphicFramePr>
            <xdr:cNvPr id="9" name="Year 10">
              <a:extLst>
                <a:ext uri="{FF2B5EF4-FFF2-40B4-BE49-F238E27FC236}">
                  <a16:creationId xmlns:a16="http://schemas.microsoft.com/office/drawing/2014/main" id="{8739F2B5-B418-4881-9135-A9F482160945}"/>
                </a:ext>
              </a:extLst>
            </xdr:cNvPr>
            <xdr:cNvGraphicFramePr/>
          </xdr:nvGraphicFramePr>
          <xdr:xfrm>
            <a:off x="0" y="0"/>
            <a:ext cx="0" cy="0"/>
          </xdr:xfrm>
          <a:graphic>
            <a:graphicData uri="http://schemas.microsoft.com/office/drawing/2010/slicer">
              <sle:slicer xmlns:sle="http://schemas.microsoft.com/office/drawing/2010/slicer" name="Year 10"/>
            </a:graphicData>
          </a:graphic>
        </xdr:graphicFrame>
      </mc:Choice>
      <mc:Fallback>
        <xdr:sp macro="" textlink="">
          <xdr:nvSpPr>
            <xdr:cNvPr id="0" name=""/>
            <xdr:cNvSpPr>
              <a:spLocks noTextEdit="1"/>
            </xdr:cNvSpPr>
          </xdr:nvSpPr>
          <xdr:spPr>
            <a:xfrm>
              <a:off x="0" y="2212182"/>
              <a:ext cx="1154906" cy="409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16669</xdr:rowOff>
    </xdr:from>
    <xdr:to>
      <xdr:col>2</xdr:col>
      <xdr:colOff>881062</xdr:colOff>
      <xdr:row>8</xdr:row>
      <xdr:rowOff>4762</xdr:rowOff>
    </xdr:to>
    <xdr:sp macro="" textlink="">
      <xdr:nvSpPr>
        <xdr:cNvPr id="16" name="Rectangle: Rounded Corners 15">
          <a:extLst>
            <a:ext uri="{FF2B5EF4-FFF2-40B4-BE49-F238E27FC236}">
              <a16:creationId xmlns:a16="http://schemas.microsoft.com/office/drawing/2014/main" id="{2C6128E9-4C9F-4B34-A56E-B007E23D5C6A}"/>
            </a:ext>
          </a:extLst>
        </xdr:cNvPr>
        <xdr:cNvSpPr/>
      </xdr:nvSpPr>
      <xdr:spPr>
        <a:xfrm>
          <a:off x="1154906" y="1123950"/>
          <a:ext cx="2035969" cy="809625"/>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baseline="0"/>
            <a:t>Sales for 2017</a:t>
          </a:r>
        </a:p>
        <a:p>
          <a:pPr algn="ctr"/>
          <a:r>
            <a:rPr lang="en-US" sz="1100" baseline="0"/>
            <a:t>$8.54 Million</a:t>
          </a:r>
        </a:p>
        <a:p>
          <a:pPr algn="ctr"/>
          <a:endParaRPr lang="en-US" sz="1100"/>
        </a:p>
      </xdr:txBody>
    </xdr:sp>
    <xdr:clientData/>
  </xdr:twoCellAnchor>
  <xdr:twoCellAnchor>
    <xdr:from>
      <xdr:col>3</xdr:col>
      <xdr:colOff>285749</xdr:colOff>
      <xdr:row>5</xdr:row>
      <xdr:rowOff>16670</xdr:rowOff>
    </xdr:from>
    <xdr:to>
      <xdr:col>5</xdr:col>
      <xdr:colOff>11906</xdr:colOff>
      <xdr:row>8</xdr:row>
      <xdr:rowOff>4762</xdr:rowOff>
    </xdr:to>
    <xdr:sp macro="" textlink="">
      <xdr:nvSpPr>
        <xdr:cNvPr id="17" name="Rectangle: Rounded Corners 16">
          <a:extLst>
            <a:ext uri="{FF2B5EF4-FFF2-40B4-BE49-F238E27FC236}">
              <a16:creationId xmlns:a16="http://schemas.microsoft.com/office/drawing/2014/main" id="{04F55586-E710-4CD7-AFAF-A0E263004EE6}"/>
            </a:ext>
          </a:extLst>
        </xdr:cNvPr>
        <xdr:cNvSpPr/>
      </xdr:nvSpPr>
      <xdr:spPr>
        <a:xfrm>
          <a:off x="3750468" y="1123951"/>
          <a:ext cx="2035969" cy="809624"/>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of</a:t>
          </a:r>
          <a:r>
            <a:rPr lang="en-US" sz="1100" baseline="0"/>
            <a:t>  total sales	(2017)</a:t>
          </a:r>
        </a:p>
        <a:p>
          <a:pPr algn="ctr"/>
          <a:r>
            <a:rPr lang="en-US" sz="1100" baseline="0"/>
            <a:t>5.70</a:t>
          </a:r>
          <a:endParaRPr lang="en-US" sz="1100"/>
        </a:p>
      </xdr:txBody>
    </xdr:sp>
    <xdr:clientData/>
  </xdr:twoCellAnchor>
  <xdr:twoCellAnchor>
    <xdr:from>
      <xdr:col>5</xdr:col>
      <xdr:colOff>592928</xdr:colOff>
      <xdr:row>5</xdr:row>
      <xdr:rowOff>14288</xdr:rowOff>
    </xdr:from>
    <xdr:to>
      <xdr:col>7</xdr:col>
      <xdr:colOff>319084</xdr:colOff>
      <xdr:row>8</xdr:row>
      <xdr:rowOff>4762</xdr:rowOff>
    </xdr:to>
    <xdr:sp macro="" textlink="">
      <xdr:nvSpPr>
        <xdr:cNvPr id="18" name="Rectangle: Rounded Corners 17">
          <a:extLst>
            <a:ext uri="{FF2B5EF4-FFF2-40B4-BE49-F238E27FC236}">
              <a16:creationId xmlns:a16="http://schemas.microsoft.com/office/drawing/2014/main" id="{533DCCE5-C622-4527-A170-B54225C5CDF0}"/>
            </a:ext>
          </a:extLst>
        </xdr:cNvPr>
        <xdr:cNvSpPr/>
      </xdr:nvSpPr>
      <xdr:spPr>
        <a:xfrm>
          <a:off x="6367459" y="1121569"/>
          <a:ext cx="2035969" cy="812006"/>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 Change from 2016</a:t>
          </a:r>
        </a:p>
        <a:p>
          <a:pPr algn="ctr"/>
          <a:r>
            <a:rPr lang="en-US" sz="1100"/>
            <a:t>9.64</a:t>
          </a:r>
        </a:p>
      </xdr:txBody>
    </xdr:sp>
    <xdr:clientData/>
  </xdr:twoCellAnchor>
  <xdr:twoCellAnchor>
    <xdr:from>
      <xdr:col>7</xdr:col>
      <xdr:colOff>888205</xdr:colOff>
      <xdr:row>5</xdr:row>
      <xdr:rowOff>0</xdr:rowOff>
    </xdr:from>
    <xdr:to>
      <xdr:col>9</xdr:col>
      <xdr:colOff>678654</xdr:colOff>
      <xdr:row>8</xdr:row>
      <xdr:rowOff>16669</xdr:rowOff>
    </xdr:to>
    <xdr:sp macro="" textlink="">
      <xdr:nvSpPr>
        <xdr:cNvPr id="19" name="Rectangle: Rounded Corners 18">
          <a:extLst>
            <a:ext uri="{FF2B5EF4-FFF2-40B4-BE49-F238E27FC236}">
              <a16:creationId xmlns:a16="http://schemas.microsoft.com/office/drawing/2014/main" id="{EF819CBB-926A-4B1F-99C1-6F985BA53DF5}"/>
            </a:ext>
          </a:extLst>
        </xdr:cNvPr>
        <xdr:cNvSpPr/>
      </xdr:nvSpPr>
      <xdr:spPr>
        <a:xfrm>
          <a:off x="8972549" y="1107281"/>
          <a:ext cx="2100261" cy="838201"/>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highest sales(2017)	</a:t>
          </a:r>
        </a:p>
        <a:p>
          <a:pPr algn="ctr"/>
          <a:r>
            <a:rPr lang="en-US" sz="1100"/>
            <a:t>June</a:t>
          </a:r>
        </a:p>
      </xdr:txBody>
    </xdr:sp>
    <xdr:clientData/>
  </xdr:twoCellAnchor>
  <xdr:twoCellAnchor>
    <xdr:from>
      <xdr:col>10</xdr:col>
      <xdr:colOff>4761</xdr:colOff>
      <xdr:row>5</xdr:row>
      <xdr:rowOff>21435</xdr:rowOff>
    </xdr:from>
    <xdr:to>
      <xdr:col>11</xdr:col>
      <xdr:colOff>885824</xdr:colOff>
      <xdr:row>8</xdr:row>
      <xdr:rowOff>4762</xdr:rowOff>
    </xdr:to>
    <xdr:sp macro="" textlink="">
      <xdr:nvSpPr>
        <xdr:cNvPr id="20" name="Rectangle: Rounded Corners 19">
          <a:extLst>
            <a:ext uri="{FF2B5EF4-FFF2-40B4-BE49-F238E27FC236}">
              <a16:creationId xmlns:a16="http://schemas.microsoft.com/office/drawing/2014/main" id="{A235B557-4950-450F-AE52-9E21D19493FA}"/>
            </a:ext>
          </a:extLst>
        </xdr:cNvPr>
        <xdr:cNvSpPr/>
      </xdr:nvSpPr>
      <xdr:spPr>
        <a:xfrm>
          <a:off x="11553824" y="1128716"/>
          <a:ext cx="2035969" cy="804859"/>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Month with lowest sales(2017)</a:t>
          </a:r>
        </a:p>
        <a:p>
          <a:pPr algn="ctr"/>
          <a:r>
            <a:rPr lang="en-US" sz="1100"/>
            <a:t>October</a:t>
          </a:r>
        </a:p>
      </xdr:txBody>
    </xdr:sp>
    <xdr:clientData/>
  </xdr:twoCellAnchor>
  <xdr:twoCellAnchor>
    <xdr:from>
      <xdr:col>12</xdr:col>
      <xdr:colOff>252412</xdr:colOff>
      <xdr:row>5</xdr:row>
      <xdr:rowOff>19052</xdr:rowOff>
    </xdr:from>
    <xdr:to>
      <xdr:col>13</xdr:col>
      <xdr:colOff>1133475</xdr:colOff>
      <xdr:row>8</xdr:row>
      <xdr:rowOff>4762</xdr:rowOff>
    </xdr:to>
    <xdr:sp macro="" textlink="">
      <xdr:nvSpPr>
        <xdr:cNvPr id="21" name="Rectangle: Rounded Corners 20">
          <a:extLst>
            <a:ext uri="{FF2B5EF4-FFF2-40B4-BE49-F238E27FC236}">
              <a16:creationId xmlns:a16="http://schemas.microsoft.com/office/drawing/2014/main" id="{6BD2224E-1F66-4DEF-9227-AB79AF732BC6}"/>
            </a:ext>
          </a:extLst>
        </xdr:cNvPr>
        <xdr:cNvSpPr/>
      </xdr:nvSpPr>
      <xdr:spPr>
        <a:xfrm>
          <a:off x="14111287" y="1126333"/>
          <a:ext cx="2035969" cy="807242"/>
        </a:xfrm>
        <a:prstGeom prst="roundRect">
          <a:avLst/>
        </a:prstGeom>
        <a:solidFill>
          <a:srgbClr val="0066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r>
            <a:rPr lang="en-US" sz="1100"/>
            <a:t>Most effective promotion</a:t>
          </a:r>
        </a:p>
        <a:p>
          <a:pPr algn="ctr"/>
          <a:r>
            <a:rPr lang="en-US" sz="1100"/>
            <a:t>Promo 7</a:t>
          </a:r>
        </a:p>
      </xdr:txBody>
    </xdr:sp>
    <xdr:clientData/>
  </xdr:twoCellAnchor>
  <xdr:twoCellAnchor>
    <xdr:from>
      <xdr:col>1</xdr:col>
      <xdr:colOff>23811</xdr:colOff>
      <xdr:row>24</xdr:row>
      <xdr:rowOff>147637</xdr:rowOff>
    </xdr:from>
    <xdr:to>
      <xdr:col>14</xdr:col>
      <xdr:colOff>1131091</xdr:colOff>
      <xdr:row>26</xdr:row>
      <xdr:rowOff>52388</xdr:rowOff>
    </xdr:to>
    <xdr:sp macro="" textlink="">
      <xdr:nvSpPr>
        <xdr:cNvPr id="22" name="Rectangle: Rounded Corners 21">
          <a:extLst>
            <a:ext uri="{FF2B5EF4-FFF2-40B4-BE49-F238E27FC236}">
              <a16:creationId xmlns:a16="http://schemas.microsoft.com/office/drawing/2014/main" id="{CF5F7746-5E6E-4E57-96C7-FD5CB3977053}"/>
            </a:ext>
          </a:extLst>
        </xdr:cNvPr>
        <xdr:cNvSpPr/>
      </xdr:nvSpPr>
      <xdr:spPr>
        <a:xfrm>
          <a:off x="1178717" y="6457950"/>
          <a:ext cx="16121062" cy="452438"/>
        </a:xfrm>
        <a:prstGeom prst="roundRect">
          <a:avLst/>
        </a:prstGeom>
        <a:solidFill>
          <a:srgbClr val="E2CB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1154905</xdr:colOff>
      <xdr:row>6</xdr:row>
      <xdr:rowOff>35720</xdr:rowOff>
    </xdr:from>
    <xdr:to>
      <xdr:col>7</xdr:col>
      <xdr:colOff>202405</xdr:colOff>
      <xdr:row>7</xdr:row>
      <xdr:rowOff>11907</xdr:rowOff>
    </xdr:to>
    <xdr:sp macro="" textlink="">
      <xdr:nvSpPr>
        <xdr:cNvPr id="23" name="Arrow: Up 22">
          <a:extLst>
            <a:ext uri="{FF2B5EF4-FFF2-40B4-BE49-F238E27FC236}">
              <a16:creationId xmlns:a16="http://schemas.microsoft.com/office/drawing/2014/main" id="{79BEFF3A-1548-4D24-A234-796E3F68C4E5}"/>
            </a:ext>
          </a:extLst>
        </xdr:cNvPr>
        <xdr:cNvSpPr/>
      </xdr:nvSpPr>
      <xdr:spPr>
        <a:xfrm rot="10800000">
          <a:off x="8084343" y="1416845"/>
          <a:ext cx="202406" cy="25003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13.775194560185" createdVersion="6" refreshedVersion="6" minRefreshableVersion="3" recordCount="119" xr:uid="{5C64A65F-63CC-40B0-8DFC-F20E94BAB25E}">
  <cacheSource type="worksheet">
    <worksheetSource name="table5"/>
  </cacheSource>
  <cacheFields count="19">
    <cacheField name="year" numFmtId="0">
      <sharedItems containsSemiMixedTypes="0" containsString="0" containsNumber="1" containsInteger="1" minValue="2011" maxValue="2017" count="7">
        <n v="2011"/>
        <n v="2012"/>
        <n v="2013"/>
        <n v="2014"/>
        <n v="2015"/>
        <n v="2016"/>
        <n v="2017"/>
      </sharedItems>
    </cacheField>
    <cacheField name="Drug" numFmtId="0">
      <sharedItems count="17">
        <s v="Afirudin"/>
        <s v="Tetapril"/>
        <s v="Pentranil"/>
        <s v="Oxozone"/>
        <s v="Cortimentin"/>
        <s v="Formoprodol"/>
        <s v="Trantalol"/>
        <s v="Multilinum"/>
        <s v="Novastral"/>
        <s v="Halocadren"/>
        <s v="Adapazide"/>
        <s v="Nalopex"/>
        <s v="Verarotec"/>
        <s v="Divinesin"/>
        <s v="Lansoprofen"/>
        <s v="Fentaprine"/>
        <s v="Average of all drug"/>
      </sharedItems>
    </cacheField>
    <cacheField name="Afirudin" numFmtId="0">
      <sharedItems containsString="0" containsBlank="1" containsNumber="1" containsInteger="1" minValue="1467063" maxValue="1703736"/>
    </cacheField>
    <cacheField name="Tetapril" numFmtId="0">
      <sharedItems containsString="0" containsBlank="1" containsNumber="1" containsInteger="1" minValue="1130258" maxValue="1426098"/>
    </cacheField>
    <cacheField name="Pentranil" numFmtId="0">
      <sharedItems containsString="0" containsBlank="1" containsNumber="1" containsInteger="1" minValue="2179827" maxValue="2617133"/>
    </cacheField>
    <cacheField name="Oxozone" numFmtId="0">
      <sharedItems containsString="0" containsBlank="1" containsNumber="1" containsInteger="1" minValue="1114992" maxValue="1537610"/>
    </cacheField>
    <cacheField name="Cortimentin" numFmtId="0">
      <sharedItems containsString="0" containsBlank="1" containsNumber="1" minValue="8545870.0600000005" maxValue="10618098.09"/>
    </cacheField>
    <cacheField name="Formoprodol" numFmtId="0">
      <sharedItems containsString="0" containsBlank="1" containsNumber="1" minValue="6810070.0099999998" maxValue="9164644.1400000006"/>
    </cacheField>
    <cacheField name="Trantalol" numFmtId="0">
      <sharedItems containsString="0" containsBlank="1" containsNumber="1" minValue="13050446.819999998" maxValue="16770744.079999998"/>
    </cacheField>
    <cacheField name="Multilinum" numFmtId="0">
      <sharedItems containsString="0" containsBlank="1" containsNumber="1" minValue="6627963.3299999991" maxValue="8662081.6600000001"/>
    </cacheField>
    <cacheField name="Novastral" numFmtId="0">
      <sharedItems containsString="0" containsBlank="1" containsNumber="1" minValue="14814600.549999999" maxValue="18083101.440000001"/>
    </cacheField>
    <cacheField name="Halocadren" numFmtId="0">
      <sharedItems containsString="0" containsBlank="1" containsNumber="1" minValue="12084095.209999999" maxValue="14460751.33"/>
    </cacheField>
    <cacheField name="Adapazide" numFmtId="0">
      <sharedItems containsString="0" containsBlank="1" containsNumber="1" minValue="22398772.099999998" maxValue="27105323.340000004"/>
    </cacheField>
    <cacheField name="Nalopex" numFmtId="0">
      <sharedItems containsString="0" containsBlank="1" containsNumber="1" minValue="11497650.380000003" maxValue="14488226.260000002"/>
    </cacheField>
    <cacheField name="Verarotec" numFmtId="0">
      <sharedItems containsString="0" containsBlank="1" containsNumber="1" minValue="7397041.5300000012" maxValue="11004258.779999999"/>
    </cacheField>
    <cacheField name="Divinesin" numFmtId="0">
      <sharedItems containsString="0" containsBlank="1" containsNumber="1" minValue="6099005.1799999997" maxValue="8470488.6300000008"/>
    </cacheField>
    <cacheField name="Lansoprofen" numFmtId="0">
      <sharedItems containsString="0" containsBlank="1" containsNumber="1" minValue="10795210.470000001" maxValue="16434918.140000002"/>
    </cacheField>
    <cacheField name="Fentaprine" numFmtId="0">
      <sharedItems containsString="0" containsBlank="1" containsNumber="1" minValue="6313992.5699999994" maxValue="8229398.7599999998"/>
    </cacheField>
    <cacheField name="Average of all drug" numFmtId="0">
      <sharedItems containsString="0" containsBlank="1" containsNumber="1" minValue="8794302.421875" maxValue="9825711.7487500012"/>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14.129946875" createdVersion="6" refreshedVersion="6" minRefreshableVersion="3" recordCount="84" xr:uid="{840D2A39-501A-496B-B302-354A72543A8C}">
  <cacheSource type="worksheet">
    <worksheetSource name="Table2"/>
  </cacheSource>
  <cacheFields count="46">
    <cacheField name="Year" numFmtId="0">
      <sharedItems containsSemiMixedTypes="0" containsString="0" containsNumber="1" containsInteger="1" minValue="2011" maxValue="2017" count="7">
        <n v="2011"/>
        <n v="2012"/>
        <n v="2013"/>
        <n v="2014"/>
        <n v="2015"/>
        <n v="2016"/>
        <n v="2017"/>
      </sharedItems>
    </cacheField>
    <cacheField name="Months" numFmtId="0">
      <sharedItems count="12">
        <s v="Jan"/>
        <s v="Feb"/>
        <s v="Mar"/>
        <s v="Apr"/>
        <s v="May"/>
        <s v="Jun"/>
        <s v="Jul"/>
        <s v="Aug"/>
        <s v="Sep"/>
        <s v="Oct"/>
        <s v="Nov"/>
        <s v="Dec"/>
      </sharedItems>
    </cacheField>
    <cacheField name="Afirudin" numFmtId="0">
      <sharedItems containsSemiMixedTypes="0" containsString="0" containsNumber="1" containsInteger="1" minValue="70420" maxValue="277258"/>
    </cacheField>
    <cacheField name="Tetapril" numFmtId="0">
      <sharedItems containsSemiMixedTypes="0" containsString="0" containsNumber="1" containsInteger="1" minValue="57490" maxValue="200072"/>
    </cacheField>
    <cacheField name="Pentranil" numFmtId="0">
      <sharedItems containsSemiMixedTypes="0" containsString="0" containsNumber="1" containsInteger="1" minValue="103953" maxValue="402566"/>
    </cacheField>
    <cacheField name="Oxozone" numFmtId="0">
      <sharedItems containsSemiMixedTypes="0" containsString="0" containsNumber="1" containsInteger="1" minValue="54110" maxValue="222211"/>
    </cacheField>
    <cacheField name="Cortimentin" numFmtId="0">
      <sharedItems containsSemiMixedTypes="0" containsString="0" containsNumber="1" minValue="426405.09" maxValue="1726384.78"/>
    </cacheField>
    <cacheField name="Formoprodol" numFmtId="0">
      <sharedItems containsSemiMixedTypes="0" containsString="0" containsNumber="1" minValue="302037.03999999998" maxValue="1359583.39"/>
    </cacheField>
    <cacheField name="Trantalol" numFmtId="0">
      <sharedItems containsSemiMixedTypes="0" containsString="0" containsNumber="1" minValue="667505.19999999995" maxValue="2559811.9500000002"/>
    </cacheField>
    <cacheField name="Multilinum" numFmtId="0">
      <sharedItems containsSemiMixedTypes="0" containsString="0" containsNumber="1" minValue="284270.06" maxValue="1359583.39"/>
    </cacheField>
    <cacheField name="Novastral" numFmtId="0">
      <sharedItems containsSemiMixedTypes="0" containsString="0" containsNumber="1" minValue="798857.39" maxValue="2771885.7"/>
    </cacheField>
    <cacheField name="Halocadren" numFmtId="0">
      <sharedItems containsSemiMixedTypes="0" containsString="0" containsNumber="1" minValue="596211.38" maxValue="2136338.6"/>
    </cacheField>
    <cacheField name="Adapazide" numFmtId="0">
      <sharedItems containsSemiMixedTypes="0" containsString="0" containsNumber="1" minValue="1220945.68" maxValue="4124399.42"/>
    </cacheField>
    <cacheField name="Nalopex" numFmtId="0">
      <sharedItems containsSemiMixedTypes="0" containsString="0" containsNumber="1" minValue="596211.38" maxValue="2147480.13"/>
    </cacheField>
    <cacheField name="Verarotec" numFmtId="0">
      <sharedItems containsSemiMixedTypes="0" containsString="0" containsNumber="1" minValue="277317.05" maxValue="1639297.83"/>
    </cacheField>
    <cacheField name="Divinesin" numFmtId="0">
      <sharedItems containsSemiMixedTypes="0" containsString="0" containsNumber="1" minValue="201685.14" maxValue="1108426.3799999999"/>
    </cacheField>
    <cacheField name="Lansoprofen" numFmtId="0">
      <sharedItems containsSemiMixedTypes="0" containsString="0" containsNumber="1" minValue="479002.14" maxValue="2430682.94"/>
    </cacheField>
    <cacheField name="Fentaprine" numFmtId="0">
      <sharedItems containsSemiMixedTypes="0" containsString="0" containsNumber="1" minValue="201685.14" maxValue="1243605.24"/>
    </cacheField>
    <cacheField name="Avg sales of all drug" numFmtId="2">
      <sharedItems containsSemiMixedTypes="0" containsString="0" containsNumber="1" minValue="536405.28687499987" maxValue="1218978.7268749999"/>
    </cacheField>
    <cacheField name="Drug set 1" numFmtId="0">
      <sharedItems containsSemiMixedTypes="0" containsString="0" containsNumber="1" containsInteger="1" minValue="308502" maxValue="996828"/>
    </cacheField>
    <cacheField name="per inc Drug set 1" numFmtId="0">
      <sharedItems containsSemiMixedTypes="0" containsString="0" containsNumber="1" minValue="-64.172375629011711" maxValue="208.7004298189315"/>
    </cacheField>
    <cacheField name="Column1" numFmtId="0">
      <sharedItems containsString="0" containsBlank="1" containsNumber="1" minValue="5892140" maxValue="8229398.7599999998"/>
    </cacheField>
    <cacheField name="Drug set 2" numFmtId="0">
      <sharedItems containsSemiMixedTypes="0" containsString="0" containsNumber="1" minValue="1812221.78" maxValue="6607886.6699999999"/>
    </cacheField>
    <cacheField name="per inc Drug set 2" numFmtId="0">
      <sharedItems containsSemiMixedTypes="0" containsString="0" containsNumber="1" minValue="-67.620062451903834" maxValue="131.65768120164878"/>
    </cacheField>
    <cacheField name="Column2" numFmtId="0">
      <sharedItems containsString="0" containsBlank="1" containsNumber="1" minValue="35034350.220000006" maxValue="44606501.879999988"/>
    </cacheField>
    <cacheField name="Drug set 3" numFmtId="0">
      <sharedItems containsSemiMixedTypes="0" containsString="0" containsNumber="1" minValue="3537520.86" maxValue="10379487.379999999"/>
    </cacheField>
    <cacheField name="per inc Drug set 3" numFmtId="0">
      <sharedItems containsSemiMixedTypes="0" containsString="0" containsNumber="1" minValue="-55.332887162294519" maxValue="182.73893740375007"/>
    </cacheField>
    <cacheField name="Column3" numFmtId="0">
      <sharedItems containsString="0" containsBlank="1" containsNumber="1" minValue="62495621.88000001" maxValue="73629644.770000011"/>
    </cacheField>
    <cacheField name="Drug set 4" numFmtId="0">
      <sharedItems containsSemiMixedTypes="0" containsString="0" containsNumber="1" minValue="1159689.4700000002" maxValue="6274553.6699999999"/>
    </cacheField>
    <cacheField name="per inc Drug set 4" numFmtId="0">
      <sharedItems containsSemiMixedTypes="0" containsString="0" containsNumber="1" minValue="-62.387976194101277" maxValue="199.76759932728419"/>
    </cacheField>
    <cacheField name="Column4" numFmtId="0">
      <sharedItems containsString="0" containsBlank="1" containsNumber="1" minValue="30900237.909999993" maxValue="44128773.869999997"/>
    </cacheField>
    <cacheField name="sales of all drugs" numFmtId="0">
      <sharedItems containsSemiMixedTypes="0" containsString="0" containsNumber="1" minValue="8582484.589999998" maxValue="19503659.629999999"/>
    </cacheField>
    <cacheField name="Column5" numFmtId="0">
      <sharedItems containsString="0" containsBlank="1" containsNumber="1" minValue="140708838.75" maxValue="157211387.98000002"/>
    </cacheField>
    <cacheField name="promo_1" numFmtId="0">
      <sharedItems containsSemiMixedTypes="0" containsString="0" containsNumber="1" containsInteger="1" minValue="0" maxValue="1"/>
    </cacheField>
    <cacheField name="promo_2" numFmtId="0">
      <sharedItems containsSemiMixedTypes="0" containsString="0" containsNumber="1" containsInteger="1" minValue="0" maxValue="1"/>
    </cacheField>
    <cacheField name="promo_3" numFmtId="0">
      <sharedItems containsSemiMixedTypes="0" containsString="0" containsNumber="1" containsInteger="1" minValue="0" maxValue="1"/>
    </cacheField>
    <cacheField name="promo_4" numFmtId="0">
      <sharedItems containsSemiMixedTypes="0" containsString="0" containsNumber="1" containsInteger="1" minValue="0" maxValue="1"/>
    </cacheField>
    <cacheField name="promo_5" numFmtId="0">
      <sharedItems containsSemiMixedTypes="0" containsString="0" containsNumber="1" containsInteger="1" minValue="0" maxValue="1"/>
    </cacheField>
    <cacheField name="promo_6" numFmtId="0">
      <sharedItems containsSemiMixedTypes="0" containsString="0" containsNumber="1" containsInteger="1" minValue="0" maxValue="1"/>
    </cacheField>
    <cacheField name="promo_7" numFmtId="0">
      <sharedItems containsSemiMixedTypes="0" containsString="0" containsNumber="1" containsInteger="1" minValue="0" maxValue="1"/>
    </cacheField>
    <cacheField name="promo_8" numFmtId="0">
      <sharedItems containsSemiMixedTypes="0" containsString="0" containsNumber="1" containsInteger="1" minValue="0" maxValue="1"/>
    </cacheField>
    <cacheField name="promo_9" numFmtId="0">
      <sharedItems containsSemiMixedTypes="0" containsString="0" containsNumber="1" containsInteger="1" minValue="0" maxValue="1"/>
    </cacheField>
    <cacheField name="promo_10" numFmtId="0">
      <sharedItems containsSemiMixedTypes="0" containsString="0" containsNumber="1" containsInteger="1" minValue="0" maxValue="1"/>
    </cacheField>
    <cacheField name="promo_11" numFmtId="0">
      <sharedItems containsSemiMixedTypes="0" containsString="0" containsNumber="1" containsInteger="1" minValue="0" maxValue="1"/>
    </cacheField>
    <cacheField name="All promo" numFmtId="0">
      <sharedItems containsSemiMixedTypes="0" containsString="0" containsNumber="1" containsInteger="1" minValue="0" maxValue="5"/>
    </cacheField>
    <cacheField name="promo statu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x v="0"/>
    <n v="1540233"/>
    <m/>
    <m/>
    <m/>
    <m/>
    <m/>
    <m/>
    <m/>
    <m/>
    <m/>
    <m/>
    <m/>
    <m/>
    <m/>
    <m/>
    <m/>
    <m/>
  </r>
  <r>
    <x v="0"/>
    <x v="1"/>
    <m/>
    <n v="1315530"/>
    <m/>
    <m/>
    <m/>
    <m/>
    <m/>
    <m/>
    <m/>
    <m/>
    <m/>
    <m/>
    <m/>
    <m/>
    <m/>
    <m/>
    <m/>
  </r>
  <r>
    <x v="0"/>
    <x v="2"/>
    <m/>
    <m/>
    <n v="2252473"/>
    <m/>
    <m/>
    <m/>
    <m/>
    <m/>
    <m/>
    <m/>
    <m/>
    <m/>
    <m/>
    <m/>
    <m/>
    <m/>
    <m/>
  </r>
  <r>
    <x v="0"/>
    <x v="3"/>
    <m/>
    <m/>
    <m/>
    <n v="1258494"/>
    <m/>
    <m/>
    <m/>
    <m/>
    <m/>
    <m/>
    <m/>
    <m/>
    <m/>
    <m/>
    <m/>
    <m/>
    <m/>
  </r>
  <r>
    <x v="0"/>
    <x v="4"/>
    <m/>
    <m/>
    <m/>
    <m/>
    <n v="10618098.09"/>
    <m/>
    <m/>
    <m/>
    <m/>
    <m/>
    <m/>
    <m/>
    <m/>
    <m/>
    <m/>
    <m/>
    <m/>
  </r>
  <r>
    <x v="0"/>
    <x v="5"/>
    <m/>
    <m/>
    <m/>
    <m/>
    <m/>
    <n v="9164644.1400000006"/>
    <m/>
    <m/>
    <m/>
    <m/>
    <m/>
    <m/>
    <m/>
    <m/>
    <m/>
    <m/>
    <m/>
  </r>
  <r>
    <x v="0"/>
    <x v="6"/>
    <m/>
    <m/>
    <m/>
    <m/>
    <m/>
    <m/>
    <n v="16161677.99"/>
    <m/>
    <m/>
    <m/>
    <m/>
    <m/>
    <m/>
    <m/>
    <m/>
    <m/>
    <m/>
  </r>
  <r>
    <x v="0"/>
    <x v="7"/>
    <m/>
    <m/>
    <m/>
    <m/>
    <m/>
    <m/>
    <m/>
    <n v="8662081.6600000001"/>
    <m/>
    <m/>
    <m/>
    <m/>
    <m/>
    <m/>
    <m/>
    <m/>
    <m/>
  </r>
  <r>
    <x v="0"/>
    <x v="8"/>
    <m/>
    <m/>
    <m/>
    <m/>
    <m/>
    <m/>
    <m/>
    <m/>
    <n v="16307296.409999998"/>
    <m/>
    <m/>
    <m/>
    <m/>
    <m/>
    <m/>
    <m/>
    <m/>
  </r>
  <r>
    <x v="0"/>
    <x v="9"/>
    <m/>
    <m/>
    <m/>
    <m/>
    <m/>
    <m/>
    <m/>
    <m/>
    <m/>
    <n v="14460751.33"/>
    <m/>
    <m/>
    <m/>
    <m/>
    <m/>
    <m/>
    <m/>
  </r>
  <r>
    <x v="0"/>
    <x v="10"/>
    <m/>
    <m/>
    <m/>
    <m/>
    <m/>
    <m/>
    <m/>
    <m/>
    <m/>
    <m/>
    <n v="24697277.219999999"/>
    <m/>
    <m/>
    <m/>
    <m/>
    <m/>
    <m/>
  </r>
  <r>
    <x v="0"/>
    <x v="11"/>
    <m/>
    <m/>
    <m/>
    <m/>
    <m/>
    <m/>
    <m/>
    <m/>
    <m/>
    <m/>
    <m/>
    <n v="13359412.030000001"/>
    <m/>
    <m/>
    <m/>
    <m/>
    <m/>
  </r>
  <r>
    <x v="0"/>
    <x v="12"/>
    <m/>
    <m/>
    <m/>
    <m/>
    <m/>
    <m/>
    <m/>
    <m/>
    <m/>
    <m/>
    <m/>
    <m/>
    <n v="7823766.6900000004"/>
    <m/>
    <m/>
    <m/>
    <m/>
  </r>
  <r>
    <x v="0"/>
    <x v="13"/>
    <m/>
    <m/>
    <m/>
    <m/>
    <m/>
    <m/>
    <m/>
    <m/>
    <m/>
    <m/>
    <m/>
    <m/>
    <m/>
    <n v="6609862.3499999996"/>
    <m/>
    <m/>
    <m/>
  </r>
  <r>
    <x v="0"/>
    <x v="14"/>
    <m/>
    <m/>
    <m/>
    <m/>
    <m/>
    <m/>
    <m/>
    <m/>
    <m/>
    <m/>
    <m/>
    <m/>
    <m/>
    <m/>
    <n v="11624949.210000001"/>
    <m/>
    <m/>
  </r>
  <r>
    <x v="0"/>
    <x v="15"/>
    <m/>
    <m/>
    <m/>
    <m/>
    <m/>
    <m/>
    <m/>
    <m/>
    <m/>
    <m/>
    <m/>
    <m/>
    <m/>
    <m/>
    <m/>
    <n v="6313992.5699999994"/>
    <m/>
  </r>
  <r>
    <x v="0"/>
    <x v="16"/>
    <m/>
    <m/>
    <m/>
    <m/>
    <m/>
    <m/>
    <m/>
    <m/>
    <m/>
    <m/>
    <m/>
    <m/>
    <m/>
    <m/>
    <m/>
    <m/>
    <n v="9510658.7306249999"/>
  </r>
  <r>
    <x v="1"/>
    <x v="0"/>
    <n v="1498252"/>
    <m/>
    <m/>
    <m/>
    <m/>
    <m/>
    <m/>
    <m/>
    <m/>
    <m/>
    <m/>
    <m/>
    <m/>
    <m/>
    <m/>
    <m/>
    <m/>
  </r>
  <r>
    <x v="1"/>
    <x v="1"/>
    <m/>
    <n v="1209413"/>
    <m/>
    <m/>
    <m/>
    <m/>
    <m/>
    <m/>
    <m/>
    <m/>
    <m/>
    <m/>
    <m/>
    <m/>
    <m/>
    <m/>
    <m/>
  </r>
  <r>
    <x v="1"/>
    <x v="2"/>
    <m/>
    <m/>
    <n v="2202922"/>
    <m/>
    <m/>
    <m/>
    <m/>
    <m/>
    <m/>
    <m/>
    <m/>
    <m/>
    <m/>
    <m/>
    <m/>
    <m/>
    <m/>
  </r>
  <r>
    <x v="1"/>
    <x v="3"/>
    <m/>
    <m/>
    <m/>
    <n v="1344738"/>
    <m/>
    <m/>
    <m/>
    <m/>
    <m/>
    <m/>
    <m/>
    <m/>
    <m/>
    <m/>
    <m/>
    <m/>
    <m/>
  </r>
  <r>
    <x v="1"/>
    <x v="4"/>
    <m/>
    <m/>
    <m/>
    <m/>
    <n v="8962960.5800000001"/>
    <m/>
    <m/>
    <m/>
    <m/>
    <m/>
    <m/>
    <m/>
    <m/>
    <m/>
    <m/>
    <m/>
    <m/>
  </r>
  <r>
    <x v="1"/>
    <x v="5"/>
    <m/>
    <m/>
    <m/>
    <m/>
    <m/>
    <n v="7129799.5899999999"/>
    <m/>
    <m/>
    <m/>
    <m/>
    <m/>
    <m/>
    <m/>
    <m/>
    <m/>
    <m/>
    <m/>
  </r>
  <r>
    <x v="1"/>
    <x v="6"/>
    <m/>
    <m/>
    <m/>
    <m/>
    <m/>
    <m/>
    <n v="13172616.949999999"/>
    <m/>
    <m/>
    <m/>
    <m/>
    <m/>
    <m/>
    <m/>
    <m/>
    <m/>
    <m/>
  </r>
  <r>
    <x v="1"/>
    <x v="7"/>
    <m/>
    <m/>
    <m/>
    <m/>
    <m/>
    <m/>
    <m/>
    <n v="8043825.7999999998"/>
    <m/>
    <m/>
    <m/>
    <m/>
    <m/>
    <m/>
    <m/>
    <m/>
    <m/>
  </r>
  <r>
    <x v="1"/>
    <x v="8"/>
    <m/>
    <m/>
    <m/>
    <m/>
    <m/>
    <m/>
    <m/>
    <m/>
    <n v="15841418.420000002"/>
    <m/>
    <m/>
    <m/>
    <m/>
    <m/>
    <m/>
    <m/>
    <m/>
  </r>
  <r>
    <x v="1"/>
    <x v="9"/>
    <m/>
    <m/>
    <m/>
    <m/>
    <m/>
    <m/>
    <m/>
    <m/>
    <m/>
    <n v="13130158.43"/>
    <m/>
    <m/>
    <m/>
    <m/>
    <m/>
    <m/>
    <m/>
  </r>
  <r>
    <x v="1"/>
    <x v="10"/>
    <m/>
    <m/>
    <m/>
    <m/>
    <m/>
    <m/>
    <m/>
    <m/>
    <m/>
    <m/>
    <n v="23113415.190000001"/>
    <m/>
    <m/>
    <m/>
    <m/>
    <m/>
    <m/>
  </r>
  <r>
    <x v="1"/>
    <x v="11"/>
    <m/>
    <m/>
    <m/>
    <m/>
    <m/>
    <m/>
    <m/>
    <m/>
    <m/>
    <m/>
    <m/>
    <n v="14159080.879999999"/>
    <m/>
    <m/>
    <m/>
    <m/>
    <m/>
  </r>
  <r>
    <x v="1"/>
    <x v="12"/>
    <m/>
    <m/>
    <m/>
    <m/>
    <m/>
    <m/>
    <m/>
    <m/>
    <m/>
    <m/>
    <m/>
    <m/>
    <n v="7397041.5300000012"/>
    <m/>
    <m/>
    <m/>
    <m/>
  </r>
  <r>
    <x v="1"/>
    <x v="13"/>
    <m/>
    <m/>
    <m/>
    <m/>
    <m/>
    <m/>
    <m/>
    <m/>
    <m/>
    <m/>
    <m/>
    <m/>
    <m/>
    <n v="6099005.1799999997"/>
    <m/>
    <m/>
    <m/>
  </r>
  <r>
    <x v="1"/>
    <x v="14"/>
    <m/>
    <m/>
    <m/>
    <m/>
    <m/>
    <m/>
    <m/>
    <m/>
    <m/>
    <m/>
    <m/>
    <m/>
    <m/>
    <m/>
    <n v="10795210.470000001"/>
    <m/>
    <m/>
  </r>
  <r>
    <x v="1"/>
    <x v="15"/>
    <m/>
    <m/>
    <m/>
    <m/>
    <m/>
    <m/>
    <m/>
    <m/>
    <m/>
    <m/>
    <m/>
    <m/>
    <m/>
    <m/>
    <m/>
    <n v="6608980.7300000004"/>
    <m/>
  </r>
  <r>
    <x v="1"/>
    <x v="16"/>
    <m/>
    <m/>
    <m/>
    <m/>
    <m/>
    <m/>
    <m/>
    <m/>
    <m/>
    <m/>
    <m/>
    <m/>
    <m/>
    <m/>
    <m/>
    <m/>
    <n v="8794302.421875"/>
  </r>
  <r>
    <x v="2"/>
    <x v="0"/>
    <n v="1673554"/>
    <m/>
    <m/>
    <m/>
    <m/>
    <m/>
    <m/>
    <m/>
    <m/>
    <m/>
    <m/>
    <m/>
    <m/>
    <m/>
    <m/>
    <m/>
    <m/>
  </r>
  <r>
    <x v="2"/>
    <x v="1"/>
    <m/>
    <n v="1282137"/>
    <m/>
    <m/>
    <m/>
    <m/>
    <m/>
    <m/>
    <m/>
    <m/>
    <m/>
    <m/>
    <m/>
    <m/>
    <m/>
    <m/>
    <m/>
  </r>
  <r>
    <x v="2"/>
    <x v="2"/>
    <m/>
    <m/>
    <n v="2546215"/>
    <m/>
    <m/>
    <m/>
    <m/>
    <m/>
    <m/>
    <m/>
    <m/>
    <m/>
    <m/>
    <m/>
    <m/>
    <m/>
    <m/>
  </r>
  <r>
    <x v="2"/>
    <x v="3"/>
    <m/>
    <m/>
    <m/>
    <n v="1346178"/>
    <m/>
    <m/>
    <m/>
    <m/>
    <m/>
    <m/>
    <m/>
    <m/>
    <m/>
    <m/>
    <m/>
    <m/>
    <m/>
  </r>
  <r>
    <x v="2"/>
    <x v="4"/>
    <m/>
    <m/>
    <m/>
    <m/>
    <n v="9368220.1199999992"/>
    <m/>
    <m/>
    <m/>
    <m/>
    <m/>
    <m/>
    <m/>
    <m/>
    <m/>
    <m/>
    <m/>
    <m/>
  </r>
  <r>
    <x v="2"/>
    <x v="5"/>
    <m/>
    <m/>
    <m/>
    <m/>
    <m/>
    <n v="7419874.0599999996"/>
    <m/>
    <m/>
    <m/>
    <m/>
    <m/>
    <m/>
    <m/>
    <m/>
    <m/>
    <m/>
    <m/>
  </r>
  <r>
    <x v="2"/>
    <x v="6"/>
    <m/>
    <m/>
    <m/>
    <m/>
    <m/>
    <m/>
    <n v="14422081.260000002"/>
    <m/>
    <m/>
    <m/>
    <m/>
    <m/>
    <m/>
    <m/>
    <m/>
    <m/>
    <m/>
  </r>
  <r>
    <x v="2"/>
    <x v="7"/>
    <m/>
    <m/>
    <m/>
    <m/>
    <m/>
    <m/>
    <m/>
    <n v="7405585.2799999993"/>
    <m/>
    <m/>
    <m/>
    <m/>
    <m/>
    <m/>
    <m/>
    <m/>
    <m/>
  </r>
  <r>
    <x v="2"/>
    <x v="8"/>
    <m/>
    <m/>
    <m/>
    <m/>
    <m/>
    <m/>
    <m/>
    <m/>
    <n v="18083101.440000001"/>
    <m/>
    <m/>
    <m/>
    <m/>
    <m/>
    <m/>
    <m/>
    <m/>
  </r>
  <r>
    <x v="2"/>
    <x v="9"/>
    <m/>
    <m/>
    <m/>
    <m/>
    <m/>
    <m/>
    <m/>
    <m/>
    <m/>
    <n v="13952993.729999999"/>
    <m/>
    <m/>
    <m/>
    <m/>
    <m/>
    <m/>
    <m/>
  </r>
  <r>
    <x v="2"/>
    <x v="10"/>
    <m/>
    <m/>
    <m/>
    <m/>
    <m/>
    <m/>
    <m/>
    <m/>
    <m/>
    <m/>
    <n v="27105323.340000004"/>
    <m/>
    <m/>
    <m/>
    <m/>
    <m/>
    <m/>
  </r>
  <r>
    <x v="2"/>
    <x v="11"/>
    <m/>
    <m/>
    <m/>
    <m/>
    <m/>
    <m/>
    <m/>
    <m/>
    <m/>
    <m/>
    <m/>
    <n v="14488226.260000002"/>
    <m/>
    <m/>
    <m/>
    <m/>
    <m/>
  </r>
  <r>
    <x v="2"/>
    <x v="12"/>
    <m/>
    <m/>
    <m/>
    <m/>
    <m/>
    <m/>
    <m/>
    <m/>
    <m/>
    <m/>
    <m/>
    <m/>
    <n v="8815625.9199999999"/>
    <m/>
    <m/>
    <m/>
    <m/>
  </r>
  <r>
    <x v="2"/>
    <x v="13"/>
    <m/>
    <m/>
    <m/>
    <m/>
    <m/>
    <m/>
    <m/>
    <m/>
    <m/>
    <m/>
    <m/>
    <m/>
    <m/>
    <n v="6940378.6399999997"/>
    <m/>
    <m/>
    <m/>
  </r>
  <r>
    <x v="2"/>
    <x v="14"/>
    <m/>
    <m/>
    <m/>
    <m/>
    <m/>
    <m/>
    <m/>
    <m/>
    <m/>
    <m/>
    <m/>
    <m/>
    <m/>
    <m/>
    <n v="13519561.030000001"/>
    <m/>
    <m/>
  </r>
  <r>
    <x v="2"/>
    <x v="15"/>
    <m/>
    <m/>
    <m/>
    <m/>
    <m/>
    <m/>
    <m/>
    <m/>
    <m/>
    <m/>
    <m/>
    <m/>
    <m/>
    <m/>
    <m/>
    <n v="7180545.4400000004"/>
    <m/>
  </r>
  <r>
    <x v="2"/>
    <x v="16"/>
    <m/>
    <m/>
    <m/>
    <m/>
    <m/>
    <m/>
    <m/>
    <m/>
    <m/>
    <m/>
    <m/>
    <m/>
    <m/>
    <m/>
    <m/>
    <m/>
    <n v="9721850.0325000007"/>
  </r>
  <r>
    <x v="3"/>
    <x v="0"/>
    <n v="1516969"/>
    <m/>
    <m/>
    <m/>
    <m/>
    <m/>
    <m/>
    <m/>
    <m/>
    <m/>
    <m/>
    <m/>
    <m/>
    <m/>
    <m/>
    <m/>
    <m/>
  </r>
  <r>
    <x v="3"/>
    <x v="1"/>
    <m/>
    <n v="1288397"/>
    <m/>
    <m/>
    <m/>
    <m/>
    <m/>
    <m/>
    <m/>
    <m/>
    <m/>
    <m/>
    <m/>
    <m/>
    <m/>
    <m/>
    <m/>
  </r>
  <r>
    <x v="3"/>
    <x v="2"/>
    <m/>
    <m/>
    <n v="2548979"/>
    <m/>
    <m/>
    <m/>
    <m/>
    <m/>
    <m/>
    <m/>
    <m/>
    <m/>
    <m/>
    <m/>
    <m/>
    <m/>
    <m/>
  </r>
  <r>
    <x v="3"/>
    <x v="3"/>
    <m/>
    <m/>
    <m/>
    <n v="1208396"/>
    <m/>
    <m/>
    <m/>
    <m/>
    <m/>
    <m/>
    <m/>
    <m/>
    <m/>
    <m/>
    <m/>
    <m/>
    <m/>
  </r>
  <r>
    <x v="3"/>
    <x v="4"/>
    <m/>
    <m/>
    <m/>
    <m/>
    <n v="10368557.299999999"/>
    <m/>
    <m/>
    <m/>
    <m/>
    <m/>
    <m/>
    <m/>
    <m/>
    <m/>
    <m/>
    <m/>
    <m/>
  </r>
  <r>
    <x v="3"/>
    <x v="5"/>
    <m/>
    <m/>
    <m/>
    <m/>
    <m/>
    <n v="8590146.7599999998"/>
    <m/>
    <m/>
    <m/>
    <m/>
    <m/>
    <m/>
    <m/>
    <m/>
    <m/>
    <m/>
    <m/>
  </r>
  <r>
    <x v="3"/>
    <x v="6"/>
    <m/>
    <m/>
    <m/>
    <m/>
    <m/>
    <m/>
    <n v="16770744.079999998"/>
    <m/>
    <m/>
    <m/>
    <m/>
    <m/>
    <m/>
    <m/>
    <m/>
    <m/>
    <m/>
  </r>
  <r>
    <x v="3"/>
    <x v="7"/>
    <m/>
    <m/>
    <m/>
    <m/>
    <m/>
    <m/>
    <m/>
    <n v="7891678.5100000007"/>
    <m/>
    <m/>
    <m/>
    <m/>
    <m/>
    <m/>
    <m/>
    <m/>
    <m/>
  </r>
  <r>
    <x v="3"/>
    <x v="8"/>
    <m/>
    <m/>
    <m/>
    <m/>
    <m/>
    <m/>
    <m/>
    <m/>
    <n v="16246083.01"/>
    <m/>
    <m/>
    <m/>
    <m/>
    <m/>
    <m/>
    <m/>
    <m/>
  </r>
  <r>
    <x v="3"/>
    <x v="9"/>
    <m/>
    <m/>
    <m/>
    <m/>
    <m/>
    <m/>
    <m/>
    <m/>
    <m/>
    <n v="13407576.630000003"/>
    <m/>
    <m/>
    <m/>
    <m/>
    <m/>
    <m/>
    <m/>
  </r>
  <r>
    <x v="3"/>
    <x v="10"/>
    <m/>
    <m/>
    <m/>
    <m/>
    <m/>
    <m/>
    <m/>
    <m/>
    <m/>
    <m/>
    <n v="26463442.080000002"/>
    <m/>
    <m/>
    <m/>
    <m/>
    <m/>
    <m/>
  </r>
  <r>
    <x v="3"/>
    <x v="11"/>
    <m/>
    <m/>
    <m/>
    <m/>
    <m/>
    <m/>
    <m/>
    <m/>
    <m/>
    <m/>
    <m/>
    <n v="12450880.99"/>
    <m/>
    <m/>
    <m/>
    <m/>
    <m/>
  </r>
  <r>
    <x v="3"/>
    <x v="12"/>
    <m/>
    <m/>
    <m/>
    <m/>
    <m/>
    <m/>
    <m/>
    <m/>
    <m/>
    <m/>
    <m/>
    <m/>
    <n v="8981641.4499999993"/>
    <m/>
    <m/>
    <m/>
    <m/>
  </r>
  <r>
    <x v="3"/>
    <x v="13"/>
    <m/>
    <m/>
    <m/>
    <m/>
    <m/>
    <m/>
    <m/>
    <m/>
    <m/>
    <m/>
    <m/>
    <m/>
    <m/>
    <n v="7520164.7800000012"/>
    <m/>
    <m/>
    <m/>
  </r>
  <r>
    <x v="3"/>
    <x v="14"/>
    <m/>
    <m/>
    <m/>
    <m/>
    <m/>
    <m/>
    <m/>
    <m/>
    <m/>
    <m/>
    <m/>
    <m/>
    <m/>
    <m/>
    <n v="14921449.550000001"/>
    <m/>
    <m/>
  </r>
  <r>
    <x v="3"/>
    <x v="15"/>
    <m/>
    <m/>
    <m/>
    <m/>
    <m/>
    <m/>
    <m/>
    <m/>
    <m/>
    <m/>
    <m/>
    <m/>
    <m/>
    <m/>
    <m/>
    <n v="7036281.8400000008"/>
    <m/>
  </r>
  <r>
    <x v="3"/>
    <x v="16"/>
    <m/>
    <m/>
    <m/>
    <m/>
    <m/>
    <m/>
    <m/>
    <m/>
    <m/>
    <m/>
    <m/>
    <m/>
    <m/>
    <m/>
    <m/>
    <m/>
    <n v="9825711.7487500012"/>
  </r>
  <r>
    <x v="4"/>
    <x v="0"/>
    <n v="1473115"/>
    <m/>
    <m/>
    <m/>
    <m/>
    <m/>
    <m/>
    <m/>
    <m/>
    <m/>
    <m/>
    <m/>
    <m/>
    <m/>
    <m/>
    <m/>
    <m/>
  </r>
  <r>
    <x v="4"/>
    <x v="1"/>
    <m/>
    <n v="1290529"/>
    <m/>
    <m/>
    <m/>
    <m/>
    <m/>
    <m/>
    <m/>
    <m/>
    <m/>
    <m/>
    <m/>
    <m/>
    <m/>
    <m/>
    <m/>
  </r>
  <r>
    <x v="4"/>
    <x v="2"/>
    <m/>
    <m/>
    <n v="2414445"/>
    <m/>
    <m/>
    <m/>
    <m/>
    <m/>
    <m/>
    <m/>
    <m/>
    <m/>
    <m/>
    <m/>
    <m/>
    <m/>
    <m/>
  </r>
  <r>
    <x v="4"/>
    <x v="3"/>
    <m/>
    <m/>
    <m/>
    <n v="1307395"/>
    <m/>
    <m/>
    <m/>
    <m/>
    <m/>
    <m/>
    <m/>
    <m/>
    <m/>
    <m/>
    <m/>
    <m/>
    <m/>
  </r>
  <r>
    <x v="4"/>
    <x v="4"/>
    <m/>
    <m/>
    <m/>
    <m/>
    <n v="9367170.9399999995"/>
    <m/>
    <m/>
    <m/>
    <m/>
    <m/>
    <m/>
    <m/>
    <m/>
    <m/>
    <m/>
    <m/>
    <m/>
  </r>
  <r>
    <x v="4"/>
    <x v="5"/>
    <m/>
    <m/>
    <m/>
    <m/>
    <m/>
    <n v="8340551.3400000008"/>
    <m/>
    <m/>
    <m/>
    <m/>
    <m/>
    <m/>
    <m/>
    <m/>
    <m/>
    <m/>
    <m/>
  </r>
  <r>
    <x v="4"/>
    <x v="6"/>
    <m/>
    <m/>
    <m/>
    <m/>
    <m/>
    <m/>
    <n v="15653100.820000004"/>
    <m/>
    <m/>
    <m/>
    <m/>
    <m/>
    <m/>
    <m/>
    <m/>
    <m/>
    <m/>
  </r>
  <r>
    <x v="4"/>
    <x v="7"/>
    <m/>
    <m/>
    <m/>
    <m/>
    <m/>
    <m/>
    <m/>
    <n v="8336858.5000000019"/>
    <m/>
    <m/>
    <m/>
    <m/>
    <m/>
    <m/>
    <m/>
    <m/>
    <m/>
  </r>
  <r>
    <x v="4"/>
    <x v="8"/>
    <m/>
    <m/>
    <m/>
    <m/>
    <m/>
    <m/>
    <m/>
    <m/>
    <n v="15157292"/>
    <m/>
    <m/>
    <m/>
    <m/>
    <m/>
    <m/>
    <m/>
    <m/>
  </r>
  <r>
    <x v="4"/>
    <x v="9"/>
    <m/>
    <m/>
    <m/>
    <m/>
    <m/>
    <m/>
    <m/>
    <m/>
    <m/>
    <n v="12916556.620000001"/>
    <m/>
    <m/>
    <m/>
    <m/>
    <m/>
    <m/>
    <m/>
  </r>
  <r>
    <x v="4"/>
    <x v="10"/>
    <m/>
    <m/>
    <m/>
    <m/>
    <m/>
    <m/>
    <m/>
    <m/>
    <m/>
    <m/>
    <n v="25007272.91"/>
    <m/>
    <m/>
    <m/>
    <m/>
    <m/>
    <m/>
  </r>
  <r>
    <x v="4"/>
    <x v="11"/>
    <m/>
    <m/>
    <m/>
    <m/>
    <m/>
    <m/>
    <m/>
    <m/>
    <m/>
    <m/>
    <m/>
    <n v="13208064.339999998"/>
    <m/>
    <m/>
    <m/>
    <m/>
    <m/>
  </r>
  <r>
    <x v="4"/>
    <x v="12"/>
    <m/>
    <m/>
    <m/>
    <m/>
    <m/>
    <m/>
    <m/>
    <m/>
    <m/>
    <m/>
    <m/>
    <m/>
    <n v="8791052.5700000003"/>
    <m/>
    <m/>
    <m/>
    <m/>
  </r>
  <r>
    <x v="4"/>
    <x v="13"/>
    <m/>
    <m/>
    <m/>
    <m/>
    <m/>
    <m/>
    <m/>
    <m/>
    <m/>
    <m/>
    <m/>
    <m/>
    <m/>
    <n v="7818451.1600000001"/>
    <m/>
    <m/>
    <m/>
  </r>
  <r>
    <x v="4"/>
    <x v="14"/>
    <m/>
    <m/>
    <m/>
    <m/>
    <m/>
    <m/>
    <m/>
    <m/>
    <m/>
    <m/>
    <m/>
    <m/>
    <m/>
    <m/>
    <n v="14509596.84"/>
    <m/>
    <m/>
  </r>
  <r>
    <x v="4"/>
    <x v="15"/>
    <m/>
    <m/>
    <m/>
    <m/>
    <m/>
    <m/>
    <m/>
    <m/>
    <m/>
    <m/>
    <m/>
    <m/>
    <m/>
    <m/>
    <m/>
    <n v="7688493.0600000005"/>
    <m/>
  </r>
  <r>
    <x v="4"/>
    <x v="16"/>
    <m/>
    <m/>
    <m/>
    <m/>
    <m/>
    <m/>
    <m/>
    <m/>
    <m/>
    <m/>
    <m/>
    <m/>
    <m/>
    <m/>
    <m/>
    <m/>
    <n v="9579996.5687499996"/>
  </r>
  <r>
    <x v="5"/>
    <x v="0"/>
    <n v="1703736"/>
    <m/>
    <m/>
    <m/>
    <m/>
    <m/>
    <m/>
    <m/>
    <m/>
    <m/>
    <m/>
    <m/>
    <m/>
    <m/>
    <m/>
    <m/>
    <m/>
  </r>
  <r>
    <x v="5"/>
    <x v="1"/>
    <m/>
    <n v="1426098"/>
    <m/>
    <m/>
    <m/>
    <m/>
    <m/>
    <m/>
    <m/>
    <m/>
    <m/>
    <m/>
    <m/>
    <m/>
    <m/>
    <m/>
    <m/>
  </r>
  <r>
    <x v="5"/>
    <x v="2"/>
    <m/>
    <m/>
    <n v="2617133"/>
    <m/>
    <m/>
    <m/>
    <m/>
    <m/>
    <m/>
    <m/>
    <m/>
    <m/>
    <m/>
    <m/>
    <m/>
    <m/>
    <m/>
  </r>
  <r>
    <x v="5"/>
    <x v="3"/>
    <m/>
    <m/>
    <m/>
    <n v="1537610"/>
    <m/>
    <m/>
    <m/>
    <m/>
    <m/>
    <m/>
    <m/>
    <m/>
    <m/>
    <m/>
    <m/>
    <m/>
    <m/>
  </r>
  <r>
    <x v="5"/>
    <x v="4"/>
    <m/>
    <m/>
    <m/>
    <m/>
    <n v="9458464.7800000012"/>
    <m/>
    <m/>
    <m/>
    <m/>
    <m/>
    <m/>
    <m/>
    <m/>
    <m/>
    <m/>
    <m/>
    <m/>
  </r>
  <r>
    <x v="5"/>
    <x v="5"/>
    <m/>
    <m/>
    <m/>
    <m/>
    <m/>
    <n v="7748909.8800000008"/>
    <m/>
    <m/>
    <m/>
    <m/>
    <m/>
    <m/>
    <m/>
    <m/>
    <m/>
    <m/>
    <m/>
  </r>
  <r>
    <x v="5"/>
    <x v="6"/>
    <m/>
    <m/>
    <m/>
    <m/>
    <m/>
    <m/>
    <n v="14158193.650000002"/>
    <m/>
    <m/>
    <m/>
    <m/>
    <m/>
    <m/>
    <m/>
    <m/>
    <m/>
    <m/>
  </r>
  <r>
    <x v="5"/>
    <x v="7"/>
    <m/>
    <m/>
    <m/>
    <m/>
    <m/>
    <m/>
    <m/>
    <n v="8304325.1499999994"/>
    <m/>
    <m/>
    <m/>
    <m/>
    <m/>
    <m/>
    <m/>
    <m/>
    <m/>
  </r>
  <r>
    <x v="5"/>
    <x v="8"/>
    <m/>
    <m/>
    <m/>
    <m/>
    <m/>
    <m/>
    <m/>
    <m/>
    <n v="14814600.549999999"/>
    <m/>
    <m/>
    <m/>
    <m/>
    <m/>
    <m/>
    <m/>
    <m/>
  </r>
  <r>
    <x v="5"/>
    <x v="9"/>
    <m/>
    <m/>
    <m/>
    <m/>
    <m/>
    <m/>
    <m/>
    <m/>
    <m/>
    <n v="12084095.209999999"/>
    <m/>
    <m/>
    <m/>
    <m/>
    <m/>
    <m/>
    <m/>
  </r>
  <r>
    <x v="5"/>
    <x v="10"/>
    <m/>
    <m/>
    <m/>
    <m/>
    <m/>
    <m/>
    <m/>
    <m/>
    <m/>
    <m/>
    <n v="22398772.099999998"/>
    <m/>
    <m/>
    <m/>
    <m/>
    <m/>
    <m/>
  </r>
  <r>
    <x v="5"/>
    <x v="11"/>
    <m/>
    <m/>
    <m/>
    <m/>
    <m/>
    <m/>
    <m/>
    <m/>
    <m/>
    <m/>
    <m/>
    <n v="13198154.020000001"/>
    <m/>
    <m/>
    <m/>
    <m/>
    <m/>
  </r>
  <r>
    <x v="5"/>
    <x v="12"/>
    <m/>
    <m/>
    <m/>
    <m/>
    <m/>
    <m/>
    <m/>
    <m/>
    <m/>
    <m/>
    <m/>
    <m/>
    <n v="9411930.7799999993"/>
    <m/>
    <m/>
    <m/>
    <m/>
  </r>
  <r>
    <x v="5"/>
    <x v="13"/>
    <m/>
    <m/>
    <m/>
    <m/>
    <m/>
    <m/>
    <m/>
    <m/>
    <m/>
    <m/>
    <m/>
    <m/>
    <m/>
    <n v="7736147.7700000005"/>
    <m/>
    <m/>
    <m/>
  </r>
  <r>
    <x v="5"/>
    <x v="14"/>
    <m/>
    <m/>
    <m/>
    <m/>
    <m/>
    <m/>
    <m/>
    <m/>
    <m/>
    <m/>
    <m/>
    <m/>
    <m/>
    <m/>
    <n v="14328537.49"/>
    <m/>
    <m/>
  </r>
  <r>
    <x v="5"/>
    <x v="15"/>
    <m/>
    <m/>
    <m/>
    <m/>
    <m/>
    <m/>
    <m/>
    <m/>
    <m/>
    <m/>
    <m/>
    <m/>
    <m/>
    <m/>
    <m/>
    <n v="8229398.7599999998"/>
    <m/>
  </r>
  <r>
    <x v="5"/>
    <x v="16"/>
    <m/>
    <m/>
    <m/>
    <m/>
    <m/>
    <m/>
    <m/>
    <m/>
    <m/>
    <m/>
    <m/>
    <m/>
    <m/>
    <m/>
    <m/>
    <m/>
    <n v="9322256.696250001"/>
  </r>
  <r>
    <x v="6"/>
    <x v="0"/>
    <n v="1467063"/>
    <m/>
    <m/>
    <m/>
    <m/>
    <m/>
    <m/>
    <m/>
    <m/>
    <m/>
    <m/>
    <m/>
    <m/>
    <m/>
    <m/>
    <m/>
    <m/>
  </r>
  <r>
    <x v="6"/>
    <x v="1"/>
    <m/>
    <n v="1130258"/>
    <m/>
    <m/>
    <m/>
    <m/>
    <m/>
    <m/>
    <m/>
    <m/>
    <m/>
    <m/>
    <m/>
    <m/>
    <m/>
    <m/>
    <m/>
  </r>
  <r>
    <x v="6"/>
    <x v="2"/>
    <m/>
    <m/>
    <n v="2179827"/>
    <m/>
    <m/>
    <m/>
    <m/>
    <m/>
    <m/>
    <m/>
    <m/>
    <m/>
    <m/>
    <m/>
    <m/>
    <m/>
    <m/>
  </r>
  <r>
    <x v="6"/>
    <x v="3"/>
    <m/>
    <m/>
    <m/>
    <n v="1114992"/>
    <m/>
    <m/>
    <m/>
    <m/>
    <m/>
    <m/>
    <m/>
    <m/>
    <m/>
    <m/>
    <m/>
    <m/>
    <m/>
  </r>
  <r>
    <x v="6"/>
    <x v="4"/>
    <m/>
    <m/>
    <m/>
    <m/>
    <n v="8545870.0600000005"/>
    <m/>
    <m/>
    <m/>
    <m/>
    <m/>
    <m/>
    <m/>
    <m/>
    <m/>
    <m/>
    <m/>
    <m/>
  </r>
  <r>
    <x v="6"/>
    <x v="5"/>
    <m/>
    <m/>
    <m/>
    <m/>
    <m/>
    <n v="6810070.0099999998"/>
    <m/>
    <m/>
    <m/>
    <m/>
    <m/>
    <m/>
    <m/>
    <m/>
    <m/>
    <m/>
    <m/>
  </r>
  <r>
    <x v="6"/>
    <x v="6"/>
    <m/>
    <m/>
    <m/>
    <m/>
    <m/>
    <m/>
    <n v="13050446.819999998"/>
    <m/>
    <m/>
    <m/>
    <m/>
    <m/>
    <m/>
    <m/>
    <m/>
    <m/>
    <m/>
  </r>
  <r>
    <x v="6"/>
    <x v="7"/>
    <m/>
    <m/>
    <m/>
    <m/>
    <m/>
    <m/>
    <m/>
    <n v="6627963.3299999991"/>
    <m/>
    <m/>
    <m/>
    <m/>
    <m/>
    <m/>
    <m/>
    <m/>
    <m/>
  </r>
  <r>
    <x v="6"/>
    <x v="8"/>
    <m/>
    <m/>
    <m/>
    <m/>
    <m/>
    <m/>
    <m/>
    <m/>
    <n v="15828630.630000001"/>
    <m/>
    <m/>
    <m/>
    <m/>
    <m/>
    <m/>
    <m/>
    <m/>
  </r>
  <r>
    <x v="6"/>
    <x v="9"/>
    <m/>
    <m/>
    <m/>
    <m/>
    <m/>
    <m/>
    <m/>
    <m/>
    <m/>
    <n v="12362908.660000002"/>
    <m/>
    <m/>
    <m/>
    <m/>
    <m/>
    <m/>
    <m/>
  </r>
  <r>
    <x v="6"/>
    <x v="10"/>
    <m/>
    <m/>
    <m/>
    <m/>
    <m/>
    <m/>
    <m/>
    <m/>
    <m/>
    <m/>
    <n v="23612526.960000001"/>
    <m/>
    <m/>
    <m/>
    <m/>
    <m/>
    <m/>
  </r>
  <r>
    <x v="6"/>
    <x v="11"/>
    <m/>
    <m/>
    <m/>
    <m/>
    <m/>
    <m/>
    <m/>
    <m/>
    <m/>
    <m/>
    <m/>
    <n v="11497650.380000003"/>
    <m/>
    <m/>
    <m/>
    <m/>
    <m/>
  </r>
  <r>
    <x v="6"/>
    <x v="12"/>
    <m/>
    <m/>
    <m/>
    <m/>
    <m/>
    <m/>
    <m/>
    <m/>
    <m/>
    <m/>
    <m/>
    <m/>
    <n v="11004258.779999999"/>
    <m/>
    <m/>
    <m/>
    <m/>
  </r>
  <r>
    <x v="6"/>
    <x v="13"/>
    <m/>
    <m/>
    <m/>
    <m/>
    <m/>
    <m/>
    <m/>
    <m/>
    <m/>
    <m/>
    <m/>
    <m/>
    <m/>
    <n v="8470488.6300000008"/>
    <m/>
    <m/>
    <m/>
  </r>
  <r>
    <x v="6"/>
    <x v="14"/>
    <m/>
    <m/>
    <m/>
    <m/>
    <m/>
    <m/>
    <m/>
    <m/>
    <m/>
    <m/>
    <m/>
    <m/>
    <m/>
    <m/>
    <n v="16434918.140000002"/>
    <m/>
    <m/>
  </r>
  <r>
    <x v="6"/>
    <x v="15"/>
    <m/>
    <m/>
    <m/>
    <m/>
    <m/>
    <m/>
    <m/>
    <m/>
    <m/>
    <m/>
    <m/>
    <m/>
    <m/>
    <m/>
    <m/>
    <n v="8219108.3199999994"/>
    <m/>
  </r>
  <r>
    <x v="6"/>
    <x v="16"/>
    <m/>
    <m/>
    <m/>
    <m/>
    <m/>
    <m/>
    <m/>
    <m/>
    <m/>
    <m/>
    <m/>
    <m/>
    <m/>
    <m/>
    <m/>
    <m/>
    <n v="9272311.294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n v="96071"/>
    <n v="120085"/>
    <n v="187336"/>
    <n v="96071"/>
    <n v="618008.98"/>
    <n v="772511.26"/>
    <n v="1205117.54"/>
    <n v="618008.98"/>
    <n v="1071432.97"/>
    <n v="1339291.29"/>
    <n v="2089294.34"/>
    <n v="1071432.97"/>
    <n v="472879.57"/>
    <n v="591099.51"/>
    <n v="922115.21"/>
    <n v="472879.57"/>
    <n v="733977.19937500008"/>
    <n v="499563"/>
    <n v="0"/>
    <n v="6366730"/>
    <n v="3213646.7600000002"/>
    <n v="0"/>
    <n v="44606501.879999988"/>
    <n v="5571451.5699999994"/>
    <n v="0"/>
    <n v="68824736.99000001"/>
    <n v="2458973.86"/>
    <n v="0"/>
    <n v="32372570.819999997"/>
    <n v="11743635.190000001"/>
    <n v="152170539.69"/>
    <n v="0"/>
    <n v="0"/>
    <n v="0"/>
    <n v="0"/>
    <n v="0"/>
    <n v="0"/>
    <n v="0"/>
    <n v="0"/>
    <n v="0"/>
    <n v="0"/>
    <n v="0"/>
    <n v="0"/>
    <n v="0"/>
  </r>
  <r>
    <x v="0"/>
    <x v="1"/>
    <n v="155213"/>
    <n v="101693"/>
    <n v="187332"/>
    <n v="128459"/>
    <n v="917342.86"/>
    <n v="601017.69999999995"/>
    <n v="1107137.92"/>
    <n v="759180.3"/>
    <n v="1328330.49"/>
    <n v="870285.5"/>
    <n v="1603157.52"/>
    <n v="1099308.03"/>
    <n v="640746.93000000005"/>
    <n v="419799.68"/>
    <n v="773315.23"/>
    <n v="530273.27"/>
    <n v="701412.02687499986"/>
    <n v="572697"/>
    <n v="14.639595006035275"/>
    <m/>
    <n v="3384678.7800000003"/>
    <n v="5.3220541264466794"/>
    <m/>
    <n v="4901081.54"/>
    <n v="-12.032232921303118"/>
    <m/>
    <n v="2364135.1100000003"/>
    <n v="-3.8568425448816903"/>
    <m/>
    <n v="11222592.429999998"/>
    <m/>
    <n v="0"/>
    <n v="0"/>
    <n v="0"/>
    <n v="0"/>
    <n v="0"/>
    <n v="1"/>
    <n v="0"/>
    <n v="0"/>
    <n v="0"/>
    <n v="0"/>
    <n v="0"/>
    <n v="1"/>
    <n v="1"/>
  </r>
  <r>
    <x v="0"/>
    <x v="2"/>
    <n v="119040"/>
    <n v="148805"/>
    <n v="190465"/>
    <n v="107139"/>
    <n v="612017.18999999994"/>
    <n v="765021.5"/>
    <n v="979227.55"/>
    <n v="550815.46"/>
    <n v="1131615.79"/>
    <n v="1414519.78"/>
    <n v="1810585.24"/>
    <n v="1018454.21"/>
    <n v="462485.39"/>
    <n v="578106.79"/>
    <n v="739976.65"/>
    <n v="416236.87"/>
    <n v="690281.96375000011"/>
    <n v="565449"/>
    <n v="-1.2655907050325039"/>
    <m/>
    <n v="2907081.7"/>
    <n v="-14.11055852100683"/>
    <m/>
    <n v="5375175.0200000005"/>
    <n v="9.673242041184249"/>
    <m/>
    <n v="2196805.7000000002"/>
    <n v="-7.0778277134930807"/>
    <m/>
    <n v="11044511.420000002"/>
    <m/>
    <n v="0"/>
    <n v="0"/>
    <n v="0"/>
    <n v="0"/>
    <n v="0"/>
    <n v="1"/>
    <n v="0"/>
    <n v="0"/>
    <n v="0"/>
    <n v="0"/>
    <n v="0"/>
    <n v="1"/>
    <n v="1"/>
  </r>
  <r>
    <x v="0"/>
    <x v="3"/>
    <n v="95385"/>
    <n v="104057"/>
    <n v="190770"/>
    <n v="95385"/>
    <n v="1194663.83"/>
    <n v="1303269.6100000001"/>
    <n v="2389327.64"/>
    <n v="1194663.83"/>
    <n v="1242591.04"/>
    <n v="1355553.84"/>
    <n v="2485182.06"/>
    <n v="1242591.04"/>
    <n v="411152.39"/>
    <n v="448529.87"/>
    <n v="822304.73"/>
    <n v="411152.39"/>
    <n v="936661.20437500009"/>
    <n v="485597"/>
    <n v="-14.121874828675974"/>
    <m/>
    <n v="6081924.9100000001"/>
    <n v="109.21066339484025"/>
    <m/>
    <n v="6325917.9799999995"/>
    <n v="17.687665172993732"/>
    <m/>
    <n v="2093139.38"/>
    <n v="-4.718957165852232"/>
    <m/>
    <n v="14986579.270000001"/>
    <m/>
    <n v="0"/>
    <n v="0"/>
    <n v="0"/>
    <n v="0"/>
    <n v="0"/>
    <n v="0"/>
    <n v="1"/>
    <n v="0"/>
    <n v="0"/>
    <n v="0"/>
    <n v="0"/>
    <n v="1"/>
    <n v="1"/>
  </r>
  <r>
    <x v="0"/>
    <x v="4"/>
    <n v="174335"/>
    <n v="102192"/>
    <n v="258498"/>
    <n v="132252"/>
    <n v="1726384.78"/>
    <n v="1012018.68"/>
    <n v="2559811.9500000002"/>
    <n v="1309671.26"/>
    <n v="1555534.48"/>
    <n v="911865.03"/>
    <n v="2306482.15"/>
    <n v="1180060.6299999999"/>
    <n v="1639297.83"/>
    <n v="960967.66"/>
    <n v="2430682.94"/>
    <n v="1243605.24"/>
    <n v="1218978.7268749999"/>
    <n v="667277"/>
    <n v="37.413740200207165"/>
    <m/>
    <n v="6607886.6699999999"/>
    <n v="8.6479489270774277"/>
    <m/>
    <n v="5953942.29"/>
    <n v="-5.8801851553566857"/>
    <m/>
    <n v="6274553.6699999999"/>
    <n v="199.76759932728419"/>
    <m/>
    <n v="19503659.629999999"/>
    <m/>
    <n v="1"/>
    <n v="0"/>
    <n v="0"/>
    <n v="0"/>
    <n v="1"/>
    <n v="1"/>
    <n v="1"/>
    <n v="1"/>
    <n v="0"/>
    <n v="0"/>
    <n v="0"/>
    <n v="5"/>
    <n v="1"/>
  </r>
  <r>
    <x v="0"/>
    <x v="5"/>
    <n v="71493"/>
    <n v="78304"/>
    <n v="115752"/>
    <n v="54474"/>
    <n v="546107.68000000005"/>
    <n v="598117.93000000005"/>
    <n v="884174.33"/>
    <n v="416082.01"/>
    <n v="1317409.23"/>
    <n v="1442876.8"/>
    <n v="2132948.2999999998"/>
    <n v="1003740.38"/>
    <n v="530364.29"/>
    <n v="580875.18000000005"/>
    <n v="858684.99"/>
    <n v="404087.09"/>
    <n v="689718.20062499994"/>
    <n v="320023"/>
    <n v="-52.040456961651607"/>
    <m/>
    <n v="2444481.9500000002"/>
    <n v="-63.006599960347074"/>
    <m/>
    <n v="5896974.71"/>
    <n v="-0.95680436969771288"/>
    <m/>
    <n v="2374011.5500000003"/>
    <n v="-62.164455436078846"/>
    <m/>
    <n v="11035491.209999999"/>
    <m/>
    <n v="0"/>
    <n v="0"/>
    <n v="0"/>
    <n v="0"/>
    <n v="0"/>
    <n v="0"/>
    <n v="0"/>
    <n v="0"/>
    <n v="0"/>
    <n v="0"/>
    <n v="0"/>
    <n v="0"/>
    <n v="0"/>
  </r>
  <r>
    <x v="0"/>
    <x v="6"/>
    <n v="100670"/>
    <n v="69694"/>
    <n v="123903"/>
    <n v="69694"/>
    <n v="1208719.49"/>
    <n v="836805.76"/>
    <n v="1487654.71"/>
    <n v="836805.76"/>
    <n v="1521171.85"/>
    <n v="1053118.97"/>
    <n v="1872211.52"/>
    <n v="1053118.97"/>
    <n v="844873.13"/>
    <n v="584912.18000000005"/>
    <n v="1039843.82"/>
    <n v="584912.18000000005"/>
    <n v="830506.83375000011"/>
    <n v="363961"/>
    <n v="13.729638182255648"/>
    <m/>
    <n v="4369985.72"/>
    <n v="78.769400199498278"/>
    <m/>
    <n v="5499621.3099999996"/>
    <n v="-6.7382585061145761"/>
    <m/>
    <n v="3054541.31"/>
    <n v="28.665815042054017"/>
    <m/>
    <n v="13288109.340000002"/>
    <m/>
    <n v="1"/>
    <n v="0"/>
    <n v="0"/>
    <n v="0"/>
    <n v="0"/>
    <n v="0"/>
    <n v="1"/>
    <n v="0"/>
    <n v="0"/>
    <n v="0"/>
    <n v="0"/>
    <n v="2"/>
    <n v="1"/>
  </r>
  <r>
    <x v="0"/>
    <x v="7"/>
    <n v="151588"/>
    <n v="116219"/>
    <n v="197065"/>
    <n v="75793"/>
    <n v="1176195.8899999999"/>
    <n v="901750.18"/>
    <n v="1529054.65"/>
    <n v="588097.96"/>
    <n v="1788365.71"/>
    <n v="1371080.38"/>
    <n v="2324875.4"/>
    <n v="894182.85"/>
    <n v="856674.91"/>
    <n v="656784.07999999996"/>
    <n v="1113677.42"/>
    <n v="428337.44"/>
    <n v="885608.86687499995"/>
    <n v="540665"/>
    <n v="48.550256758279048"/>
    <m/>
    <n v="4195098.68"/>
    <n v="-4.0020048395032291"/>
    <m/>
    <n v="6378504.3399999999"/>
    <n v="15.980791775643191"/>
    <m/>
    <n v="3055473.85"/>
    <n v="3.0529624757310522E-2"/>
    <m/>
    <n v="14169741.869999999"/>
    <m/>
    <n v="0"/>
    <n v="0"/>
    <n v="0"/>
    <n v="0"/>
    <n v="0"/>
    <n v="0"/>
    <n v="0"/>
    <n v="0"/>
    <n v="1"/>
    <n v="0"/>
    <n v="0"/>
    <n v="1"/>
    <n v="1"/>
  </r>
  <r>
    <x v="0"/>
    <x v="8"/>
    <n v="112276"/>
    <n v="103292"/>
    <n v="170655"/>
    <n v="107783"/>
    <n v="540230.15"/>
    <n v="497011.75"/>
    <n v="821149.84"/>
    <n v="518620.93"/>
    <n v="1448412.32"/>
    <n v="1332539.32"/>
    <n v="2201586.7599999998"/>
    <n v="1390475.86"/>
    <n v="628094.78"/>
    <n v="577847.23"/>
    <n v="954704.07"/>
    <n v="602970.98"/>
    <n v="750478.12437500001"/>
    <n v="494006"/>
    <n v="-8.6299279590874196"/>
    <m/>
    <n v="2377012.67"/>
    <n v="-43.338337156827023"/>
    <m/>
    <n v="6373014.2600000007"/>
    <n v="-8.6071588374887639E-2"/>
    <m/>
    <n v="2763617.06"/>
    <n v="-9.5519321823029184"/>
    <m/>
    <n v="12007649.99"/>
    <m/>
    <n v="0"/>
    <n v="1"/>
    <n v="0"/>
    <n v="0"/>
    <n v="0"/>
    <n v="0"/>
    <n v="0"/>
    <n v="0"/>
    <n v="0"/>
    <n v="0"/>
    <n v="0"/>
    <n v="1"/>
    <n v="1"/>
  </r>
  <r>
    <x v="0"/>
    <x v="9"/>
    <n v="102648"/>
    <n v="74652"/>
    <n v="177306"/>
    <n v="74652"/>
    <n v="678127.35"/>
    <n v="493183.53"/>
    <n v="1171310.8500000001"/>
    <n v="493183.53"/>
    <n v="1347614.63"/>
    <n v="980083.34"/>
    <n v="2327697.98"/>
    <n v="980083.34"/>
    <n v="277317.05"/>
    <n v="201685.14"/>
    <n v="479002.14"/>
    <n v="201685.14"/>
    <n v="628764.5012500002"/>
    <n v="429258"/>
    <n v="-13.106723400120647"/>
    <m/>
    <n v="2835805.26"/>
    <n v="19.30122610579101"/>
    <m/>
    <n v="5635479.2899999991"/>
    <n v="-11.57278078960397"/>
    <m/>
    <n v="1159689.4700000002"/>
    <n v="-58.037258968143725"/>
    <m/>
    <n v="10060232.020000003"/>
    <m/>
    <n v="0"/>
    <n v="0"/>
    <n v="1"/>
    <n v="0"/>
    <n v="0"/>
    <n v="0"/>
    <n v="0"/>
    <n v="0"/>
    <n v="0"/>
    <n v="0"/>
    <n v="0"/>
    <n v="1"/>
    <n v="1"/>
  </r>
  <r>
    <x v="0"/>
    <x v="10"/>
    <n v="84256"/>
    <n v="105325"/>
    <n v="147453"/>
    <n v="96895"/>
    <n v="746347.89"/>
    <n v="932934.85"/>
    <n v="1306108.76"/>
    <n v="858300.05"/>
    <n v="1120013.33"/>
    <n v="1400016.65"/>
    <n v="1960023.3"/>
    <n v="1288015.29"/>
    <n v="496663.85"/>
    <n v="620829.80000000005"/>
    <n v="869161.71"/>
    <n v="571163.41"/>
    <n v="787719.24312500004"/>
    <n v="433929"/>
    <n v="1.0881567728498944"/>
    <m/>
    <n v="3843691.55"/>
    <n v="35.5414493447974"/>
    <m/>
    <n v="5768068.5700000003"/>
    <n v="2.3527595999736377"/>
    <m/>
    <n v="2557818.77"/>
    <n v="120.5606618123384"/>
    <m/>
    <n v="12603507.890000001"/>
    <m/>
    <n v="0"/>
    <n v="0"/>
    <n v="0"/>
    <n v="0"/>
    <n v="0"/>
    <n v="0"/>
    <n v="0"/>
    <n v="0"/>
    <n v="0"/>
    <n v="0"/>
    <n v="0"/>
    <n v="0"/>
    <n v="0"/>
  </r>
  <r>
    <x v="0"/>
    <x v="11"/>
    <n v="277258"/>
    <n v="191212"/>
    <n v="305938"/>
    <n v="219897"/>
    <n v="653952"/>
    <n v="451001.39"/>
    <n v="721602.25"/>
    <n v="518651.59"/>
    <n v="1434804.57"/>
    <n v="989520.43"/>
    <n v="1583232.65"/>
    <n v="1137948.46"/>
    <n v="563216.56999999995"/>
    <n v="388425.23"/>
    <n v="621480.30000000005"/>
    <n v="446688.99"/>
    <n v="656551.8393750001"/>
    <n v="994305"/>
    <n v="129.14002060244877"/>
    <m/>
    <n v="2345207.23"/>
    <n v="-38.985550752635184"/>
    <m/>
    <n v="5145506.1099999994"/>
    <n v="-10.793256918580649"/>
    <m/>
    <n v="2019811.09"/>
    <n v="-21.03384674122162"/>
    <m/>
    <n v="10504829.430000002"/>
    <m/>
    <n v="0"/>
    <n v="1"/>
    <n v="0"/>
    <n v="0"/>
    <n v="0"/>
    <n v="0"/>
    <n v="0"/>
    <n v="1"/>
    <n v="0"/>
    <n v="1"/>
    <n v="0"/>
    <n v="3"/>
    <n v="1"/>
  </r>
  <r>
    <x v="1"/>
    <x v="0"/>
    <n v="138436"/>
    <n v="103827"/>
    <n v="263029"/>
    <n v="173044"/>
    <n v="827333.01"/>
    <n v="620499.72"/>
    <n v="1571932.73"/>
    <n v="1034166.23"/>
    <n v="848049.39"/>
    <n v="636037.04"/>
    <n v="1611293.85"/>
    <n v="1060061.72"/>
    <n v="397910.23"/>
    <n v="298432.65000000002"/>
    <n v="756029.4"/>
    <n v="497387.76"/>
    <n v="677341.85812500003"/>
    <n v="678336"/>
    <n v="-31.777874998114257"/>
    <n v="6255325"/>
    <n v="4053931.69"/>
    <n v="72.860275976549843"/>
    <n v="37309202.920000002"/>
    <n v="4155442"/>
    <n v="-19.24133581487477"/>
    <n v="66244072.919999994"/>
    <n v="1949760.04"/>
    <n v="-3.4681981075764883"/>
    <n v="30900237.909999993"/>
    <n v="10837469.73"/>
    <n v="140708838.75"/>
    <n v="0"/>
    <n v="0"/>
    <n v="0"/>
    <n v="0"/>
    <n v="0"/>
    <n v="0"/>
    <n v="0"/>
    <n v="1"/>
    <n v="0"/>
    <n v="1"/>
    <n v="0"/>
    <n v="2"/>
    <n v="1"/>
  </r>
  <r>
    <x v="1"/>
    <x v="1"/>
    <n v="82902"/>
    <n v="94203"/>
    <n v="143200"/>
    <n v="75364"/>
    <n v="687280.16"/>
    <n v="781000.18"/>
    <n v="1187120.3"/>
    <n v="624800.14"/>
    <n v="1085367.1000000001"/>
    <n v="1233371.68"/>
    <n v="1874724.98"/>
    <n v="986697.35"/>
    <n v="383982.94"/>
    <n v="436344.26"/>
    <n v="663243.29"/>
    <n v="349075.37"/>
    <n v="668042.29687499988"/>
    <n v="395669"/>
    <n v="-41.67064699499953"/>
    <m/>
    <n v="3280200.7800000003"/>
    <n v="-19.085938520093805"/>
    <m/>
    <n v="5180161.1100000003"/>
    <n v="24.659689871739285"/>
    <m/>
    <n v="1832645.8599999999"/>
    <n v="-6.006594534576684"/>
    <m/>
    <n v="10688676.749999998"/>
    <m/>
    <n v="0"/>
    <n v="0"/>
    <n v="0"/>
    <n v="0"/>
    <n v="0"/>
    <n v="0"/>
    <n v="0"/>
    <n v="0"/>
    <n v="0"/>
    <n v="0"/>
    <n v="1"/>
    <n v="1"/>
    <n v="1"/>
  </r>
  <r>
    <x v="1"/>
    <x v="2"/>
    <n v="174517"/>
    <n v="143350"/>
    <n v="268009"/>
    <n v="149586"/>
    <n v="581738.06000000006"/>
    <n v="477856.31"/>
    <n v="893383.51"/>
    <n v="498632.65"/>
    <n v="1536636.07"/>
    <n v="1262236.76"/>
    <n v="2359833.9900000002"/>
    <n v="1317116.6299999999"/>
    <n v="564447.25"/>
    <n v="463653.09"/>
    <n v="866829.69"/>
    <n v="483811.91"/>
    <n v="752602.37"/>
    <n v="735462"/>
    <n v="85.878095074418255"/>
    <m/>
    <n v="2451610.5300000003"/>
    <n v="-25.260351593477758"/>
    <m/>
    <n v="6475823.4500000002"/>
    <n v="25.012008555077543"/>
    <m/>
    <n v="2378741.94"/>
    <n v="29.798232812966933"/>
    <m/>
    <n v="12041637.92"/>
    <m/>
    <n v="0"/>
    <n v="0"/>
    <n v="1"/>
    <n v="0"/>
    <n v="0"/>
    <n v="0"/>
    <n v="0"/>
    <n v="0"/>
    <n v="0"/>
    <n v="0"/>
    <n v="0"/>
    <n v="1"/>
    <n v="1"/>
  </r>
  <r>
    <x v="1"/>
    <x v="3"/>
    <n v="142235"/>
    <n v="105356"/>
    <n v="173839"/>
    <n v="89553"/>
    <n v="675696.92"/>
    <n v="500516.24"/>
    <n v="825851.81"/>
    <n v="425438.8"/>
    <n v="1289154.7"/>
    <n v="954929.42"/>
    <n v="1575633.52"/>
    <n v="811690.03"/>
    <n v="599456.89"/>
    <n v="444042.17"/>
    <n v="732669.54"/>
    <n v="377435.85"/>
    <n v="607718.68062499992"/>
    <n v="510983"/>
    <n v="-30.522175176963596"/>
    <m/>
    <n v="2427503.77"/>
    <n v="-0.98330300449477348"/>
    <m/>
    <n v="4631407.67"/>
    <n v="-28.481563684383648"/>
    <m/>
    <n v="2153604.4500000002"/>
    <n v="-9.4645613386713041"/>
    <m/>
    <n v="9723498.8899999987"/>
    <m/>
    <n v="0"/>
    <n v="0"/>
    <n v="0"/>
    <n v="0"/>
    <n v="1"/>
    <n v="0"/>
    <n v="0"/>
    <n v="0"/>
    <n v="0"/>
    <n v="0"/>
    <n v="0"/>
    <n v="1"/>
    <n v="1"/>
  </r>
  <r>
    <x v="1"/>
    <x v="4"/>
    <n v="133817"/>
    <n v="84253"/>
    <n v="198242"/>
    <n v="118944"/>
    <n v="1055916.01"/>
    <n v="664836.03"/>
    <n v="1564319.99"/>
    <n v="938591.99"/>
    <n v="1496048.11"/>
    <n v="941956.24"/>
    <n v="2216367.5699999998"/>
    <n v="1329820.53"/>
    <n v="679550.86"/>
    <n v="427865.36"/>
    <n v="1006741.99"/>
    <n v="604045.18999999994"/>
    <n v="841332.24187499995"/>
    <n v="535256"/>
    <n v="4.750255879354107"/>
    <m/>
    <n v="4223664.0200000005"/>
    <n v="73.992068403667204"/>
    <m/>
    <n v="5984192.4500000002"/>
    <n v="29.208933360858737"/>
    <m/>
    <n v="2718203.4"/>
    <n v="26.216464680874878"/>
    <m/>
    <n v="13461315.869999999"/>
    <m/>
    <n v="0"/>
    <n v="0"/>
    <n v="0"/>
    <n v="0"/>
    <n v="0"/>
    <n v="0"/>
    <n v="0"/>
    <n v="0"/>
    <n v="0"/>
    <n v="0"/>
    <n v="0"/>
    <n v="0"/>
    <n v="0"/>
  </r>
  <r>
    <x v="1"/>
    <x v="5"/>
    <n v="94602"/>
    <n v="94602"/>
    <n v="149789"/>
    <n v="90661"/>
    <n v="701205.52"/>
    <n v="701205.52"/>
    <n v="1110242.05"/>
    <n v="671988.61"/>
    <n v="1321077.6100000001"/>
    <n v="1321077.6100000001"/>
    <n v="2091706.25"/>
    <n v="1266032.74"/>
    <n v="839434.64"/>
    <n v="839434.64"/>
    <n v="1329104.8400000001"/>
    <n v="804458.16"/>
    <n v="839163.88687500008"/>
    <n v="429654"/>
    <n v="-19.729251049964876"/>
    <m/>
    <n v="3184641.6999999997"/>
    <n v="-24.6000229914121"/>
    <m/>
    <n v="5999894.2100000009"/>
    <n v="0.26238728335016548"/>
    <m/>
    <n v="3812432.2800000003"/>
    <n v="40.255592351918935"/>
    <m/>
    <n v="13426622.190000001"/>
    <m/>
    <n v="0"/>
    <n v="0"/>
    <n v="0"/>
    <n v="0"/>
    <n v="0"/>
    <n v="0"/>
    <n v="0"/>
    <n v="0"/>
    <n v="0"/>
    <n v="0"/>
    <n v="0"/>
    <n v="0"/>
    <n v="0"/>
  </r>
  <r>
    <x v="1"/>
    <x v="6"/>
    <n v="118440"/>
    <n v="78960"/>
    <n v="184241"/>
    <n v="96506"/>
    <n v="955629.61"/>
    <n v="637086.43000000005"/>
    <n v="1486534.96"/>
    <n v="778661.16"/>
    <n v="1130868.78"/>
    <n v="753912.54"/>
    <n v="1759129.27"/>
    <n v="921448.66"/>
    <n v="592551.97"/>
    <n v="395034.67"/>
    <n v="921747.56"/>
    <n v="482820.14"/>
    <n v="705848.29687500012"/>
    <n v="478147"/>
    <n v="11.28652357478343"/>
    <m/>
    <n v="3857912.16"/>
    <n v="21.141168251360913"/>
    <m/>
    <n v="4565359.25"/>
    <n v="-23.909337561470114"/>
    <m/>
    <n v="2392154.34"/>
    <n v="-37.253853595007342"/>
    <m/>
    <n v="11293572.750000002"/>
    <m/>
    <n v="0"/>
    <n v="0"/>
    <n v="0"/>
    <n v="0"/>
    <n v="0"/>
    <n v="0"/>
    <n v="0"/>
    <n v="0"/>
    <n v="0"/>
    <n v="0"/>
    <n v="1"/>
    <n v="1"/>
    <n v="1"/>
  </r>
  <r>
    <x v="1"/>
    <x v="7"/>
    <n v="149625"/>
    <n v="106875"/>
    <n v="160313"/>
    <n v="133594"/>
    <n v="853413.4"/>
    <n v="609581"/>
    <n v="914371.51"/>
    <n v="761976.27"/>
    <n v="1464867.86"/>
    <n v="1046334.21"/>
    <n v="1569501.31"/>
    <n v="1307917.76"/>
    <n v="752693.19"/>
    <n v="537638.03"/>
    <n v="806456.97"/>
    <n v="672047.48"/>
    <n v="740450.37437500001"/>
    <n v="550407"/>
    <n v="15.112507241496861"/>
    <m/>
    <n v="3139342.18"/>
    <n v="-18.625877163569218"/>
    <m/>
    <n v="5388621.1400000006"/>
    <n v="18.03279533806678"/>
    <m/>
    <n v="2768835.67"/>
    <n v="15.746531220891043"/>
    <m/>
    <n v="11847205.99"/>
    <m/>
    <n v="0"/>
    <n v="0"/>
    <n v="0"/>
    <n v="0"/>
    <n v="0"/>
    <n v="1"/>
    <n v="0"/>
    <n v="0"/>
    <n v="0"/>
    <n v="0"/>
    <n v="0"/>
    <n v="1"/>
    <n v="1"/>
  </r>
  <r>
    <x v="1"/>
    <x v="8"/>
    <n v="146508"/>
    <n v="124802"/>
    <n v="233327"/>
    <n v="130226"/>
    <n v="585262.13"/>
    <n v="498556.63"/>
    <n v="932084.13"/>
    <n v="520233"/>
    <n v="1194270.08"/>
    <n v="1017341.15"/>
    <n v="1901985.65"/>
    <n v="1061573.3799999999"/>
    <n v="625324.37"/>
    <n v="532683.71"/>
    <n v="995886.95"/>
    <n v="555843.87"/>
    <n v="690994.25312499993"/>
    <n v="634863"/>
    <n v="15.344281595255874"/>
    <m/>
    <n v="2536135.89"/>
    <n v="-19.214416760392776"/>
    <m/>
    <n v="5175170.26"/>
    <n v="-3.9611409756671221"/>
    <m/>
    <n v="2709738.9000000004"/>
    <n v="-2.1343545462197673"/>
    <m/>
    <n v="11055908.049999999"/>
    <m/>
    <n v="0"/>
    <n v="0"/>
    <n v="0"/>
    <n v="0"/>
    <n v="0"/>
    <n v="1"/>
    <n v="0"/>
    <n v="0"/>
    <n v="0"/>
    <n v="0"/>
    <n v="0"/>
    <n v="1"/>
    <n v="1"/>
  </r>
  <r>
    <x v="1"/>
    <x v="9"/>
    <n v="120861"/>
    <n v="76543"/>
    <n v="128920"/>
    <n v="100716"/>
    <n v="955651.49"/>
    <n v="605245.97"/>
    <n v="1019361.6"/>
    <n v="796376.25"/>
    <n v="1475308.47"/>
    <n v="934362.06"/>
    <n v="1573662.4"/>
    <n v="1229423.76"/>
    <n v="616337.37"/>
    <n v="390347"/>
    <n v="657426.56999999995"/>
    <n v="513614.53"/>
    <n v="699634.84187499993"/>
    <n v="427040"/>
    <n v="-32.735094028160404"/>
    <m/>
    <n v="3376635.31"/>
    <n v="33.14094577164002"/>
    <m/>
    <n v="5212756.6900000004"/>
    <n v="0.72628393099477728"/>
    <m/>
    <n v="2177725.4699999997"/>
    <n v="-19.633383496838036"/>
    <m/>
    <n v="11194157.469999999"/>
    <m/>
    <n v="0"/>
    <n v="0"/>
    <n v="0"/>
    <n v="0"/>
    <n v="0"/>
    <n v="0"/>
    <n v="0"/>
    <n v="0"/>
    <n v="0"/>
    <n v="0"/>
    <n v="0"/>
    <n v="0"/>
    <n v="0"/>
  </r>
  <r>
    <x v="1"/>
    <x v="10"/>
    <n v="85186"/>
    <n v="70369"/>
    <n v="133329"/>
    <n v="70369"/>
    <n v="638830.81999999995"/>
    <n v="527729.80000000005"/>
    <n v="999909.16"/>
    <n v="527729.80000000005"/>
    <n v="1225455.08"/>
    <n v="1012332.44"/>
    <n v="1918103.62"/>
    <n v="1012332.44"/>
    <n v="629371.48"/>
    <n v="519915.6"/>
    <n v="985103.22"/>
    <n v="519915.6"/>
    <n v="679748.87875000003"/>
    <n v="359253"/>
    <n v="-15.873688647433495"/>
    <m/>
    <n v="2694199.58"/>
    <n v="-20.210525192902754"/>
    <m/>
    <n v="5168223.58"/>
    <n v="-0.85431015964031765"/>
    <m/>
    <n v="2654305.9"/>
    <n v="21.884320891925839"/>
    <m/>
    <n v="10875982.060000001"/>
    <m/>
    <n v="0"/>
    <n v="0"/>
    <n v="0"/>
    <n v="0"/>
    <n v="0"/>
    <n v="1"/>
    <n v="0"/>
    <n v="0"/>
    <n v="0"/>
    <n v="0"/>
    <n v="0"/>
    <n v="1"/>
    <n v="1"/>
  </r>
  <r>
    <x v="1"/>
    <x v="11"/>
    <n v="111123"/>
    <n v="126273"/>
    <n v="166684"/>
    <n v="116175"/>
    <n v="445003.45"/>
    <n v="505685.76000000001"/>
    <n v="667505.19999999995"/>
    <n v="465230.9"/>
    <n v="1774315.17"/>
    <n v="2016267.28"/>
    <n v="2661472.7799999998"/>
    <n v="1854965.88"/>
    <n v="715980.34"/>
    <n v="813614"/>
    <n v="1073970.45"/>
    <n v="748524.87"/>
    <n v="891424.4425"/>
    <n v="520255"/>
    <n v="44.815770501568529"/>
    <m/>
    <n v="2083425.31"/>
    <n v="-22.669971242442255"/>
    <m/>
    <n v="8307021.1100000003"/>
    <n v="60.732618885655874"/>
    <m/>
    <n v="3352089.66"/>
    <n v="26.288746899895759"/>
    <m/>
    <n v="14262791.08"/>
    <m/>
    <n v="0"/>
    <n v="1"/>
    <n v="1"/>
    <n v="1"/>
    <n v="0"/>
    <n v="0"/>
    <n v="0"/>
    <n v="0"/>
    <n v="1"/>
    <n v="0"/>
    <n v="0"/>
    <n v="4"/>
    <n v="1"/>
  </r>
  <r>
    <x v="2"/>
    <x v="0"/>
    <n v="139365"/>
    <n v="80402"/>
    <n v="241206"/>
    <n v="101843"/>
    <n v="657735.5"/>
    <n v="379462.81"/>
    <n v="1138388.3999999999"/>
    <n v="480652.9"/>
    <n v="2382986.33"/>
    <n v="1374799.83"/>
    <n v="4124399.42"/>
    <n v="1741413.1"/>
    <n v="676390"/>
    <n v="390225"/>
    <n v="1170675"/>
    <n v="494285.01"/>
    <n v="973389.33124999993"/>
    <n v="562816"/>
    <n v="8.1807959558293533"/>
    <n v="6848084"/>
    <n v="2656239.61"/>
    <n v="27.493872578518296"/>
    <n v="38615760.719999999"/>
    <n v="9623598.6799999997"/>
    <n v="15.848973447474474"/>
    <n v="73629644.770000011"/>
    <n v="2731575.01"/>
    <n v="-18.511278424455995"/>
    <n v="36456111.030000001"/>
    <n v="15574229.299999999"/>
    <n v="155549600.52000001"/>
    <n v="0"/>
    <n v="0"/>
    <n v="1"/>
    <n v="1"/>
    <n v="0"/>
    <n v="0"/>
    <n v="0"/>
    <n v="0"/>
    <n v="0"/>
    <n v="0"/>
    <n v="1"/>
    <n v="3"/>
    <n v="1"/>
  </r>
  <r>
    <x v="2"/>
    <x v="1"/>
    <n v="98373"/>
    <n v="107744"/>
    <n v="163960"/>
    <n v="117112"/>
    <n v="504304.59"/>
    <n v="552333.61"/>
    <n v="840507.67"/>
    <n v="600362.63"/>
    <n v="1114061.6100000001"/>
    <n v="1220162.7"/>
    <n v="1856769.31"/>
    <n v="1326263.82"/>
    <n v="908242.55"/>
    <n v="994741.79"/>
    <n v="1513737.52"/>
    <n v="1081241.1299999999"/>
    <n v="812494.87062499998"/>
    <n v="487189"/>
    <n v="-13.437251250852855"/>
    <m/>
    <n v="2497508.5"/>
    <n v="-5.9757828097443317"/>
    <m/>
    <n v="5517257.4400000004"/>
    <n v="-42.66949793463332"/>
    <m/>
    <n v="4497962.99"/>
    <n v="64.665549125813698"/>
    <m/>
    <n v="12999917.93"/>
    <m/>
    <n v="1"/>
    <n v="0"/>
    <n v="0"/>
    <n v="0"/>
    <n v="0"/>
    <n v="0"/>
    <n v="0"/>
    <n v="0"/>
    <n v="0"/>
    <n v="0"/>
    <n v="0"/>
    <n v="1"/>
    <n v="1"/>
  </r>
  <r>
    <x v="2"/>
    <x v="2"/>
    <n v="120188"/>
    <n v="109740"/>
    <n v="156767"/>
    <n v="120188"/>
    <n v="620684.68000000005"/>
    <n v="566712.06999999995"/>
    <n v="809588.73"/>
    <n v="620684.68000000005"/>
    <n v="1873087.35"/>
    <n v="1710210.16"/>
    <n v="2443157.39"/>
    <n v="1873087.35"/>
    <n v="533483.88"/>
    <n v="487093.95"/>
    <n v="695848.47"/>
    <n v="533483.88"/>
    <n v="829625.34937500011"/>
    <n v="506883"/>
    <n v="4.0423736989135639"/>
    <m/>
    <n v="2617670.16"/>
    <n v="4.8112613030145903"/>
    <m/>
    <n v="7899542.25"/>
    <n v="43.178786487802526"/>
    <m/>
    <n v="2249910.1800000002"/>
    <n v="-49.979353209395796"/>
    <m/>
    <n v="13274005.590000002"/>
    <m/>
    <n v="0"/>
    <n v="0"/>
    <n v="0"/>
    <n v="1"/>
    <n v="0"/>
    <n v="0"/>
    <n v="0"/>
    <n v="0"/>
    <n v="1"/>
    <n v="0"/>
    <n v="0"/>
    <n v="2"/>
    <n v="1"/>
  </r>
  <r>
    <x v="2"/>
    <x v="3"/>
    <n v="110835"/>
    <n v="89519"/>
    <n v="166250"/>
    <n v="68204"/>
    <n v="696333.11"/>
    <n v="562422.87"/>
    <n v="1044499.66"/>
    <n v="428512.67"/>
    <n v="1112526.8700000001"/>
    <n v="898579.38"/>
    <n v="1668790.32"/>
    <n v="684631.9"/>
    <n v="759809.11"/>
    <n v="613691.94999999995"/>
    <n v="1139713.6599999999"/>
    <n v="467574.82"/>
    <n v="656993.39500000002"/>
    <n v="434808"/>
    <n v="-14.219257698522144"/>
    <m/>
    <n v="2731768.31"/>
    <n v="4.3587672634813508"/>
    <m/>
    <n v="4364528.4700000007"/>
    <n v="-44.749602801352182"/>
    <m/>
    <n v="2980789.5399999996"/>
    <n v="32.484823905281381"/>
    <m/>
    <n v="10511894.32"/>
    <m/>
    <n v="0"/>
    <n v="1"/>
    <n v="0"/>
    <n v="0"/>
    <n v="0"/>
    <n v="0"/>
    <n v="0"/>
    <n v="0"/>
    <n v="0"/>
    <n v="0"/>
    <n v="0"/>
    <n v="1"/>
    <n v="1"/>
  </r>
  <r>
    <x v="2"/>
    <x v="4"/>
    <n v="117460"/>
    <n v="102140"/>
    <n v="229811"/>
    <n v="91924"/>
    <n v="688303.27"/>
    <n v="598524.61"/>
    <n v="1346680.34"/>
    <n v="538672.15"/>
    <n v="1215057.1200000001"/>
    <n v="1056571.3899999999"/>
    <n v="2377285.66"/>
    <n v="950914.23"/>
    <n v="625051.91"/>
    <n v="543523.4"/>
    <n v="1222927.67"/>
    <n v="489171.06"/>
    <n v="762126.11312500003"/>
    <n v="541335"/>
    <n v="24.499779212893966"/>
    <m/>
    <n v="3172180.3699999996"/>
    <n v="16.121867231119598"/>
    <m/>
    <n v="5599828.4000000004"/>
    <n v="28.303170399527705"/>
    <m/>
    <n v="2880674.04"/>
    <n v="-3.358690664219103"/>
    <m/>
    <n v="12194017.810000001"/>
    <m/>
    <n v="0"/>
    <n v="0"/>
    <n v="0"/>
    <n v="0"/>
    <n v="1"/>
    <n v="1"/>
    <n v="0"/>
    <n v="1"/>
    <n v="1"/>
    <n v="0"/>
    <n v="0"/>
    <n v="4"/>
    <n v="1"/>
  </r>
  <r>
    <x v="2"/>
    <x v="5"/>
    <n v="114206"/>
    <n v="79942"/>
    <n v="129431"/>
    <n v="83755"/>
    <n v="646041.9"/>
    <n v="452229.3"/>
    <n v="732180.78"/>
    <n v="473764.03"/>
    <n v="2771885.7"/>
    <n v="1940319.97"/>
    <n v="3141470.46"/>
    <n v="2032716.16"/>
    <n v="733912.73"/>
    <n v="513738.93"/>
    <n v="831767.81"/>
    <n v="538202.68000000005"/>
    <n v="950972.77812500007"/>
    <n v="407334"/>
    <n v="-24.753803097896864"/>
    <m/>
    <n v="2304216.0099999998"/>
    <n v="-27.361759381923168"/>
    <m/>
    <n v="9886392.2899999991"/>
    <n v="76.548129403393844"/>
    <m/>
    <n v="2617622.15"/>
    <n v="-9.1316090035650159"/>
    <m/>
    <n v="15215564.450000001"/>
    <m/>
    <n v="0"/>
    <n v="1"/>
    <n v="0"/>
    <n v="1"/>
    <n v="0"/>
    <n v="0"/>
    <n v="0"/>
    <n v="1"/>
    <n v="0"/>
    <n v="0"/>
    <n v="0"/>
    <n v="3"/>
    <n v="1"/>
  </r>
  <r>
    <x v="2"/>
    <x v="6"/>
    <n v="151450"/>
    <n v="99023"/>
    <n v="174751"/>
    <n v="104852"/>
    <n v="1070103.29"/>
    <n v="699682.93"/>
    <n v="1234734.5900000001"/>
    <n v="740840.78"/>
    <n v="1475933.46"/>
    <n v="965033.37"/>
    <n v="1703000.1"/>
    <n v="1021800.06"/>
    <n v="770021.2"/>
    <n v="503475.37"/>
    <n v="888486.01"/>
    <n v="533091.6"/>
    <n v="758517.42249999999"/>
    <n v="530076"/>
    <n v="30.133011238934142"/>
    <m/>
    <n v="3745361.5900000008"/>
    <n v="62.543857596059368"/>
    <m/>
    <n v="5165766.99"/>
    <n v="-47.748715219148956"/>
    <m/>
    <n v="2695074.18"/>
    <n v="2.9588697513122839"/>
    <m/>
    <n v="12136278.76"/>
    <m/>
    <n v="0"/>
    <n v="1"/>
    <n v="0"/>
    <n v="0"/>
    <n v="0"/>
    <n v="0"/>
    <n v="0"/>
    <n v="0"/>
    <n v="0"/>
    <n v="0"/>
    <n v="0"/>
    <n v="1"/>
    <n v="1"/>
  </r>
  <r>
    <x v="2"/>
    <x v="7"/>
    <n v="111454"/>
    <n v="97522"/>
    <n v="208974"/>
    <n v="83590"/>
    <n v="812678.18"/>
    <n v="711093.38"/>
    <n v="1523771.56"/>
    <n v="609508.64"/>
    <n v="1395014.63"/>
    <n v="1220637.8400000001"/>
    <n v="2615652.46"/>
    <n v="1046260.98"/>
    <n v="601256.41"/>
    <n v="526099.36"/>
    <n v="1127355.76"/>
    <n v="450942.29"/>
    <n v="821363.21812500001"/>
    <n v="501540"/>
    <n v="-5.3833789871641047"/>
    <m/>
    <n v="3657051.7600000002"/>
    <n v="-2.3578452407848962"/>
    <m/>
    <n v="6277565.9100000001"/>
    <n v="21.522436496888915"/>
    <m/>
    <n v="2705653.8200000003"/>
    <n v="0.3925546865652555"/>
    <m/>
    <n v="13141811.49"/>
    <m/>
    <n v="0"/>
    <n v="1"/>
    <n v="0"/>
    <n v="0"/>
    <n v="1"/>
    <n v="0"/>
    <n v="0"/>
    <n v="0"/>
    <n v="0"/>
    <n v="0"/>
    <n v="0"/>
    <n v="2"/>
    <n v="1"/>
  </r>
  <r>
    <x v="2"/>
    <x v="8"/>
    <n v="239622"/>
    <n v="162943"/>
    <n v="402566"/>
    <n v="191697"/>
    <n v="640723.04"/>
    <n v="435691.66"/>
    <n v="1076414.71"/>
    <n v="512578.41"/>
    <n v="1077784.47"/>
    <n v="732893.45"/>
    <n v="1810677.94"/>
    <n v="862227.57"/>
    <n v="979937.56"/>
    <n v="666357.55000000005"/>
    <n v="1646295.12"/>
    <n v="783950.03"/>
    <n v="763897.46937499999"/>
    <n v="996828"/>
    <n v="98.753439406627592"/>
    <m/>
    <n v="2665407.8200000003"/>
    <n v="-27.115939425478626"/>
    <m/>
    <n v="4483583.43"/>
    <n v="-28.577676534502533"/>
    <m/>
    <n v="4076540.2600000007"/>
    <n v="50.667473786428459"/>
    <m/>
    <n v="12222359.51"/>
    <m/>
    <n v="0"/>
    <n v="0"/>
    <n v="0"/>
    <n v="0"/>
    <n v="0"/>
    <n v="0"/>
    <n v="0"/>
    <n v="0"/>
    <n v="1"/>
    <n v="1"/>
    <n v="0"/>
    <n v="2"/>
    <n v="1"/>
  </r>
  <r>
    <x v="2"/>
    <x v="9"/>
    <n v="100742"/>
    <n v="80589"/>
    <n v="191402"/>
    <n v="85628"/>
    <n v="797543.01"/>
    <n v="638034.39"/>
    <n v="1515331.69"/>
    <n v="677911.57"/>
    <n v="798857.39"/>
    <n v="639085.91"/>
    <n v="1517829.06"/>
    <n v="679028.81"/>
    <n v="588597.4"/>
    <n v="470877.93"/>
    <n v="1118335.06"/>
    <n v="500307.8"/>
    <n v="650006.31375000009"/>
    <n v="458361"/>
    <n v="-54.018045239499692"/>
    <m/>
    <n v="3628820.6599999997"/>
    <n v="36.145044400747622"/>
    <m/>
    <n v="3634801.1700000004"/>
    <n v="-18.930890285674899"/>
    <m/>
    <n v="2678118.19"/>
    <n v="-34.304139805061084"/>
    <m/>
    <n v="10400101.020000001"/>
    <m/>
    <n v="0"/>
    <n v="0"/>
    <n v="0"/>
    <n v="0"/>
    <n v="0"/>
    <n v="0"/>
    <n v="0"/>
    <n v="1"/>
    <n v="0"/>
    <n v="0"/>
    <n v="0"/>
    <n v="1"/>
    <n v="1"/>
  </r>
  <r>
    <x v="2"/>
    <x v="10"/>
    <n v="252856"/>
    <n v="168570"/>
    <n v="303425"/>
    <n v="210713"/>
    <n v="728489.3"/>
    <n v="485659.54"/>
    <n v="874187.22"/>
    <n v="607074.43000000005"/>
    <n v="1587477.01"/>
    <n v="1058317.99"/>
    <n v="1904972.4"/>
    <n v="1322897.5"/>
    <n v="1018202.08"/>
    <n v="678801.34"/>
    <n v="1221842.47"/>
    <n v="848501.74"/>
    <n v="829499.18875000009"/>
    <n v="935564"/>
    <n v="104.1107336793488"/>
    <m/>
    <n v="2695410.49"/>
    <n v="-25.722135576686217"/>
    <m/>
    <n v="5873664.9000000004"/>
    <n v="61.595218700779711"/>
    <m/>
    <n v="3767347.63"/>
    <n v="40.671447737711681"/>
    <m/>
    <n v="13271987.020000001"/>
    <m/>
    <n v="0"/>
    <n v="0"/>
    <n v="0"/>
    <n v="0"/>
    <n v="0"/>
    <n v="0"/>
    <n v="0"/>
    <n v="0"/>
    <n v="0"/>
    <n v="1"/>
    <n v="0"/>
    <n v="1"/>
    <n v="1"/>
  </r>
  <r>
    <x v="2"/>
    <x v="11"/>
    <n v="117003"/>
    <n v="104003"/>
    <n v="177672"/>
    <n v="86672"/>
    <n v="1505280.25"/>
    <n v="1338026.8899999999"/>
    <n v="2285795.91"/>
    <n v="1115022.3899999999"/>
    <n v="1278429.5"/>
    <n v="1136381.74"/>
    <n v="1941318.82"/>
    <n v="946984.78"/>
    <n v="620721.09"/>
    <n v="551752.06999999995"/>
    <n v="942576.48"/>
    <n v="459793.4"/>
    <n v="912964.58250000002"/>
    <n v="485350"/>
    <n v="-48.122202222402741"/>
    <m/>
    <n v="6244125.4399999995"/>
    <n v="131.65768120164878"/>
    <m/>
    <n v="5303114.8400000008"/>
    <n v="-9.7136978311445645"/>
    <m/>
    <n v="2574843.0399999996"/>
    <n v="-31.653691326595212"/>
    <m/>
    <n v="14607433.32"/>
    <m/>
    <n v="0"/>
    <n v="0"/>
    <n v="0"/>
    <n v="0"/>
    <n v="0"/>
    <n v="0"/>
    <n v="1"/>
    <n v="0"/>
    <n v="0"/>
    <n v="0"/>
    <n v="0"/>
    <n v="1"/>
    <n v="1"/>
  </r>
  <r>
    <x v="3"/>
    <x v="0"/>
    <n v="122050"/>
    <n v="138696"/>
    <n v="233007"/>
    <n v="127600"/>
    <n v="735838.19"/>
    <n v="836179.74"/>
    <n v="1404781.98"/>
    <n v="769285.38"/>
    <n v="1249202.7"/>
    <n v="1419548.51"/>
    <n v="2384841.5099999998"/>
    <n v="1305984.6399999999"/>
    <n v="557809.1"/>
    <n v="633873.97"/>
    <n v="1064908.32"/>
    <n v="583164.09"/>
    <n v="847923.19562500005"/>
    <n v="621353"/>
    <n v="28.02163387246317"/>
    <n v="6562741"/>
    <n v="3746085.29"/>
    <n v="-40.006245454287345"/>
    <n v="43621126.649999999"/>
    <n v="6359577.3599999994"/>
    <n v="19.921547088352295"/>
    <n v="68567982.709999993"/>
    <n v="2839755.4799999995"/>
    <n v="10.288488885908945"/>
    <n v="38459537.619999997"/>
    <n v="13566771.130000001"/>
    <n v="157211387.98000002"/>
    <n v="0"/>
    <n v="0"/>
    <n v="0"/>
    <n v="0"/>
    <n v="0"/>
    <n v="1"/>
    <n v="0"/>
    <n v="1"/>
    <n v="0"/>
    <n v="0"/>
    <n v="0"/>
    <n v="2"/>
    <n v="1"/>
  </r>
  <r>
    <x v="3"/>
    <x v="1"/>
    <n v="115646"/>
    <n v="80065"/>
    <n v="195712"/>
    <n v="75616"/>
    <n v="746156"/>
    <n v="516569.55"/>
    <n v="1262725.56"/>
    <n v="487871.24"/>
    <n v="2162398.6800000002"/>
    <n v="1497045.24"/>
    <n v="3659443.91"/>
    <n v="1413876.07"/>
    <n v="794269.11"/>
    <n v="549878.59"/>
    <n v="1344147.7"/>
    <n v="519329.78"/>
    <n v="963796.90187499998"/>
    <n v="467039"/>
    <n v="-24.835158114630492"/>
    <m/>
    <n v="3013322.3500000006"/>
    <n v="-19.560764992619788"/>
    <m/>
    <n v="8732763.9000000004"/>
    <n v="37.316733576144458"/>
    <m/>
    <n v="3207625.1799999997"/>
    <n v="12.954273795432563"/>
    <m/>
    <n v="15420750.43"/>
    <m/>
    <n v="0"/>
    <n v="1"/>
    <n v="0"/>
    <n v="1"/>
    <n v="0"/>
    <n v="0"/>
    <n v="0"/>
    <n v="0"/>
    <n v="0"/>
    <n v="0"/>
    <n v="0"/>
    <n v="2"/>
    <n v="1"/>
  </r>
  <r>
    <x v="3"/>
    <x v="2"/>
    <n v="127408"/>
    <n v="89660"/>
    <n v="202906"/>
    <n v="108534"/>
    <n v="819899.83"/>
    <n v="576966.56999999995"/>
    <n v="1305766.3799999999"/>
    <n v="698433.2"/>
    <n v="1444102.58"/>
    <n v="1016220.32"/>
    <n v="2299867.0299999998"/>
    <n v="1230161.43"/>
    <n v="1002131.73"/>
    <n v="705203.81"/>
    <n v="1595987.55"/>
    <n v="853667.78"/>
    <n v="879807.26312500006"/>
    <n v="528508"/>
    <n v="13.161427632381878"/>
    <m/>
    <n v="3401065.9799999995"/>
    <n v="12.867645242136106"/>
    <m/>
    <n v="5990351.3599999994"/>
    <n v="-31.403717899667488"/>
    <m/>
    <n v="4156990.87"/>
    <n v="29.597151684661625"/>
    <m/>
    <n v="14076916.210000001"/>
    <m/>
    <n v="0"/>
    <n v="0"/>
    <n v="0"/>
    <n v="0"/>
    <n v="0"/>
    <n v="0"/>
    <n v="0"/>
    <n v="0"/>
    <n v="0"/>
    <n v="0"/>
    <n v="0"/>
    <n v="0"/>
    <n v="0"/>
  </r>
  <r>
    <x v="3"/>
    <x v="3"/>
    <n v="166004"/>
    <n v="106717"/>
    <n v="231220"/>
    <n v="94861"/>
    <n v="1457776.91"/>
    <n v="937142.31"/>
    <n v="2030474.98"/>
    <n v="833015.37"/>
    <n v="1474655.56"/>
    <n v="947992.86"/>
    <n v="2053984.52"/>
    <n v="842660.33"/>
    <n v="657796.69999999995"/>
    <n v="422869.29"/>
    <n v="916216.85"/>
    <n v="375883.84"/>
    <n v="846829.46999999986"/>
    <n v="598802"/>
    <n v="13.300460920175286"/>
    <m/>
    <n v="5258409.5699999994"/>
    <n v="54.610630929306467"/>
    <m/>
    <n v="5319293.2699999996"/>
    <n v="-11.202316019072375"/>
    <m/>
    <n v="2372766.6799999997"/>
    <n v="-42.921051447967223"/>
    <m/>
    <n v="13549271.519999998"/>
    <m/>
    <n v="0"/>
    <n v="0"/>
    <n v="0"/>
    <n v="0"/>
    <n v="0"/>
    <n v="0"/>
    <n v="1"/>
    <n v="0"/>
    <n v="0"/>
    <n v="0"/>
    <n v="0"/>
    <n v="1"/>
    <n v="1"/>
  </r>
  <r>
    <x v="3"/>
    <x v="4"/>
    <n v="131501"/>
    <n v="125526"/>
    <n v="257031"/>
    <n v="101617"/>
    <n v="832661.25"/>
    <n v="794813.05"/>
    <n v="1627474.29"/>
    <n v="643420.09"/>
    <n v="1319414.57"/>
    <n v="1259441.2"/>
    <n v="2578855.77"/>
    <n v="1019547.63"/>
    <n v="767924.56"/>
    <n v="733018.85"/>
    <n v="1500943.39"/>
    <n v="593396.23"/>
    <n v="892911.61750000017"/>
    <n v="615675"/>
    <n v="2.8177928597432875"/>
    <m/>
    <n v="3898368.6799999997"/>
    <n v="-25.864111037664944"/>
    <m/>
    <n v="6177259.1699999999"/>
    <n v="16.129321254738798"/>
    <m/>
    <n v="3595283.03"/>
    <n v="51.522821873071834"/>
    <m/>
    <n v="14286585.880000003"/>
    <m/>
    <n v="0"/>
    <n v="0"/>
    <n v="0"/>
    <n v="0"/>
    <n v="0"/>
    <n v="0"/>
    <n v="0"/>
    <n v="0"/>
    <n v="1"/>
    <n v="0"/>
    <n v="0"/>
    <n v="1"/>
    <n v="1"/>
  </r>
  <r>
    <x v="3"/>
    <x v="5"/>
    <n v="150100"/>
    <n v="157244"/>
    <n v="321639"/>
    <n v="157244"/>
    <n v="521468.3"/>
    <n v="546300.1"/>
    <n v="1117432.06"/>
    <n v="546300.1"/>
    <n v="920350.18"/>
    <n v="964176.37"/>
    <n v="1972178.94"/>
    <n v="964176.37"/>
    <n v="841925.03"/>
    <n v="882016.68"/>
    <n v="1804125.04"/>
    <n v="882016.68"/>
    <n v="796793.30312500009"/>
    <n v="786227"/>
    <n v="27.701628294148701"/>
    <m/>
    <n v="2731500.56"/>
    <n v="-29.932215646674027"/>
    <m/>
    <n v="4820881.8600000003"/>
    <n v="-21.957591104276101"/>
    <m/>
    <n v="4410083.43"/>
    <n v="22.663039132137534"/>
    <m/>
    <n v="12748692.850000001"/>
    <m/>
    <n v="0"/>
    <n v="0"/>
    <n v="0"/>
    <n v="0"/>
    <n v="0"/>
    <n v="0"/>
    <n v="0"/>
    <n v="1"/>
    <n v="0"/>
    <n v="1"/>
    <n v="0"/>
    <n v="2"/>
    <n v="1"/>
  </r>
  <r>
    <x v="3"/>
    <x v="6"/>
    <n v="120310"/>
    <n v="98433"/>
    <n v="246079"/>
    <n v="125777"/>
    <n v="584726.35"/>
    <n v="478412.48"/>
    <n v="1196031.1399999999"/>
    <n v="611304.79"/>
    <n v="892716.23"/>
    <n v="730404.19"/>
    <n v="1826010.47"/>
    <n v="933294.24"/>
    <n v="477881.38"/>
    <n v="390993.83"/>
    <n v="977484.62"/>
    <n v="499603.23"/>
    <n v="636841.37187499995"/>
    <n v="590599"/>
    <n v="-24.881872538083787"/>
    <m/>
    <n v="2870474.76"/>
    <n v="5.0878334800707385"/>
    <m/>
    <n v="4382425.13"/>
    <n v="-9.0949486573811296"/>
    <m/>
    <n v="2345963.06"/>
    <n v="-46.804565100937332"/>
    <m/>
    <n v="10189461.949999999"/>
    <m/>
    <n v="0"/>
    <n v="0"/>
    <n v="0"/>
    <n v="0"/>
    <n v="0"/>
    <n v="0"/>
    <n v="0"/>
    <n v="0"/>
    <n v="0"/>
    <n v="0"/>
    <n v="0"/>
    <n v="0"/>
    <n v="0"/>
  </r>
  <r>
    <x v="3"/>
    <x v="7"/>
    <n v="116882"/>
    <n v="74807"/>
    <n v="140262"/>
    <n v="93507"/>
    <n v="832208.01"/>
    <n v="532613.11"/>
    <n v="998649.6"/>
    <n v="665766.39"/>
    <n v="1151826.22"/>
    <n v="737168.8"/>
    <n v="1382191.5"/>
    <n v="921460.99"/>
    <n v="592372.25"/>
    <n v="379118.24"/>
    <n v="710846.71"/>
    <n v="473897.78"/>
    <n v="612723.6"/>
    <n v="425458"/>
    <n v="-27.961611855082719"/>
    <m/>
    <n v="3029237.1100000003"/>
    <n v="5.5308742725193154"/>
    <m/>
    <n v="4192647.51"/>
    <n v="-4.3304246934162709"/>
    <m/>
    <n v="2156234.98"/>
    <n v="-8.0874282820122527"/>
    <m/>
    <n v="9803577.5999999996"/>
    <m/>
    <n v="0"/>
    <n v="0"/>
    <n v="0"/>
    <n v="0"/>
    <n v="0"/>
    <n v="0"/>
    <n v="0"/>
    <n v="0"/>
    <n v="0"/>
    <n v="0"/>
    <n v="0"/>
    <n v="0"/>
    <n v="0"/>
  </r>
  <r>
    <x v="3"/>
    <x v="8"/>
    <n v="118720"/>
    <n v="123669"/>
    <n v="212718"/>
    <n v="89040"/>
    <n v="557160.66"/>
    <n v="580375.65"/>
    <n v="998246.18"/>
    <n v="417870.53"/>
    <n v="970530.28"/>
    <n v="1010969.04"/>
    <n v="1738866.78"/>
    <n v="727897.73"/>
    <n v="559504.44999999995"/>
    <n v="582817.11"/>
    <n v="1002445.5"/>
    <n v="419628.34"/>
    <n v="631903.70312500012"/>
    <n v="544147"/>
    <n v="27.896760667327914"/>
    <m/>
    <n v="2553653.0200000005"/>
    <n v="-15.699797431835893"/>
    <m/>
    <n v="4448263.83"/>
    <n v="6.0967758293613459"/>
    <m/>
    <n v="2564395.4"/>
    <n v="18.929310756288722"/>
    <m/>
    <n v="10110459.250000002"/>
    <m/>
    <n v="0"/>
    <n v="0"/>
    <n v="0"/>
    <n v="0"/>
    <n v="0"/>
    <n v="0"/>
    <n v="0"/>
    <n v="0"/>
    <n v="0"/>
    <n v="0"/>
    <n v="0"/>
    <n v="0"/>
    <n v="0"/>
  </r>
  <r>
    <x v="3"/>
    <x v="9"/>
    <n v="97107"/>
    <n v="63622"/>
    <n v="120545"/>
    <n v="60273"/>
    <n v="821451.12"/>
    <n v="538192.11"/>
    <n v="1019732.37"/>
    <n v="509866.23"/>
    <n v="1629519.28"/>
    <n v="1067616.07"/>
    <n v="2022851.53"/>
    <n v="1011425.76"/>
    <n v="1046458.04"/>
    <n v="685610.45"/>
    <n v="1299051.3500000001"/>
    <n v="649525.68999999994"/>
    <n v="790177.9375"/>
    <n v="341547"/>
    <n v="-37.23258604752025"/>
    <m/>
    <n v="2889241.83"/>
    <n v="13.141519516226191"/>
    <m/>
    <n v="5731412.6399999997"/>
    <n v="28.846059025235459"/>
    <m/>
    <n v="3680645.53"/>
    <n v="43.528783821714853"/>
    <m/>
    <n v="12642847"/>
    <m/>
    <n v="0"/>
    <n v="1"/>
    <n v="0"/>
    <n v="0"/>
    <n v="0"/>
    <n v="0"/>
    <n v="0"/>
    <n v="0"/>
    <n v="0"/>
    <n v="0"/>
    <n v="0"/>
    <n v="1"/>
    <n v="1"/>
  </r>
  <r>
    <x v="3"/>
    <x v="10"/>
    <n v="146691"/>
    <n v="129763"/>
    <n v="191827"/>
    <n v="95914"/>
    <n v="1412973.15"/>
    <n v="1249937.82"/>
    <n v="1847734.19"/>
    <n v="923867.06"/>
    <n v="2008544.07"/>
    <n v="1776788.97"/>
    <n v="2626557.66"/>
    <n v="1313278.81"/>
    <n v="795687.45"/>
    <n v="703877.36"/>
    <n v="1040514.38"/>
    <n v="520257.18"/>
    <n v="1049013.3187500001"/>
    <n v="564195"/>
    <n v="65.188100027229041"/>
    <m/>
    <n v="5434512.2200000007"/>
    <n v="88.09475079488243"/>
    <m/>
    <n v="7725169.5099999998"/>
    <n v="34.786482761429653"/>
    <m/>
    <n v="3060336.37"/>
    <n v="-16.853270844584692"/>
    <m/>
    <n v="16784213.100000001"/>
    <m/>
    <n v="0"/>
    <n v="0"/>
    <n v="0"/>
    <n v="1"/>
    <n v="0"/>
    <n v="0"/>
    <n v="1"/>
    <n v="0"/>
    <n v="0"/>
    <n v="0"/>
    <n v="0"/>
    <n v="2"/>
    <n v="1"/>
  </r>
  <r>
    <x v="3"/>
    <x v="11"/>
    <n v="104550"/>
    <n v="100195"/>
    <n v="196033"/>
    <n v="78413"/>
    <n v="1046237.53"/>
    <n v="1002644.27"/>
    <n v="1961695.35"/>
    <n v="784678.13"/>
    <n v="1022822.66"/>
    <n v="980205.06"/>
    <n v="1917792.46"/>
    <n v="767116.99"/>
    <n v="887881.65"/>
    <n v="850886.6"/>
    <n v="1664778.14"/>
    <n v="665911.22"/>
    <n v="876990.06625000015"/>
    <n v="479191"/>
    <n v="-15.066422070383467"/>
    <m/>
    <n v="4795255.28"/>
    <n v="-11.762912918797344"/>
    <m/>
    <n v="4687937.17"/>
    <n v="-39.316060781169838"/>
    <m/>
    <n v="4069457.6099999994"/>
    <n v="32.974193617808076"/>
    <m/>
    <n v="14031841.060000002"/>
    <m/>
    <n v="0"/>
    <n v="0"/>
    <n v="0"/>
    <n v="0"/>
    <n v="0"/>
    <n v="0"/>
    <n v="1"/>
    <n v="0"/>
    <n v="0"/>
    <n v="0"/>
    <n v="0"/>
    <n v="1"/>
    <n v="1"/>
  </r>
  <r>
    <x v="4"/>
    <x v="0"/>
    <n v="124953"/>
    <n v="102232"/>
    <n v="232866"/>
    <n v="136314"/>
    <n v="1009449.36"/>
    <n v="825913.09"/>
    <n v="1881246.43"/>
    <n v="1101217.47"/>
    <n v="969175.68"/>
    <n v="792961.95"/>
    <n v="1806191.03"/>
    <n v="1057282.54"/>
    <n v="510478.32"/>
    <n v="417664.07"/>
    <n v="951345.96"/>
    <n v="556885.42000000004"/>
    <n v="779761.02000000014"/>
    <n v="596365"/>
    <n v="24.452462587986837"/>
    <n v="6485484"/>
    <n v="4817826.3499999996"/>
    <n v="0.47069590005225675"/>
    <n v="41697681.600000001"/>
    <n v="4625611.2"/>
    <n v="-1.3294967005711755"/>
    <n v="66289185.869999997"/>
    <n v="2436373.77"/>
    <n v="-40.130258046845697"/>
    <n v="38807593.630000003"/>
    <n v="12476176.320000002"/>
    <n v="153279945.09999999"/>
    <n v="0"/>
    <n v="1"/>
    <n v="0"/>
    <n v="0"/>
    <n v="0"/>
    <n v="0"/>
    <n v="1"/>
    <n v="0"/>
    <n v="0"/>
    <n v="0"/>
    <n v="0"/>
    <n v="2"/>
    <n v="1"/>
  </r>
  <r>
    <x v="4"/>
    <x v="1"/>
    <n v="113926"/>
    <n v="109179"/>
    <n v="151901"/>
    <n v="71204"/>
    <n v="758573.19"/>
    <n v="726965.97"/>
    <n v="1011430.92"/>
    <n v="474108.23"/>
    <n v="1020345.19"/>
    <n v="977830.83"/>
    <n v="1360460.27"/>
    <n v="637715.75"/>
    <n v="797128.55"/>
    <n v="763914.86"/>
    <n v="1062838.07"/>
    <n v="498205.31"/>
    <n v="658482.94625000004"/>
    <n v="446210"/>
    <n v="-25.178372305551132"/>
    <m/>
    <n v="2971078.31"/>
    <n v="-38.331560870806392"/>
    <m/>
    <n v="3996352.04"/>
    <n v="-13.603805698152929"/>
    <m/>
    <n v="3122086.7900000005"/>
    <n v="28.144820324510412"/>
    <m/>
    <n v="10535727.140000001"/>
    <m/>
    <n v="0"/>
    <n v="0"/>
    <n v="0"/>
    <n v="0"/>
    <n v="1"/>
    <n v="1"/>
    <n v="0"/>
    <n v="0"/>
    <n v="0"/>
    <n v="0"/>
    <n v="0"/>
    <n v="2"/>
    <n v="1"/>
  </r>
  <r>
    <x v="4"/>
    <x v="2"/>
    <n v="92259"/>
    <n v="96873"/>
    <n v="179904"/>
    <n v="78419"/>
    <n v="638254.41"/>
    <n v="670167.15"/>
    <n v="1244596.0900000001"/>
    <n v="542516.24"/>
    <n v="999084.99"/>
    <n v="1049039.26"/>
    <n v="1948215.77"/>
    <n v="849222.26"/>
    <n v="495978.57"/>
    <n v="520777.51"/>
    <n v="967158.28"/>
    <n v="421581.81"/>
    <n v="674627.95874999999"/>
    <n v="447455"/>
    <n v="0.27901660653055738"/>
    <m/>
    <n v="3095533.8900000006"/>
    <n v="4.1889027152569573"/>
    <m/>
    <n v="4845562.28"/>
    <n v="21.249635455038646"/>
    <m/>
    <n v="2405496.17"/>
    <n v="-22.952296595188518"/>
    <m/>
    <n v="10794047.34"/>
    <m/>
    <n v="0"/>
    <n v="0"/>
    <n v="0"/>
    <n v="0"/>
    <n v="0"/>
    <n v="0"/>
    <n v="0"/>
    <n v="0"/>
    <n v="1"/>
    <n v="0"/>
    <n v="0"/>
    <n v="1"/>
    <n v="1"/>
  </r>
  <r>
    <x v="4"/>
    <x v="3"/>
    <n v="193505"/>
    <n v="156291"/>
    <n v="334907"/>
    <n v="178617"/>
    <n v="803219.31"/>
    <n v="648754.06000000006"/>
    <n v="1390187.33"/>
    <n v="741433.23"/>
    <n v="2326436.83"/>
    <n v="1879045.14"/>
    <n v="4026525.28"/>
    <n v="2147480.13"/>
    <n v="868467.27"/>
    <n v="701454.29"/>
    <n v="1503116.35"/>
    <n v="801662.03"/>
    <n v="1168818.828125"/>
    <n v="863320"/>
    <n v="92.94007218602988"/>
    <m/>
    <n v="3583593.93"/>
    <n v="15.76658687461501"/>
    <m/>
    <n v="10379487.379999999"/>
    <n v="114.20604627952483"/>
    <m/>
    <n v="3874699.9400000004"/>
    <n v="61.076953200885811"/>
    <m/>
    <n v="18701101.25"/>
    <m/>
    <n v="0"/>
    <n v="0"/>
    <n v="0"/>
    <n v="1"/>
    <n v="0"/>
    <n v="0"/>
    <n v="0"/>
    <n v="0"/>
    <n v="0"/>
    <n v="1"/>
    <n v="0"/>
    <n v="2"/>
    <n v="1"/>
  </r>
  <r>
    <x v="4"/>
    <x v="4"/>
    <n v="105114"/>
    <n v="119448"/>
    <n v="181562"/>
    <n v="119448"/>
    <n v="626643.37"/>
    <n v="712094.76"/>
    <n v="1082384.07"/>
    <n v="712094.76"/>
    <n v="927243.47"/>
    <n v="1053685.76"/>
    <n v="1601602.35"/>
    <n v="1053685.76"/>
    <n v="971730.75"/>
    <n v="1104239.5"/>
    <n v="1678444.03"/>
    <n v="1104239.5"/>
    <n v="822103.75499999989"/>
    <n v="525572"/>
    <n v="-39.121994162071999"/>
    <m/>
    <n v="3133216.96"/>
    <n v="-12.567745642989191"/>
    <m/>
    <n v="4636217.34"/>
    <n v="-55.332887162294519"/>
    <m/>
    <n v="4858653.78"/>
    <n v="25.394323566639841"/>
    <m/>
    <n v="13153660.079999998"/>
    <m/>
    <n v="1"/>
    <n v="0"/>
    <n v="0"/>
    <n v="0"/>
    <n v="0"/>
    <n v="0"/>
    <n v="0"/>
    <n v="0"/>
    <n v="0"/>
    <n v="0"/>
    <n v="0"/>
    <n v="1"/>
    <n v="1"/>
  </r>
  <r>
    <x v="4"/>
    <x v="5"/>
    <n v="117563"/>
    <n v="102231"/>
    <n v="173791"/>
    <n v="107341"/>
    <n v="845027.57"/>
    <n v="734806.59"/>
    <n v="1249171.19"/>
    <n v="771546.9"/>
    <n v="970445.8"/>
    <n v="843865.88"/>
    <n v="1434572"/>
    <n v="886059.18"/>
    <n v="538481.93999999994"/>
    <n v="468245.14"/>
    <n v="796016.73"/>
    <n v="491657.4"/>
    <n v="658176.39500000002"/>
    <n v="500926"/>
    <n v="-4.6893670134634267"/>
    <m/>
    <n v="3600552.2499999995"/>
    <n v="14.915510032219395"/>
    <m/>
    <n v="4134942.8600000003"/>
    <n v="-10.812143677457527"/>
    <m/>
    <n v="2294401.21"/>
    <n v="-52.777017793599612"/>
    <m/>
    <n v="10530822.32"/>
    <m/>
    <n v="0"/>
    <n v="1"/>
    <n v="1"/>
    <n v="0"/>
    <n v="0"/>
    <n v="0"/>
    <n v="0"/>
    <n v="0"/>
    <n v="0"/>
    <n v="0"/>
    <n v="1"/>
    <n v="3"/>
    <n v="1"/>
  </r>
  <r>
    <x v="4"/>
    <x v="6"/>
    <n v="99892"/>
    <n v="95348"/>
    <n v="181622"/>
    <n v="86270"/>
    <n v="1119970.25"/>
    <n v="1069062.54"/>
    <n v="2036309.62"/>
    <n v="967247.07"/>
    <n v="1138244.57"/>
    <n v="1086506.19"/>
    <n v="2069535.59"/>
    <n v="983029.4"/>
    <n v="673035.45"/>
    <n v="642442.93000000005"/>
    <n v="1223700.82"/>
    <n v="581257.88"/>
    <n v="878342.14437500003"/>
    <n v="463132"/>
    <n v="-7.5448269804322399"/>
    <m/>
    <n v="5192589.4800000004"/>
    <n v="44.216473459036763"/>
    <m/>
    <n v="5277315.75"/>
    <n v="27.62729567682586"/>
    <m/>
    <n v="3120437.08"/>
    <n v="36.002241735219457"/>
    <m/>
    <n v="14053474.310000001"/>
    <m/>
    <n v="0"/>
    <n v="0"/>
    <n v="0"/>
    <n v="0"/>
    <n v="0"/>
    <n v="0"/>
    <n v="1"/>
    <n v="0"/>
    <n v="1"/>
    <n v="0"/>
    <n v="1"/>
    <n v="3"/>
    <n v="1"/>
  </r>
  <r>
    <x v="4"/>
    <x v="7"/>
    <n v="103301"/>
    <n v="80848"/>
    <n v="170673"/>
    <n v="67373"/>
    <n v="576628.62"/>
    <n v="451274.58"/>
    <n v="952690.81"/>
    <n v="376062.15"/>
    <n v="1286055.1200000001"/>
    <n v="1006477.91"/>
    <n v="2124786.7400000002"/>
    <n v="838731.61"/>
    <n v="743081.22"/>
    <n v="581541.81999999995"/>
    <n v="1227699.44"/>
    <n v="484618.21"/>
    <n v="691990.20187500003"/>
    <n v="422195"/>
    <n v="-8.8391646442051073"/>
    <m/>
    <n v="2356656.16"/>
    <n v="-54.615011083063706"/>
    <m/>
    <n v="5256051.3800000008"/>
    <n v="-0.40293912677101379"/>
    <m/>
    <n v="3036940.69"/>
    <n v="-2.6757914952093866"/>
    <m/>
    <n v="11071843.23"/>
    <m/>
    <n v="0"/>
    <n v="0"/>
    <n v="1"/>
    <n v="0"/>
    <n v="0"/>
    <n v="1"/>
    <n v="0"/>
    <n v="0"/>
    <n v="1"/>
    <n v="0"/>
    <n v="0"/>
    <n v="3"/>
    <n v="1"/>
  </r>
  <r>
    <x v="4"/>
    <x v="8"/>
    <n v="101177"/>
    <n v="96121"/>
    <n v="187180"/>
    <n v="96121"/>
    <n v="969619.77"/>
    <n v="921138.78"/>
    <n v="1793796.58"/>
    <n v="921138.78"/>
    <n v="1027857.61"/>
    <n v="976464.73"/>
    <n v="1901536.61"/>
    <n v="976464.73"/>
    <n v="708058.47"/>
    <n v="672655.56"/>
    <n v="1309908.18"/>
    <n v="672655.56"/>
    <n v="833243.39750000008"/>
    <n v="480599"/>
    <n v="13.833418207226519"/>
    <m/>
    <n v="4605693.91"/>
    <n v="95.433427590047742"/>
    <m/>
    <n v="4882323.68"/>
    <n v="-7.1104270674005683"/>
    <m/>
    <n v="3363277.77"/>
    <n v="10.745586210312197"/>
    <m/>
    <n v="13331894.360000001"/>
    <m/>
    <n v="0"/>
    <n v="0"/>
    <n v="0"/>
    <n v="0"/>
    <n v="0"/>
    <n v="0"/>
    <n v="1"/>
    <n v="0"/>
    <n v="0"/>
    <n v="0"/>
    <n v="0"/>
    <n v="1"/>
    <n v="1"/>
  </r>
  <r>
    <x v="4"/>
    <x v="9"/>
    <n v="164735"/>
    <n v="164735"/>
    <n v="205920"/>
    <n v="171601"/>
    <n v="711337.17"/>
    <n v="711337.17"/>
    <n v="889171.5"/>
    <n v="740976.27"/>
    <n v="1224669.1299999999"/>
    <n v="1224669.1299999999"/>
    <n v="1530836.37"/>
    <n v="1275697.02"/>
    <n v="734171.99"/>
    <n v="734171.99"/>
    <n v="917715"/>
    <n v="764762.5"/>
    <n v="760406.64"/>
    <n v="706991"/>
    <n v="47.106215368737764"/>
    <m/>
    <n v="3052822.11"/>
    <n v="-33.716348292889492"/>
    <m/>
    <n v="5255871.6500000004"/>
    <n v="7.6510283726211421"/>
    <m/>
    <n v="3150821.48"/>
    <n v="-6.316941523387765"/>
    <m/>
    <n v="12166506.24"/>
    <m/>
    <n v="0"/>
    <n v="0"/>
    <n v="0"/>
    <n v="0"/>
    <n v="0"/>
    <n v="0"/>
    <n v="0"/>
    <n v="0"/>
    <n v="0"/>
    <n v="1"/>
    <n v="0"/>
    <n v="1"/>
    <n v="1"/>
  </r>
  <r>
    <x v="4"/>
    <x v="10"/>
    <n v="129445"/>
    <n v="69345"/>
    <n v="198786"/>
    <n v="101704"/>
    <n v="588659.49"/>
    <n v="315353.28999999998"/>
    <n v="904012.80000000005"/>
    <n v="462518.16"/>
    <n v="2088209.83"/>
    <n v="1118683.8500000001"/>
    <n v="3206893.7"/>
    <n v="1640736.28"/>
    <n v="578754.98"/>
    <n v="310047.3"/>
    <n v="888802.33"/>
    <n v="454736.06"/>
    <n v="816043.00437500014"/>
    <n v="499280"/>
    <n v="-29.379581918298818"/>
    <m/>
    <n v="2270543.7400000002"/>
    <n v="-25.624761018256635"/>
    <m/>
    <n v="8054523.6600000011"/>
    <n v="53.248104146531062"/>
    <m/>
    <n v="2232340.67"/>
    <n v="-29.150518867225699"/>
    <m/>
    <n v="13056688.070000002"/>
    <m/>
    <n v="0"/>
    <n v="0"/>
    <n v="0"/>
    <n v="1"/>
    <n v="0"/>
    <n v="1"/>
    <n v="0"/>
    <n v="0"/>
    <n v="0"/>
    <n v="0"/>
    <n v="0"/>
    <n v="2"/>
    <n v="1"/>
  </r>
  <r>
    <x v="4"/>
    <x v="11"/>
    <n v="127245"/>
    <n v="97878"/>
    <n v="215333"/>
    <n v="92983"/>
    <n v="719788.43"/>
    <n v="553683.36"/>
    <n v="1218103.48"/>
    <n v="525999.24"/>
    <n v="1179523.78"/>
    <n v="907325.99"/>
    <n v="1996117.2"/>
    <n v="861959.68000000005"/>
    <n v="1171685.06"/>
    <n v="901296.19"/>
    <n v="1982851.65"/>
    <n v="856231.38"/>
    <n v="838000.27750000008"/>
    <n v="533439"/>
    <n v="6.8416519788495433"/>
    <m/>
    <n v="3017574.51"/>
    <n v="32.900963625567478"/>
    <m/>
    <n v="4944926.6499999994"/>
    <n v="-38.606839352185865"/>
    <m/>
    <n v="4912064.28"/>
    <n v="120.04097967717446"/>
    <m/>
    <n v="13408004.440000001"/>
    <m/>
    <n v="0"/>
    <n v="0"/>
    <n v="0"/>
    <n v="0"/>
    <n v="0"/>
    <n v="0"/>
    <n v="0"/>
    <n v="1"/>
    <n v="0"/>
    <n v="0"/>
    <n v="1"/>
    <n v="2"/>
    <n v="1"/>
  </r>
  <r>
    <x v="5"/>
    <x v="0"/>
    <n v="175143"/>
    <n v="175143"/>
    <n v="358627"/>
    <n v="200163"/>
    <n v="498825.58"/>
    <n v="498825.58"/>
    <n v="1021404.82"/>
    <n v="570086.40000000002"/>
    <n v="927307.27"/>
    <n v="927307.27"/>
    <n v="1898772.08"/>
    <n v="1059779.79"/>
    <n v="862996.04"/>
    <n v="862996.04"/>
    <n v="1767087.14"/>
    <n v="986281.18"/>
    <n v="799421.57437500008"/>
    <n v="909076"/>
    <n v="70.417985936536326"/>
    <n v="8229398.7599999998"/>
    <n v="2589142.38"/>
    <n v="-14.19789730395091"/>
    <n v="39669893.460000001"/>
    <n v="4813166.41"/>
    <n v="-2.6645539828179112"/>
    <n v="62495621.88000001"/>
    <n v="4479360.3999999994"/>
    <n v="-8.8090028007532677"/>
    <n v="39706014.800000004"/>
    <n v="12790745.190000001"/>
    <n v="149156107.14000002"/>
    <n v="0"/>
    <n v="0"/>
    <n v="0"/>
    <n v="0"/>
    <n v="0"/>
    <n v="1"/>
    <n v="0"/>
    <n v="0"/>
    <n v="0"/>
    <n v="1"/>
    <n v="0"/>
    <n v="2"/>
    <n v="1"/>
  </r>
  <r>
    <x v="5"/>
    <x v="1"/>
    <n v="75187"/>
    <n v="67671"/>
    <n v="131582"/>
    <n v="93988"/>
    <n v="575048.24"/>
    <n v="517543.44"/>
    <n v="1006334.42"/>
    <n v="718810.29"/>
    <n v="850831.43"/>
    <n v="765748.3"/>
    <n v="1488955"/>
    <n v="1063539.29"/>
    <n v="343832.25"/>
    <n v="309449.05"/>
    <n v="601706.47"/>
    <n v="429790.33"/>
    <n v="565001.03187499999"/>
    <n v="368428"/>
    <n v="-59.472255344987659"/>
    <m/>
    <n v="2817736.39"/>
    <n v="8.8289470585236902"/>
    <m/>
    <n v="4169074.02"/>
    <n v="-13.381884920118523"/>
    <m/>
    <n v="1684778.1"/>
    <n v="-62.387976194101277"/>
    <m/>
    <n v="9040016.5099999998"/>
    <m/>
    <n v="0"/>
    <n v="0"/>
    <n v="0"/>
    <n v="0"/>
    <n v="0"/>
    <n v="0"/>
    <n v="0"/>
    <n v="0"/>
    <n v="0"/>
    <n v="0"/>
    <n v="0"/>
    <n v="0"/>
    <n v="0"/>
  </r>
  <r>
    <x v="5"/>
    <x v="2"/>
    <n v="138175"/>
    <n v="144188"/>
    <n v="240309"/>
    <n v="120158"/>
    <n v="820819.63"/>
    <n v="856507.43"/>
    <n v="1427512.42"/>
    <n v="713756.15"/>
    <n v="1187616.07"/>
    <n v="1239251.5"/>
    <n v="2065419.18"/>
    <n v="1032709.62"/>
    <n v="616127.23"/>
    <n v="642915.34"/>
    <n v="1071525.6000000001"/>
    <n v="535762.82999999996"/>
    <n v="803297.0625"/>
    <n v="642830"/>
    <n v="74.479138393390301"/>
    <m/>
    <n v="3818595.63"/>
    <n v="35.519974244290459"/>
    <m/>
    <n v="5524996.3700000001"/>
    <n v="32.523345555759647"/>
    <m/>
    <n v="2866331"/>
    <n v="70.131069486242708"/>
    <m/>
    <n v="12852753"/>
    <m/>
    <n v="0"/>
    <n v="1"/>
    <n v="0"/>
    <n v="0"/>
    <n v="0"/>
    <n v="1"/>
    <n v="0"/>
    <n v="0"/>
    <n v="0"/>
    <n v="0"/>
    <n v="0"/>
    <n v="2"/>
    <n v="1"/>
  </r>
  <r>
    <x v="5"/>
    <x v="3"/>
    <n v="194438"/>
    <n v="148142"/>
    <n v="296282"/>
    <n v="222211"/>
    <n v="474463.31"/>
    <n v="361495.82"/>
    <n v="722991.67"/>
    <n v="542243.77"/>
    <n v="1638540.7"/>
    <n v="1248411.94"/>
    <n v="2496823.91"/>
    <n v="1872617.93"/>
    <n v="596566.55000000005"/>
    <n v="454526.92"/>
    <n v="909053.77"/>
    <n v="681790.35"/>
    <n v="803787.47750000004"/>
    <n v="861073"/>
    <n v="33.950344570104072"/>
    <m/>
    <n v="2101194.5700000003"/>
    <n v="-44.974677248033188"/>
    <m/>
    <n v="7256394.4799999995"/>
    <n v="31.337542942132274"/>
    <m/>
    <n v="2641937.59"/>
    <n v="-7.8285937667352492"/>
    <m/>
    <n v="12860599.640000001"/>
    <m/>
    <n v="0"/>
    <n v="0"/>
    <n v="0"/>
    <n v="1"/>
    <n v="0"/>
    <n v="0"/>
    <n v="0"/>
    <n v="0"/>
    <n v="0"/>
    <n v="1"/>
    <n v="0"/>
    <n v="2"/>
    <n v="1"/>
  </r>
  <r>
    <x v="5"/>
    <x v="4"/>
    <n v="70420"/>
    <n v="60357"/>
    <n v="103953"/>
    <n v="73772"/>
    <n v="655339.85"/>
    <n v="561719.88"/>
    <n v="967406.45"/>
    <n v="686546.54"/>
    <n v="1147765.5"/>
    <n v="983799"/>
    <n v="1694320.49"/>
    <n v="1202421"/>
    <n v="699256.74"/>
    <n v="599362.93999999994"/>
    <n v="1032236.13"/>
    <n v="732554.68"/>
    <n v="704451.95"/>
    <n v="308502"/>
    <n v="-64.172375629011711"/>
    <m/>
    <n v="2871012.7199999997"/>
    <n v="36.637166352471553"/>
    <m/>
    <n v="5028305.99"/>
    <n v="-30.705173156462678"/>
    <m/>
    <n v="3063410.49"/>
    <n v="15.953173973348871"/>
    <m/>
    <n v="11271231.199999999"/>
    <m/>
    <n v="0"/>
    <n v="0"/>
    <n v="0"/>
    <n v="0"/>
    <n v="0"/>
    <n v="0"/>
    <n v="0"/>
    <n v="1"/>
    <n v="0"/>
    <n v="0"/>
    <n v="0"/>
    <n v="1"/>
    <n v="1"/>
  </r>
  <r>
    <x v="5"/>
    <x v="5"/>
    <n v="240088"/>
    <n v="200072"/>
    <n v="312115"/>
    <n v="200072"/>
    <n v="1631500.07"/>
    <n v="1359583.39"/>
    <n v="2120950.11"/>
    <n v="1359583.39"/>
    <n v="1530343.07"/>
    <n v="1275285.8899999999"/>
    <n v="1989445.95"/>
    <n v="1275285.8899999999"/>
    <n v="997072.46"/>
    <n v="830893.68"/>
    <n v="1296194.2"/>
    <n v="830893.68"/>
    <n v="1090586.1737499998"/>
    <n v="952347"/>
    <n v="208.7004298189315"/>
    <m/>
    <n v="6471616.96"/>
    <n v="125.41234021422241"/>
    <m/>
    <n v="6070360.7999999998"/>
    <n v="20.723774807507279"/>
    <m/>
    <n v="3955054.02"/>
    <n v="29.106237407968127"/>
    <m/>
    <n v="17449378.779999997"/>
    <m/>
    <n v="0"/>
    <n v="1"/>
    <n v="0"/>
    <n v="0"/>
    <n v="0"/>
    <n v="0"/>
    <n v="1"/>
    <n v="0"/>
    <n v="0"/>
    <n v="1"/>
    <n v="0"/>
    <n v="3"/>
    <n v="1"/>
  </r>
  <r>
    <x v="5"/>
    <x v="6"/>
    <n v="105435"/>
    <n v="94893"/>
    <n v="158153"/>
    <n v="100162"/>
    <n v="481725.41"/>
    <n v="433552.86"/>
    <n v="722588.11"/>
    <n v="457639.15"/>
    <n v="813963.78"/>
    <n v="732567.41"/>
    <n v="1220945.68"/>
    <n v="773265.6"/>
    <n v="571860.6"/>
    <n v="514674.53"/>
    <n v="857790.88"/>
    <n v="543267.57999999996"/>
    <n v="536405.28687499987"/>
    <n v="458643"/>
    <n v="-51.840768123383597"/>
    <m/>
    <n v="2095505.5299999998"/>
    <n v="-67.620062451903834"/>
    <m/>
    <n v="3540742.47"/>
    <n v="-41.671630622021674"/>
    <m/>
    <n v="2487593.59"/>
    <n v="-37.10342317903411"/>
    <m/>
    <n v="8582484.589999998"/>
    <m/>
    <n v="0"/>
    <n v="0"/>
    <n v="0"/>
    <n v="0"/>
    <n v="0"/>
    <n v="0"/>
    <n v="0"/>
    <n v="1"/>
    <n v="0"/>
    <n v="0"/>
    <n v="0"/>
    <n v="1"/>
    <n v="1"/>
  </r>
  <r>
    <x v="5"/>
    <x v="7"/>
    <n v="125451"/>
    <n v="67207"/>
    <n v="156811"/>
    <n v="76168"/>
    <n v="754166.28"/>
    <n v="404017.65"/>
    <n v="942707.84"/>
    <n v="457886.67"/>
    <n v="1442558.91"/>
    <n v="772799.42"/>
    <n v="1803198.61"/>
    <n v="875839.3"/>
    <n v="912780.7"/>
    <n v="488989.64"/>
    <n v="1140975.8400000001"/>
    <n v="554188.28"/>
    <n v="685984.13374999992"/>
    <n v="425637"/>
    <n v="-7.1964469096879276"/>
    <m/>
    <n v="2558778.44"/>
    <n v="22.107930681528682"/>
    <m/>
    <n v="4894396.24"/>
    <n v="38.230788640214207"/>
    <m/>
    <n v="3096934.46"/>
    <n v="24.495193766759954"/>
    <m/>
    <n v="10975746.139999999"/>
    <m/>
    <n v="0"/>
    <n v="0"/>
    <n v="0"/>
    <n v="0"/>
    <n v="0"/>
    <n v="1"/>
    <n v="0"/>
    <n v="0"/>
    <n v="0"/>
    <n v="0"/>
    <n v="0"/>
    <n v="1"/>
    <n v="1"/>
  </r>
  <r>
    <x v="5"/>
    <x v="8"/>
    <n v="199017"/>
    <n v="199017"/>
    <n v="339986"/>
    <n v="149264"/>
    <n v="880761.1"/>
    <n v="880761.1"/>
    <n v="1504633.56"/>
    <n v="660570.85"/>
    <n v="1068465.1200000001"/>
    <n v="1068465.1200000001"/>
    <n v="1825294.53"/>
    <n v="801348.8"/>
    <n v="1017883.77"/>
    <n v="1017883.77"/>
    <n v="1738884.77"/>
    <n v="763412.82"/>
    <n v="882228.08187500003"/>
    <n v="887284"/>
    <n v="108.46026073861059"/>
    <m/>
    <n v="3926726.61"/>
    <n v="53.460985469300738"/>
    <m/>
    <n v="4763573.57"/>
    <n v="-2.6729072103079239"/>
    <m/>
    <n v="4538065.13"/>
    <n v="46.534102952892326"/>
    <m/>
    <n v="14115649.310000001"/>
    <m/>
    <n v="0"/>
    <n v="0"/>
    <n v="0"/>
    <n v="0"/>
    <n v="0"/>
    <n v="0"/>
    <n v="0"/>
    <n v="0"/>
    <n v="0"/>
    <n v="1"/>
    <n v="0"/>
    <n v="1"/>
    <n v="1"/>
  </r>
  <r>
    <x v="5"/>
    <x v="9"/>
    <n v="103704"/>
    <n v="85823"/>
    <n v="153765"/>
    <n v="71523"/>
    <n v="638700.92000000004"/>
    <n v="528580.07999999996"/>
    <n v="947039.33"/>
    <n v="440483.43"/>
    <n v="1773404.54"/>
    <n v="1467645.12"/>
    <n v="2629530.8199999998"/>
    <n v="1223037.5900000001"/>
    <n v="1037522.27"/>
    <n v="858639.12"/>
    <n v="1538395.11"/>
    <n v="715532.58"/>
    <n v="888332.86937499989"/>
    <n v="414815"/>
    <n v="-53.248903395079815"/>
    <m/>
    <n v="2554803.7600000002"/>
    <n v="-34.938079124382931"/>
    <m/>
    <n v="7093618.0700000003"/>
    <n v="48.913792676030823"/>
    <m/>
    <n v="4150089.08"/>
    <n v="-8.5493715688474445"/>
    <m/>
    <n v="14213325.909999998"/>
    <m/>
    <n v="0"/>
    <n v="0"/>
    <n v="0"/>
    <n v="0"/>
    <n v="0"/>
    <n v="0"/>
    <n v="0"/>
    <n v="0"/>
    <n v="0"/>
    <n v="0"/>
    <n v="0"/>
    <n v="0"/>
    <n v="0"/>
  </r>
  <r>
    <x v="5"/>
    <x v="10"/>
    <n v="149692"/>
    <n v="103631"/>
    <n v="172722"/>
    <n v="126662"/>
    <n v="915770.64"/>
    <n v="633995.06999999995"/>
    <n v="1056658.47"/>
    <n v="774882.87"/>
    <n v="1123503.8799999999"/>
    <n v="777810.38"/>
    <n v="1296350.6200000001"/>
    <n v="950657.14"/>
    <n v="800389.07"/>
    <n v="554115.52"/>
    <n v="923525.81"/>
    <n v="677252.27"/>
    <n v="689851.1712499999"/>
    <n v="552707"/>
    <n v="33.2418065884792"/>
    <m/>
    <n v="3381307.05"/>
    <n v="32.350950117593356"/>
    <m/>
    <n v="4148322.02"/>
    <n v="-41.520364092565245"/>
    <m/>
    <n v="2955282.67"/>
    <n v="-28.789897926721132"/>
    <m/>
    <n v="11037618.739999998"/>
    <m/>
    <n v="0"/>
    <n v="0"/>
    <n v="0"/>
    <n v="0"/>
    <n v="0"/>
    <n v="0"/>
    <n v="0"/>
    <n v="0"/>
    <n v="0"/>
    <n v="0"/>
    <n v="0"/>
    <n v="0"/>
    <n v="0"/>
  </r>
  <r>
    <x v="5"/>
    <x v="11"/>
    <n v="126986"/>
    <n v="79954"/>
    <n v="192828"/>
    <n v="103467"/>
    <n v="1131343.75"/>
    <n v="712327.58"/>
    <n v="1717966.45"/>
    <n v="921835.64"/>
    <n v="1310300.28"/>
    <n v="825003.86"/>
    <n v="1989715.23"/>
    <n v="1067652.07"/>
    <n v="955643.1"/>
    <n v="601701.22"/>
    <n v="1451161.77"/>
    <n v="778672.18"/>
    <n v="872909.88312500005"/>
    <n v="503235"/>
    <n v="-8.9508546119372472"/>
    <m/>
    <n v="4483473.42"/>
    <n v="32.595867624621668"/>
    <m/>
    <n v="5192671.4400000004"/>
    <n v="25.175225427653768"/>
    <m/>
    <n v="3787178.27"/>
    <n v="28.149442638595385"/>
    <m/>
    <n v="13966558.130000001"/>
    <m/>
    <n v="0"/>
    <n v="0"/>
    <n v="0"/>
    <n v="0"/>
    <n v="0"/>
    <n v="0"/>
    <n v="1"/>
    <n v="0"/>
    <n v="0"/>
    <n v="0"/>
    <n v="1"/>
    <n v="2"/>
    <n v="1"/>
  </r>
  <r>
    <x v="6"/>
    <x v="0"/>
    <n v="151883"/>
    <n v="86067"/>
    <n v="202514"/>
    <n v="81004"/>
    <n v="888180.91"/>
    <n v="503302.52"/>
    <n v="1184241.21"/>
    <n v="473696.49"/>
    <n v="1248370.8"/>
    <n v="707410.09"/>
    <n v="1664494.41"/>
    <n v="665797.76"/>
    <n v="863813.7"/>
    <n v="489494.44"/>
    <n v="1151751.6200000001"/>
    <n v="460700.66"/>
    <n v="676420.16312499996"/>
    <n v="521468"/>
    <n v="3.6231581666616988"/>
    <n v="5892140"/>
    <n v="3049421.13"/>
    <n v="-31.985297015544706"/>
    <n v="35034350.220000006"/>
    <n v="4286073.0599999996"/>
    <n v="-17.459190138939366"/>
    <n v="63301716.630000003"/>
    <n v="2965760.42"/>
    <n v="-21.689442414338739"/>
    <n v="44128773.869999997"/>
    <n v="10822722.609999999"/>
    <n v="148356980.72"/>
    <n v="0"/>
    <n v="0"/>
    <n v="0"/>
    <n v="0"/>
    <n v="0"/>
    <n v="1"/>
    <n v="0"/>
    <n v="0"/>
    <n v="0"/>
    <n v="0"/>
    <n v="0"/>
    <n v="1"/>
    <n v="1"/>
  </r>
  <r>
    <x v="6"/>
    <x v="1"/>
    <n v="109964"/>
    <n v="83421"/>
    <n v="155468"/>
    <n v="72048"/>
    <n v="725947.58"/>
    <n v="550718.82999999996"/>
    <n v="1026339.68"/>
    <n v="475620.84"/>
    <n v="2489085.9900000002"/>
    <n v="1888272.14"/>
    <n v="3519052.61"/>
    <n v="1630780.5"/>
    <n v="1461107.5"/>
    <n v="1108426.3799999999"/>
    <n v="2065703.69"/>
    <n v="957277.3"/>
    <n v="1144952.1275000002"/>
    <n v="420901"/>
    <n v="-19.28536362729832"/>
    <m/>
    <n v="2778626.9299999997"/>
    <n v="-8.8801837613029253"/>
    <m/>
    <n v="9527191.2400000002"/>
    <n v="122.28252077438925"/>
    <m/>
    <n v="5592514.8700000001"/>
    <n v="88.569340675198589"/>
    <m/>
    <n v="18319234.040000003"/>
    <m/>
    <n v="1"/>
    <n v="0"/>
    <n v="0"/>
    <n v="1"/>
    <n v="0"/>
    <n v="0"/>
    <n v="0"/>
    <n v="0"/>
    <n v="0"/>
    <n v="0"/>
    <n v="0"/>
    <n v="2"/>
    <n v="1"/>
  </r>
  <r>
    <x v="6"/>
    <x v="2"/>
    <n v="224132"/>
    <n v="149423"/>
    <n v="307151"/>
    <n v="174329"/>
    <n v="635045.38"/>
    <n v="423363.58"/>
    <n v="870247.37"/>
    <n v="493924.19"/>
    <n v="1242631.54"/>
    <n v="828421.03"/>
    <n v="1702865.44"/>
    <n v="966491.2"/>
    <n v="1575221.05"/>
    <n v="1050147.3500000001"/>
    <n v="2158636.2599999998"/>
    <n v="1225171.92"/>
    <n v="876700.08187500003"/>
    <n v="855035"/>
    <n v="103.14396972209616"/>
    <m/>
    <n v="2422580.52"/>
    <n v="-12.813753662136993"/>
    <m/>
    <n v="4740409.21"/>
    <n v="-50.243370888816131"/>
    <m/>
    <n v="6009176.5800000001"/>
    <n v="7.4503460372560433"/>
    <m/>
    <n v="14027201.310000001"/>
    <m/>
    <n v="1"/>
    <n v="0"/>
    <n v="0"/>
    <n v="0"/>
    <n v="1"/>
    <n v="0"/>
    <n v="0"/>
    <n v="1"/>
    <n v="0"/>
    <n v="1"/>
    <n v="0"/>
    <n v="4"/>
    <n v="1"/>
  </r>
  <r>
    <x v="6"/>
    <x v="3"/>
    <n v="96831"/>
    <n v="60521"/>
    <n v="141211"/>
    <n v="60521"/>
    <n v="550677.23"/>
    <n v="344173.27"/>
    <n v="803070.91"/>
    <n v="344173.27"/>
    <n v="953938.22"/>
    <n v="596211.38"/>
    <n v="1391159.88"/>
    <n v="596211.38"/>
    <n v="1276140.8700000001"/>
    <n v="797588.06"/>
    <n v="1861038.79"/>
    <n v="797588.06"/>
    <n v="666940.95750000014"/>
    <n v="359084"/>
    <n v="-58.003590496295473"/>
    <m/>
    <n v="2042094.6800000002"/>
    <n v="-15.70580778879539"/>
    <m/>
    <n v="3537520.86"/>
    <n v="-25.375200678086614"/>
    <m/>
    <n v="4732355.78"/>
    <n v="-21.247849568101721"/>
    <m/>
    <n v="10671055.320000002"/>
    <m/>
    <n v="1"/>
    <n v="0"/>
    <n v="0"/>
    <n v="0"/>
    <n v="0"/>
    <n v="0"/>
    <n v="0"/>
    <n v="1"/>
    <n v="0"/>
    <n v="0"/>
    <n v="0"/>
    <n v="2"/>
    <n v="1"/>
  </r>
  <r>
    <x v="6"/>
    <x v="4"/>
    <n v="106582"/>
    <n v="86843"/>
    <n v="153948"/>
    <n v="59210"/>
    <n v="790328.64"/>
    <n v="643971.43999999994"/>
    <n v="1141585.77"/>
    <n v="439071.47"/>
    <n v="2621870.12"/>
    <n v="2136338.6"/>
    <n v="3787145.69"/>
    <n v="1456594.48"/>
    <n v="720582.98"/>
    <n v="587141.69999999995"/>
    <n v="1040842.11"/>
    <n v="400323.9"/>
    <n v="1010773.74375"/>
    <n v="406583"/>
    <n v="13.227824130287063"/>
    <m/>
    <n v="3014957.3200000003"/>
    <n v="47.640427720031084"/>
    <m/>
    <n v="10001948.890000001"/>
    <n v="182.73893740375007"/>
    <m/>
    <n v="2748890.69"/>
    <n v="-41.912848107967072"/>
    <m/>
    <n v="16172379.9"/>
    <m/>
    <n v="0"/>
    <n v="0"/>
    <n v="0"/>
    <n v="1"/>
    <n v="0"/>
    <n v="0"/>
    <n v="0"/>
    <n v="0"/>
    <n v="1"/>
    <n v="0"/>
    <n v="0"/>
    <n v="2"/>
    <n v="1"/>
  </r>
  <r>
    <x v="6"/>
    <x v="5"/>
    <n v="108855"/>
    <n v="113805"/>
    <n v="222663"/>
    <n v="118750"/>
    <n v="1085450.26"/>
    <n v="1134788.92"/>
    <n v="2220239.17"/>
    <n v="1184127.57"/>
    <n v="929894.14"/>
    <n v="972162.08"/>
    <n v="1902056.24"/>
    <n v="1014429.98"/>
    <n v="719285.87"/>
    <n v="751980.66"/>
    <n v="1471266.49"/>
    <n v="784675.49"/>
    <n v="920901.86687499995"/>
    <n v="564073"/>
    <n v="38.735018434120462"/>
    <m/>
    <n v="5624605.9199999999"/>
    <n v="86.556734408432661"/>
    <m/>
    <n v="4818542.4399999995"/>
    <n v="-51.8239645793671"/>
    <m/>
    <n v="3727208.51"/>
    <n v="35.589549761252961"/>
    <m/>
    <n v="14734429.869999999"/>
    <m/>
    <n v="0"/>
    <n v="1"/>
    <n v="0"/>
    <n v="0"/>
    <n v="0"/>
    <n v="0"/>
    <n v="1"/>
    <n v="0"/>
    <n v="0"/>
    <n v="0"/>
    <n v="0"/>
    <n v="2"/>
    <n v="1"/>
  </r>
  <r>
    <x v="6"/>
    <x v="6"/>
    <n v="149149"/>
    <n v="95880"/>
    <n v="170455"/>
    <n v="122515"/>
    <n v="918308.15"/>
    <n v="590340.96"/>
    <n v="1049495.06"/>
    <n v="754324.56"/>
    <n v="1267499.23"/>
    <n v="814820.95"/>
    <n v="1448570.57"/>
    <n v="1041160.09"/>
    <n v="686395.08"/>
    <n v="441253.98"/>
    <n v="784451.51"/>
    <n v="563824.53"/>
    <n v="681152.729375"/>
    <n v="537999"/>
    <n v="-4.6224513493820831"/>
    <m/>
    <n v="3312468.73"/>
    <n v="-41.107541095074623"/>
    <m/>
    <n v="4572050.84"/>
    <n v="-5.1154805227781628"/>
    <m/>
    <n v="2475925.1"/>
    <n v="-33.571596722931922"/>
    <m/>
    <n v="10898443.67"/>
    <m/>
    <n v="0"/>
    <n v="0"/>
    <n v="0"/>
    <n v="0"/>
    <n v="0"/>
    <n v="1"/>
    <n v="0"/>
    <n v="0"/>
    <n v="0"/>
    <n v="0"/>
    <n v="0"/>
    <n v="1"/>
    <n v="1"/>
  </r>
  <r>
    <x v="6"/>
    <x v="7"/>
    <n v="137810"/>
    <n v="120584"/>
    <n v="172264"/>
    <n v="97616"/>
    <n v="572335.18000000005"/>
    <n v="500793.32"/>
    <n v="715419.01"/>
    <n v="405404.11"/>
    <n v="1078998.01"/>
    <n v="944123.27"/>
    <n v="1348747.49"/>
    <n v="764290.25"/>
    <n v="904104.5"/>
    <n v="791091.41"/>
    <n v="1130130.58"/>
    <n v="640407.35"/>
    <n v="645257.40500000003"/>
    <n v="528274"/>
    <n v="-1.8076241777401074"/>
    <m/>
    <n v="2193951.62"/>
    <n v="-33.766873023432282"/>
    <m/>
    <n v="4136159.02"/>
    <n v="-9.533835804852945"/>
    <m/>
    <n v="3465733.8400000003"/>
    <n v="39.977329685780887"/>
    <m/>
    <n v="10324118.48"/>
    <m/>
    <n v="0"/>
    <n v="0"/>
    <n v="0"/>
    <n v="0"/>
    <n v="0"/>
    <n v="0"/>
    <n v="0"/>
    <n v="0"/>
    <n v="0"/>
    <n v="0"/>
    <n v="0"/>
    <n v="0"/>
    <n v="0"/>
  </r>
  <r>
    <x v="6"/>
    <x v="8"/>
    <n v="101048"/>
    <n v="101048"/>
    <n v="178035"/>
    <n v="105855"/>
    <n v="663982.31000000006"/>
    <n v="663982.31000000006"/>
    <n v="1169873.6100000001"/>
    <n v="695600.5"/>
    <n v="935816.65"/>
    <n v="935816.65"/>
    <n v="1648819.76"/>
    <n v="980379.31"/>
    <n v="689088.98"/>
    <n v="689088.98"/>
    <n v="1214109.1200000001"/>
    <n v="721902.73"/>
    <n v="718402.93187500024"/>
    <n v="485986"/>
    <n v="-8.004936832022775"/>
    <m/>
    <n v="3193438.7300000004"/>
    <n v="45.556479043963613"/>
    <m/>
    <n v="4500832.37"/>
    <n v="8.8167149337503012"/>
    <m/>
    <n v="3314189.81"/>
    <n v="-4.3726390137333873"/>
    <m/>
    <n v="11494446.910000004"/>
    <m/>
    <n v="0"/>
    <n v="0"/>
    <n v="0"/>
    <n v="0"/>
    <n v="0"/>
    <n v="0"/>
    <n v="0"/>
    <n v="1"/>
    <n v="1"/>
    <n v="0"/>
    <n v="0"/>
    <n v="2"/>
    <n v="1"/>
  </r>
  <r>
    <x v="6"/>
    <x v="9"/>
    <n v="81161"/>
    <n v="57490"/>
    <n v="152178"/>
    <n v="54110"/>
    <n v="426405.09"/>
    <n v="302037.03999999998"/>
    <n v="799509.59"/>
    <n v="284270.06"/>
    <n v="1051590.51"/>
    <n v="744876.56"/>
    <n v="1971732.17"/>
    <n v="701060.3"/>
    <n v="599615.25"/>
    <n v="424727.48"/>
    <n v="1124278.6599999999"/>
    <n v="399743.5"/>
    <n v="573424.07562499994"/>
    <n v="344939"/>
    <n v="-29.02285251015461"/>
    <m/>
    <n v="1812221.78"/>
    <n v="-43.251712864395557"/>
    <m/>
    <n v="4469259.54"/>
    <n v="-0.70148868930215402"/>
    <m/>
    <n v="2548364.8899999997"/>
    <n v="-23.107455031370105"/>
    <m/>
    <n v="9174785.209999999"/>
    <m/>
    <n v="0"/>
    <n v="0"/>
    <n v="0"/>
    <n v="0"/>
    <n v="0"/>
    <n v="0"/>
    <n v="0"/>
    <n v="0"/>
    <n v="0"/>
    <n v="0"/>
    <n v="0"/>
    <n v="0"/>
    <n v="0"/>
  </r>
  <r>
    <x v="6"/>
    <x v="10"/>
    <n v="124187"/>
    <n v="103485"/>
    <n v="206973"/>
    <n v="108664"/>
    <n v="618437.5"/>
    <n v="515364.6"/>
    <n v="1030729.17"/>
    <n v="541132.81000000006"/>
    <n v="977423.62"/>
    <n v="814519.69"/>
    <n v="1629039.42"/>
    <n v="855245.67"/>
    <n v="804939.98"/>
    <n v="670783.32999999996"/>
    <n v="1341566.67"/>
    <n v="704322.49"/>
    <n v="690425.87187500007"/>
    <n v="543309"/>
    <n v="57.508718932912771"/>
    <m/>
    <n v="2705664.08"/>
    <n v="49.300936003539256"/>
    <m/>
    <n v="4276228.4000000004"/>
    <n v="-4.3190854832297267"/>
    <m/>
    <n v="3521612.4699999997"/>
    <n v="38.1910606216208"/>
    <m/>
    <n v="11046813.950000001"/>
    <m/>
    <n v="0"/>
    <n v="0"/>
    <n v="0"/>
    <n v="0"/>
    <n v="0"/>
    <n v="0"/>
    <n v="0"/>
    <n v="0"/>
    <n v="0"/>
    <n v="0"/>
    <n v="0"/>
    <n v="0"/>
    <n v="0"/>
  </r>
  <r>
    <x v="6"/>
    <x v="11"/>
    <n v="75461"/>
    <n v="71691"/>
    <n v="116967"/>
    <n v="60370"/>
    <n v="670771.82999999996"/>
    <n v="637233.22"/>
    <n v="1039696.27"/>
    <n v="536617.46"/>
    <n v="1031511.8"/>
    <n v="979936.22"/>
    <n v="1598843.28"/>
    <n v="825209.46"/>
    <n v="703963.02"/>
    <n v="668764.86"/>
    <n v="1091142.6399999999"/>
    <n v="563170.39"/>
    <n v="666959.34062500007"/>
    <n v="324489"/>
    <n v="-40.275423377856804"/>
    <m/>
    <n v="2884318.78"/>
    <n v="6.6029889416279532"/>
    <m/>
    <n v="4435500.76"/>
    <n v="3.7245989947590123"/>
    <m/>
    <n v="3027040.9099999997"/>
    <n v="-14.043895068329313"/>
    <m/>
    <n v="10671349.450000001"/>
    <m/>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40AC77-D74D-45BA-BFFA-FD84764754B9}" name="PivotTable1" cacheId="74"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4">
  <location ref="A100:R108" firstHeaderRow="0" firstDataRow="1" firstDataCol="1" rowPageCount="1" colPageCount="1"/>
  <pivotFields count="19">
    <pivotField axis="axisRow" showAll="0">
      <items count="8">
        <item x="0"/>
        <item x="1"/>
        <item x="2"/>
        <item x="3"/>
        <item x="4"/>
        <item x="5"/>
        <item x="6"/>
        <item t="default"/>
      </items>
    </pivotField>
    <pivotField axis="axisPage" multipleItemSelectionAllowed="1" showAll="0">
      <items count="18">
        <item h="1" x="10"/>
        <item h="1" x="0"/>
        <item h="1" x="16"/>
        <item h="1" x="4"/>
        <item h="1" x="13"/>
        <item h="1" x="15"/>
        <item x="5"/>
        <item x="9"/>
        <item h="1" x="14"/>
        <item h="1" x="7"/>
        <item h="1" x="11"/>
        <item h="1" x="8"/>
        <item h="1" x="3"/>
        <item h="1" x="2"/>
        <item h="1" x="1"/>
        <item h="1" x="6"/>
        <item h="1"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1">
    <pageField fld="1" hier="-1"/>
  </pageFields>
  <dataFields count="17">
    <dataField name="Sum of Afirudin" fld="2" baseField="0" baseItem="0"/>
    <dataField name="Sum of Tetapril" fld="3" baseField="0" baseItem="0"/>
    <dataField name="Sum of Pentranil" fld="4" baseField="0" baseItem="0"/>
    <dataField name="Sum of Oxozone" fld="5" baseField="0" baseItem="0"/>
    <dataField name="Sum of Cortimentin" fld="6" baseField="0" baseItem="0"/>
    <dataField name="Sum of Formoprodol" fld="7" baseField="0" baseItem="0"/>
    <dataField name="Sum of Trantalol" fld="8" baseField="0" baseItem="0"/>
    <dataField name="Sum of Multilinum" fld="9" baseField="0" baseItem="0"/>
    <dataField name="Sum of Novastral" fld="10" baseField="0" baseItem="0"/>
    <dataField name="Sum of Halocadren" fld="11" baseField="0" baseItem="0"/>
    <dataField name="Sum of Adapazide" fld="12" baseField="0" baseItem="0"/>
    <dataField name="Sum of Nalopex" fld="13" baseField="0" baseItem="0"/>
    <dataField name="Sum of Verarotec" fld="14" baseField="0" baseItem="0"/>
    <dataField name="Sum of Divinesin" fld="15" baseField="0" baseItem="0"/>
    <dataField name="Sum of Lansoprofen" fld="16" baseField="0" baseItem="0"/>
    <dataField name="Sum of Fentaprine" fld="17" baseField="0" baseItem="0"/>
    <dataField name="Sum of Average of all drug" fld="18" baseField="0" baseItem="0"/>
  </dataFields>
  <chartFormats count="17">
    <chartFormat chart="3" format="34" series="1">
      <pivotArea type="data" outline="0" fieldPosition="0">
        <references count="1">
          <reference field="4294967294" count="1" selected="0">
            <x v="0"/>
          </reference>
        </references>
      </pivotArea>
    </chartFormat>
    <chartFormat chart="3" format="35" series="1">
      <pivotArea type="data" outline="0" fieldPosition="0">
        <references count="1">
          <reference field="4294967294" count="1" selected="0">
            <x v="1"/>
          </reference>
        </references>
      </pivotArea>
    </chartFormat>
    <chartFormat chart="3" format="36" series="1">
      <pivotArea type="data" outline="0" fieldPosition="0">
        <references count="1">
          <reference field="4294967294" count="1" selected="0">
            <x v="2"/>
          </reference>
        </references>
      </pivotArea>
    </chartFormat>
    <chartFormat chart="3" format="37" series="1">
      <pivotArea type="data" outline="0" fieldPosition="0">
        <references count="1">
          <reference field="4294967294" count="1" selected="0">
            <x v="3"/>
          </reference>
        </references>
      </pivotArea>
    </chartFormat>
    <chartFormat chart="3" format="38" series="1">
      <pivotArea type="data" outline="0" fieldPosition="0">
        <references count="1">
          <reference field="4294967294" count="1" selected="0">
            <x v="4"/>
          </reference>
        </references>
      </pivotArea>
    </chartFormat>
    <chartFormat chart="3" format="39" series="1">
      <pivotArea type="data" outline="0" fieldPosition="0">
        <references count="1">
          <reference field="4294967294" count="1" selected="0">
            <x v="5"/>
          </reference>
        </references>
      </pivotArea>
    </chartFormat>
    <chartFormat chart="3" format="40" series="1">
      <pivotArea type="data" outline="0" fieldPosition="0">
        <references count="1">
          <reference field="4294967294" count="1" selected="0">
            <x v="6"/>
          </reference>
        </references>
      </pivotArea>
    </chartFormat>
    <chartFormat chart="3" format="41" series="1">
      <pivotArea type="data" outline="0" fieldPosition="0">
        <references count="1">
          <reference field="4294967294" count="1" selected="0">
            <x v="7"/>
          </reference>
        </references>
      </pivotArea>
    </chartFormat>
    <chartFormat chart="3" format="42" series="1">
      <pivotArea type="data" outline="0" fieldPosition="0">
        <references count="1">
          <reference field="4294967294" count="1" selected="0">
            <x v="8"/>
          </reference>
        </references>
      </pivotArea>
    </chartFormat>
    <chartFormat chart="3" format="43" series="1">
      <pivotArea type="data" outline="0" fieldPosition="0">
        <references count="1">
          <reference field="4294967294" count="1" selected="0">
            <x v="9"/>
          </reference>
        </references>
      </pivotArea>
    </chartFormat>
    <chartFormat chart="3" format="44" series="1">
      <pivotArea type="data" outline="0" fieldPosition="0">
        <references count="1">
          <reference field="4294967294" count="1" selected="0">
            <x v="10"/>
          </reference>
        </references>
      </pivotArea>
    </chartFormat>
    <chartFormat chart="3" format="45" series="1">
      <pivotArea type="data" outline="0" fieldPosition="0">
        <references count="1">
          <reference field="4294967294" count="1" selected="0">
            <x v="11"/>
          </reference>
        </references>
      </pivotArea>
    </chartFormat>
    <chartFormat chart="3" format="46" series="1">
      <pivotArea type="data" outline="0" fieldPosition="0">
        <references count="1">
          <reference field="4294967294" count="1" selected="0">
            <x v="12"/>
          </reference>
        </references>
      </pivotArea>
    </chartFormat>
    <chartFormat chart="3" format="47" series="1">
      <pivotArea type="data" outline="0" fieldPosition="0">
        <references count="1">
          <reference field="4294967294" count="1" selected="0">
            <x v="13"/>
          </reference>
        </references>
      </pivotArea>
    </chartFormat>
    <chartFormat chart="3" format="48" series="1">
      <pivotArea type="data" outline="0" fieldPosition="0">
        <references count="1">
          <reference field="4294967294" count="1" selected="0">
            <x v="14"/>
          </reference>
        </references>
      </pivotArea>
    </chartFormat>
    <chartFormat chart="3" format="49" series="1">
      <pivotArea type="data" outline="0" fieldPosition="0">
        <references count="1">
          <reference field="4294967294" count="1" selected="0">
            <x v="15"/>
          </reference>
        </references>
      </pivotArea>
    </chartFormat>
    <chartFormat chart="3" format="50" series="1">
      <pivotArea type="data" outline="0" fieldPosition="0">
        <references count="1">
          <reference field="429496729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877F27-2342-48A1-9B43-57598BF8F1FD}" name="PivotTable12" cacheId="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Trantalol" fld="8"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6E902D-9174-4511-ABA8-04981CC68C7B}" name="PivotTable15"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Halocadren" fld="11"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AEE13C-1130-43CC-82B3-6217F272CBBB}" name="PivotTable14"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Halocadren" fld="11"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C15E49-DA66-4CB2-B01D-EB24F75F87E2}" name="PivotTable16"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Nalopex" fld="13"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4762A6-DF98-4B3B-8C34-854F7F39A571}" name="PivotTable17"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Nalopex" fld="13"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B53B2C-F868-4EC7-A387-C1ADD477D202}" name="PivotTable19"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Verarotec" fld="14"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977D2A9-E030-40DF-9F20-3849210464D4}" name="PivotTable18"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Verarotec" fld="14"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E5FE575-ED4C-4D96-BE5E-F2F34113D132}" name="PivotTable21"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4">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Cortimentin" fld="6" baseField="0" baseItem="0"/>
    <dataField name="Sum of Avg sales of all drug" fld="1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53AE1C-C7CE-4925-9F18-28042DC1FE88}" name="PivotTable20"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Cortimentin" fld="6"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46EE859-5AB1-446F-8278-2CD22D8575BF}" name="PivotTable23"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Divinesin" fld="15"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0E171-715E-4250-A47A-92A7FEDDC2F2}" name="PivotTable3"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1">
  <location ref="A200:B213" firstHeaderRow="1" firstDataRow="1" firstDataCol="1" rowPageCount="1" colPageCount="1"/>
  <pivotFields count="46">
    <pivotField axis="axisPage" multipleItemSelectionAllowed="1" showAll="0">
      <items count="8">
        <item h="1" x="0"/>
        <item h="1" x="1"/>
        <item x="2"/>
        <item h="1" x="3"/>
        <item h="1" x="4"/>
        <item h="1" x="5"/>
        <item h="1"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0" hier="-1"/>
  </pageFields>
  <dataFields count="1">
    <dataField name="Sum of All promo" fld="4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E3505C8-C923-4C09-8952-7FDFA808339A}" name="PivotTable22"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Divinesin" fld="15"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4E754F6-713E-469F-BBE1-D4DA8509DFCF}" name="PivotTable25"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Fentaprine" fld="17"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C255ACA-953A-42C3-8F36-3A184227170C}" name="PivotTable24"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Fentaprine" fld="17"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D6A3636-322B-4730-BD3A-8E4D2B48E6F6}" name="PivotTable26"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Formoprodol" fld="7"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F20B947-1D3A-4A5C-AB0D-47DAD5F51A46}" name="PivotTable27"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Formoprodol" fld="7"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67F4FAD-6561-44E0-8838-06B4134C3D1C}" name="PivotTable29"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Multilinum" fld="9"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9CF0B7A-01E9-4397-92AD-445B2E970E08}" name="PivotTable28"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Multilinum" fld="9" baseField="0" baseItem="0"/>
    <dataField name="Sum of All promo" fld="44"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06A1AC0-E5E8-42C6-8B04-780C7195559C}" name="PivotTable31"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Pentranil" fld="4" baseField="0" baseItem="0"/>
    <dataField name="Sum of Avg sales of all drug"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A593DD4-D916-4E06-9494-D4FB80D8A2DD}" name="PivotTable30"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Pentranil" fld="4" baseField="0" baseItem="0"/>
    <dataField name="Sum of All promo" fld="4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F574A99-76E3-49D1-8224-3ADF4794F9E3}" name="PivotTable33"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Afirudin" fld="2" baseField="0" baseItem="0"/>
    <dataField name="Sum of Avg sales of all drug"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8C928-4AA5-48FC-B8D0-9C18327BD856}" name="PivotTable6"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5">
  <location ref="A100:C113" firstHeaderRow="0" firstDataRow="1" firstDataCol="1" rowPageCount="1" colPageCount="1"/>
  <pivotFields count="46">
    <pivotField axis="axisPage" multipleItemSelectionAllowed="1" showAll="0">
      <items count="8">
        <item h="1" x="0"/>
        <item h="1" x="1"/>
        <item h="1" x="2"/>
        <item h="1" x="3"/>
        <item h="1" x="4"/>
        <item x="5"/>
        <item h="1"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Adapazide" fld="12" baseField="0" baseItem="0"/>
    <dataField name="Sum of All promo" fld="44"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BAD2124-B631-4FA1-92FF-119AE1A0FB13}" name="PivotTable32"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Afirudin" fld="2" baseField="0" baseItem="0"/>
    <dataField name="Sum of All promo" fld="4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DF2DC36-F916-47C2-B73B-FFDB34CFF22E}" name="PivotTable35"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Tetapril" fld="3" baseField="0" baseItem="0"/>
    <dataField name="Sum of Avg sales of all drug"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FDC62F4-EAF9-4C53-AC12-10394076CC4D}" name="PivotTable34"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Tetapril" fld="3" baseField="0" baseItem="0"/>
    <dataField name="Sum of All promo" fld="4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DA8E3E9A-A571-482C-B48B-99D221866C17}" name="PivotTable36"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Oxozone" fld="5" baseField="0" baseItem="0"/>
    <dataField name="Sum of All promo" fld="4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3B8E7E2-68A6-4DAD-AB1E-4986269427F6}" name="PivotTable37"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Oxozone" fld="5" baseField="0" baseItem="0"/>
    <dataField name="Sum of Avg sales of all drug"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CA15A-9483-4E49-9294-1BEB81B6E3B8}" name="PivotTable7"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1">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5" hier="-1"/>
  </pageFields>
  <dataFields count="2">
    <dataField name="Sum of Adapazide" fld="12" baseField="0" baseItem="0"/>
    <dataField name="Sum of Avg sales of all drug" fld="1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20C8E4-88B2-47BA-811E-5BA4462BAF15}" name="PivotTable8"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100:C1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Lansoprofen" fld="16" baseField="0" baseItem="0"/>
    <dataField name="Sum of All promo" fld="4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8DB6D8-286B-4072-89CF-73F096B4739B}" name="PivotTable9"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Lansoprofen" fld="16" baseField="0" baseItem="0"/>
    <dataField name="Sum of Avg sales of all drug"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310658-4F53-4B06-BA9C-5B188E74DC1B}" name="PivotTable11"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Novastral" fld="10"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7E6B48-DB40-4FBF-A773-C26E863A8F04}" name="PivotTable10"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4">
  <location ref="A100:C113" firstHeaderRow="0" firstDataRow="1" firstDataCol="1" rowPageCount="1" colPageCount="1"/>
  <pivotFields count="46">
    <pivotField axis="axisPage" multipleItemSelectionAllowed="1"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Novastral" fld="10" baseField="0" baseItem="0"/>
    <dataField name="Sum of All promo" fld="44" baseField="0" baseItem="0"/>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085B63-8A92-40CA-B28B-2F2F65569F6D}" name="PivotTable13" cacheId="75"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3">
  <location ref="A200:C213" firstHeaderRow="0" firstDataRow="1" firstDataCol="1" rowPageCount="1" colPageCount="1"/>
  <pivotFields count="46">
    <pivotField axis="axisPage"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item="6" hier="-1"/>
  </pageFields>
  <dataFields count="2">
    <dataField name="Sum of Trantalol" fld="8" baseField="0" baseItem="0"/>
    <dataField name="Sum of Avg sales of all drug" fld="1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 xr10:uid="{3476DA48-A1AA-4BC1-94C6-9F1AB139CEFE}" sourceName="Drug">
  <pivotTables>
    <pivotTable tabId="12" name="PivotTable1"/>
  </pivotTables>
  <data>
    <tabular pivotCacheId="3">
      <items count="17">
        <i x="10"/>
        <i x="0"/>
        <i x="16"/>
        <i x="4"/>
        <i x="13"/>
        <i x="15"/>
        <i x="5" s="1"/>
        <i x="9" s="1"/>
        <i x="14"/>
        <i x="7"/>
        <i x="11"/>
        <i x="8"/>
        <i x="3"/>
        <i x="2"/>
        <i x="1"/>
        <i x="6"/>
        <i x="12"/>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D1F0E13D-7CA4-4122-AC42-BDFBB27DD718}" sourceName="Year">
  <pivotTables>
    <pivotTable tabId="31" name="PivotTable23"/>
    <pivotTable tabId="31" name="PivotTable22"/>
  </pivotTables>
  <data>
    <tabular pivotCacheId="1">
      <items count="7">
        <i x="0"/>
        <i x="1"/>
        <i x="2"/>
        <i x="3"/>
        <i x="4"/>
        <i x="5"/>
        <i x="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 xr10:uid="{394FD98B-889D-47E6-AF72-9607F9F6BAEE}" sourceName="Year">
  <pivotTables>
    <pivotTable tabId="32" name="PivotTable24"/>
    <pivotTable tabId="32" name="PivotTable25"/>
  </pivotTables>
  <data>
    <tabular pivotCacheId="1">
      <items count="7">
        <i x="0"/>
        <i x="1"/>
        <i x="2"/>
        <i x="3"/>
        <i x="4"/>
        <i x="5"/>
        <i x="6"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3" xr10:uid="{F9309DF0-7E99-4260-A655-56190D3075B6}" sourceName="Year">
  <pivotTables>
    <pivotTable tabId="33" name="PivotTable27"/>
    <pivotTable tabId="33" name="PivotTable26"/>
  </pivotTables>
  <data>
    <tabular pivotCacheId="1">
      <items count="7">
        <i x="0"/>
        <i x="1"/>
        <i x="2"/>
        <i x="3"/>
        <i x="4"/>
        <i x="5"/>
        <i x="6"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4" xr10:uid="{B8474E1C-6DB9-4091-BBFB-73E063D85A8F}" sourceName="Year">
  <pivotTables>
    <pivotTable tabId="34" name="PivotTable28"/>
    <pivotTable tabId="34" name="PivotTable29"/>
  </pivotTables>
  <data>
    <tabular pivotCacheId="1">
      <items count="7">
        <i x="0"/>
        <i x="1"/>
        <i x="2"/>
        <i x="3"/>
        <i x="4"/>
        <i x="5"/>
        <i x="6"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5" xr10:uid="{5C1ECE84-2EA2-4EDA-A673-138932E51F7C}" sourceName="Year">
  <pivotTables>
    <pivotTable tabId="35" name="PivotTable30"/>
    <pivotTable tabId="35" name="PivotTable31"/>
  </pivotTables>
  <data>
    <tabular pivotCacheId="1">
      <items count="7">
        <i x="0"/>
        <i x="1"/>
        <i x="2"/>
        <i x="3"/>
        <i x="4"/>
        <i x="5"/>
        <i x="6"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6" xr10:uid="{AE48EF01-530F-4071-B1CE-4E994A4CBB8E}" sourceName="Year">
  <pivotTables>
    <pivotTable tabId="36" name="PivotTable32"/>
    <pivotTable tabId="36" name="PivotTable33"/>
  </pivotTables>
  <data>
    <tabular pivotCacheId="1">
      <items count="7">
        <i x="0"/>
        <i x="1"/>
        <i x="2"/>
        <i x="3"/>
        <i x="4"/>
        <i x="5"/>
        <i x="6"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7" xr10:uid="{FFF4C879-DABD-4539-915F-7F7CD0EC9D51}" sourceName="Year">
  <pivotTables>
    <pivotTable tabId="38" name="PivotTable34"/>
    <pivotTable tabId="38" name="PivotTable35"/>
  </pivotTables>
  <data>
    <tabular pivotCacheId="1">
      <items count="7">
        <i x="0"/>
        <i x="1"/>
        <i x="2"/>
        <i x="3"/>
        <i x="4"/>
        <i x="5"/>
        <i x="6"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8" xr10:uid="{A2A1D34D-10A2-4103-AAF0-85085C8F3C95}" sourceName="Year">
  <pivotTables>
    <pivotTable tabId="39" name="PivotTable36"/>
    <pivotTable tabId="39" name="PivotTable37"/>
  </pivotTables>
  <data>
    <tabular pivotCacheId="1">
      <items count="7">
        <i x="0"/>
        <i x="1"/>
        <i x="2"/>
        <i x="3"/>
        <i x="4"/>
        <i x="5"/>
        <i x="6"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2F09DD-7AE6-4986-873E-326B3953A2DE}" sourceName="Year">
  <pivotTables>
    <pivotTable tabId="12" name="PivotTable3"/>
  </pivotTables>
  <data>
    <tabular pivotCacheId="1">
      <items count="7">
        <i x="0"/>
        <i x="1"/>
        <i x="2" s="1"/>
        <i x="3"/>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24060F32-8B40-4348-8D3F-0609F7F60DE8}" sourceName="Year">
  <pivotTables>
    <pivotTable tabId="22" name="PivotTable6"/>
    <pivotTable tabId="22" name="PivotTable7"/>
  </pivotTables>
  <data>
    <tabular pivotCacheId="1">
      <items count="7">
        <i x="0"/>
        <i x="1"/>
        <i x="2"/>
        <i x="3"/>
        <i x="4"/>
        <i x="5"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B8025248-BF63-491A-89BE-19026FD5BAE2}" sourceName="Year">
  <pivotTables>
    <pivotTable tabId="28" name="PivotTable8"/>
    <pivotTable tabId="28" name="PivotTable9"/>
  </pivotTables>
  <data>
    <tabular pivotCacheId="1">
      <items count="7">
        <i x="0"/>
        <i x="1"/>
        <i x="2"/>
        <i x="3"/>
        <i x="4"/>
        <i x="5"/>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33EAF7AC-230F-42B1-BC71-05799B919388}" sourceName="Year">
  <pivotTables>
    <pivotTable tabId="25" name="PivotTable10"/>
    <pivotTable tabId="25" name="PivotTable11"/>
  </pivotTables>
  <data>
    <tabular pivotCacheId="1">
      <items count="7">
        <i x="0"/>
        <i x="1"/>
        <i x="2"/>
        <i x="3"/>
        <i x="4"/>
        <i x="5"/>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8316913F-C098-4646-B068-693384634E63}" sourceName="Year">
  <pivotTables>
    <pivotTable tabId="26" name="PivotTable12"/>
    <pivotTable tabId="26" name="PivotTable13"/>
  </pivotTables>
  <data>
    <tabular pivotCacheId="1">
      <items count="7">
        <i x="0"/>
        <i x="1"/>
        <i x="2"/>
        <i x="3"/>
        <i x="4"/>
        <i x="5"/>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7" xr10:uid="{C4A3FDAF-B822-401E-8BE8-6D66B1695809}" sourceName="Year">
  <pivotTables>
    <pivotTable tabId="27" name="PivotTable15"/>
    <pivotTable tabId="27" name="PivotTable14"/>
  </pivotTables>
  <data>
    <tabular pivotCacheId="1">
      <items count="7">
        <i x="0"/>
        <i x="1"/>
        <i x="2"/>
        <i x="3"/>
        <i x="4"/>
        <i x="5"/>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8" xr10:uid="{720AF2A0-7E6A-4448-AEF1-1B7B5D70BF39}" sourceName="Year">
  <pivotTables>
    <pivotTable tabId="24" name="PivotTable17"/>
    <pivotTable tabId="24" name="PivotTable16"/>
  </pivotTables>
  <data>
    <tabular pivotCacheId="1">
      <items count="7">
        <i x="0"/>
        <i x="1"/>
        <i x="2"/>
        <i x="3"/>
        <i x="4"/>
        <i x="5"/>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9" xr10:uid="{835FF55B-A23C-4F2A-887A-2ED02148F738}" sourceName="Year">
  <pivotTables>
    <pivotTable tabId="29" name="PivotTable18"/>
    <pivotTable tabId="29" name="PivotTable19"/>
  </pivotTables>
  <data>
    <tabular pivotCacheId="1">
      <items count="7">
        <i x="0"/>
        <i x="1"/>
        <i x="2"/>
        <i x="3"/>
        <i x="4"/>
        <i x="5"/>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0" xr10:uid="{B5F2D2D2-BB09-4BA6-8C63-BAD6053FD86C}" sourceName="Year">
  <pivotTables>
    <pivotTable tabId="30" name="PivotTable20"/>
    <pivotTable tabId="30" name="PivotTable21"/>
  </pivotTables>
  <data>
    <tabular pivotCacheId="1">
      <items count="7">
        <i x="0"/>
        <i x="1"/>
        <i x="2"/>
        <i x="3"/>
        <i x="4"/>
        <i x="5"/>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ug" xr10:uid="{696FE3DC-99C1-4F49-A48C-BEDB9EB9B232}" cache="Slicer_Drug" caption="Drug" style="SlicerStyleLight5" rowHeight="274320"/>
  <slicer name="Year" xr10:uid="{92AB894F-C8D9-47C6-A43F-58A9624C29EA}" cache="Slicer_Year" caption="Year" style="SlicerStyleLight3"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1" xr10:uid="{9EC6D6E2-3064-4803-94C1-DF0C1704321B}" cache="Slicer_Year11" caption="Year" style="SlicerStyleLight3"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2" xr10:uid="{8F60B982-CD4D-4E22-8178-AC3F622E4CBD}" cache="Slicer_Year12" caption="Year" style="SlicerStyleLight3" rowHeight="24130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3" xr10:uid="{F5C1F9C6-EF86-47D3-9E5D-4999BDBDE06A}" cache="Slicer_Year13" caption="Year" style="SlicerStyleLight3" rowHeight="24130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4" xr10:uid="{5C4E2FA6-8DFA-4495-A564-44F158D32340}" cache="Slicer_Year14" caption="Year" style="SlicerStyleLight3" rowHeight="241300"/>
</slicers>
</file>

<file path=xl/slicers/slicer1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5" xr10:uid="{1039F598-5EB1-4D37-94A6-69D49D34CB71}" cache="Slicer_Year15" caption="Year" style="SlicerStyleLight3" rowHeight="241300"/>
</slicers>
</file>

<file path=xl/slicers/slicer1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6" xr10:uid="{FC2C43DB-D072-49DC-AAC5-B941FAFA2FD7}" cache="Slicer_Year16" caption="Year" style="SlicerStyleLight3" rowHeight="241300"/>
</slicers>
</file>

<file path=xl/slicers/slicer1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7" xr10:uid="{EAE520CA-4F92-4A9D-B111-4599E774A96A}" cache="Slicer_Year17" caption="Year" style="SlicerStyleLight3" rowHeight="241300"/>
</slicers>
</file>

<file path=xl/slicers/slicer1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8" xr10:uid="{411E2B4A-C0BB-4E26-BFA6-E2BE0128DE25}" cache="Slicer_Year18" caption="Year"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BAB9076-9E4E-484E-AD74-5C5CFE345113}" cache="Slicer_Year2" caption="Year" style="SlicerStyleLight3"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4FB68365-6EC2-4CC5-B172-4473CB7F6A28}" cache="Slicer_Year3" caption="Year" style="SlicerStyleLight3" rowHeight="4572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1B067B60-6978-46B3-AE62-6B340C2E38FF}" cache="Slicer_Year5" caption="Year" style="SlicerStyleLight3" rowHeight="4572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D7667FA3-29E3-4974-9E2F-D8AAD44F2A1A}" cache="Slicer_Year6" caption="Year" style="SlicerStyleLight3"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06595C16-B546-4FBC-8E25-6B2DF0E804CA}" cache="Slicer_Year7" caption="Year" style="SlicerStyleLight3"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D2FA460D-5F15-4358-ADF6-978E2EF6D7EB}" cache="Slicer_Year8" caption="Year" style="SlicerStyleLight3"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9" xr10:uid="{B622A5D2-D5C9-485A-869D-38D6CEE5E57A}" cache="Slicer_Year9" caption="Year" style="SlicerStyleLight3"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0" xr10:uid="{157AFFDA-4D38-4F7B-8DF1-B56E6B48CCD9}" cache="Slicer_Year10" caption="Year"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97057B-00D3-442F-A833-12939594CABD}" name="Table2" displayName="Table2" ref="A1:AT85" totalsRowShown="0">
  <tableColumns count="46">
    <tableColumn id="1" xr3:uid="{6546857D-5C46-4733-AB31-34CFBC4F77E9}" name="Year"/>
    <tableColumn id="2" xr3:uid="{9CA82D2B-84A9-4133-AC6B-732A7AA9F78E}" name="Months"/>
    <tableColumn id="3" xr3:uid="{F7D6AC03-BF1D-4643-B6A3-ECC40475AFA5}" name="Afirudin"/>
    <tableColumn id="4" xr3:uid="{CD119F4D-401C-474D-8C75-AE1230D46260}" name="Tetapril"/>
    <tableColumn id="5" xr3:uid="{6E26C053-0318-4E2D-ADEC-E04823FFE535}" name="Pentranil"/>
    <tableColumn id="6" xr3:uid="{231FEC5E-BFE5-4C55-A58C-90694B33043F}" name="Oxozone"/>
    <tableColumn id="7" xr3:uid="{D7B81CA5-4823-4845-A208-FA08CAFE480A}" name="Cortimentin"/>
    <tableColumn id="8" xr3:uid="{999FF82B-B388-4333-818A-5D5127BA21B5}" name="Formoprodol"/>
    <tableColumn id="9" xr3:uid="{F6D397D8-FE75-40AA-8FFB-A2043D9E3315}" name="Trantalol"/>
    <tableColumn id="10" xr3:uid="{AB17D646-3B8E-4F86-856D-66A024C37B29}" name="Multilinum"/>
    <tableColumn id="11" xr3:uid="{A06FB42F-E0A3-44BC-8C32-3496BFF79E59}" name="Novastral"/>
    <tableColumn id="12" xr3:uid="{8BCEDCF8-500D-4D15-89E0-E867804DF560}" name="Halocadren"/>
    <tableColumn id="13" xr3:uid="{F0491E24-77FA-457C-B534-79CAF576F677}" name="Adapazide"/>
    <tableColumn id="14" xr3:uid="{D774AC70-EE78-47D2-BB52-0EFB098A73A7}" name="Nalopex"/>
    <tableColumn id="15" xr3:uid="{F06D992F-16BA-4DE9-B2E0-240B68677DD1}" name="Verarotec"/>
    <tableColumn id="16" xr3:uid="{DDD0D28F-5AF7-4498-8A16-85742C7CB092}" name="Divinesin"/>
    <tableColumn id="17" xr3:uid="{8CFD65BA-E039-4EC8-9908-FA3180D8D92C}" name="Lansoprofen"/>
    <tableColumn id="18" xr3:uid="{6350D8C8-AA0A-4833-A6A9-9D69E4B81AC8}" name="Fentaprine"/>
    <tableColumn id="46" xr3:uid="{CEC44D14-602B-43F2-9CD9-B95E9FB2584F}" name="Avg sales of all drug" dataDxfId="5">
      <calculatedColumnFormula>SUM(Table2[[#This Row],[Afirudin]:[Fentaprine]])/16</calculatedColumnFormula>
    </tableColumn>
    <tableColumn id="19" xr3:uid="{87E830F3-2573-4B97-AEB0-7722D2298911}" name="Drug set 1"/>
    <tableColumn id="41" xr3:uid="{5B58AE16-9FE5-4EA0-AC89-3212187BA6D8}" name="per inc Drug set 1" dataDxfId="4">
      <calculatedColumnFormula>(Table2[[#This Row],[Drug set 1]]-T1)/T1*100</calculatedColumnFormula>
    </tableColumn>
    <tableColumn id="20" xr3:uid="{B9275560-0AE5-4953-B70A-AF84418E46A1}" name="Column1"/>
    <tableColumn id="21" xr3:uid="{DD653DD8-F558-4012-84F2-6A5C79AAD307}" name="Drug set 2"/>
    <tableColumn id="42" xr3:uid="{C33AEFFA-C448-46C0-B6DC-AE2ECDF89F3E}" name="per inc Drug set 2" dataDxfId="3">
      <calculatedColumnFormula>(Table2[[#This Row],[Drug set 2]]-W1)/W1*100</calculatedColumnFormula>
    </tableColumn>
    <tableColumn id="22" xr3:uid="{63C8F2B1-A7CE-488E-A0C3-5811463B67E9}" name="Column2"/>
    <tableColumn id="23" xr3:uid="{314F447C-1EF5-4668-9089-FA2235B34715}" name="Drug set 3"/>
    <tableColumn id="43" xr3:uid="{08030BC0-61FA-4D0E-AE15-2C049ECF298E}" name="per inc Drug set 3" dataDxfId="2">
      <calculatedColumnFormula>(Table2[[#This Row],[Drug set 3]]-Z1)/Z1*100</calculatedColumnFormula>
    </tableColumn>
    <tableColumn id="24" xr3:uid="{B394A0E5-2A8B-46C2-96B9-E4DE91BE3173}" name="Column3"/>
    <tableColumn id="25" xr3:uid="{4F8AD895-72D9-47F6-951C-F6DBC8E7E11D}" name="Drug set 4"/>
    <tableColumn id="44" xr3:uid="{97FC687F-5629-4922-A8AC-6A96508866FC}" name="per inc Drug set 4" dataDxfId="1">
      <calculatedColumnFormula>(Table2[[#This Row],[Drug set 4]]-AC1)/AC1*100</calculatedColumnFormula>
    </tableColumn>
    <tableColumn id="26" xr3:uid="{0FB0DB3F-4405-49D4-8048-92EC4C6F0A9B}" name="Column4"/>
    <tableColumn id="27" xr3:uid="{08516E9C-7B06-47C2-8C90-B487879C4C81}" name="sales of all drugs">
      <calculatedColumnFormula>SUM(C2:R2)</calculatedColumnFormula>
    </tableColumn>
    <tableColumn id="28" xr3:uid="{9707A0EA-1F3F-4EC3-971B-2B2311CEE56E}" name="Column5"/>
    <tableColumn id="29" xr3:uid="{0F0785AA-95C3-4C14-9865-B3A298F55DC6}" name="promo_1"/>
    <tableColumn id="30" xr3:uid="{F0B00CB1-4162-404D-B9FB-99FC609329E4}" name="promo_2"/>
    <tableColumn id="31" xr3:uid="{873B9B0B-7BD0-4206-BF85-4E51086007A9}" name="promo_3"/>
    <tableColumn id="32" xr3:uid="{604B1B51-A2EB-4212-A84B-819CEDAA82B0}" name="promo_4"/>
    <tableColumn id="33" xr3:uid="{24408759-9726-4F7A-A743-83AC584F79F0}" name="promo_5"/>
    <tableColumn id="34" xr3:uid="{5783B482-8882-4705-AADB-6758A88BBF97}" name="promo_6"/>
    <tableColumn id="35" xr3:uid="{38E5987B-37E2-40C8-A20A-4C041E96AEB5}" name="promo_7"/>
    <tableColumn id="36" xr3:uid="{DE06ABF8-C01E-42CE-9E30-7668FD224F42}" name="promo_8"/>
    <tableColumn id="37" xr3:uid="{2E263559-D10E-427B-AF1D-7B6684905BB1}" name="promo_9"/>
    <tableColumn id="38" xr3:uid="{E75B916B-B3CE-46DF-9A49-F043540540FC}" name="promo_10"/>
    <tableColumn id="39" xr3:uid="{B26CA721-AB1B-4ECF-B565-62DD7B187954}" name="promo_11"/>
    <tableColumn id="40" xr3:uid="{0647988C-483E-4537-BD76-8686DF0E0210}" name="All promo" dataDxfId="0">
      <calculatedColumnFormula>SUM(Table2[[#This Row],[promo_1]:[promo_11]])</calculatedColumnFormula>
    </tableColumn>
    <tableColumn id="45" xr3:uid="{E378EB01-4210-4CFB-A344-B4C00E7C0A05}" name="promo statu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5E5630-C510-48CC-AB10-27984A4F1188}" name="Table5" displayName="Table5" ref="A1:S120" totalsRowShown="0">
  <autoFilter ref="A1:S120" xr:uid="{77C34A01-4F8F-4D9A-BAEB-5A5B0A033BAA}"/>
  <tableColumns count="19">
    <tableColumn id="1" xr3:uid="{9F2E5528-E9DA-4DBA-B552-3169143AD808}" name="year"/>
    <tableColumn id="2" xr3:uid="{737A4BC3-B8D0-4D06-A533-9982AA0B2BF8}" name="Drug"/>
    <tableColumn id="3" xr3:uid="{647B97FA-2892-4D28-98A6-6BEF67EC5B38}" name="Afirudin"/>
    <tableColumn id="4" xr3:uid="{0A898505-3CA4-4C6D-9025-78FCFC3478B2}" name="Tetapril"/>
    <tableColumn id="5" xr3:uid="{D8ED26D3-899A-4F4A-84D9-F2A001E0321C}" name="Pentranil"/>
    <tableColumn id="6" xr3:uid="{41262202-73F2-46CF-AB2C-F7761009DC41}" name="Oxozone"/>
    <tableColumn id="7" xr3:uid="{A89145A5-189B-416C-A8BB-2D220C7883CC}" name="Cortimentin"/>
    <tableColumn id="8" xr3:uid="{90C6AA7C-C73D-4F8F-895E-1BAE0817DF18}" name="Formoprodol"/>
    <tableColumn id="9" xr3:uid="{DC8A12CE-5A91-4FB4-B46B-13D189A4CA8E}" name="Trantalol"/>
    <tableColumn id="10" xr3:uid="{E7E9B2B1-43EC-4624-81CB-6EDD9B5F95D8}" name="Multilinum"/>
    <tableColumn id="11" xr3:uid="{D04F70E0-F0A0-479C-91B6-25F343EE840A}" name="Novastral"/>
    <tableColumn id="12" xr3:uid="{0B84DC63-390E-4BE7-B30E-B8AD6557D51C}" name="Halocadren"/>
    <tableColumn id="13" xr3:uid="{8016DF7E-AFBB-4570-A56F-AF4FAF85B95F}" name="Adapazide"/>
    <tableColumn id="14" xr3:uid="{39009329-09F8-406E-B1D2-9BE8D51E574A}" name="Nalopex"/>
    <tableColumn id="15" xr3:uid="{496641DA-EBEC-4D89-84A4-29B9231DCBC2}" name="Verarotec"/>
    <tableColumn id="16" xr3:uid="{387F21B9-CF8E-4F5D-8DA4-D130787F2D61}" name="Divinesin"/>
    <tableColumn id="17" xr3:uid="{B9F2C938-6C7B-4BEE-B3DB-0213740F549B}" name="Lansoprofen"/>
    <tableColumn id="18" xr3:uid="{D90AAFFC-84CE-4927-8646-BC5FFB1A8EB7}" name="Fentaprine"/>
    <tableColumn id="19" xr3:uid="{6CB23C05-B533-41A4-94D7-C5F43B3167C0}" name="Average of all dru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mu-sigma">
      <a:dk1>
        <a:sysClr val="windowText" lastClr="000000"/>
      </a:dk1>
      <a:lt1>
        <a:sysClr val="window" lastClr="FFFFFF"/>
      </a:lt1>
      <a:dk2>
        <a:srgbClr val="44546A"/>
      </a:dk2>
      <a:lt2>
        <a:srgbClr val="E7E6E6"/>
      </a:lt2>
      <a:accent1>
        <a:srgbClr val="800000"/>
      </a:accent1>
      <a:accent2>
        <a:srgbClr val="006666"/>
      </a:accent2>
      <a:accent3>
        <a:srgbClr val="E2E1C0"/>
      </a:accent3>
      <a:accent4>
        <a:srgbClr val="666666"/>
      </a:accent4>
      <a:accent5>
        <a:srgbClr val="D8CBCB"/>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8.xml"/><Relationship Id="rId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microsoft.com/office/2007/relationships/slicer" Target="../slicers/slicer9.xm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microsoft.com/office/2007/relationships/slicer" Target="../slicers/slicer10.xm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microsoft.com/office/2007/relationships/slicer" Target="../slicers/slicer11.xml"/><Relationship Id="rId4"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microsoft.com/office/2007/relationships/slicer" Target="../slicers/slicer12.xml"/><Relationship Id="rId4"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ivotTable" Target="../pivotTables/pivotTable26.xml"/><Relationship Id="rId1" Type="http://schemas.openxmlformats.org/officeDocument/2006/relationships/pivotTable" Target="../pivotTables/pivotTable25.xml"/><Relationship Id="rId5" Type="http://schemas.microsoft.com/office/2007/relationships/slicer" Target="../slicers/slicer13.xml"/><Relationship Id="rId4"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ivotTable" Target="../pivotTables/pivotTable28.xml"/><Relationship Id="rId1" Type="http://schemas.openxmlformats.org/officeDocument/2006/relationships/pivotTable" Target="../pivotTables/pivotTable27.xml"/><Relationship Id="rId5" Type="http://schemas.microsoft.com/office/2007/relationships/slicer" Target="../slicers/slicer14.xml"/><Relationship Id="rId4"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ivotTable" Target="../pivotTables/pivotTable30.xml"/><Relationship Id="rId1" Type="http://schemas.openxmlformats.org/officeDocument/2006/relationships/pivotTable" Target="../pivotTables/pivotTable29.xml"/><Relationship Id="rId5" Type="http://schemas.microsoft.com/office/2007/relationships/slicer" Target="../slicers/slicer15.xml"/><Relationship Id="rId4"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ivotTable" Target="../pivotTables/pivotTable32.xml"/><Relationship Id="rId1" Type="http://schemas.openxmlformats.org/officeDocument/2006/relationships/pivotTable" Target="../pivotTables/pivotTable31.xml"/><Relationship Id="rId5" Type="http://schemas.microsoft.com/office/2007/relationships/slicer" Target="../slicers/slicer16.xml"/><Relationship Id="rId4"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ivotTable" Target="../pivotTables/pivotTable34.xml"/><Relationship Id="rId1" Type="http://schemas.openxmlformats.org/officeDocument/2006/relationships/pivotTable" Target="../pivotTables/pivotTable33.xml"/><Relationship Id="rId5" Type="http://schemas.microsoft.com/office/2007/relationships/slicer" Target="../slicers/slicer17.xml"/><Relationship Id="rId4"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5.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6.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7.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708E-246A-4D50-9979-E735B0D47554}">
  <dimension ref="A1:AT86"/>
  <sheetViews>
    <sheetView topLeftCell="T61" workbookViewId="0">
      <selection activeCell="AA88" sqref="AA88"/>
    </sheetView>
  </sheetViews>
  <sheetFormatPr defaultRowHeight="15" x14ac:dyDescent="0.25"/>
  <cols>
    <col min="2" max="2" width="10" customWidth="1"/>
    <col min="3" max="3" width="10.42578125" customWidth="1"/>
    <col min="4" max="4" width="10" customWidth="1"/>
    <col min="5" max="5" width="11.28515625" customWidth="1"/>
    <col min="6" max="6" width="11" customWidth="1"/>
    <col min="7" max="7" width="13.85546875" customWidth="1"/>
    <col min="8" max="8" width="14.7109375" customWidth="1"/>
    <col min="9" max="9" width="11" customWidth="1"/>
    <col min="10" max="10" width="13.140625" customWidth="1"/>
    <col min="11" max="11" width="11.5703125" customWidth="1"/>
    <col min="12" max="12" width="13.140625" customWidth="1"/>
    <col min="13" max="13" width="12.42578125" customWidth="1"/>
    <col min="14" max="14" width="10.5703125" customWidth="1"/>
    <col min="15" max="15" width="11.85546875" customWidth="1"/>
    <col min="16" max="16" width="11.42578125" customWidth="1"/>
    <col min="17" max="17" width="14.140625" customWidth="1"/>
    <col min="18" max="18" width="12.85546875" customWidth="1"/>
    <col min="19" max="19" width="12.85546875" style="35" customWidth="1"/>
    <col min="20" max="21" width="11.85546875" customWidth="1"/>
    <col min="22" max="22" width="11" customWidth="1"/>
    <col min="23" max="24" width="11.85546875" customWidth="1"/>
    <col min="25" max="25" width="12" bestFit="1" customWidth="1"/>
    <col min="26" max="27" width="11.85546875" customWidth="1"/>
    <col min="28" max="28" width="12" bestFit="1" customWidth="1"/>
    <col min="29" max="30" width="11.85546875" customWidth="1"/>
    <col min="31" max="31" width="12" bestFit="1" customWidth="1"/>
    <col min="32" max="32" width="17.7109375" customWidth="1"/>
    <col min="33" max="33" width="12" bestFit="1" customWidth="1"/>
    <col min="34" max="42" width="11" customWidth="1"/>
    <col min="43" max="44" width="12"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35" t="s">
        <v>97</v>
      </c>
      <c r="T1" s="1" t="s">
        <v>47</v>
      </c>
      <c r="U1" s="1" t="s">
        <v>55</v>
      </c>
      <c r="V1" s="1" t="s">
        <v>50</v>
      </c>
      <c r="W1" t="s">
        <v>42</v>
      </c>
      <c r="X1" t="s">
        <v>56</v>
      </c>
      <c r="Y1" t="s">
        <v>51</v>
      </c>
      <c r="Z1" t="s">
        <v>43</v>
      </c>
      <c r="AA1" t="s">
        <v>57</v>
      </c>
      <c r="AB1" t="s">
        <v>52</v>
      </c>
      <c r="AC1" t="s">
        <v>44</v>
      </c>
      <c r="AD1" t="s">
        <v>58</v>
      </c>
      <c r="AE1" t="s">
        <v>53</v>
      </c>
      <c r="AF1" t="s">
        <v>18</v>
      </c>
      <c r="AG1" t="s">
        <v>54</v>
      </c>
      <c r="AH1" t="s">
        <v>19</v>
      </c>
      <c r="AI1" t="s">
        <v>20</v>
      </c>
      <c r="AJ1" t="s">
        <v>21</v>
      </c>
      <c r="AK1" t="s">
        <v>22</v>
      </c>
      <c r="AL1" t="s">
        <v>23</v>
      </c>
      <c r="AM1" t="s">
        <v>24</v>
      </c>
      <c r="AN1" t="s">
        <v>25</v>
      </c>
      <c r="AO1" t="s">
        <v>26</v>
      </c>
      <c r="AP1" t="s">
        <v>27</v>
      </c>
      <c r="AQ1" t="s">
        <v>28</v>
      </c>
      <c r="AR1" t="s">
        <v>29</v>
      </c>
      <c r="AS1" t="s">
        <v>78</v>
      </c>
      <c r="AT1" t="s">
        <v>96</v>
      </c>
    </row>
    <row r="2" spans="1:46" x14ac:dyDescent="0.25">
      <c r="A2">
        <v>2011</v>
      </c>
      <c r="B2" t="s">
        <v>30</v>
      </c>
      <c r="C2">
        <v>96071</v>
      </c>
      <c r="D2">
        <v>120085</v>
      </c>
      <c r="E2">
        <v>187336</v>
      </c>
      <c r="F2">
        <v>96071</v>
      </c>
      <c r="G2">
        <v>618008.98</v>
      </c>
      <c r="H2">
        <v>772511.26</v>
      </c>
      <c r="I2">
        <v>1205117.54</v>
      </c>
      <c r="J2">
        <v>618008.98</v>
      </c>
      <c r="K2">
        <v>1071432.97</v>
      </c>
      <c r="L2">
        <v>1339291.29</v>
      </c>
      <c r="M2">
        <v>2089294.34</v>
      </c>
      <c r="N2">
        <v>1071432.97</v>
      </c>
      <c r="O2">
        <v>472879.57</v>
      </c>
      <c r="P2">
        <v>591099.51</v>
      </c>
      <c r="Q2">
        <v>922115.21</v>
      </c>
      <c r="R2">
        <v>472879.57</v>
      </c>
      <c r="S2" s="35">
        <f>SUM(Table2[[#This Row],[Afirudin]:[Fentaprine]])/16</f>
        <v>733977.19937500008</v>
      </c>
      <c r="T2">
        <v>499563</v>
      </c>
      <c r="U2">
        <v>0</v>
      </c>
      <c r="V2">
        <f>SUM(T2:T13)</f>
        <v>6366730</v>
      </c>
      <c r="W2">
        <v>3213646.7600000002</v>
      </c>
      <c r="X2">
        <v>0</v>
      </c>
      <c r="Y2">
        <f>SUM(W2:W13)</f>
        <v>44606501.879999988</v>
      </c>
      <c r="Z2">
        <v>5571451.5699999994</v>
      </c>
      <c r="AA2">
        <v>0</v>
      </c>
      <c r="AB2">
        <f>SUM(Z2:Z13)</f>
        <v>68824736.99000001</v>
      </c>
      <c r="AC2">
        <v>2458973.86</v>
      </c>
      <c r="AD2">
        <v>0</v>
      </c>
      <c r="AE2">
        <f>SUM(AC2:AC13)</f>
        <v>32372570.819999997</v>
      </c>
      <c r="AF2">
        <f t="shared" ref="AF2:AF33" si="0">SUM(C2:R2)</f>
        <v>11743635.190000001</v>
      </c>
      <c r="AG2">
        <f>SUM(AF2:AF13)</f>
        <v>152170539.69</v>
      </c>
      <c r="AH2">
        <v>0</v>
      </c>
      <c r="AI2">
        <v>0</v>
      </c>
      <c r="AJ2">
        <v>0</v>
      </c>
      <c r="AK2">
        <v>0</v>
      </c>
      <c r="AL2">
        <v>0</v>
      </c>
      <c r="AM2">
        <v>0</v>
      </c>
      <c r="AN2">
        <v>0</v>
      </c>
      <c r="AO2">
        <v>0</v>
      </c>
      <c r="AP2">
        <v>0</v>
      </c>
      <c r="AQ2">
        <v>0</v>
      </c>
      <c r="AR2">
        <v>0</v>
      </c>
      <c r="AS2">
        <f>SUM(Table2[[#This Row],[promo_1]:[promo_11]])</f>
        <v>0</v>
      </c>
      <c r="AT2">
        <v>0</v>
      </c>
    </row>
    <row r="3" spans="1:46" x14ac:dyDescent="0.25">
      <c r="A3">
        <v>2011</v>
      </c>
      <c r="B3" t="s">
        <v>31</v>
      </c>
      <c r="C3">
        <v>155213</v>
      </c>
      <c r="D3">
        <v>101693</v>
      </c>
      <c r="E3">
        <v>187332</v>
      </c>
      <c r="F3">
        <v>128459</v>
      </c>
      <c r="G3">
        <v>917342.86</v>
      </c>
      <c r="H3">
        <v>601017.69999999995</v>
      </c>
      <c r="I3">
        <v>1107137.92</v>
      </c>
      <c r="J3">
        <v>759180.3</v>
      </c>
      <c r="K3">
        <v>1328330.49</v>
      </c>
      <c r="L3">
        <v>870285.5</v>
      </c>
      <c r="M3">
        <v>1603157.52</v>
      </c>
      <c r="N3">
        <v>1099308.03</v>
      </c>
      <c r="O3">
        <v>640746.93000000005</v>
      </c>
      <c r="P3">
        <v>419799.68</v>
      </c>
      <c r="Q3">
        <v>773315.23</v>
      </c>
      <c r="R3">
        <v>530273.27</v>
      </c>
      <c r="S3" s="35">
        <f>SUM(Table2[[#This Row],[Afirudin]:[Fentaprine]])/16</f>
        <v>701412.02687499986</v>
      </c>
      <c r="T3">
        <v>572697</v>
      </c>
      <c r="U3">
        <f>(Table2[[#This Row],[Drug set 1]]-T2)/T2*100</f>
        <v>14.639595006035275</v>
      </c>
      <c r="W3">
        <v>3384678.7800000003</v>
      </c>
      <c r="X3">
        <f>(Table2[[#This Row],[Drug set 2]]-W2)/W2*100</f>
        <v>5.3220541264466794</v>
      </c>
      <c r="Z3">
        <v>4901081.54</v>
      </c>
      <c r="AA3">
        <f>(Table2[[#This Row],[Drug set 3]]-Z2)/Z2*100</f>
        <v>-12.032232921303118</v>
      </c>
      <c r="AC3">
        <v>2364135.1100000003</v>
      </c>
      <c r="AD3">
        <f>(Table2[[#This Row],[Drug set 4]]-AC2)/AC2*100</f>
        <v>-3.8568425448816903</v>
      </c>
      <c r="AF3">
        <f t="shared" si="0"/>
        <v>11222592.429999998</v>
      </c>
      <c r="AH3">
        <v>0</v>
      </c>
      <c r="AI3">
        <v>0</v>
      </c>
      <c r="AJ3">
        <v>0</v>
      </c>
      <c r="AK3">
        <v>0</v>
      </c>
      <c r="AL3">
        <v>0</v>
      </c>
      <c r="AM3">
        <v>1</v>
      </c>
      <c r="AN3">
        <v>0</v>
      </c>
      <c r="AO3">
        <v>0</v>
      </c>
      <c r="AP3">
        <v>0</v>
      </c>
      <c r="AQ3">
        <v>0</v>
      </c>
      <c r="AR3">
        <v>0</v>
      </c>
      <c r="AS3">
        <f>SUM(Table2[[#This Row],[promo_1]:[promo_11]])</f>
        <v>1</v>
      </c>
      <c r="AT3">
        <v>1</v>
      </c>
    </row>
    <row r="4" spans="1:46" x14ac:dyDescent="0.25">
      <c r="A4">
        <v>2011</v>
      </c>
      <c r="B4" t="s">
        <v>32</v>
      </c>
      <c r="C4">
        <v>119040</v>
      </c>
      <c r="D4">
        <v>148805</v>
      </c>
      <c r="E4">
        <v>190465</v>
      </c>
      <c r="F4">
        <v>107139</v>
      </c>
      <c r="G4">
        <v>612017.18999999994</v>
      </c>
      <c r="H4">
        <v>765021.5</v>
      </c>
      <c r="I4">
        <v>979227.55</v>
      </c>
      <c r="J4">
        <v>550815.46</v>
      </c>
      <c r="K4">
        <v>1131615.79</v>
      </c>
      <c r="L4">
        <v>1414519.78</v>
      </c>
      <c r="M4">
        <v>1810585.24</v>
      </c>
      <c r="N4">
        <v>1018454.21</v>
      </c>
      <c r="O4">
        <v>462485.39</v>
      </c>
      <c r="P4">
        <v>578106.79</v>
      </c>
      <c r="Q4">
        <v>739976.65</v>
      </c>
      <c r="R4">
        <v>416236.87</v>
      </c>
      <c r="S4" s="35">
        <f>SUM(Table2[[#This Row],[Afirudin]:[Fentaprine]])/16</f>
        <v>690281.96375000011</v>
      </c>
      <c r="T4">
        <v>565449</v>
      </c>
      <c r="U4">
        <f>(Table2[[#This Row],[Drug set 1]]-T3)/T3*100</f>
        <v>-1.2655907050325039</v>
      </c>
      <c r="W4">
        <v>2907081.7</v>
      </c>
      <c r="X4">
        <f>(Table2[[#This Row],[Drug set 2]]-W3)/W3*100</f>
        <v>-14.11055852100683</v>
      </c>
      <c r="Z4">
        <v>5375175.0200000005</v>
      </c>
      <c r="AA4">
        <f>(Table2[[#This Row],[Drug set 3]]-Z3)/Z3*100</f>
        <v>9.673242041184249</v>
      </c>
      <c r="AC4">
        <v>2196805.7000000002</v>
      </c>
      <c r="AD4">
        <f>(Table2[[#This Row],[Drug set 4]]-AC3)/AC3*100</f>
        <v>-7.0778277134930807</v>
      </c>
      <c r="AF4">
        <f t="shared" si="0"/>
        <v>11044511.420000002</v>
      </c>
      <c r="AH4">
        <v>0</v>
      </c>
      <c r="AI4">
        <v>0</v>
      </c>
      <c r="AJ4">
        <v>0</v>
      </c>
      <c r="AK4">
        <v>0</v>
      </c>
      <c r="AL4">
        <v>0</v>
      </c>
      <c r="AM4">
        <v>1</v>
      </c>
      <c r="AN4">
        <v>0</v>
      </c>
      <c r="AO4">
        <v>0</v>
      </c>
      <c r="AP4">
        <v>0</v>
      </c>
      <c r="AQ4">
        <v>0</v>
      </c>
      <c r="AR4">
        <v>0</v>
      </c>
      <c r="AS4">
        <f>SUM(Table2[[#This Row],[promo_1]:[promo_11]])</f>
        <v>1</v>
      </c>
      <c r="AT4">
        <v>1</v>
      </c>
    </row>
    <row r="5" spans="1:46" x14ac:dyDescent="0.25">
      <c r="A5">
        <v>2011</v>
      </c>
      <c r="B5" t="s">
        <v>33</v>
      </c>
      <c r="C5">
        <v>95385</v>
      </c>
      <c r="D5">
        <v>104057</v>
      </c>
      <c r="E5">
        <v>190770</v>
      </c>
      <c r="F5">
        <v>95385</v>
      </c>
      <c r="G5">
        <v>1194663.83</v>
      </c>
      <c r="H5">
        <v>1303269.6100000001</v>
      </c>
      <c r="I5">
        <v>2389327.64</v>
      </c>
      <c r="J5">
        <v>1194663.83</v>
      </c>
      <c r="K5">
        <v>1242591.04</v>
      </c>
      <c r="L5">
        <v>1355553.84</v>
      </c>
      <c r="M5">
        <v>2485182.06</v>
      </c>
      <c r="N5">
        <v>1242591.04</v>
      </c>
      <c r="O5">
        <v>411152.39</v>
      </c>
      <c r="P5">
        <v>448529.87</v>
      </c>
      <c r="Q5">
        <v>822304.73</v>
      </c>
      <c r="R5">
        <v>411152.39</v>
      </c>
      <c r="S5" s="35">
        <f>SUM(Table2[[#This Row],[Afirudin]:[Fentaprine]])/16</f>
        <v>936661.20437500009</v>
      </c>
      <c r="T5">
        <v>485597</v>
      </c>
      <c r="U5">
        <f>(Table2[[#This Row],[Drug set 1]]-T4)/T4*100</f>
        <v>-14.121874828675974</v>
      </c>
      <c r="W5">
        <v>6081924.9100000001</v>
      </c>
      <c r="X5">
        <f>(Table2[[#This Row],[Drug set 2]]-W4)/W4*100</f>
        <v>109.21066339484025</v>
      </c>
      <c r="Z5">
        <v>6325917.9799999995</v>
      </c>
      <c r="AA5">
        <f>(Table2[[#This Row],[Drug set 3]]-Z4)/Z4*100</f>
        <v>17.687665172993732</v>
      </c>
      <c r="AC5">
        <v>2093139.38</v>
      </c>
      <c r="AD5">
        <f>(Table2[[#This Row],[Drug set 4]]-AC4)/AC4*100</f>
        <v>-4.718957165852232</v>
      </c>
      <c r="AF5">
        <f t="shared" si="0"/>
        <v>14986579.270000001</v>
      </c>
      <c r="AH5">
        <v>0</v>
      </c>
      <c r="AI5">
        <v>0</v>
      </c>
      <c r="AJ5">
        <v>0</v>
      </c>
      <c r="AK5">
        <v>0</v>
      </c>
      <c r="AL5">
        <v>0</v>
      </c>
      <c r="AM5">
        <v>0</v>
      </c>
      <c r="AN5">
        <v>1</v>
      </c>
      <c r="AO5">
        <v>0</v>
      </c>
      <c r="AP5">
        <v>0</v>
      </c>
      <c r="AQ5">
        <v>0</v>
      </c>
      <c r="AR5">
        <v>0</v>
      </c>
      <c r="AS5">
        <f>SUM(Table2[[#This Row],[promo_1]:[promo_11]])</f>
        <v>1</v>
      </c>
      <c r="AT5">
        <v>1</v>
      </c>
    </row>
    <row r="6" spans="1:46" x14ac:dyDescent="0.25">
      <c r="A6">
        <v>2011</v>
      </c>
      <c r="B6" t="s">
        <v>34</v>
      </c>
      <c r="C6">
        <v>174335</v>
      </c>
      <c r="D6">
        <v>102192</v>
      </c>
      <c r="E6">
        <v>258498</v>
      </c>
      <c r="F6">
        <v>132252</v>
      </c>
      <c r="G6">
        <v>1726384.78</v>
      </c>
      <c r="H6">
        <v>1012018.68</v>
      </c>
      <c r="I6">
        <v>2559811.9500000002</v>
      </c>
      <c r="J6">
        <v>1309671.26</v>
      </c>
      <c r="K6">
        <v>1555534.48</v>
      </c>
      <c r="L6">
        <v>911865.03</v>
      </c>
      <c r="M6">
        <v>2306482.15</v>
      </c>
      <c r="N6">
        <v>1180060.6299999999</v>
      </c>
      <c r="O6">
        <v>1639297.83</v>
      </c>
      <c r="P6">
        <v>960967.66</v>
      </c>
      <c r="Q6">
        <v>2430682.94</v>
      </c>
      <c r="R6">
        <v>1243605.24</v>
      </c>
      <c r="S6" s="35">
        <f>SUM(Table2[[#This Row],[Afirudin]:[Fentaprine]])/16</f>
        <v>1218978.7268749999</v>
      </c>
      <c r="T6">
        <v>667277</v>
      </c>
      <c r="U6">
        <f>(Table2[[#This Row],[Drug set 1]]-T5)/T5*100</f>
        <v>37.413740200207165</v>
      </c>
      <c r="W6">
        <v>6607886.6699999999</v>
      </c>
      <c r="X6">
        <f>(Table2[[#This Row],[Drug set 2]]-W5)/W5*100</f>
        <v>8.6479489270774277</v>
      </c>
      <c r="Z6">
        <v>5953942.29</v>
      </c>
      <c r="AA6">
        <f>(Table2[[#This Row],[Drug set 3]]-Z5)/Z5*100</f>
        <v>-5.8801851553566857</v>
      </c>
      <c r="AC6">
        <v>6274553.6699999999</v>
      </c>
      <c r="AD6">
        <f>(Table2[[#This Row],[Drug set 4]]-AC5)/AC5*100</f>
        <v>199.76759932728419</v>
      </c>
      <c r="AF6">
        <f t="shared" si="0"/>
        <v>19503659.629999999</v>
      </c>
      <c r="AH6">
        <v>1</v>
      </c>
      <c r="AI6">
        <v>0</v>
      </c>
      <c r="AJ6">
        <v>0</v>
      </c>
      <c r="AK6">
        <v>0</v>
      </c>
      <c r="AL6">
        <v>1</v>
      </c>
      <c r="AM6">
        <v>1</v>
      </c>
      <c r="AN6">
        <v>1</v>
      </c>
      <c r="AO6">
        <v>1</v>
      </c>
      <c r="AP6">
        <v>0</v>
      </c>
      <c r="AQ6">
        <v>0</v>
      </c>
      <c r="AR6">
        <v>0</v>
      </c>
      <c r="AS6">
        <f>SUM(Table2[[#This Row],[promo_1]:[promo_11]])</f>
        <v>5</v>
      </c>
      <c r="AT6">
        <v>1</v>
      </c>
    </row>
    <row r="7" spans="1:46" x14ac:dyDescent="0.25">
      <c r="A7">
        <v>2011</v>
      </c>
      <c r="B7" t="s">
        <v>35</v>
      </c>
      <c r="C7">
        <v>71493</v>
      </c>
      <c r="D7">
        <v>78304</v>
      </c>
      <c r="E7">
        <v>115752</v>
      </c>
      <c r="F7">
        <v>54474</v>
      </c>
      <c r="G7">
        <v>546107.68000000005</v>
      </c>
      <c r="H7">
        <v>598117.93000000005</v>
      </c>
      <c r="I7">
        <v>884174.33</v>
      </c>
      <c r="J7">
        <v>416082.01</v>
      </c>
      <c r="K7">
        <v>1317409.23</v>
      </c>
      <c r="L7">
        <v>1442876.8</v>
      </c>
      <c r="M7">
        <v>2132948.2999999998</v>
      </c>
      <c r="N7">
        <v>1003740.38</v>
      </c>
      <c r="O7">
        <v>530364.29</v>
      </c>
      <c r="P7">
        <v>580875.18000000005</v>
      </c>
      <c r="Q7">
        <v>858684.99</v>
      </c>
      <c r="R7">
        <v>404087.09</v>
      </c>
      <c r="S7" s="35">
        <f>SUM(Table2[[#This Row],[Afirudin]:[Fentaprine]])/16</f>
        <v>689718.20062499994</v>
      </c>
      <c r="T7">
        <v>320023</v>
      </c>
      <c r="U7">
        <f>(Table2[[#This Row],[Drug set 1]]-T6)/T6*100</f>
        <v>-52.040456961651607</v>
      </c>
      <c r="W7">
        <v>2444481.9500000002</v>
      </c>
      <c r="X7">
        <f>(Table2[[#This Row],[Drug set 2]]-W6)/W6*100</f>
        <v>-63.006599960347074</v>
      </c>
      <c r="Z7">
        <v>5896974.71</v>
      </c>
      <c r="AA7">
        <f>(Table2[[#This Row],[Drug set 3]]-Z6)/Z6*100</f>
        <v>-0.95680436969771288</v>
      </c>
      <c r="AC7">
        <v>2374011.5500000003</v>
      </c>
      <c r="AD7">
        <f>(Table2[[#This Row],[Drug set 4]]-AC6)/AC6*100</f>
        <v>-62.164455436078846</v>
      </c>
      <c r="AF7">
        <f t="shared" si="0"/>
        <v>11035491.209999999</v>
      </c>
      <c r="AH7">
        <v>0</v>
      </c>
      <c r="AI7">
        <v>0</v>
      </c>
      <c r="AJ7">
        <v>0</v>
      </c>
      <c r="AK7">
        <v>0</v>
      </c>
      <c r="AL7">
        <v>0</v>
      </c>
      <c r="AM7">
        <v>0</v>
      </c>
      <c r="AN7">
        <v>0</v>
      </c>
      <c r="AO7">
        <v>0</v>
      </c>
      <c r="AP7">
        <v>0</v>
      </c>
      <c r="AQ7">
        <v>0</v>
      </c>
      <c r="AR7">
        <v>0</v>
      </c>
      <c r="AS7">
        <f>SUM(Table2[[#This Row],[promo_1]:[promo_11]])</f>
        <v>0</v>
      </c>
      <c r="AT7">
        <v>0</v>
      </c>
    </row>
    <row r="8" spans="1:46" x14ac:dyDescent="0.25">
      <c r="A8">
        <v>2011</v>
      </c>
      <c r="B8" t="s">
        <v>36</v>
      </c>
      <c r="C8">
        <v>100670</v>
      </c>
      <c r="D8">
        <v>69694</v>
      </c>
      <c r="E8">
        <v>123903</v>
      </c>
      <c r="F8">
        <v>69694</v>
      </c>
      <c r="G8">
        <v>1208719.49</v>
      </c>
      <c r="H8">
        <v>836805.76</v>
      </c>
      <c r="I8">
        <v>1487654.71</v>
      </c>
      <c r="J8">
        <v>836805.76</v>
      </c>
      <c r="K8">
        <v>1521171.85</v>
      </c>
      <c r="L8">
        <v>1053118.97</v>
      </c>
      <c r="M8">
        <v>1872211.52</v>
      </c>
      <c r="N8">
        <v>1053118.97</v>
      </c>
      <c r="O8">
        <v>844873.13</v>
      </c>
      <c r="P8">
        <v>584912.18000000005</v>
      </c>
      <c r="Q8">
        <v>1039843.82</v>
      </c>
      <c r="R8">
        <v>584912.18000000005</v>
      </c>
      <c r="S8" s="35">
        <f>SUM(Table2[[#This Row],[Afirudin]:[Fentaprine]])/16</f>
        <v>830506.83375000011</v>
      </c>
      <c r="T8">
        <v>363961</v>
      </c>
      <c r="U8">
        <f>(Table2[[#This Row],[Drug set 1]]-T7)/T7*100</f>
        <v>13.729638182255648</v>
      </c>
      <c r="W8">
        <v>4369985.72</v>
      </c>
      <c r="X8">
        <f>(Table2[[#This Row],[Drug set 2]]-W7)/W7*100</f>
        <v>78.769400199498278</v>
      </c>
      <c r="Z8">
        <v>5499621.3099999996</v>
      </c>
      <c r="AA8">
        <f>(Table2[[#This Row],[Drug set 3]]-Z7)/Z7*100</f>
        <v>-6.7382585061145761</v>
      </c>
      <c r="AC8">
        <v>3054541.31</v>
      </c>
      <c r="AD8">
        <f>(Table2[[#This Row],[Drug set 4]]-AC7)/AC7*100</f>
        <v>28.665815042054017</v>
      </c>
      <c r="AF8">
        <f t="shared" si="0"/>
        <v>13288109.340000002</v>
      </c>
      <c r="AH8">
        <v>1</v>
      </c>
      <c r="AI8">
        <v>0</v>
      </c>
      <c r="AJ8">
        <v>0</v>
      </c>
      <c r="AK8">
        <v>0</v>
      </c>
      <c r="AL8">
        <v>0</v>
      </c>
      <c r="AM8">
        <v>0</v>
      </c>
      <c r="AN8">
        <v>1</v>
      </c>
      <c r="AO8">
        <v>0</v>
      </c>
      <c r="AP8">
        <v>0</v>
      </c>
      <c r="AQ8">
        <v>0</v>
      </c>
      <c r="AR8">
        <v>0</v>
      </c>
      <c r="AS8">
        <f>SUM(Table2[[#This Row],[promo_1]:[promo_11]])</f>
        <v>2</v>
      </c>
      <c r="AT8">
        <v>1</v>
      </c>
    </row>
    <row r="9" spans="1:46" x14ac:dyDescent="0.25">
      <c r="A9">
        <v>2011</v>
      </c>
      <c r="B9" t="s">
        <v>37</v>
      </c>
      <c r="C9">
        <v>151588</v>
      </c>
      <c r="D9">
        <v>116219</v>
      </c>
      <c r="E9">
        <v>197065</v>
      </c>
      <c r="F9">
        <v>75793</v>
      </c>
      <c r="G9">
        <v>1176195.8899999999</v>
      </c>
      <c r="H9">
        <v>901750.18</v>
      </c>
      <c r="I9">
        <v>1529054.65</v>
      </c>
      <c r="J9">
        <v>588097.96</v>
      </c>
      <c r="K9">
        <v>1788365.71</v>
      </c>
      <c r="L9">
        <v>1371080.38</v>
      </c>
      <c r="M9">
        <v>2324875.4</v>
      </c>
      <c r="N9">
        <v>894182.85</v>
      </c>
      <c r="O9">
        <v>856674.91</v>
      </c>
      <c r="P9">
        <v>656784.07999999996</v>
      </c>
      <c r="Q9">
        <v>1113677.42</v>
      </c>
      <c r="R9">
        <v>428337.44</v>
      </c>
      <c r="S9" s="35">
        <f>SUM(Table2[[#This Row],[Afirudin]:[Fentaprine]])/16</f>
        <v>885608.86687499995</v>
      </c>
      <c r="T9">
        <v>540665</v>
      </c>
      <c r="U9">
        <f>(Table2[[#This Row],[Drug set 1]]-T8)/T8*100</f>
        <v>48.550256758279048</v>
      </c>
      <c r="W9">
        <v>4195098.68</v>
      </c>
      <c r="X9">
        <f>(Table2[[#This Row],[Drug set 2]]-W8)/W8*100</f>
        <v>-4.0020048395032291</v>
      </c>
      <c r="Z9">
        <v>6378504.3399999999</v>
      </c>
      <c r="AA9">
        <f>(Table2[[#This Row],[Drug set 3]]-Z8)/Z8*100</f>
        <v>15.980791775643191</v>
      </c>
      <c r="AC9">
        <v>3055473.85</v>
      </c>
      <c r="AD9">
        <f>(Table2[[#This Row],[Drug set 4]]-AC8)/AC8*100</f>
        <v>3.0529624757310522E-2</v>
      </c>
      <c r="AF9">
        <f t="shared" si="0"/>
        <v>14169741.869999999</v>
      </c>
      <c r="AH9">
        <v>0</v>
      </c>
      <c r="AI9">
        <v>0</v>
      </c>
      <c r="AJ9">
        <v>0</v>
      </c>
      <c r="AK9">
        <v>0</v>
      </c>
      <c r="AL9">
        <v>0</v>
      </c>
      <c r="AM9">
        <v>0</v>
      </c>
      <c r="AN9">
        <v>0</v>
      </c>
      <c r="AO9">
        <v>0</v>
      </c>
      <c r="AP9">
        <v>1</v>
      </c>
      <c r="AQ9">
        <v>0</v>
      </c>
      <c r="AR9">
        <v>0</v>
      </c>
      <c r="AS9">
        <f>SUM(Table2[[#This Row],[promo_1]:[promo_11]])</f>
        <v>1</v>
      </c>
      <c r="AT9">
        <v>1</v>
      </c>
    </row>
    <row r="10" spans="1:46" x14ac:dyDescent="0.25">
      <c r="A10">
        <v>2011</v>
      </c>
      <c r="B10" t="s">
        <v>38</v>
      </c>
      <c r="C10">
        <v>112276</v>
      </c>
      <c r="D10">
        <v>103292</v>
      </c>
      <c r="E10">
        <v>170655</v>
      </c>
      <c r="F10">
        <v>107783</v>
      </c>
      <c r="G10">
        <v>540230.15</v>
      </c>
      <c r="H10">
        <v>497011.75</v>
      </c>
      <c r="I10">
        <v>821149.84</v>
      </c>
      <c r="J10">
        <v>518620.93</v>
      </c>
      <c r="K10">
        <v>1448412.32</v>
      </c>
      <c r="L10">
        <v>1332539.32</v>
      </c>
      <c r="M10">
        <v>2201586.7599999998</v>
      </c>
      <c r="N10">
        <v>1390475.86</v>
      </c>
      <c r="O10">
        <v>628094.78</v>
      </c>
      <c r="P10">
        <v>577847.23</v>
      </c>
      <c r="Q10">
        <v>954704.07</v>
      </c>
      <c r="R10">
        <v>602970.98</v>
      </c>
      <c r="S10" s="35">
        <f>SUM(Table2[[#This Row],[Afirudin]:[Fentaprine]])/16</f>
        <v>750478.12437500001</v>
      </c>
      <c r="T10">
        <v>494006</v>
      </c>
      <c r="U10">
        <f>(Table2[[#This Row],[Drug set 1]]-T9)/T9*100</f>
        <v>-8.6299279590874196</v>
      </c>
      <c r="W10">
        <v>2377012.67</v>
      </c>
      <c r="X10">
        <f>(Table2[[#This Row],[Drug set 2]]-W9)/W9*100</f>
        <v>-43.338337156827023</v>
      </c>
      <c r="Z10">
        <v>6373014.2600000007</v>
      </c>
      <c r="AA10">
        <f>(Table2[[#This Row],[Drug set 3]]-Z9)/Z9*100</f>
        <v>-8.6071588374887639E-2</v>
      </c>
      <c r="AC10">
        <v>2763617.06</v>
      </c>
      <c r="AD10">
        <f>(Table2[[#This Row],[Drug set 4]]-AC9)/AC9*100</f>
        <v>-9.5519321823029184</v>
      </c>
      <c r="AF10">
        <f t="shared" si="0"/>
        <v>12007649.99</v>
      </c>
      <c r="AH10">
        <v>0</v>
      </c>
      <c r="AI10">
        <v>1</v>
      </c>
      <c r="AJ10">
        <v>0</v>
      </c>
      <c r="AK10">
        <v>0</v>
      </c>
      <c r="AL10">
        <v>0</v>
      </c>
      <c r="AM10">
        <v>0</v>
      </c>
      <c r="AN10">
        <v>0</v>
      </c>
      <c r="AO10">
        <v>0</v>
      </c>
      <c r="AP10">
        <v>0</v>
      </c>
      <c r="AQ10">
        <v>0</v>
      </c>
      <c r="AR10">
        <v>0</v>
      </c>
      <c r="AS10">
        <f>SUM(Table2[[#This Row],[promo_1]:[promo_11]])</f>
        <v>1</v>
      </c>
      <c r="AT10">
        <v>1</v>
      </c>
    </row>
    <row r="11" spans="1:46" x14ac:dyDescent="0.25">
      <c r="A11">
        <v>2011</v>
      </c>
      <c r="B11" t="s">
        <v>39</v>
      </c>
      <c r="C11">
        <v>102648</v>
      </c>
      <c r="D11">
        <v>74652</v>
      </c>
      <c r="E11">
        <v>177306</v>
      </c>
      <c r="F11">
        <v>74652</v>
      </c>
      <c r="G11">
        <v>678127.35</v>
      </c>
      <c r="H11">
        <v>493183.53</v>
      </c>
      <c r="I11">
        <v>1171310.8500000001</v>
      </c>
      <c r="J11">
        <v>493183.53</v>
      </c>
      <c r="K11">
        <v>1347614.63</v>
      </c>
      <c r="L11">
        <v>980083.34</v>
      </c>
      <c r="M11">
        <v>2327697.98</v>
      </c>
      <c r="N11">
        <v>980083.34</v>
      </c>
      <c r="O11">
        <v>277317.05</v>
      </c>
      <c r="P11">
        <v>201685.14</v>
      </c>
      <c r="Q11">
        <v>479002.14</v>
      </c>
      <c r="R11">
        <v>201685.14</v>
      </c>
      <c r="S11" s="35">
        <f>SUM(Table2[[#This Row],[Afirudin]:[Fentaprine]])/16</f>
        <v>628764.5012500002</v>
      </c>
      <c r="T11">
        <v>429258</v>
      </c>
      <c r="U11">
        <f>(Table2[[#This Row],[Drug set 1]]-T10)/T10*100</f>
        <v>-13.106723400120647</v>
      </c>
      <c r="W11">
        <v>2835805.26</v>
      </c>
      <c r="X11">
        <f>(Table2[[#This Row],[Drug set 2]]-W10)/W10*100</f>
        <v>19.30122610579101</v>
      </c>
      <c r="Z11">
        <v>5635479.2899999991</v>
      </c>
      <c r="AA11">
        <f>(Table2[[#This Row],[Drug set 3]]-Z10)/Z10*100</f>
        <v>-11.57278078960397</v>
      </c>
      <c r="AC11">
        <v>1159689.4700000002</v>
      </c>
      <c r="AD11">
        <f>(Table2[[#This Row],[Drug set 4]]-AC10)/AC10*100</f>
        <v>-58.037258968143725</v>
      </c>
      <c r="AF11">
        <f t="shared" si="0"/>
        <v>10060232.020000003</v>
      </c>
      <c r="AH11">
        <v>0</v>
      </c>
      <c r="AI11">
        <v>0</v>
      </c>
      <c r="AJ11">
        <v>1</v>
      </c>
      <c r="AK11">
        <v>0</v>
      </c>
      <c r="AL11">
        <v>0</v>
      </c>
      <c r="AM11">
        <v>0</v>
      </c>
      <c r="AN11">
        <v>0</v>
      </c>
      <c r="AO11">
        <v>0</v>
      </c>
      <c r="AP11">
        <v>0</v>
      </c>
      <c r="AQ11">
        <v>0</v>
      </c>
      <c r="AR11">
        <v>0</v>
      </c>
      <c r="AS11">
        <f>SUM(Table2[[#This Row],[promo_1]:[promo_11]])</f>
        <v>1</v>
      </c>
      <c r="AT11">
        <v>1</v>
      </c>
    </row>
    <row r="12" spans="1:46" x14ac:dyDescent="0.25">
      <c r="A12">
        <v>2011</v>
      </c>
      <c r="B12" t="s">
        <v>40</v>
      </c>
      <c r="C12">
        <v>84256</v>
      </c>
      <c r="D12">
        <v>105325</v>
      </c>
      <c r="E12">
        <v>147453</v>
      </c>
      <c r="F12">
        <v>96895</v>
      </c>
      <c r="G12">
        <v>746347.89</v>
      </c>
      <c r="H12">
        <v>932934.85</v>
      </c>
      <c r="I12">
        <v>1306108.76</v>
      </c>
      <c r="J12">
        <v>858300.05</v>
      </c>
      <c r="K12">
        <v>1120013.33</v>
      </c>
      <c r="L12">
        <v>1400016.65</v>
      </c>
      <c r="M12">
        <v>1960023.3</v>
      </c>
      <c r="N12">
        <v>1288015.29</v>
      </c>
      <c r="O12">
        <v>496663.85</v>
      </c>
      <c r="P12">
        <v>620829.80000000005</v>
      </c>
      <c r="Q12">
        <v>869161.71</v>
      </c>
      <c r="R12">
        <v>571163.41</v>
      </c>
      <c r="S12" s="35">
        <f>SUM(Table2[[#This Row],[Afirudin]:[Fentaprine]])/16</f>
        <v>787719.24312500004</v>
      </c>
      <c r="T12">
        <v>433929</v>
      </c>
      <c r="U12">
        <f>(Table2[[#This Row],[Drug set 1]]-T11)/T11*100</f>
        <v>1.0881567728498944</v>
      </c>
      <c r="W12">
        <v>3843691.55</v>
      </c>
      <c r="X12">
        <f>(Table2[[#This Row],[Drug set 2]]-W11)/W11*100</f>
        <v>35.5414493447974</v>
      </c>
      <c r="Z12">
        <v>5768068.5700000003</v>
      </c>
      <c r="AA12">
        <f>(Table2[[#This Row],[Drug set 3]]-Z11)/Z11*100</f>
        <v>2.3527595999736377</v>
      </c>
      <c r="AC12">
        <v>2557818.77</v>
      </c>
      <c r="AD12">
        <f>(Table2[[#This Row],[Drug set 4]]-AC11)/AC11*100</f>
        <v>120.5606618123384</v>
      </c>
      <c r="AF12">
        <f t="shared" si="0"/>
        <v>12603507.890000001</v>
      </c>
      <c r="AH12">
        <v>0</v>
      </c>
      <c r="AI12">
        <v>0</v>
      </c>
      <c r="AJ12">
        <v>0</v>
      </c>
      <c r="AK12">
        <v>0</v>
      </c>
      <c r="AL12">
        <v>0</v>
      </c>
      <c r="AM12">
        <v>0</v>
      </c>
      <c r="AN12">
        <v>0</v>
      </c>
      <c r="AO12">
        <v>0</v>
      </c>
      <c r="AP12">
        <v>0</v>
      </c>
      <c r="AQ12">
        <v>0</v>
      </c>
      <c r="AR12">
        <v>0</v>
      </c>
      <c r="AS12">
        <f>SUM(Table2[[#This Row],[promo_1]:[promo_11]])</f>
        <v>0</v>
      </c>
      <c r="AT12">
        <v>0</v>
      </c>
    </row>
    <row r="13" spans="1:46" x14ac:dyDescent="0.25">
      <c r="A13">
        <v>2011</v>
      </c>
      <c r="B13" t="s">
        <v>41</v>
      </c>
      <c r="C13">
        <v>277258</v>
      </c>
      <c r="D13">
        <v>191212</v>
      </c>
      <c r="E13">
        <v>305938</v>
      </c>
      <c r="F13">
        <v>219897</v>
      </c>
      <c r="G13">
        <v>653952</v>
      </c>
      <c r="H13">
        <v>451001.39</v>
      </c>
      <c r="I13">
        <v>721602.25</v>
      </c>
      <c r="J13">
        <v>518651.59</v>
      </c>
      <c r="K13">
        <v>1434804.57</v>
      </c>
      <c r="L13">
        <v>989520.43</v>
      </c>
      <c r="M13">
        <v>1583232.65</v>
      </c>
      <c r="N13">
        <v>1137948.46</v>
      </c>
      <c r="O13">
        <v>563216.56999999995</v>
      </c>
      <c r="P13">
        <v>388425.23</v>
      </c>
      <c r="Q13">
        <v>621480.30000000005</v>
      </c>
      <c r="R13">
        <v>446688.99</v>
      </c>
      <c r="S13" s="35">
        <f>SUM(Table2[[#This Row],[Afirudin]:[Fentaprine]])/16</f>
        <v>656551.8393750001</v>
      </c>
      <c r="T13">
        <v>994305</v>
      </c>
      <c r="U13">
        <f>(Table2[[#This Row],[Drug set 1]]-T12)/T12*100</f>
        <v>129.14002060244877</v>
      </c>
      <c r="W13">
        <v>2345207.23</v>
      </c>
      <c r="X13">
        <f>(Table2[[#This Row],[Drug set 2]]-W12)/W12*100</f>
        <v>-38.985550752635184</v>
      </c>
      <c r="Z13">
        <v>5145506.1099999994</v>
      </c>
      <c r="AA13">
        <f>(Table2[[#This Row],[Drug set 3]]-Z12)/Z12*100</f>
        <v>-10.793256918580649</v>
      </c>
      <c r="AC13">
        <v>2019811.09</v>
      </c>
      <c r="AD13">
        <f>(Table2[[#This Row],[Drug set 4]]-AC12)/AC12*100</f>
        <v>-21.03384674122162</v>
      </c>
      <c r="AF13">
        <f t="shared" si="0"/>
        <v>10504829.430000002</v>
      </c>
      <c r="AH13">
        <v>0</v>
      </c>
      <c r="AI13">
        <v>1</v>
      </c>
      <c r="AJ13">
        <v>0</v>
      </c>
      <c r="AK13">
        <v>0</v>
      </c>
      <c r="AL13">
        <v>0</v>
      </c>
      <c r="AM13">
        <v>0</v>
      </c>
      <c r="AN13">
        <v>0</v>
      </c>
      <c r="AO13">
        <v>1</v>
      </c>
      <c r="AP13">
        <v>0</v>
      </c>
      <c r="AQ13">
        <v>1</v>
      </c>
      <c r="AR13">
        <v>0</v>
      </c>
      <c r="AS13">
        <f>SUM(Table2[[#This Row],[promo_1]:[promo_11]])</f>
        <v>3</v>
      </c>
      <c r="AT13">
        <v>1</v>
      </c>
    </row>
    <row r="14" spans="1:46" x14ac:dyDescent="0.25">
      <c r="A14">
        <v>2012</v>
      </c>
      <c r="B14" t="s">
        <v>30</v>
      </c>
      <c r="C14">
        <v>138436</v>
      </c>
      <c r="D14">
        <v>103827</v>
      </c>
      <c r="E14">
        <v>263029</v>
      </c>
      <c r="F14">
        <v>173044</v>
      </c>
      <c r="G14">
        <v>827333.01</v>
      </c>
      <c r="H14">
        <v>620499.72</v>
      </c>
      <c r="I14">
        <v>1571932.73</v>
      </c>
      <c r="J14">
        <v>1034166.23</v>
      </c>
      <c r="K14">
        <v>848049.39</v>
      </c>
      <c r="L14">
        <v>636037.04</v>
      </c>
      <c r="M14">
        <v>1611293.85</v>
      </c>
      <c r="N14">
        <v>1060061.72</v>
      </c>
      <c r="O14">
        <v>397910.23</v>
      </c>
      <c r="P14">
        <v>298432.65000000002</v>
      </c>
      <c r="Q14">
        <v>756029.4</v>
      </c>
      <c r="R14">
        <v>497387.76</v>
      </c>
      <c r="S14" s="35">
        <f>SUM(Table2[[#This Row],[Afirudin]:[Fentaprine]])/16</f>
        <v>677341.85812500003</v>
      </c>
      <c r="T14">
        <v>678336</v>
      </c>
      <c r="U14">
        <f>(Table2[[#This Row],[Drug set 1]]-T13)/T13*100</f>
        <v>-31.777874998114257</v>
      </c>
      <c r="V14">
        <f>SUM(T14:T25)</f>
        <v>6255325</v>
      </c>
      <c r="W14">
        <v>4053931.69</v>
      </c>
      <c r="X14">
        <f>(Table2[[#This Row],[Drug set 2]]-W13)/W13*100</f>
        <v>72.860275976549843</v>
      </c>
      <c r="Y14">
        <f>SUM(W14:W25)</f>
        <v>37309202.920000002</v>
      </c>
      <c r="Z14">
        <v>4155442</v>
      </c>
      <c r="AA14">
        <f>(Table2[[#This Row],[Drug set 3]]-Z13)/Z13*100</f>
        <v>-19.24133581487477</v>
      </c>
      <c r="AB14">
        <f>SUM(Z14:Z25)</f>
        <v>66244072.919999994</v>
      </c>
      <c r="AC14">
        <v>1949760.04</v>
      </c>
      <c r="AD14">
        <f>(Table2[[#This Row],[Drug set 4]]-AC13)/AC13*100</f>
        <v>-3.4681981075764883</v>
      </c>
      <c r="AE14">
        <f>SUM(AC14:AC25)</f>
        <v>30900237.909999993</v>
      </c>
      <c r="AF14">
        <f t="shared" si="0"/>
        <v>10837469.73</v>
      </c>
      <c r="AG14">
        <f>SUM(AF14:AF25)</f>
        <v>140708838.75</v>
      </c>
      <c r="AH14">
        <v>0</v>
      </c>
      <c r="AI14">
        <v>0</v>
      </c>
      <c r="AJ14">
        <v>0</v>
      </c>
      <c r="AK14">
        <v>0</v>
      </c>
      <c r="AL14">
        <v>0</v>
      </c>
      <c r="AM14">
        <v>0</v>
      </c>
      <c r="AN14">
        <v>0</v>
      </c>
      <c r="AO14">
        <v>1</v>
      </c>
      <c r="AP14">
        <v>0</v>
      </c>
      <c r="AQ14">
        <v>1</v>
      </c>
      <c r="AR14">
        <v>0</v>
      </c>
      <c r="AS14">
        <f>SUM(Table2[[#This Row],[promo_1]:[promo_11]])</f>
        <v>2</v>
      </c>
      <c r="AT14">
        <v>1</v>
      </c>
    </row>
    <row r="15" spans="1:46" x14ac:dyDescent="0.25">
      <c r="A15">
        <v>2012</v>
      </c>
      <c r="B15" t="s">
        <v>31</v>
      </c>
      <c r="C15">
        <v>82902</v>
      </c>
      <c r="D15">
        <v>94203</v>
      </c>
      <c r="E15">
        <v>143200</v>
      </c>
      <c r="F15">
        <v>75364</v>
      </c>
      <c r="G15">
        <v>687280.16</v>
      </c>
      <c r="H15">
        <v>781000.18</v>
      </c>
      <c r="I15">
        <v>1187120.3</v>
      </c>
      <c r="J15">
        <v>624800.14</v>
      </c>
      <c r="K15">
        <v>1085367.1000000001</v>
      </c>
      <c r="L15">
        <v>1233371.68</v>
      </c>
      <c r="M15">
        <v>1874724.98</v>
      </c>
      <c r="N15">
        <v>986697.35</v>
      </c>
      <c r="O15">
        <v>383982.94</v>
      </c>
      <c r="P15">
        <v>436344.26</v>
      </c>
      <c r="Q15">
        <v>663243.29</v>
      </c>
      <c r="R15">
        <v>349075.37</v>
      </c>
      <c r="S15" s="35">
        <f>SUM(Table2[[#This Row],[Afirudin]:[Fentaprine]])/16</f>
        <v>668042.29687499988</v>
      </c>
      <c r="T15">
        <v>395669</v>
      </c>
      <c r="U15">
        <f>(Table2[[#This Row],[Drug set 1]]-T14)/T14*100</f>
        <v>-41.67064699499953</v>
      </c>
      <c r="W15">
        <v>3280200.7800000003</v>
      </c>
      <c r="X15">
        <f>(Table2[[#This Row],[Drug set 2]]-W14)/W14*100</f>
        <v>-19.085938520093805</v>
      </c>
      <c r="Z15">
        <v>5180161.1100000003</v>
      </c>
      <c r="AA15">
        <f>(Table2[[#This Row],[Drug set 3]]-Z14)/Z14*100</f>
        <v>24.659689871739285</v>
      </c>
      <c r="AC15">
        <v>1832645.8599999999</v>
      </c>
      <c r="AD15">
        <f>(Table2[[#This Row],[Drug set 4]]-AC14)/AC14*100</f>
        <v>-6.006594534576684</v>
      </c>
      <c r="AF15">
        <f t="shared" si="0"/>
        <v>10688676.749999998</v>
      </c>
      <c r="AH15">
        <v>0</v>
      </c>
      <c r="AI15">
        <v>0</v>
      </c>
      <c r="AJ15">
        <v>0</v>
      </c>
      <c r="AK15">
        <v>0</v>
      </c>
      <c r="AL15">
        <v>0</v>
      </c>
      <c r="AM15">
        <v>0</v>
      </c>
      <c r="AN15">
        <v>0</v>
      </c>
      <c r="AO15">
        <v>0</v>
      </c>
      <c r="AP15">
        <v>0</v>
      </c>
      <c r="AQ15">
        <v>0</v>
      </c>
      <c r="AR15">
        <v>1</v>
      </c>
      <c r="AS15">
        <f>SUM(Table2[[#This Row],[promo_1]:[promo_11]])</f>
        <v>1</v>
      </c>
      <c r="AT15">
        <v>1</v>
      </c>
    </row>
    <row r="16" spans="1:46" x14ac:dyDescent="0.25">
      <c r="A16">
        <v>2012</v>
      </c>
      <c r="B16" t="s">
        <v>32</v>
      </c>
      <c r="C16">
        <v>174517</v>
      </c>
      <c r="D16">
        <v>143350</v>
      </c>
      <c r="E16">
        <v>268009</v>
      </c>
      <c r="F16">
        <v>149586</v>
      </c>
      <c r="G16">
        <v>581738.06000000006</v>
      </c>
      <c r="H16">
        <v>477856.31</v>
      </c>
      <c r="I16">
        <v>893383.51</v>
      </c>
      <c r="J16">
        <v>498632.65</v>
      </c>
      <c r="K16">
        <v>1536636.07</v>
      </c>
      <c r="L16">
        <v>1262236.76</v>
      </c>
      <c r="M16">
        <v>2359833.9900000002</v>
      </c>
      <c r="N16">
        <v>1317116.6299999999</v>
      </c>
      <c r="O16">
        <v>564447.25</v>
      </c>
      <c r="P16">
        <v>463653.09</v>
      </c>
      <c r="Q16">
        <v>866829.69</v>
      </c>
      <c r="R16">
        <v>483811.91</v>
      </c>
      <c r="S16" s="35">
        <f>SUM(Table2[[#This Row],[Afirudin]:[Fentaprine]])/16</f>
        <v>752602.37</v>
      </c>
      <c r="T16">
        <v>735462</v>
      </c>
      <c r="U16">
        <f>(Table2[[#This Row],[Drug set 1]]-T15)/T15*100</f>
        <v>85.878095074418255</v>
      </c>
      <c r="W16">
        <v>2451610.5300000003</v>
      </c>
      <c r="X16">
        <f>(Table2[[#This Row],[Drug set 2]]-W15)/W15*100</f>
        <v>-25.260351593477758</v>
      </c>
      <c r="Z16">
        <v>6475823.4500000002</v>
      </c>
      <c r="AA16">
        <f>(Table2[[#This Row],[Drug set 3]]-Z15)/Z15*100</f>
        <v>25.012008555077543</v>
      </c>
      <c r="AC16">
        <v>2378741.94</v>
      </c>
      <c r="AD16">
        <f>(Table2[[#This Row],[Drug set 4]]-AC15)/AC15*100</f>
        <v>29.798232812966933</v>
      </c>
      <c r="AF16">
        <f t="shared" si="0"/>
        <v>12041637.92</v>
      </c>
      <c r="AH16">
        <v>0</v>
      </c>
      <c r="AI16">
        <v>0</v>
      </c>
      <c r="AJ16">
        <v>1</v>
      </c>
      <c r="AK16">
        <v>0</v>
      </c>
      <c r="AL16">
        <v>0</v>
      </c>
      <c r="AM16">
        <v>0</v>
      </c>
      <c r="AN16">
        <v>0</v>
      </c>
      <c r="AO16">
        <v>0</v>
      </c>
      <c r="AP16">
        <v>0</v>
      </c>
      <c r="AQ16">
        <v>0</v>
      </c>
      <c r="AR16">
        <v>0</v>
      </c>
      <c r="AS16">
        <f>SUM(Table2[[#This Row],[promo_1]:[promo_11]])</f>
        <v>1</v>
      </c>
      <c r="AT16">
        <v>1</v>
      </c>
    </row>
    <row r="17" spans="1:46" x14ac:dyDescent="0.25">
      <c r="A17">
        <v>2012</v>
      </c>
      <c r="B17" t="s">
        <v>33</v>
      </c>
      <c r="C17">
        <v>142235</v>
      </c>
      <c r="D17">
        <v>105356</v>
      </c>
      <c r="E17">
        <v>173839</v>
      </c>
      <c r="F17">
        <v>89553</v>
      </c>
      <c r="G17">
        <v>675696.92</v>
      </c>
      <c r="H17">
        <v>500516.24</v>
      </c>
      <c r="I17">
        <v>825851.81</v>
      </c>
      <c r="J17">
        <v>425438.8</v>
      </c>
      <c r="K17">
        <v>1289154.7</v>
      </c>
      <c r="L17">
        <v>954929.42</v>
      </c>
      <c r="M17">
        <v>1575633.52</v>
      </c>
      <c r="N17">
        <v>811690.03</v>
      </c>
      <c r="O17">
        <v>599456.89</v>
      </c>
      <c r="P17">
        <v>444042.17</v>
      </c>
      <c r="Q17">
        <v>732669.54</v>
      </c>
      <c r="R17">
        <v>377435.85</v>
      </c>
      <c r="S17" s="35">
        <f>SUM(Table2[[#This Row],[Afirudin]:[Fentaprine]])/16</f>
        <v>607718.68062499992</v>
      </c>
      <c r="T17">
        <v>510983</v>
      </c>
      <c r="U17">
        <f>(Table2[[#This Row],[Drug set 1]]-T16)/T16*100</f>
        <v>-30.522175176963596</v>
      </c>
      <c r="W17">
        <v>2427503.77</v>
      </c>
      <c r="X17">
        <f>(Table2[[#This Row],[Drug set 2]]-W16)/W16*100</f>
        <v>-0.98330300449477348</v>
      </c>
      <c r="Z17">
        <v>4631407.67</v>
      </c>
      <c r="AA17">
        <f>(Table2[[#This Row],[Drug set 3]]-Z16)/Z16*100</f>
        <v>-28.481563684383648</v>
      </c>
      <c r="AC17">
        <v>2153604.4500000002</v>
      </c>
      <c r="AD17">
        <f>(Table2[[#This Row],[Drug set 4]]-AC16)/AC16*100</f>
        <v>-9.4645613386713041</v>
      </c>
      <c r="AF17">
        <f t="shared" si="0"/>
        <v>9723498.8899999987</v>
      </c>
      <c r="AH17">
        <v>0</v>
      </c>
      <c r="AI17">
        <v>0</v>
      </c>
      <c r="AJ17">
        <v>0</v>
      </c>
      <c r="AK17">
        <v>0</v>
      </c>
      <c r="AL17">
        <v>1</v>
      </c>
      <c r="AM17">
        <v>0</v>
      </c>
      <c r="AN17">
        <v>0</v>
      </c>
      <c r="AO17">
        <v>0</v>
      </c>
      <c r="AP17">
        <v>0</v>
      </c>
      <c r="AQ17">
        <v>0</v>
      </c>
      <c r="AR17">
        <v>0</v>
      </c>
      <c r="AS17">
        <f>SUM(Table2[[#This Row],[promo_1]:[promo_11]])</f>
        <v>1</v>
      </c>
      <c r="AT17">
        <v>1</v>
      </c>
    </row>
    <row r="18" spans="1:46" x14ac:dyDescent="0.25">
      <c r="A18">
        <v>2012</v>
      </c>
      <c r="B18" t="s">
        <v>34</v>
      </c>
      <c r="C18">
        <v>133817</v>
      </c>
      <c r="D18">
        <v>84253</v>
      </c>
      <c r="E18">
        <v>198242</v>
      </c>
      <c r="F18">
        <v>118944</v>
      </c>
      <c r="G18">
        <v>1055916.01</v>
      </c>
      <c r="H18">
        <v>664836.03</v>
      </c>
      <c r="I18">
        <v>1564319.99</v>
      </c>
      <c r="J18">
        <v>938591.99</v>
      </c>
      <c r="K18">
        <v>1496048.11</v>
      </c>
      <c r="L18">
        <v>941956.24</v>
      </c>
      <c r="M18">
        <v>2216367.5699999998</v>
      </c>
      <c r="N18">
        <v>1329820.53</v>
      </c>
      <c r="O18">
        <v>679550.86</v>
      </c>
      <c r="P18">
        <v>427865.36</v>
      </c>
      <c r="Q18">
        <v>1006741.99</v>
      </c>
      <c r="R18">
        <v>604045.18999999994</v>
      </c>
      <c r="S18" s="35">
        <f>SUM(Table2[[#This Row],[Afirudin]:[Fentaprine]])/16</f>
        <v>841332.24187499995</v>
      </c>
      <c r="T18">
        <v>535256</v>
      </c>
      <c r="U18">
        <f>(Table2[[#This Row],[Drug set 1]]-T17)/T17*100</f>
        <v>4.750255879354107</v>
      </c>
      <c r="W18">
        <v>4223664.0200000005</v>
      </c>
      <c r="X18">
        <f>(Table2[[#This Row],[Drug set 2]]-W17)/W17*100</f>
        <v>73.992068403667204</v>
      </c>
      <c r="Z18">
        <v>5984192.4500000002</v>
      </c>
      <c r="AA18">
        <f>(Table2[[#This Row],[Drug set 3]]-Z17)/Z17*100</f>
        <v>29.208933360858737</v>
      </c>
      <c r="AC18">
        <v>2718203.4</v>
      </c>
      <c r="AD18">
        <f>(Table2[[#This Row],[Drug set 4]]-AC17)/AC17*100</f>
        <v>26.216464680874878</v>
      </c>
      <c r="AF18">
        <f t="shared" si="0"/>
        <v>13461315.869999999</v>
      </c>
      <c r="AH18">
        <v>0</v>
      </c>
      <c r="AI18">
        <v>0</v>
      </c>
      <c r="AJ18">
        <v>0</v>
      </c>
      <c r="AK18">
        <v>0</v>
      </c>
      <c r="AL18">
        <v>0</v>
      </c>
      <c r="AM18">
        <v>0</v>
      </c>
      <c r="AN18">
        <v>0</v>
      </c>
      <c r="AO18">
        <v>0</v>
      </c>
      <c r="AP18">
        <v>0</v>
      </c>
      <c r="AQ18">
        <v>0</v>
      </c>
      <c r="AR18">
        <v>0</v>
      </c>
      <c r="AS18">
        <f>SUM(Table2[[#This Row],[promo_1]:[promo_11]])</f>
        <v>0</v>
      </c>
      <c r="AT18">
        <v>0</v>
      </c>
    </row>
    <row r="19" spans="1:46" x14ac:dyDescent="0.25">
      <c r="A19">
        <v>2012</v>
      </c>
      <c r="B19" t="s">
        <v>35</v>
      </c>
      <c r="C19">
        <v>94602</v>
      </c>
      <c r="D19">
        <v>94602</v>
      </c>
      <c r="E19">
        <v>149789</v>
      </c>
      <c r="F19">
        <v>90661</v>
      </c>
      <c r="G19">
        <v>701205.52</v>
      </c>
      <c r="H19">
        <v>701205.52</v>
      </c>
      <c r="I19">
        <v>1110242.05</v>
      </c>
      <c r="J19">
        <v>671988.61</v>
      </c>
      <c r="K19">
        <v>1321077.6100000001</v>
      </c>
      <c r="L19">
        <v>1321077.6100000001</v>
      </c>
      <c r="M19">
        <v>2091706.25</v>
      </c>
      <c r="N19">
        <v>1266032.74</v>
      </c>
      <c r="O19">
        <v>839434.64</v>
      </c>
      <c r="P19">
        <v>839434.64</v>
      </c>
      <c r="Q19">
        <v>1329104.8400000001</v>
      </c>
      <c r="R19">
        <v>804458.16</v>
      </c>
      <c r="S19" s="35">
        <f>SUM(Table2[[#This Row],[Afirudin]:[Fentaprine]])/16</f>
        <v>839163.88687500008</v>
      </c>
      <c r="T19">
        <v>429654</v>
      </c>
      <c r="U19">
        <f>(Table2[[#This Row],[Drug set 1]]-T18)/T18*100</f>
        <v>-19.729251049964876</v>
      </c>
      <c r="W19">
        <v>3184641.6999999997</v>
      </c>
      <c r="X19">
        <f>(Table2[[#This Row],[Drug set 2]]-W18)/W18*100</f>
        <v>-24.6000229914121</v>
      </c>
      <c r="Z19">
        <v>5999894.2100000009</v>
      </c>
      <c r="AA19">
        <f>(Table2[[#This Row],[Drug set 3]]-Z18)/Z18*100</f>
        <v>0.26238728335016548</v>
      </c>
      <c r="AC19">
        <v>3812432.2800000003</v>
      </c>
      <c r="AD19">
        <f>(Table2[[#This Row],[Drug set 4]]-AC18)/AC18*100</f>
        <v>40.255592351918935</v>
      </c>
      <c r="AF19">
        <f t="shared" si="0"/>
        <v>13426622.190000001</v>
      </c>
      <c r="AH19">
        <v>0</v>
      </c>
      <c r="AI19">
        <v>0</v>
      </c>
      <c r="AJ19">
        <v>0</v>
      </c>
      <c r="AK19">
        <v>0</v>
      </c>
      <c r="AL19">
        <v>0</v>
      </c>
      <c r="AM19">
        <v>0</v>
      </c>
      <c r="AN19">
        <v>0</v>
      </c>
      <c r="AO19">
        <v>0</v>
      </c>
      <c r="AP19">
        <v>0</v>
      </c>
      <c r="AQ19">
        <v>0</v>
      </c>
      <c r="AR19">
        <v>0</v>
      </c>
      <c r="AS19">
        <f>SUM(Table2[[#This Row],[promo_1]:[promo_11]])</f>
        <v>0</v>
      </c>
      <c r="AT19">
        <v>0</v>
      </c>
    </row>
    <row r="20" spans="1:46" x14ac:dyDescent="0.25">
      <c r="A20">
        <v>2012</v>
      </c>
      <c r="B20" t="s">
        <v>36</v>
      </c>
      <c r="C20">
        <v>118440</v>
      </c>
      <c r="D20">
        <v>78960</v>
      </c>
      <c r="E20">
        <v>184241</v>
      </c>
      <c r="F20">
        <v>96506</v>
      </c>
      <c r="G20">
        <v>955629.61</v>
      </c>
      <c r="H20">
        <v>637086.43000000005</v>
      </c>
      <c r="I20">
        <v>1486534.96</v>
      </c>
      <c r="J20">
        <v>778661.16</v>
      </c>
      <c r="K20">
        <v>1130868.78</v>
      </c>
      <c r="L20">
        <v>753912.54</v>
      </c>
      <c r="M20">
        <v>1759129.27</v>
      </c>
      <c r="N20">
        <v>921448.66</v>
      </c>
      <c r="O20">
        <v>592551.97</v>
      </c>
      <c r="P20">
        <v>395034.67</v>
      </c>
      <c r="Q20">
        <v>921747.56</v>
      </c>
      <c r="R20">
        <v>482820.14</v>
      </c>
      <c r="S20" s="35">
        <f>SUM(Table2[[#This Row],[Afirudin]:[Fentaprine]])/16</f>
        <v>705848.29687500012</v>
      </c>
      <c r="T20">
        <v>478147</v>
      </c>
      <c r="U20">
        <f>(Table2[[#This Row],[Drug set 1]]-T19)/T19*100</f>
        <v>11.28652357478343</v>
      </c>
      <c r="W20">
        <v>3857912.16</v>
      </c>
      <c r="X20">
        <f>(Table2[[#This Row],[Drug set 2]]-W19)/W19*100</f>
        <v>21.141168251360913</v>
      </c>
      <c r="Z20">
        <v>4565359.25</v>
      </c>
      <c r="AA20">
        <f>(Table2[[#This Row],[Drug set 3]]-Z19)/Z19*100</f>
        <v>-23.909337561470114</v>
      </c>
      <c r="AC20">
        <v>2392154.34</v>
      </c>
      <c r="AD20">
        <f>(Table2[[#This Row],[Drug set 4]]-AC19)/AC19*100</f>
        <v>-37.253853595007342</v>
      </c>
      <c r="AF20">
        <f t="shared" si="0"/>
        <v>11293572.750000002</v>
      </c>
      <c r="AH20">
        <v>0</v>
      </c>
      <c r="AI20">
        <v>0</v>
      </c>
      <c r="AJ20">
        <v>0</v>
      </c>
      <c r="AK20">
        <v>0</v>
      </c>
      <c r="AL20">
        <v>0</v>
      </c>
      <c r="AM20">
        <v>0</v>
      </c>
      <c r="AN20">
        <v>0</v>
      </c>
      <c r="AO20">
        <v>0</v>
      </c>
      <c r="AP20">
        <v>0</v>
      </c>
      <c r="AQ20">
        <v>0</v>
      </c>
      <c r="AR20">
        <v>1</v>
      </c>
      <c r="AS20">
        <f>SUM(Table2[[#This Row],[promo_1]:[promo_11]])</f>
        <v>1</v>
      </c>
      <c r="AT20">
        <v>1</v>
      </c>
    </row>
    <row r="21" spans="1:46" x14ac:dyDescent="0.25">
      <c r="A21">
        <v>2012</v>
      </c>
      <c r="B21" t="s">
        <v>37</v>
      </c>
      <c r="C21">
        <v>149625</v>
      </c>
      <c r="D21">
        <v>106875</v>
      </c>
      <c r="E21">
        <v>160313</v>
      </c>
      <c r="F21">
        <v>133594</v>
      </c>
      <c r="G21">
        <v>853413.4</v>
      </c>
      <c r="H21">
        <v>609581</v>
      </c>
      <c r="I21">
        <v>914371.51</v>
      </c>
      <c r="J21">
        <v>761976.27</v>
      </c>
      <c r="K21">
        <v>1464867.86</v>
      </c>
      <c r="L21">
        <v>1046334.21</v>
      </c>
      <c r="M21">
        <v>1569501.31</v>
      </c>
      <c r="N21">
        <v>1307917.76</v>
      </c>
      <c r="O21">
        <v>752693.19</v>
      </c>
      <c r="P21">
        <v>537638.03</v>
      </c>
      <c r="Q21">
        <v>806456.97</v>
      </c>
      <c r="R21">
        <v>672047.48</v>
      </c>
      <c r="S21" s="35">
        <f>SUM(Table2[[#This Row],[Afirudin]:[Fentaprine]])/16</f>
        <v>740450.37437500001</v>
      </c>
      <c r="T21">
        <v>550407</v>
      </c>
      <c r="U21">
        <f>(Table2[[#This Row],[Drug set 1]]-T20)/T20*100</f>
        <v>15.112507241496861</v>
      </c>
      <c r="W21">
        <v>3139342.18</v>
      </c>
      <c r="X21">
        <f>(Table2[[#This Row],[Drug set 2]]-W20)/W20*100</f>
        <v>-18.625877163569218</v>
      </c>
      <c r="Z21">
        <v>5388621.1400000006</v>
      </c>
      <c r="AA21">
        <f>(Table2[[#This Row],[Drug set 3]]-Z20)/Z20*100</f>
        <v>18.03279533806678</v>
      </c>
      <c r="AC21">
        <v>2768835.67</v>
      </c>
      <c r="AD21">
        <f>(Table2[[#This Row],[Drug set 4]]-AC20)/AC20*100</f>
        <v>15.746531220891043</v>
      </c>
      <c r="AF21">
        <f t="shared" si="0"/>
        <v>11847205.99</v>
      </c>
      <c r="AH21">
        <v>0</v>
      </c>
      <c r="AI21">
        <v>0</v>
      </c>
      <c r="AJ21">
        <v>0</v>
      </c>
      <c r="AK21">
        <v>0</v>
      </c>
      <c r="AL21">
        <v>0</v>
      </c>
      <c r="AM21">
        <v>1</v>
      </c>
      <c r="AN21">
        <v>0</v>
      </c>
      <c r="AO21">
        <v>0</v>
      </c>
      <c r="AP21">
        <v>0</v>
      </c>
      <c r="AQ21">
        <v>0</v>
      </c>
      <c r="AR21">
        <v>0</v>
      </c>
      <c r="AS21">
        <f>SUM(Table2[[#This Row],[promo_1]:[promo_11]])</f>
        <v>1</v>
      </c>
      <c r="AT21">
        <v>1</v>
      </c>
    </row>
    <row r="22" spans="1:46" x14ac:dyDescent="0.25">
      <c r="A22">
        <v>2012</v>
      </c>
      <c r="B22" t="s">
        <v>38</v>
      </c>
      <c r="C22">
        <v>146508</v>
      </c>
      <c r="D22">
        <v>124802</v>
      </c>
      <c r="E22">
        <v>233327</v>
      </c>
      <c r="F22">
        <v>130226</v>
      </c>
      <c r="G22">
        <v>585262.13</v>
      </c>
      <c r="H22">
        <v>498556.63</v>
      </c>
      <c r="I22">
        <v>932084.13</v>
      </c>
      <c r="J22">
        <v>520233</v>
      </c>
      <c r="K22">
        <v>1194270.08</v>
      </c>
      <c r="L22">
        <v>1017341.15</v>
      </c>
      <c r="M22">
        <v>1901985.65</v>
      </c>
      <c r="N22">
        <v>1061573.3799999999</v>
      </c>
      <c r="O22">
        <v>625324.37</v>
      </c>
      <c r="P22">
        <v>532683.71</v>
      </c>
      <c r="Q22">
        <v>995886.95</v>
      </c>
      <c r="R22">
        <v>555843.87</v>
      </c>
      <c r="S22" s="35">
        <f>SUM(Table2[[#This Row],[Afirudin]:[Fentaprine]])/16</f>
        <v>690994.25312499993</v>
      </c>
      <c r="T22">
        <v>634863</v>
      </c>
      <c r="U22">
        <f>(Table2[[#This Row],[Drug set 1]]-T21)/T21*100</f>
        <v>15.344281595255874</v>
      </c>
      <c r="W22">
        <v>2536135.89</v>
      </c>
      <c r="X22">
        <f>(Table2[[#This Row],[Drug set 2]]-W21)/W21*100</f>
        <v>-19.214416760392776</v>
      </c>
      <c r="Z22">
        <v>5175170.26</v>
      </c>
      <c r="AA22">
        <f>(Table2[[#This Row],[Drug set 3]]-Z21)/Z21*100</f>
        <v>-3.9611409756671221</v>
      </c>
      <c r="AC22">
        <v>2709738.9000000004</v>
      </c>
      <c r="AD22">
        <f>(Table2[[#This Row],[Drug set 4]]-AC21)/AC21*100</f>
        <v>-2.1343545462197673</v>
      </c>
      <c r="AF22">
        <f t="shared" si="0"/>
        <v>11055908.049999999</v>
      </c>
      <c r="AH22">
        <v>0</v>
      </c>
      <c r="AI22">
        <v>0</v>
      </c>
      <c r="AJ22">
        <v>0</v>
      </c>
      <c r="AK22">
        <v>0</v>
      </c>
      <c r="AL22">
        <v>0</v>
      </c>
      <c r="AM22">
        <v>1</v>
      </c>
      <c r="AN22">
        <v>0</v>
      </c>
      <c r="AO22">
        <v>0</v>
      </c>
      <c r="AP22">
        <v>0</v>
      </c>
      <c r="AQ22">
        <v>0</v>
      </c>
      <c r="AR22">
        <v>0</v>
      </c>
      <c r="AS22">
        <f>SUM(Table2[[#This Row],[promo_1]:[promo_11]])</f>
        <v>1</v>
      </c>
      <c r="AT22">
        <v>1</v>
      </c>
    </row>
    <row r="23" spans="1:46" x14ac:dyDescent="0.25">
      <c r="A23">
        <v>2012</v>
      </c>
      <c r="B23" t="s">
        <v>39</v>
      </c>
      <c r="C23">
        <v>120861</v>
      </c>
      <c r="D23">
        <v>76543</v>
      </c>
      <c r="E23">
        <v>128920</v>
      </c>
      <c r="F23">
        <v>100716</v>
      </c>
      <c r="G23">
        <v>955651.49</v>
      </c>
      <c r="H23">
        <v>605245.97</v>
      </c>
      <c r="I23">
        <v>1019361.6</v>
      </c>
      <c r="J23">
        <v>796376.25</v>
      </c>
      <c r="K23">
        <v>1475308.47</v>
      </c>
      <c r="L23">
        <v>934362.06</v>
      </c>
      <c r="M23">
        <v>1573662.4</v>
      </c>
      <c r="N23">
        <v>1229423.76</v>
      </c>
      <c r="O23">
        <v>616337.37</v>
      </c>
      <c r="P23">
        <v>390347</v>
      </c>
      <c r="Q23">
        <v>657426.56999999995</v>
      </c>
      <c r="R23">
        <v>513614.53</v>
      </c>
      <c r="S23" s="35">
        <f>SUM(Table2[[#This Row],[Afirudin]:[Fentaprine]])/16</f>
        <v>699634.84187499993</v>
      </c>
      <c r="T23">
        <v>427040</v>
      </c>
      <c r="U23">
        <f>(Table2[[#This Row],[Drug set 1]]-T22)/T22*100</f>
        <v>-32.735094028160404</v>
      </c>
      <c r="W23">
        <v>3376635.31</v>
      </c>
      <c r="X23">
        <f>(Table2[[#This Row],[Drug set 2]]-W22)/W22*100</f>
        <v>33.14094577164002</v>
      </c>
      <c r="Z23">
        <v>5212756.6900000004</v>
      </c>
      <c r="AA23">
        <f>(Table2[[#This Row],[Drug set 3]]-Z22)/Z22*100</f>
        <v>0.72628393099477728</v>
      </c>
      <c r="AC23">
        <v>2177725.4699999997</v>
      </c>
      <c r="AD23">
        <f>(Table2[[#This Row],[Drug set 4]]-AC22)/AC22*100</f>
        <v>-19.633383496838036</v>
      </c>
      <c r="AF23">
        <f t="shared" si="0"/>
        <v>11194157.469999999</v>
      </c>
      <c r="AH23">
        <v>0</v>
      </c>
      <c r="AI23">
        <v>0</v>
      </c>
      <c r="AJ23">
        <v>0</v>
      </c>
      <c r="AK23">
        <v>0</v>
      </c>
      <c r="AL23">
        <v>0</v>
      </c>
      <c r="AM23">
        <v>0</v>
      </c>
      <c r="AN23">
        <v>0</v>
      </c>
      <c r="AO23">
        <v>0</v>
      </c>
      <c r="AP23">
        <v>0</v>
      </c>
      <c r="AQ23">
        <v>0</v>
      </c>
      <c r="AR23">
        <v>0</v>
      </c>
      <c r="AS23">
        <f>SUM(Table2[[#This Row],[promo_1]:[promo_11]])</f>
        <v>0</v>
      </c>
      <c r="AT23">
        <v>0</v>
      </c>
    </row>
    <row r="24" spans="1:46" x14ac:dyDescent="0.25">
      <c r="A24">
        <v>2012</v>
      </c>
      <c r="B24" t="s">
        <v>40</v>
      </c>
      <c r="C24">
        <v>85186</v>
      </c>
      <c r="D24">
        <v>70369</v>
      </c>
      <c r="E24">
        <v>133329</v>
      </c>
      <c r="F24">
        <v>70369</v>
      </c>
      <c r="G24">
        <v>638830.81999999995</v>
      </c>
      <c r="H24">
        <v>527729.80000000005</v>
      </c>
      <c r="I24">
        <v>999909.16</v>
      </c>
      <c r="J24">
        <v>527729.80000000005</v>
      </c>
      <c r="K24">
        <v>1225455.08</v>
      </c>
      <c r="L24">
        <v>1012332.44</v>
      </c>
      <c r="M24">
        <v>1918103.62</v>
      </c>
      <c r="N24">
        <v>1012332.44</v>
      </c>
      <c r="O24">
        <v>629371.48</v>
      </c>
      <c r="P24">
        <v>519915.6</v>
      </c>
      <c r="Q24">
        <v>985103.22</v>
      </c>
      <c r="R24">
        <v>519915.6</v>
      </c>
      <c r="S24" s="35">
        <f>SUM(Table2[[#This Row],[Afirudin]:[Fentaprine]])/16</f>
        <v>679748.87875000003</v>
      </c>
      <c r="T24">
        <v>359253</v>
      </c>
      <c r="U24">
        <f>(Table2[[#This Row],[Drug set 1]]-T23)/T23*100</f>
        <v>-15.873688647433495</v>
      </c>
      <c r="W24">
        <v>2694199.58</v>
      </c>
      <c r="X24">
        <f>(Table2[[#This Row],[Drug set 2]]-W23)/W23*100</f>
        <v>-20.210525192902754</v>
      </c>
      <c r="Z24">
        <v>5168223.58</v>
      </c>
      <c r="AA24">
        <f>(Table2[[#This Row],[Drug set 3]]-Z23)/Z23*100</f>
        <v>-0.85431015964031765</v>
      </c>
      <c r="AC24">
        <v>2654305.9</v>
      </c>
      <c r="AD24">
        <f>(Table2[[#This Row],[Drug set 4]]-AC23)/AC23*100</f>
        <v>21.884320891925839</v>
      </c>
      <c r="AF24">
        <f t="shared" si="0"/>
        <v>10875982.060000001</v>
      </c>
      <c r="AH24">
        <v>0</v>
      </c>
      <c r="AI24">
        <v>0</v>
      </c>
      <c r="AJ24">
        <v>0</v>
      </c>
      <c r="AK24">
        <v>0</v>
      </c>
      <c r="AL24">
        <v>0</v>
      </c>
      <c r="AM24">
        <v>1</v>
      </c>
      <c r="AN24">
        <v>0</v>
      </c>
      <c r="AO24">
        <v>0</v>
      </c>
      <c r="AP24">
        <v>0</v>
      </c>
      <c r="AQ24">
        <v>0</v>
      </c>
      <c r="AR24">
        <v>0</v>
      </c>
      <c r="AS24">
        <f>SUM(Table2[[#This Row],[promo_1]:[promo_11]])</f>
        <v>1</v>
      </c>
      <c r="AT24">
        <v>1</v>
      </c>
    </row>
    <row r="25" spans="1:46" x14ac:dyDescent="0.25">
      <c r="A25">
        <v>2012</v>
      </c>
      <c r="B25" t="s">
        <v>41</v>
      </c>
      <c r="C25">
        <v>111123</v>
      </c>
      <c r="D25">
        <v>126273</v>
      </c>
      <c r="E25">
        <v>166684</v>
      </c>
      <c r="F25">
        <v>116175</v>
      </c>
      <c r="G25">
        <v>445003.45</v>
      </c>
      <c r="H25">
        <v>505685.76000000001</v>
      </c>
      <c r="I25">
        <v>667505.19999999995</v>
      </c>
      <c r="J25">
        <v>465230.9</v>
      </c>
      <c r="K25">
        <v>1774315.17</v>
      </c>
      <c r="L25">
        <v>2016267.28</v>
      </c>
      <c r="M25">
        <v>2661472.7799999998</v>
      </c>
      <c r="N25">
        <v>1854965.88</v>
      </c>
      <c r="O25">
        <v>715980.34</v>
      </c>
      <c r="P25">
        <v>813614</v>
      </c>
      <c r="Q25">
        <v>1073970.45</v>
      </c>
      <c r="R25">
        <v>748524.87</v>
      </c>
      <c r="S25" s="35">
        <f>SUM(Table2[[#This Row],[Afirudin]:[Fentaprine]])/16</f>
        <v>891424.4425</v>
      </c>
      <c r="T25">
        <v>520255</v>
      </c>
      <c r="U25">
        <f>(Table2[[#This Row],[Drug set 1]]-T24)/T24*100</f>
        <v>44.815770501568529</v>
      </c>
      <c r="W25">
        <v>2083425.31</v>
      </c>
      <c r="X25">
        <f>(Table2[[#This Row],[Drug set 2]]-W24)/W24*100</f>
        <v>-22.669971242442255</v>
      </c>
      <c r="Z25">
        <v>8307021.1100000003</v>
      </c>
      <c r="AA25">
        <f>(Table2[[#This Row],[Drug set 3]]-Z24)/Z24*100</f>
        <v>60.732618885655874</v>
      </c>
      <c r="AC25">
        <v>3352089.66</v>
      </c>
      <c r="AD25">
        <f>(Table2[[#This Row],[Drug set 4]]-AC24)/AC24*100</f>
        <v>26.288746899895759</v>
      </c>
      <c r="AF25">
        <f t="shared" si="0"/>
        <v>14262791.08</v>
      </c>
      <c r="AH25">
        <v>0</v>
      </c>
      <c r="AI25">
        <v>1</v>
      </c>
      <c r="AJ25">
        <v>1</v>
      </c>
      <c r="AK25">
        <v>1</v>
      </c>
      <c r="AL25">
        <v>0</v>
      </c>
      <c r="AM25">
        <v>0</v>
      </c>
      <c r="AN25">
        <v>0</v>
      </c>
      <c r="AO25">
        <v>0</v>
      </c>
      <c r="AP25">
        <v>1</v>
      </c>
      <c r="AQ25">
        <v>0</v>
      </c>
      <c r="AR25">
        <v>0</v>
      </c>
      <c r="AS25">
        <f>SUM(Table2[[#This Row],[promo_1]:[promo_11]])</f>
        <v>4</v>
      </c>
      <c r="AT25">
        <v>1</v>
      </c>
    </row>
    <row r="26" spans="1:46" x14ac:dyDescent="0.25">
      <c r="A26">
        <v>2013</v>
      </c>
      <c r="B26" t="s">
        <v>30</v>
      </c>
      <c r="C26">
        <v>139365</v>
      </c>
      <c r="D26">
        <v>80402</v>
      </c>
      <c r="E26">
        <v>241206</v>
      </c>
      <c r="F26">
        <v>101843</v>
      </c>
      <c r="G26">
        <v>657735.5</v>
      </c>
      <c r="H26">
        <v>379462.81</v>
      </c>
      <c r="I26">
        <v>1138388.3999999999</v>
      </c>
      <c r="J26">
        <v>480652.9</v>
      </c>
      <c r="K26">
        <v>2382986.33</v>
      </c>
      <c r="L26">
        <v>1374799.83</v>
      </c>
      <c r="M26">
        <v>4124399.42</v>
      </c>
      <c r="N26">
        <v>1741413.1</v>
      </c>
      <c r="O26">
        <v>676390</v>
      </c>
      <c r="P26">
        <v>390225</v>
      </c>
      <c r="Q26">
        <v>1170675</v>
      </c>
      <c r="R26">
        <v>494285.01</v>
      </c>
      <c r="S26" s="35">
        <f>SUM(Table2[[#This Row],[Afirudin]:[Fentaprine]])/16</f>
        <v>973389.33124999993</v>
      </c>
      <c r="T26">
        <v>562816</v>
      </c>
      <c r="U26">
        <f>(Table2[[#This Row],[Drug set 1]]-T25)/T25*100</f>
        <v>8.1807959558293533</v>
      </c>
      <c r="V26">
        <f>SUM(T26:T37)</f>
        <v>6848084</v>
      </c>
      <c r="W26">
        <v>2656239.61</v>
      </c>
      <c r="X26">
        <f>(Table2[[#This Row],[Drug set 2]]-W25)/W25*100</f>
        <v>27.493872578518296</v>
      </c>
      <c r="Y26">
        <f>SUM(W26:W37)</f>
        <v>38615760.719999999</v>
      </c>
      <c r="Z26">
        <v>9623598.6799999997</v>
      </c>
      <c r="AA26">
        <f>(Table2[[#This Row],[Drug set 3]]-Z25)/Z25*100</f>
        <v>15.848973447474474</v>
      </c>
      <c r="AB26">
        <f>SUM(Z26:Z37)</f>
        <v>73629644.770000011</v>
      </c>
      <c r="AC26">
        <v>2731575.01</v>
      </c>
      <c r="AD26">
        <f>(Table2[[#This Row],[Drug set 4]]-AC25)/AC25*100</f>
        <v>-18.511278424455995</v>
      </c>
      <c r="AE26">
        <f>SUM(AC26:AC37)</f>
        <v>36456111.030000001</v>
      </c>
      <c r="AF26">
        <f t="shared" si="0"/>
        <v>15574229.299999999</v>
      </c>
      <c r="AG26">
        <f>SUM(AF26:AF37)</f>
        <v>155549600.52000001</v>
      </c>
      <c r="AH26">
        <v>0</v>
      </c>
      <c r="AI26">
        <v>0</v>
      </c>
      <c r="AJ26">
        <v>1</v>
      </c>
      <c r="AK26">
        <v>1</v>
      </c>
      <c r="AL26">
        <v>0</v>
      </c>
      <c r="AM26">
        <v>0</v>
      </c>
      <c r="AN26">
        <v>0</v>
      </c>
      <c r="AO26">
        <v>0</v>
      </c>
      <c r="AP26">
        <v>0</v>
      </c>
      <c r="AQ26">
        <v>0</v>
      </c>
      <c r="AR26">
        <v>1</v>
      </c>
      <c r="AS26">
        <f>SUM(Table2[[#This Row],[promo_1]:[promo_11]])</f>
        <v>3</v>
      </c>
      <c r="AT26">
        <v>1</v>
      </c>
    </row>
    <row r="27" spans="1:46" x14ac:dyDescent="0.25">
      <c r="A27">
        <v>2013</v>
      </c>
      <c r="B27" t="s">
        <v>31</v>
      </c>
      <c r="C27">
        <v>98373</v>
      </c>
      <c r="D27">
        <v>107744</v>
      </c>
      <c r="E27">
        <v>163960</v>
      </c>
      <c r="F27">
        <v>117112</v>
      </c>
      <c r="G27">
        <v>504304.59</v>
      </c>
      <c r="H27">
        <v>552333.61</v>
      </c>
      <c r="I27">
        <v>840507.67</v>
      </c>
      <c r="J27">
        <v>600362.63</v>
      </c>
      <c r="K27">
        <v>1114061.6100000001</v>
      </c>
      <c r="L27">
        <v>1220162.7</v>
      </c>
      <c r="M27">
        <v>1856769.31</v>
      </c>
      <c r="N27">
        <v>1326263.82</v>
      </c>
      <c r="O27">
        <v>908242.55</v>
      </c>
      <c r="P27">
        <v>994741.79</v>
      </c>
      <c r="Q27">
        <v>1513737.52</v>
      </c>
      <c r="R27">
        <v>1081241.1299999999</v>
      </c>
      <c r="S27" s="35">
        <f>SUM(Table2[[#This Row],[Afirudin]:[Fentaprine]])/16</f>
        <v>812494.87062499998</v>
      </c>
      <c r="T27">
        <v>487189</v>
      </c>
      <c r="U27">
        <f>(Table2[[#This Row],[Drug set 1]]-T26)/T26*100</f>
        <v>-13.437251250852855</v>
      </c>
      <c r="W27">
        <v>2497508.5</v>
      </c>
      <c r="X27">
        <f>(Table2[[#This Row],[Drug set 2]]-W26)/W26*100</f>
        <v>-5.9757828097443317</v>
      </c>
      <c r="Z27">
        <v>5517257.4400000004</v>
      </c>
      <c r="AA27">
        <f>(Table2[[#This Row],[Drug set 3]]-Z26)/Z26*100</f>
        <v>-42.66949793463332</v>
      </c>
      <c r="AC27">
        <v>4497962.99</v>
      </c>
      <c r="AD27">
        <f>(Table2[[#This Row],[Drug set 4]]-AC26)/AC26*100</f>
        <v>64.665549125813698</v>
      </c>
      <c r="AF27">
        <f t="shared" si="0"/>
        <v>12999917.93</v>
      </c>
      <c r="AH27">
        <v>1</v>
      </c>
      <c r="AI27">
        <v>0</v>
      </c>
      <c r="AJ27">
        <v>0</v>
      </c>
      <c r="AK27">
        <v>0</v>
      </c>
      <c r="AL27">
        <v>0</v>
      </c>
      <c r="AM27">
        <v>0</v>
      </c>
      <c r="AN27">
        <v>0</v>
      </c>
      <c r="AO27">
        <v>0</v>
      </c>
      <c r="AP27">
        <v>0</v>
      </c>
      <c r="AQ27">
        <v>0</v>
      </c>
      <c r="AR27">
        <v>0</v>
      </c>
      <c r="AS27">
        <f>SUM(Table2[[#This Row],[promo_1]:[promo_11]])</f>
        <v>1</v>
      </c>
      <c r="AT27">
        <v>1</v>
      </c>
    </row>
    <row r="28" spans="1:46" x14ac:dyDescent="0.25">
      <c r="A28">
        <v>2013</v>
      </c>
      <c r="B28" t="s">
        <v>32</v>
      </c>
      <c r="C28">
        <v>120188</v>
      </c>
      <c r="D28">
        <v>109740</v>
      </c>
      <c r="E28">
        <v>156767</v>
      </c>
      <c r="F28">
        <v>120188</v>
      </c>
      <c r="G28">
        <v>620684.68000000005</v>
      </c>
      <c r="H28">
        <v>566712.06999999995</v>
      </c>
      <c r="I28">
        <v>809588.73</v>
      </c>
      <c r="J28">
        <v>620684.68000000005</v>
      </c>
      <c r="K28">
        <v>1873087.35</v>
      </c>
      <c r="L28">
        <v>1710210.16</v>
      </c>
      <c r="M28">
        <v>2443157.39</v>
      </c>
      <c r="N28">
        <v>1873087.35</v>
      </c>
      <c r="O28">
        <v>533483.88</v>
      </c>
      <c r="P28">
        <v>487093.95</v>
      </c>
      <c r="Q28">
        <v>695848.47</v>
      </c>
      <c r="R28">
        <v>533483.88</v>
      </c>
      <c r="S28" s="35">
        <f>SUM(Table2[[#This Row],[Afirudin]:[Fentaprine]])/16</f>
        <v>829625.34937500011</v>
      </c>
      <c r="T28">
        <v>506883</v>
      </c>
      <c r="U28">
        <f>(Table2[[#This Row],[Drug set 1]]-T27)/T27*100</f>
        <v>4.0423736989135639</v>
      </c>
      <c r="W28">
        <v>2617670.16</v>
      </c>
      <c r="X28">
        <f>(Table2[[#This Row],[Drug set 2]]-W27)/W27*100</f>
        <v>4.8112613030145903</v>
      </c>
      <c r="Z28">
        <v>7899542.25</v>
      </c>
      <c r="AA28">
        <f>(Table2[[#This Row],[Drug set 3]]-Z27)/Z27*100</f>
        <v>43.178786487802526</v>
      </c>
      <c r="AC28">
        <v>2249910.1800000002</v>
      </c>
      <c r="AD28">
        <f>(Table2[[#This Row],[Drug set 4]]-AC27)/AC27*100</f>
        <v>-49.979353209395796</v>
      </c>
      <c r="AF28">
        <f t="shared" si="0"/>
        <v>13274005.590000002</v>
      </c>
      <c r="AH28">
        <v>0</v>
      </c>
      <c r="AI28">
        <v>0</v>
      </c>
      <c r="AJ28">
        <v>0</v>
      </c>
      <c r="AK28">
        <v>1</v>
      </c>
      <c r="AL28">
        <v>0</v>
      </c>
      <c r="AM28">
        <v>0</v>
      </c>
      <c r="AN28">
        <v>0</v>
      </c>
      <c r="AO28">
        <v>0</v>
      </c>
      <c r="AP28">
        <v>1</v>
      </c>
      <c r="AQ28">
        <v>0</v>
      </c>
      <c r="AR28">
        <v>0</v>
      </c>
      <c r="AS28">
        <f>SUM(Table2[[#This Row],[promo_1]:[promo_11]])</f>
        <v>2</v>
      </c>
      <c r="AT28">
        <v>1</v>
      </c>
    </row>
    <row r="29" spans="1:46" x14ac:dyDescent="0.25">
      <c r="A29">
        <v>2013</v>
      </c>
      <c r="B29" t="s">
        <v>33</v>
      </c>
      <c r="C29">
        <v>110835</v>
      </c>
      <c r="D29">
        <v>89519</v>
      </c>
      <c r="E29">
        <v>166250</v>
      </c>
      <c r="F29">
        <v>68204</v>
      </c>
      <c r="G29">
        <v>696333.11</v>
      </c>
      <c r="H29">
        <v>562422.87</v>
      </c>
      <c r="I29">
        <v>1044499.66</v>
      </c>
      <c r="J29">
        <v>428512.67</v>
      </c>
      <c r="K29">
        <v>1112526.8700000001</v>
      </c>
      <c r="L29">
        <v>898579.38</v>
      </c>
      <c r="M29">
        <v>1668790.32</v>
      </c>
      <c r="N29">
        <v>684631.9</v>
      </c>
      <c r="O29">
        <v>759809.11</v>
      </c>
      <c r="P29">
        <v>613691.94999999995</v>
      </c>
      <c r="Q29">
        <v>1139713.6599999999</v>
      </c>
      <c r="R29">
        <v>467574.82</v>
      </c>
      <c r="S29" s="35">
        <f>SUM(Table2[[#This Row],[Afirudin]:[Fentaprine]])/16</f>
        <v>656993.39500000002</v>
      </c>
      <c r="T29">
        <v>434808</v>
      </c>
      <c r="U29">
        <f>(Table2[[#This Row],[Drug set 1]]-T28)/T28*100</f>
        <v>-14.219257698522144</v>
      </c>
      <c r="W29">
        <v>2731768.31</v>
      </c>
      <c r="X29">
        <f>(Table2[[#This Row],[Drug set 2]]-W28)/W28*100</f>
        <v>4.3587672634813508</v>
      </c>
      <c r="Z29">
        <v>4364528.4700000007</v>
      </c>
      <c r="AA29">
        <f>(Table2[[#This Row],[Drug set 3]]-Z28)/Z28*100</f>
        <v>-44.749602801352182</v>
      </c>
      <c r="AC29">
        <v>2980789.5399999996</v>
      </c>
      <c r="AD29">
        <f>(Table2[[#This Row],[Drug set 4]]-AC28)/AC28*100</f>
        <v>32.484823905281381</v>
      </c>
      <c r="AF29">
        <f t="shared" si="0"/>
        <v>10511894.32</v>
      </c>
      <c r="AH29">
        <v>0</v>
      </c>
      <c r="AI29">
        <v>1</v>
      </c>
      <c r="AJ29">
        <v>0</v>
      </c>
      <c r="AK29">
        <v>0</v>
      </c>
      <c r="AL29">
        <v>0</v>
      </c>
      <c r="AM29">
        <v>0</v>
      </c>
      <c r="AN29">
        <v>0</v>
      </c>
      <c r="AO29">
        <v>0</v>
      </c>
      <c r="AP29">
        <v>0</v>
      </c>
      <c r="AQ29">
        <v>0</v>
      </c>
      <c r="AR29">
        <v>0</v>
      </c>
      <c r="AS29">
        <f>SUM(Table2[[#This Row],[promo_1]:[promo_11]])</f>
        <v>1</v>
      </c>
      <c r="AT29">
        <v>1</v>
      </c>
    </row>
    <row r="30" spans="1:46" x14ac:dyDescent="0.25">
      <c r="A30">
        <v>2013</v>
      </c>
      <c r="B30" t="s">
        <v>34</v>
      </c>
      <c r="C30">
        <v>117460</v>
      </c>
      <c r="D30">
        <v>102140</v>
      </c>
      <c r="E30">
        <v>229811</v>
      </c>
      <c r="F30">
        <v>91924</v>
      </c>
      <c r="G30">
        <v>688303.27</v>
      </c>
      <c r="H30">
        <v>598524.61</v>
      </c>
      <c r="I30">
        <v>1346680.34</v>
      </c>
      <c r="J30">
        <v>538672.15</v>
      </c>
      <c r="K30">
        <v>1215057.1200000001</v>
      </c>
      <c r="L30">
        <v>1056571.3899999999</v>
      </c>
      <c r="M30">
        <v>2377285.66</v>
      </c>
      <c r="N30">
        <v>950914.23</v>
      </c>
      <c r="O30">
        <v>625051.91</v>
      </c>
      <c r="P30">
        <v>543523.4</v>
      </c>
      <c r="Q30">
        <v>1222927.67</v>
      </c>
      <c r="R30">
        <v>489171.06</v>
      </c>
      <c r="S30" s="35">
        <f>SUM(Table2[[#This Row],[Afirudin]:[Fentaprine]])/16</f>
        <v>762126.11312500003</v>
      </c>
      <c r="T30">
        <v>541335</v>
      </c>
      <c r="U30">
        <f>(Table2[[#This Row],[Drug set 1]]-T29)/T29*100</f>
        <v>24.499779212893966</v>
      </c>
      <c r="W30">
        <v>3172180.3699999996</v>
      </c>
      <c r="X30">
        <f>(Table2[[#This Row],[Drug set 2]]-W29)/W29*100</f>
        <v>16.121867231119598</v>
      </c>
      <c r="Z30">
        <v>5599828.4000000004</v>
      </c>
      <c r="AA30">
        <f>(Table2[[#This Row],[Drug set 3]]-Z29)/Z29*100</f>
        <v>28.303170399527705</v>
      </c>
      <c r="AC30">
        <v>2880674.04</v>
      </c>
      <c r="AD30">
        <f>(Table2[[#This Row],[Drug set 4]]-AC29)/AC29*100</f>
        <v>-3.358690664219103</v>
      </c>
      <c r="AF30">
        <f t="shared" si="0"/>
        <v>12194017.810000001</v>
      </c>
      <c r="AH30">
        <v>0</v>
      </c>
      <c r="AI30">
        <v>0</v>
      </c>
      <c r="AJ30">
        <v>0</v>
      </c>
      <c r="AK30">
        <v>0</v>
      </c>
      <c r="AL30">
        <v>1</v>
      </c>
      <c r="AM30">
        <v>1</v>
      </c>
      <c r="AN30">
        <v>0</v>
      </c>
      <c r="AO30">
        <v>1</v>
      </c>
      <c r="AP30">
        <v>1</v>
      </c>
      <c r="AQ30">
        <v>0</v>
      </c>
      <c r="AR30">
        <v>0</v>
      </c>
      <c r="AS30">
        <f>SUM(Table2[[#This Row],[promo_1]:[promo_11]])</f>
        <v>4</v>
      </c>
      <c r="AT30">
        <v>1</v>
      </c>
    </row>
    <row r="31" spans="1:46" x14ac:dyDescent="0.25">
      <c r="A31">
        <v>2013</v>
      </c>
      <c r="B31" t="s">
        <v>35</v>
      </c>
      <c r="C31">
        <v>114206</v>
      </c>
      <c r="D31">
        <v>79942</v>
      </c>
      <c r="E31">
        <v>129431</v>
      </c>
      <c r="F31">
        <v>83755</v>
      </c>
      <c r="G31">
        <v>646041.9</v>
      </c>
      <c r="H31">
        <v>452229.3</v>
      </c>
      <c r="I31">
        <v>732180.78</v>
      </c>
      <c r="J31">
        <v>473764.03</v>
      </c>
      <c r="K31">
        <v>2771885.7</v>
      </c>
      <c r="L31">
        <v>1940319.97</v>
      </c>
      <c r="M31">
        <v>3141470.46</v>
      </c>
      <c r="N31">
        <v>2032716.16</v>
      </c>
      <c r="O31">
        <v>733912.73</v>
      </c>
      <c r="P31">
        <v>513738.93</v>
      </c>
      <c r="Q31">
        <v>831767.81</v>
      </c>
      <c r="R31">
        <v>538202.68000000005</v>
      </c>
      <c r="S31" s="35">
        <f>SUM(Table2[[#This Row],[Afirudin]:[Fentaprine]])/16</f>
        <v>950972.77812500007</v>
      </c>
      <c r="T31">
        <v>407334</v>
      </c>
      <c r="U31">
        <f>(Table2[[#This Row],[Drug set 1]]-T30)/T30*100</f>
        <v>-24.753803097896864</v>
      </c>
      <c r="W31">
        <v>2304216.0099999998</v>
      </c>
      <c r="X31">
        <f>(Table2[[#This Row],[Drug set 2]]-W30)/W30*100</f>
        <v>-27.361759381923168</v>
      </c>
      <c r="Z31">
        <v>9886392.2899999991</v>
      </c>
      <c r="AA31">
        <f>(Table2[[#This Row],[Drug set 3]]-Z30)/Z30*100</f>
        <v>76.548129403393844</v>
      </c>
      <c r="AC31">
        <v>2617622.15</v>
      </c>
      <c r="AD31">
        <f>(Table2[[#This Row],[Drug set 4]]-AC30)/AC30*100</f>
        <v>-9.1316090035650159</v>
      </c>
      <c r="AF31">
        <f t="shared" si="0"/>
        <v>15215564.450000001</v>
      </c>
      <c r="AH31">
        <v>0</v>
      </c>
      <c r="AI31">
        <v>1</v>
      </c>
      <c r="AJ31">
        <v>0</v>
      </c>
      <c r="AK31">
        <v>1</v>
      </c>
      <c r="AL31">
        <v>0</v>
      </c>
      <c r="AM31">
        <v>0</v>
      </c>
      <c r="AN31">
        <v>0</v>
      </c>
      <c r="AO31">
        <v>1</v>
      </c>
      <c r="AP31">
        <v>0</v>
      </c>
      <c r="AQ31">
        <v>0</v>
      </c>
      <c r="AR31">
        <v>0</v>
      </c>
      <c r="AS31">
        <f>SUM(Table2[[#This Row],[promo_1]:[promo_11]])</f>
        <v>3</v>
      </c>
      <c r="AT31">
        <v>1</v>
      </c>
    </row>
    <row r="32" spans="1:46" x14ac:dyDescent="0.25">
      <c r="A32">
        <v>2013</v>
      </c>
      <c r="B32" t="s">
        <v>36</v>
      </c>
      <c r="C32">
        <v>151450</v>
      </c>
      <c r="D32">
        <v>99023</v>
      </c>
      <c r="E32">
        <v>174751</v>
      </c>
      <c r="F32">
        <v>104852</v>
      </c>
      <c r="G32">
        <v>1070103.29</v>
      </c>
      <c r="H32">
        <v>699682.93</v>
      </c>
      <c r="I32">
        <v>1234734.5900000001</v>
      </c>
      <c r="J32">
        <v>740840.78</v>
      </c>
      <c r="K32">
        <v>1475933.46</v>
      </c>
      <c r="L32">
        <v>965033.37</v>
      </c>
      <c r="M32">
        <v>1703000.1</v>
      </c>
      <c r="N32">
        <v>1021800.06</v>
      </c>
      <c r="O32">
        <v>770021.2</v>
      </c>
      <c r="P32">
        <v>503475.37</v>
      </c>
      <c r="Q32">
        <v>888486.01</v>
      </c>
      <c r="R32">
        <v>533091.6</v>
      </c>
      <c r="S32" s="35">
        <f>SUM(Table2[[#This Row],[Afirudin]:[Fentaprine]])/16</f>
        <v>758517.42249999999</v>
      </c>
      <c r="T32">
        <v>530076</v>
      </c>
      <c r="U32">
        <f>(Table2[[#This Row],[Drug set 1]]-T31)/T31*100</f>
        <v>30.133011238934142</v>
      </c>
      <c r="W32">
        <v>3745361.5900000008</v>
      </c>
      <c r="X32">
        <f>(Table2[[#This Row],[Drug set 2]]-W31)/W31*100</f>
        <v>62.543857596059368</v>
      </c>
      <c r="Z32">
        <v>5165766.99</v>
      </c>
      <c r="AA32">
        <f>(Table2[[#This Row],[Drug set 3]]-Z31)/Z31*100</f>
        <v>-47.748715219148956</v>
      </c>
      <c r="AC32">
        <v>2695074.18</v>
      </c>
      <c r="AD32">
        <f>(Table2[[#This Row],[Drug set 4]]-AC31)/AC31*100</f>
        <v>2.9588697513122839</v>
      </c>
      <c r="AF32">
        <f t="shared" si="0"/>
        <v>12136278.76</v>
      </c>
      <c r="AH32">
        <v>0</v>
      </c>
      <c r="AI32">
        <v>1</v>
      </c>
      <c r="AJ32">
        <v>0</v>
      </c>
      <c r="AK32">
        <v>0</v>
      </c>
      <c r="AL32">
        <v>0</v>
      </c>
      <c r="AM32">
        <v>0</v>
      </c>
      <c r="AN32">
        <v>0</v>
      </c>
      <c r="AO32">
        <v>0</v>
      </c>
      <c r="AP32">
        <v>0</v>
      </c>
      <c r="AQ32">
        <v>0</v>
      </c>
      <c r="AR32">
        <v>0</v>
      </c>
      <c r="AS32">
        <f>SUM(Table2[[#This Row],[promo_1]:[promo_11]])</f>
        <v>1</v>
      </c>
      <c r="AT32">
        <v>1</v>
      </c>
    </row>
    <row r="33" spans="1:46" x14ac:dyDescent="0.25">
      <c r="A33">
        <v>2013</v>
      </c>
      <c r="B33" t="s">
        <v>37</v>
      </c>
      <c r="C33">
        <v>111454</v>
      </c>
      <c r="D33">
        <v>97522</v>
      </c>
      <c r="E33">
        <v>208974</v>
      </c>
      <c r="F33">
        <v>83590</v>
      </c>
      <c r="G33">
        <v>812678.18</v>
      </c>
      <c r="H33">
        <v>711093.38</v>
      </c>
      <c r="I33">
        <v>1523771.56</v>
      </c>
      <c r="J33">
        <v>609508.64</v>
      </c>
      <c r="K33">
        <v>1395014.63</v>
      </c>
      <c r="L33">
        <v>1220637.8400000001</v>
      </c>
      <c r="M33">
        <v>2615652.46</v>
      </c>
      <c r="N33">
        <v>1046260.98</v>
      </c>
      <c r="O33">
        <v>601256.41</v>
      </c>
      <c r="P33">
        <v>526099.36</v>
      </c>
      <c r="Q33">
        <v>1127355.76</v>
      </c>
      <c r="R33">
        <v>450942.29</v>
      </c>
      <c r="S33" s="35">
        <f>SUM(Table2[[#This Row],[Afirudin]:[Fentaprine]])/16</f>
        <v>821363.21812500001</v>
      </c>
      <c r="T33">
        <v>501540</v>
      </c>
      <c r="U33">
        <f>(Table2[[#This Row],[Drug set 1]]-T32)/T32*100</f>
        <v>-5.3833789871641047</v>
      </c>
      <c r="W33">
        <v>3657051.7600000002</v>
      </c>
      <c r="X33">
        <f>(Table2[[#This Row],[Drug set 2]]-W32)/W32*100</f>
        <v>-2.3578452407848962</v>
      </c>
      <c r="Z33">
        <v>6277565.9100000001</v>
      </c>
      <c r="AA33">
        <f>(Table2[[#This Row],[Drug set 3]]-Z32)/Z32*100</f>
        <v>21.522436496888915</v>
      </c>
      <c r="AC33">
        <v>2705653.8200000003</v>
      </c>
      <c r="AD33">
        <f>(Table2[[#This Row],[Drug set 4]]-AC32)/AC32*100</f>
        <v>0.3925546865652555</v>
      </c>
      <c r="AF33">
        <f t="shared" si="0"/>
        <v>13141811.49</v>
      </c>
      <c r="AH33">
        <v>0</v>
      </c>
      <c r="AI33">
        <v>1</v>
      </c>
      <c r="AJ33">
        <v>0</v>
      </c>
      <c r="AK33">
        <v>0</v>
      </c>
      <c r="AL33">
        <v>1</v>
      </c>
      <c r="AM33">
        <v>0</v>
      </c>
      <c r="AN33">
        <v>0</v>
      </c>
      <c r="AO33">
        <v>0</v>
      </c>
      <c r="AP33">
        <v>0</v>
      </c>
      <c r="AQ33">
        <v>0</v>
      </c>
      <c r="AR33">
        <v>0</v>
      </c>
      <c r="AS33">
        <f>SUM(Table2[[#This Row],[promo_1]:[promo_11]])</f>
        <v>2</v>
      </c>
      <c r="AT33">
        <v>1</v>
      </c>
    </row>
    <row r="34" spans="1:46" x14ac:dyDescent="0.25">
      <c r="A34">
        <v>2013</v>
      </c>
      <c r="B34" t="s">
        <v>38</v>
      </c>
      <c r="C34">
        <v>239622</v>
      </c>
      <c r="D34">
        <v>162943</v>
      </c>
      <c r="E34">
        <v>402566</v>
      </c>
      <c r="F34">
        <v>191697</v>
      </c>
      <c r="G34">
        <v>640723.04</v>
      </c>
      <c r="H34">
        <v>435691.66</v>
      </c>
      <c r="I34">
        <v>1076414.71</v>
      </c>
      <c r="J34">
        <v>512578.41</v>
      </c>
      <c r="K34">
        <v>1077784.47</v>
      </c>
      <c r="L34">
        <v>732893.45</v>
      </c>
      <c r="M34">
        <v>1810677.94</v>
      </c>
      <c r="N34">
        <v>862227.57</v>
      </c>
      <c r="O34">
        <v>979937.56</v>
      </c>
      <c r="P34">
        <v>666357.55000000005</v>
      </c>
      <c r="Q34">
        <v>1646295.12</v>
      </c>
      <c r="R34">
        <v>783950.03</v>
      </c>
      <c r="S34" s="35">
        <f>SUM(Table2[[#This Row],[Afirudin]:[Fentaprine]])/16</f>
        <v>763897.46937499999</v>
      </c>
      <c r="T34">
        <v>996828</v>
      </c>
      <c r="U34">
        <f>(Table2[[#This Row],[Drug set 1]]-T33)/T33*100</f>
        <v>98.753439406627592</v>
      </c>
      <c r="W34">
        <v>2665407.8200000003</v>
      </c>
      <c r="X34">
        <f>(Table2[[#This Row],[Drug set 2]]-W33)/W33*100</f>
        <v>-27.115939425478626</v>
      </c>
      <c r="Z34">
        <v>4483583.43</v>
      </c>
      <c r="AA34">
        <f>(Table2[[#This Row],[Drug set 3]]-Z33)/Z33*100</f>
        <v>-28.577676534502533</v>
      </c>
      <c r="AC34">
        <v>4076540.2600000007</v>
      </c>
      <c r="AD34">
        <f>(Table2[[#This Row],[Drug set 4]]-AC33)/AC33*100</f>
        <v>50.667473786428459</v>
      </c>
      <c r="AF34">
        <f t="shared" ref="AF34:AF65" si="1">SUM(C34:R34)</f>
        <v>12222359.51</v>
      </c>
      <c r="AH34">
        <v>0</v>
      </c>
      <c r="AI34">
        <v>0</v>
      </c>
      <c r="AJ34">
        <v>0</v>
      </c>
      <c r="AK34">
        <v>0</v>
      </c>
      <c r="AL34">
        <v>0</v>
      </c>
      <c r="AM34">
        <v>0</v>
      </c>
      <c r="AN34">
        <v>0</v>
      </c>
      <c r="AO34">
        <v>0</v>
      </c>
      <c r="AP34">
        <v>1</v>
      </c>
      <c r="AQ34">
        <v>1</v>
      </c>
      <c r="AR34">
        <v>0</v>
      </c>
      <c r="AS34">
        <f>SUM(Table2[[#This Row],[promo_1]:[promo_11]])</f>
        <v>2</v>
      </c>
      <c r="AT34">
        <v>1</v>
      </c>
    </row>
    <row r="35" spans="1:46" x14ac:dyDescent="0.25">
      <c r="A35">
        <v>2013</v>
      </c>
      <c r="B35" t="s">
        <v>39</v>
      </c>
      <c r="C35">
        <v>100742</v>
      </c>
      <c r="D35">
        <v>80589</v>
      </c>
      <c r="E35">
        <v>191402</v>
      </c>
      <c r="F35">
        <v>85628</v>
      </c>
      <c r="G35">
        <v>797543.01</v>
      </c>
      <c r="H35">
        <v>638034.39</v>
      </c>
      <c r="I35">
        <v>1515331.69</v>
      </c>
      <c r="J35">
        <v>677911.57</v>
      </c>
      <c r="K35">
        <v>798857.39</v>
      </c>
      <c r="L35">
        <v>639085.91</v>
      </c>
      <c r="M35">
        <v>1517829.06</v>
      </c>
      <c r="N35">
        <v>679028.81</v>
      </c>
      <c r="O35">
        <v>588597.4</v>
      </c>
      <c r="P35">
        <v>470877.93</v>
      </c>
      <c r="Q35">
        <v>1118335.06</v>
      </c>
      <c r="R35">
        <v>500307.8</v>
      </c>
      <c r="S35" s="35">
        <f>SUM(Table2[[#This Row],[Afirudin]:[Fentaprine]])/16</f>
        <v>650006.31375000009</v>
      </c>
      <c r="T35">
        <v>458361</v>
      </c>
      <c r="U35">
        <f>(Table2[[#This Row],[Drug set 1]]-T34)/T34*100</f>
        <v>-54.018045239499692</v>
      </c>
      <c r="W35">
        <v>3628820.6599999997</v>
      </c>
      <c r="X35">
        <f>(Table2[[#This Row],[Drug set 2]]-W34)/W34*100</f>
        <v>36.145044400747622</v>
      </c>
      <c r="Z35">
        <v>3634801.1700000004</v>
      </c>
      <c r="AA35">
        <f>(Table2[[#This Row],[Drug set 3]]-Z34)/Z34*100</f>
        <v>-18.930890285674899</v>
      </c>
      <c r="AC35">
        <v>2678118.19</v>
      </c>
      <c r="AD35">
        <f>(Table2[[#This Row],[Drug set 4]]-AC34)/AC34*100</f>
        <v>-34.304139805061084</v>
      </c>
      <c r="AF35">
        <f t="shared" si="1"/>
        <v>10400101.020000001</v>
      </c>
      <c r="AH35">
        <v>0</v>
      </c>
      <c r="AI35">
        <v>0</v>
      </c>
      <c r="AJ35">
        <v>0</v>
      </c>
      <c r="AK35">
        <v>0</v>
      </c>
      <c r="AL35">
        <v>0</v>
      </c>
      <c r="AM35">
        <v>0</v>
      </c>
      <c r="AN35">
        <v>0</v>
      </c>
      <c r="AO35">
        <v>1</v>
      </c>
      <c r="AP35">
        <v>0</v>
      </c>
      <c r="AQ35">
        <v>0</v>
      </c>
      <c r="AR35">
        <v>0</v>
      </c>
      <c r="AS35">
        <f>SUM(Table2[[#This Row],[promo_1]:[promo_11]])</f>
        <v>1</v>
      </c>
      <c r="AT35">
        <v>1</v>
      </c>
    </row>
    <row r="36" spans="1:46" x14ac:dyDescent="0.25">
      <c r="A36">
        <v>2013</v>
      </c>
      <c r="B36" t="s">
        <v>40</v>
      </c>
      <c r="C36">
        <v>252856</v>
      </c>
      <c r="D36">
        <v>168570</v>
      </c>
      <c r="E36">
        <v>303425</v>
      </c>
      <c r="F36">
        <v>210713</v>
      </c>
      <c r="G36">
        <v>728489.3</v>
      </c>
      <c r="H36">
        <v>485659.54</v>
      </c>
      <c r="I36">
        <v>874187.22</v>
      </c>
      <c r="J36">
        <v>607074.43000000005</v>
      </c>
      <c r="K36">
        <v>1587477.01</v>
      </c>
      <c r="L36">
        <v>1058317.99</v>
      </c>
      <c r="M36">
        <v>1904972.4</v>
      </c>
      <c r="N36">
        <v>1322897.5</v>
      </c>
      <c r="O36">
        <v>1018202.08</v>
      </c>
      <c r="P36">
        <v>678801.34</v>
      </c>
      <c r="Q36">
        <v>1221842.47</v>
      </c>
      <c r="R36">
        <v>848501.74</v>
      </c>
      <c r="S36" s="35">
        <f>SUM(Table2[[#This Row],[Afirudin]:[Fentaprine]])/16</f>
        <v>829499.18875000009</v>
      </c>
      <c r="T36">
        <v>935564</v>
      </c>
      <c r="U36">
        <f>(Table2[[#This Row],[Drug set 1]]-T35)/T35*100</f>
        <v>104.1107336793488</v>
      </c>
      <c r="W36">
        <v>2695410.49</v>
      </c>
      <c r="X36">
        <f>(Table2[[#This Row],[Drug set 2]]-W35)/W35*100</f>
        <v>-25.722135576686217</v>
      </c>
      <c r="Z36">
        <v>5873664.9000000004</v>
      </c>
      <c r="AA36">
        <f>(Table2[[#This Row],[Drug set 3]]-Z35)/Z35*100</f>
        <v>61.595218700779711</v>
      </c>
      <c r="AC36">
        <v>3767347.63</v>
      </c>
      <c r="AD36">
        <f>(Table2[[#This Row],[Drug set 4]]-AC35)/AC35*100</f>
        <v>40.671447737711681</v>
      </c>
      <c r="AF36">
        <f t="shared" si="1"/>
        <v>13271987.020000001</v>
      </c>
      <c r="AH36">
        <v>0</v>
      </c>
      <c r="AI36">
        <v>0</v>
      </c>
      <c r="AJ36">
        <v>0</v>
      </c>
      <c r="AK36">
        <v>0</v>
      </c>
      <c r="AL36">
        <v>0</v>
      </c>
      <c r="AM36">
        <v>0</v>
      </c>
      <c r="AN36">
        <v>0</v>
      </c>
      <c r="AO36">
        <v>0</v>
      </c>
      <c r="AP36">
        <v>0</v>
      </c>
      <c r="AQ36">
        <v>1</v>
      </c>
      <c r="AR36">
        <v>0</v>
      </c>
      <c r="AS36">
        <f>SUM(Table2[[#This Row],[promo_1]:[promo_11]])</f>
        <v>1</v>
      </c>
      <c r="AT36">
        <v>1</v>
      </c>
    </row>
    <row r="37" spans="1:46" x14ac:dyDescent="0.25">
      <c r="A37">
        <v>2013</v>
      </c>
      <c r="B37" t="s">
        <v>41</v>
      </c>
      <c r="C37">
        <v>117003</v>
      </c>
      <c r="D37">
        <v>104003</v>
      </c>
      <c r="E37">
        <v>177672</v>
      </c>
      <c r="F37">
        <v>86672</v>
      </c>
      <c r="G37">
        <v>1505280.25</v>
      </c>
      <c r="H37">
        <v>1338026.8899999999</v>
      </c>
      <c r="I37">
        <v>2285795.91</v>
      </c>
      <c r="J37">
        <v>1115022.3899999999</v>
      </c>
      <c r="K37">
        <v>1278429.5</v>
      </c>
      <c r="L37">
        <v>1136381.74</v>
      </c>
      <c r="M37">
        <v>1941318.82</v>
      </c>
      <c r="N37">
        <v>946984.78</v>
      </c>
      <c r="O37">
        <v>620721.09</v>
      </c>
      <c r="P37">
        <v>551752.06999999995</v>
      </c>
      <c r="Q37">
        <v>942576.48</v>
      </c>
      <c r="R37">
        <v>459793.4</v>
      </c>
      <c r="S37" s="35">
        <f>SUM(Table2[[#This Row],[Afirudin]:[Fentaprine]])/16</f>
        <v>912964.58250000002</v>
      </c>
      <c r="T37">
        <v>485350</v>
      </c>
      <c r="U37">
        <f>(Table2[[#This Row],[Drug set 1]]-T36)/T36*100</f>
        <v>-48.122202222402741</v>
      </c>
      <c r="W37">
        <v>6244125.4399999995</v>
      </c>
      <c r="X37">
        <f>(Table2[[#This Row],[Drug set 2]]-W36)/W36*100</f>
        <v>131.65768120164878</v>
      </c>
      <c r="Z37">
        <v>5303114.8400000008</v>
      </c>
      <c r="AA37">
        <f>(Table2[[#This Row],[Drug set 3]]-Z36)/Z36*100</f>
        <v>-9.7136978311445645</v>
      </c>
      <c r="AC37">
        <v>2574843.0399999996</v>
      </c>
      <c r="AD37">
        <f>(Table2[[#This Row],[Drug set 4]]-AC36)/AC36*100</f>
        <v>-31.653691326595212</v>
      </c>
      <c r="AF37">
        <f t="shared" si="1"/>
        <v>14607433.32</v>
      </c>
      <c r="AH37">
        <v>0</v>
      </c>
      <c r="AI37">
        <v>0</v>
      </c>
      <c r="AJ37">
        <v>0</v>
      </c>
      <c r="AK37">
        <v>0</v>
      </c>
      <c r="AL37">
        <v>0</v>
      </c>
      <c r="AM37">
        <v>0</v>
      </c>
      <c r="AN37">
        <v>1</v>
      </c>
      <c r="AO37">
        <v>0</v>
      </c>
      <c r="AP37">
        <v>0</v>
      </c>
      <c r="AQ37">
        <v>0</v>
      </c>
      <c r="AR37">
        <v>0</v>
      </c>
      <c r="AS37">
        <f>SUM(Table2[[#This Row],[promo_1]:[promo_11]])</f>
        <v>1</v>
      </c>
      <c r="AT37">
        <v>1</v>
      </c>
    </row>
    <row r="38" spans="1:46" x14ac:dyDescent="0.25">
      <c r="A38">
        <v>2014</v>
      </c>
      <c r="B38" t="s">
        <v>30</v>
      </c>
      <c r="C38">
        <v>122050</v>
      </c>
      <c r="D38">
        <v>138696</v>
      </c>
      <c r="E38">
        <v>233007</v>
      </c>
      <c r="F38">
        <v>127600</v>
      </c>
      <c r="G38">
        <v>735838.19</v>
      </c>
      <c r="H38">
        <v>836179.74</v>
      </c>
      <c r="I38">
        <v>1404781.98</v>
      </c>
      <c r="J38">
        <v>769285.38</v>
      </c>
      <c r="K38">
        <v>1249202.7</v>
      </c>
      <c r="L38">
        <v>1419548.51</v>
      </c>
      <c r="M38">
        <v>2384841.5099999998</v>
      </c>
      <c r="N38">
        <v>1305984.6399999999</v>
      </c>
      <c r="O38">
        <v>557809.1</v>
      </c>
      <c r="P38">
        <v>633873.97</v>
      </c>
      <c r="Q38">
        <v>1064908.32</v>
      </c>
      <c r="R38">
        <v>583164.09</v>
      </c>
      <c r="S38" s="35">
        <f>SUM(Table2[[#This Row],[Afirudin]:[Fentaprine]])/16</f>
        <v>847923.19562500005</v>
      </c>
      <c r="T38">
        <v>621353</v>
      </c>
      <c r="U38">
        <f>(Table2[[#This Row],[Drug set 1]]-T37)/T37*100</f>
        <v>28.02163387246317</v>
      </c>
      <c r="V38">
        <f>SUM(T38:T49)</f>
        <v>6562741</v>
      </c>
      <c r="W38">
        <v>3746085.29</v>
      </c>
      <c r="X38">
        <f>(Table2[[#This Row],[Drug set 2]]-W37)/W37*100</f>
        <v>-40.006245454287345</v>
      </c>
      <c r="Y38">
        <f>SUM(W38:W49)</f>
        <v>43621126.649999999</v>
      </c>
      <c r="Z38">
        <v>6359577.3599999994</v>
      </c>
      <c r="AA38">
        <f>(Table2[[#This Row],[Drug set 3]]-Z37)/Z37*100</f>
        <v>19.921547088352295</v>
      </c>
      <c r="AB38">
        <f>SUM(Z38:Z49)</f>
        <v>68567982.709999993</v>
      </c>
      <c r="AC38">
        <v>2839755.4799999995</v>
      </c>
      <c r="AD38">
        <f>(Table2[[#This Row],[Drug set 4]]-AC37)/AC37*100</f>
        <v>10.288488885908945</v>
      </c>
      <c r="AE38">
        <f>SUM(AC38:AC49)</f>
        <v>38459537.619999997</v>
      </c>
      <c r="AF38">
        <f t="shared" si="1"/>
        <v>13566771.130000001</v>
      </c>
      <c r="AG38">
        <f>SUM(AF38:AF49)</f>
        <v>157211387.98000002</v>
      </c>
      <c r="AH38">
        <v>0</v>
      </c>
      <c r="AI38">
        <v>0</v>
      </c>
      <c r="AJ38">
        <v>0</v>
      </c>
      <c r="AK38">
        <v>0</v>
      </c>
      <c r="AL38">
        <v>0</v>
      </c>
      <c r="AM38">
        <v>1</v>
      </c>
      <c r="AN38">
        <v>0</v>
      </c>
      <c r="AO38">
        <v>1</v>
      </c>
      <c r="AP38">
        <v>0</v>
      </c>
      <c r="AQ38">
        <v>0</v>
      </c>
      <c r="AR38">
        <v>0</v>
      </c>
      <c r="AS38">
        <f>SUM(Table2[[#This Row],[promo_1]:[promo_11]])</f>
        <v>2</v>
      </c>
      <c r="AT38">
        <v>1</v>
      </c>
    </row>
    <row r="39" spans="1:46" x14ac:dyDescent="0.25">
      <c r="A39">
        <v>2014</v>
      </c>
      <c r="B39" t="s">
        <v>31</v>
      </c>
      <c r="C39">
        <v>115646</v>
      </c>
      <c r="D39">
        <v>80065</v>
      </c>
      <c r="E39">
        <v>195712</v>
      </c>
      <c r="F39">
        <v>75616</v>
      </c>
      <c r="G39">
        <v>746156</v>
      </c>
      <c r="H39">
        <v>516569.55</v>
      </c>
      <c r="I39">
        <v>1262725.56</v>
      </c>
      <c r="J39">
        <v>487871.24</v>
      </c>
      <c r="K39">
        <v>2162398.6800000002</v>
      </c>
      <c r="L39">
        <v>1497045.24</v>
      </c>
      <c r="M39">
        <v>3659443.91</v>
      </c>
      <c r="N39">
        <v>1413876.07</v>
      </c>
      <c r="O39">
        <v>794269.11</v>
      </c>
      <c r="P39">
        <v>549878.59</v>
      </c>
      <c r="Q39">
        <v>1344147.7</v>
      </c>
      <c r="R39">
        <v>519329.78</v>
      </c>
      <c r="S39" s="35">
        <f>SUM(Table2[[#This Row],[Afirudin]:[Fentaprine]])/16</f>
        <v>963796.90187499998</v>
      </c>
      <c r="T39">
        <v>467039</v>
      </c>
      <c r="U39">
        <f>(Table2[[#This Row],[Drug set 1]]-T38)/T38*100</f>
        <v>-24.835158114630492</v>
      </c>
      <c r="W39">
        <v>3013322.3500000006</v>
      </c>
      <c r="X39">
        <f>(Table2[[#This Row],[Drug set 2]]-W38)/W38*100</f>
        <v>-19.560764992619788</v>
      </c>
      <c r="Z39">
        <v>8732763.9000000004</v>
      </c>
      <c r="AA39">
        <f>(Table2[[#This Row],[Drug set 3]]-Z38)/Z38*100</f>
        <v>37.316733576144458</v>
      </c>
      <c r="AC39">
        <v>3207625.1799999997</v>
      </c>
      <c r="AD39">
        <f>(Table2[[#This Row],[Drug set 4]]-AC38)/AC38*100</f>
        <v>12.954273795432563</v>
      </c>
      <c r="AF39">
        <f t="shared" si="1"/>
        <v>15420750.43</v>
      </c>
      <c r="AH39">
        <v>0</v>
      </c>
      <c r="AI39">
        <v>1</v>
      </c>
      <c r="AJ39">
        <v>0</v>
      </c>
      <c r="AK39">
        <v>1</v>
      </c>
      <c r="AL39">
        <v>0</v>
      </c>
      <c r="AM39">
        <v>0</v>
      </c>
      <c r="AN39">
        <v>0</v>
      </c>
      <c r="AO39">
        <v>0</v>
      </c>
      <c r="AP39">
        <v>0</v>
      </c>
      <c r="AQ39">
        <v>0</v>
      </c>
      <c r="AR39">
        <v>0</v>
      </c>
      <c r="AS39">
        <f>SUM(Table2[[#This Row],[promo_1]:[promo_11]])</f>
        <v>2</v>
      </c>
      <c r="AT39">
        <v>1</v>
      </c>
    </row>
    <row r="40" spans="1:46" x14ac:dyDescent="0.25">
      <c r="A40">
        <v>2014</v>
      </c>
      <c r="B40" t="s">
        <v>32</v>
      </c>
      <c r="C40">
        <v>127408</v>
      </c>
      <c r="D40">
        <v>89660</v>
      </c>
      <c r="E40">
        <v>202906</v>
      </c>
      <c r="F40">
        <v>108534</v>
      </c>
      <c r="G40">
        <v>819899.83</v>
      </c>
      <c r="H40">
        <v>576966.56999999995</v>
      </c>
      <c r="I40">
        <v>1305766.3799999999</v>
      </c>
      <c r="J40">
        <v>698433.2</v>
      </c>
      <c r="K40">
        <v>1444102.58</v>
      </c>
      <c r="L40">
        <v>1016220.32</v>
      </c>
      <c r="M40">
        <v>2299867.0299999998</v>
      </c>
      <c r="N40">
        <v>1230161.43</v>
      </c>
      <c r="O40">
        <v>1002131.73</v>
      </c>
      <c r="P40">
        <v>705203.81</v>
      </c>
      <c r="Q40">
        <v>1595987.55</v>
      </c>
      <c r="R40">
        <v>853667.78</v>
      </c>
      <c r="S40" s="35">
        <f>SUM(Table2[[#This Row],[Afirudin]:[Fentaprine]])/16</f>
        <v>879807.26312500006</v>
      </c>
      <c r="T40">
        <v>528508</v>
      </c>
      <c r="U40">
        <f>(Table2[[#This Row],[Drug set 1]]-T39)/T39*100</f>
        <v>13.161427632381878</v>
      </c>
      <c r="W40">
        <v>3401065.9799999995</v>
      </c>
      <c r="X40">
        <f>(Table2[[#This Row],[Drug set 2]]-W39)/W39*100</f>
        <v>12.867645242136106</v>
      </c>
      <c r="Z40">
        <v>5990351.3599999994</v>
      </c>
      <c r="AA40">
        <f>(Table2[[#This Row],[Drug set 3]]-Z39)/Z39*100</f>
        <v>-31.403717899667488</v>
      </c>
      <c r="AC40">
        <v>4156990.87</v>
      </c>
      <c r="AD40">
        <f>(Table2[[#This Row],[Drug set 4]]-AC39)/AC39*100</f>
        <v>29.597151684661625</v>
      </c>
      <c r="AF40">
        <f t="shared" si="1"/>
        <v>14076916.210000001</v>
      </c>
      <c r="AH40">
        <v>0</v>
      </c>
      <c r="AI40">
        <v>0</v>
      </c>
      <c r="AJ40">
        <v>0</v>
      </c>
      <c r="AK40">
        <v>0</v>
      </c>
      <c r="AL40">
        <v>0</v>
      </c>
      <c r="AM40">
        <v>0</v>
      </c>
      <c r="AN40">
        <v>0</v>
      </c>
      <c r="AO40">
        <v>0</v>
      </c>
      <c r="AP40">
        <v>0</v>
      </c>
      <c r="AQ40">
        <v>0</v>
      </c>
      <c r="AR40">
        <v>0</v>
      </c>
      <c r="AS40">
        <f>SUM(Table2[[#This Row],[promo_1]:[promo_11]])</f>
        <v>0</v>
      </c>
      <c r="AT40">
        <v>0</v>
      </c>
    </row>
    <row r="41" spans="1:46" x14ac:dyDescent="0.25">
      <c r="A41">
        <v>2014</v>
      </c>
      <c r="B41" t="s">
        <v>33</v>
      </c>
      <c r="C41">
        <v>166004</v>
      </c>
      <c r="D41">
        <v>106717</v>
      </c>
      <c r="E41">
        <v>231220</v>
      </c>
      <c r="F41">
        <v>94861</v>
      </c>
      <c r="G41">
        <v>1457776.91</v>
      </c>
      <c r="H41">
        <v>937142.31</v>
      </c>
      <c r="I41">
        <v>2030474.98</v>
      </c>
      <c r="J41">
        <v>833015.37</v>
      </c>
      <c r="K41">
        <v>1474655.56</v>
      </c>
      <c r="L41">
        <v>947992.86</v>
      </c>
      <c r="M41">
        <v>2053984.52</v>
      </c>
      <c r="N41">
        <v>842660.33</v>
      </c>
      <c r="O41">
        <v>657796.69999999995</v>
      </c>
      <c r="P41">
        <v>422869.29</v>
      </c>
      <c r="Q41">
        <v>916216.85</v>
      </c>
      <c r="R41">
        <v>375883.84</v>
      </c>
      <c r="S41" s="35">
        <f>SUM(Table2[[#This Row],[Afirudin]:[Fentaprine]])/16</f>
        <v>846829.46999999986</v>
      </c>
      <c r="T41">
        <v>598802</v>
      </c>
      <c r="U41">
        <f>(Table2[[#This Row],[Drug set 1]]-T40)/T40*100</f>
        <v>13.300460920175286</v>
      </c>
      <c r="W41">
        <v>5258409.5699999994</v>
      </c>
      <c r="X41">
        <f>(Table2[[#This Row],[Drug set 2]]-W40)/W40*100</f>
        <v>54.610630929306467</v>
      </c>
      <c r="Z41">
        <v>5319293.2699999996</v>
      </c>
      <c r="AA41">
        <f>(Table2[[#This Row],[Drug set 3]]-Z40)/Z40*100</f>
        <v>-11.202316019072375</v>
      </c>
      <c r="AC41">
        <v>2372766.6799999997</v>
      </c>
      <c r="AD41">
        <f>(Table2[[#This Row],[Drug set 4]]-AC40)/AC40*100</f>
        <v>-42.921051447967223</v>
      </c>
      <c r="AF41">
        <f t="shared" si="1"/>
        <v>13549271.519999998</v>
      </c>
      <c r="AH41">
        <v>0</v>
      </c>
      <c r="AI41">
        <v>0</v>
      </c>
      <c r="AJ41">
        <v>0</v>
      </c>
      <c r="AK41">
        <v>0</v>
      </c>
      <c r="AL41">
        <v>0</v>
      </c>
      <c r="AM41">
        <v>0</v>
      </c>
      <c r="AN41">
        <v>1</v>
      </c>
      <c r="AO41">
        <v>0</v>
      </c>
      <c r="AP41">
        <v>0</v>
      </c>
      <c r="AQ41">
        <v>0</v>
      </c>
      <c r="AR41">
        <v>0</v>
      </c>
      <c r="AS41">
        <f>SUM(Table2[[#This Row],[promo_1]:[promo_11]])</f>
        <v>1</v>
      </c>
      <c r="AT41">
        <v>1</v>
      </c>
    </row>
    <row r="42" spans="1:46" x14ac:dyDescent="0.25">
      <c r="A42">
        <v>2014</v>
      </c>
      <c r="B42" t="s">
        <v>34</v>
      </c>
      <c r="C42">
        <v>131501</v>
      </c>
      <c r="D42">
        <v>125526</v>
      </c>
      <c r="E42">
        <v>257031</v>
      </c>
      <c r="F42">
        <v>101617</v>
      </c>
      <c r="G42">
        <v>832661.25</v>
      </c>
      <c r="H42">
        <v>794813.05</v>
      </c>
      <c r="I42">
        <v>1627474.29</v>
      </c>
      <c r="J42">
        <v>643420.09</v>
      </c>
      <c r="K42">
        <v>1319414.57</v>
      </c>
      <c r="L42">
        <v>1259441.2</v>
      </c>
      <c r="M42">
        <v>2578855.77</v>
      </c>
      <c r="N42">
        <v>1019547.63</v>
      </c>
      <c r="O42">
        <v>767924.56</v>
      </c>
      <c r="P42">
        <v>733018.85</v>
      </c>
      <c r="Q42">
        <v>1500943.39</v>
      </c>
      <c r="R42">
        <v>593396.23</v>
      </c>
      <c r="S42" s="35">
        <f>SUM(Table2[[#This Row],[Afirudin]:[Fentaprine]])/16</f>
        <v>892911.61750000017</v>
      </c>
      <c r="T42">
        <v>615675</v>
      </c>
      <c r="U42">
        <f>(Table2[[#This Row],[Drug set 1]]-T41)/T41*100</f>
        <v>2.8177928597432875</v>
      </c>
      <c r="W42">
        <v>3898368.6799999997</v>
      </c>
      <c r="X42">
        <f>(Table2[[#This Row],[Drug set 2]]-W41)/W41*100</f>
        <v>-25.864111037664944</v>
      </c>
      <c r="Z42">
        <v>6177259.1699999999</v>
      </c>
      <c r="AA42">
        <f>(Table2[[#This Row],[Drug set 3]]-Z41)/Z41*100</f>
        <v>16.129321254738798</v>
      </c>
      <c r="AC42">
        <v>3595283.03</v>
      </c>
      <c r="AD42">
        <f>(Table2[[#This Row],[Drug set 4]]-AC41)/AC41*100</f>
        <v>51.522821873071834</v>
      </c>
      <c r="AF42">
        <f t="shared" si="1"/>
        <v>14286585.880000003</v>
      </c>
      <c r="AH42">
        <v>0</v>
      </c>
      <c r="AI42">
        <v>0</v>
      </c>
      <c r="AJ42">
        <v>0</v>
      </c>
      <c r="AK42">
        <v>0</v>
      </c>
      <c r="AL42">
        <v>0</v>
      </c>
      <c r="AM42">
        <v>0</v>
      </c>
      <c r="AN42">
        <v>0</v>
      </c>
      <c r="AO42">
        <v>0</v>
      </c>
      <c r="AP42">
        <v>1</v>
      </c>
      <c r="AQ42">
        <v>0</v>
      </c>
      <c r="AR42">
        <v>0</v>
      </c>
      <c r="AS42">
        <f>SUM(Table2[[#This Row],[promo_1]:[promo_11]])</f>
        <v>1</v>
      </c>
      <c r="AT42">
        <v>1</v>
      </c>
    </row>
    <row r="43" spans="1:46" x14ac:dyDescent="0.25">
      <c r="A43">
        <v>2014</v>
      </c>
      <c r="B43" t="s">
        <v>35</v>
      </c>
      <c r="C43">
        <v>150100</v>
      </c>
      <c r="D43">
        <v>157244</v>
      </c>
      <c r="E43">
        <v>321639</v>
      </c>
      <c r="F43">
        <v>157244</v>
      </c>
      <c r="G43">
        <v>521468.3</v>
      </c>
      <c r="H43">
        <v>546300.1</v>
      </c>
      <c r="I43">
        <v>1117432.06</v>
      </c>
      <c r="J43">
        <v>546300.1</v>
      </c>
      <c r="K43">
        <v>920350.18</v>
      </c>
      <c r="L43">
        <v>964176.37</v>
      </c>
      <c r="M43">
        <v>1972178.94</v>
      </c>
      <c r="N43">
        <v>964176.37</v>
      </c>
      <c r="O43">
        <v>841925.03</v>
      </c>
      <c r="P43">
        <v>882016.68</v>
      </c>
      <c r="Q43">
        <v>1804125.04</v>
      </c>
      <c r="R43">
        <v>882016.68</v>
      </c>
      <c r="S43" s="35">
        <f>SUM(Table2[[#This Row],[Afirudin]:[Fentaprine]])/16</f>
        <v>796793.30312500009</v>
      </c>
      <c r="T43">
        <v>786227</v>
      </c>
      <c r="U43">
        <f>(Table2[[#This Row],[Drug set 1]]-T42)/T42*100</f>
        <v>27.701628294148701</v>
      </c>
      <c r="W43">
        <v>2731500.56</v>
      </c>
      <c r="X43">
        <f>(Table2[[#This Row],[Drug set 2]]-W42)/W42*100</f>
        <v>-29.932215646674027</v>
      </c>
      <c r="Z43">
        <v>4820881.8600000003</v>
      </c>
      <c r="AA43">
        <f>(Table2[[#This Row],[Drug set 3]]-Z42)/Z42*100</f>
        <v>-21.957591104276101</v>
      </c>
      <c r="AC43">
        <v>4410083.43</v>
      </c>
      <c r="AD43">
        <f>(Table2[[#This Row],[Drug set 4]]-AC42)/AC42*100</f>
        <v>22.663039132137534</v>
      </c>
      <c r="AF43">
        <f t="shared" si="1"/>
        <v>12748692.850000001</v>
      </c>
      <c r="AH43">
        <v>0</v>
      </c>
      <c r="AI43">
        <v>0</v>
      </c>
      <c r="AJ43">
        <v>0</v>
      </c>
      <c r="AK43">
        <v>0</v>
      </c>
      <c r="AL43">
        <v>0</v>
      </c>
      <c r="AM43">
        <v>0</v>
      </c>
      <c r="AN43">
        <v>0</v>
      </c>
      <c r="AO43">
        <v>1</v>
      </c>
      <c r="AP43">
        <v>0</v>
      </c>
      <c r="AQ43">
        <v>1</v>
      </c>
      <c r="AR43">
        <v>0</v>
      </c>
      <c r="AS43">
        <f>SUM(Table2[[#This Row],[promo_1]:[promo_11]])</f>
        <v>2</v>
      </c>
      <c r="AT43">
        <v>1</v>
      </c>
    </row>
    <row r="44" spans="1:46" x14ac:dyDescent="0.25">
      <c r="A44">
        <v>2014</v>
      </c>
      <c r="B44" t="s">
        <v>36</v>
      </c>
      <c r="C44">
        <v>120310</v>
      </c>
      <c r="D44">
        <v>98433</v>
      </c>
      <c r="E44">
        <v>246079</v>
      </c>
      <c r="F44">
        <v>125777</v>
      </c>
      <c r="G44">
        <v>584726.35</v>
      </c>
      <c r="H44">
        <v>478412.48</v>
      </c>
      <c r="I44">
        <v>1196031.1399999999</v>
      </c>
      <c r="J44">
        <v>611304.79</v>
      </c>
      <c r="K44">
        <v>892716.23</v>
      </c>
      <c r="L44">
        <v>730404.19</v>
      </c>
      <c r="M44">
        <v>1826010.47</v>
      </c>
      <c r="N44">
        <v>933294.24</v>
      </c>
      <c r="O44">
        <v>477881.38</v>
      </c>
      <c r="P44">
        <v>390993.83</v>
      </c>
      <c r="Q44">
        <v>977484.62</v>
      </c>
      <c r="R44">
        <v>499603.23</v>
      </c>
      <c r="S44" s="35">
        <f>SUM(Table2[[#This Row],[Afirudin]:[Fentaprine]])/16</f>
        <v>636841.37187499995</v>
      </c>
      <c r="T44">
        <v>590599</v>
      </c>
      <c r="U44">
        <f>(Table2[[#This Row],[Drug set 1]]-T43)/T43*100</f>
        <v>-24.881872538083787</v>
      </c>
      <c r="W44">
        <v>2870474.76</v>
      </c>
      <c r="X44">
        <f>(Table2[[#This Row],[Drug set 2]]-W43)/W43*100</f>
        <v>5.0878334800707385</v>
      </c>
      <c r="Z44">
        <v>4382425.13</v>
      </c>
      <c r="AA44">
        <f>(Table2[[#This Row],[Drug set 3]]-Z43)/Z43*100</f>
        <v>-9.0949486573811296</v>
      </c>
      <c r="AC44">
        <v>2345963.06</v>
      </c>
      <c r="AD44">
        <f>(Table2[[#This Row],[Drug set 4]]-AC43)/AC43*100</f>
        <v>-46.804565100937332</v>
      </c>
      <c r="AF44">
        <f t="shared" si="1"/>
        <v>10189461.949999999</v>
      </c>
      <c r="AH44">
        <v>0</v>
      </c>
      <c r="AI44">
        <v>0</v>
      </c>
      <c r="AJ44">
        <v>0</v>
      </c>
      <c r="AK44">
        <v>0</v>
      </c>
      <c r="AL44">
        <v>0</v>
      </c>
      <c r="AM44">
        <v>0</v>
      </c>
      <c r="AN44">
        <v>0</v>
      </c>
      <c r="AO44">
        <v>0</v>
      </c>
      <c r="AP44">
        <v>0</v>
      </c>
      <c r="AQ44">
        <v>0</v>
      </c>
      <c r="AR44">
        <v>0</v>
      </c>
      <c r="AS44">
        <f>SUM(Table2[[#This Row],[promo_1]:[promo_11]])</f>
        <v>0</v>
      </c>
      <c r="AT44">
        <v>0</v>
      </c>
    </row>
    <row r="45" spans="1:46" x14ac:dyDescent="0.25">
      <c r="A45">
        <v>2014</v>
      </c>
      <c r="B45" t="s">
        <v>37</v>
      </c>
      <c r="C45">
        <v>116882</v>
      </c>
      <c r="D45">
        <v>74807</v>
      </c>
      <c r="E45">
        <v>140262</v>
      </c>
      <c r="F45">
        <v>93507</v>
      </c>
      <c r="G45">
        <v>832208.01</v>
      </c>
      <c r="H45">
        <v>532613.11</v>
      </c>
      <c r="I45">
        <v>998649.6</v>
      </c>
      <c r="J45">
        <v>665766.39</v>
      </c>
      <c r="K45">
        <v>1151826.22</v>
      </c>
      <c r="L45">
        <v>737168.8</v>
      </c>
      <c r="M45">
        <v>1382191.5</v>
      </c>
      <c r="N45">
        <v>921460.99</v>
      </c>
      <c r="O45">
        <v>592372.25</v>
      </c>
      <c r="P45">
        <v>379118.24</v>
      </c>
      <c r="Q45">
        <v>710846.71</v>
      </c>
      <c r="R45">
        <v>473897.78</v>
      </c>
      <c r="S45" s="35">
        <f>SUM(Table2[[#This Row],[Afirudin]:[Fentaprine]])/16</f>
        <v>612723.6</v>
      </c>
      <c r="T45">
        <v>425458</v>
      </c>
      <c r="U45">
        <f>(Table2[[#This Row],[Drug set 1]]-T44)/T44*100</f>
        <v>-27.961611855082719</v>
      </c>
      <c r="W45">
        <v>3029237.1100000003</v>
      </c>
      <c r="X45">
        <f>(Table2[[#This Row],[Drug set 2]]-W44)/W44*100</f>
        <v>5.5308742725193154</v>
      </c>
      <c r="Z45">
        <v>4192647.51</v>
      </c>
      <c r="AA45">
        <f>(Table2[[#This Row],[Drug set 3]]-Z44)/Z44*100</f>
        <v>-4.3304246934162709</v>
      </c>
      <c r="AC45">
        <v>2156234.98</v>
      </c>
      <c r="AD45">
        <f>(Table2[[#This Row],[Drug set 4]]-AC44)/AC44*100</f>
        <v>-8.0874282820122527</v>
      </c>
      <c r="AF45">
        <f t="shared" si="1"/>
        <v>9803577.5999999996</v>
      </c>
      <c r="AH45">
        <v>0</v>
      </c>
      <c r="AI45">
        <v>0</v>
      </c>
      <c r="AJ45">
        <v>0</v>
      </c>
      <c r="AK45">
        <v>0</v>
      </c>
      <c r="AL45">
        <v>0</v>
      </c>
      <c r="AM45">
        <v>0</v>
      </c>
      <c r="AN45">
        <v>0</v>
      </c>
      <c r="AO45">
        <v>0</v>
      </c>
      <c r="AP45">
        <v>0</v>
      </c>
      <c r="AQ45">
        <v>0</v>
      </c>
      <c r="AR45">
        <v>0</v>
      </c>
      <c r="AS45">
        <f>SUM(Table2[[#This Row],[promo_1]:[promo_11]])</f>
        <v>0</v>
      </c>
      <c r="AT45">
        <v>0</v>
      </c>
    </row>
    <row r="46" spans="1:46" x14ac:dyDescent="0.25">
      <c r="A46">
        <v>2014</v>
      </c>
      <c r="B46" t="s">
        <v>38</v>
      </c>
      <c r="C46">
        <v>118720</v>
      </c>
      <c r="D46">
        <v>123669</v>
      </c>
      <c r="E46">
        <v>212718</v>
      </c>
      <c r="F46">
        <v>89040</v>
      </c>
      <c r="G46">
        <v>557160.66</v>
      </c>
      <c r="H46">
        <v>580375.65</v>
      </c>
      <c r="I46">
        <v>998246.18</v>
      </c>
      <c r="J46">
        <v>417870.53</v>
      </c>
      <c r="K46">
        <v>970530.28</v>
      </c>
      <c r="L46">
        <v>1010969.04</v>
      </c>
      <c r="M46">
        <v>1738866.78</v>
      </c>
      <c r="N46">
        <v>727897.73</v>
      </c>
      <c r="O46">
        <v>559504.44999999995</v>
      </c>
      <c r="P46">
        <v>582817.11</v>
      </c>
      <c r="Q46">
        <v>1002445.5</v>
      </c>
      <c r="R46">
        <v>419628.34</v>
      </c>
      <c r="S46" s="35">
        <f>SUM(Table2[[#This Row],[Afirudin]:[Fentaprine]])/16</f>
        <v>631903.70312500012</v>
      </c>
      <c r="T46">
        <v>544147</v>
      </c>
      <c r="U46">
        <f>(Table2[[#This Row],[Drug set 1]]-T45)/T45*100</f>
        <v>27.896760667327914</v>
      </c>
      <c r="W46">
        <v>2553653.0200000005</v>
      </c>
      <c r="X46">
        <f>(Table2[[#This Row],[Drug set 2]]-W45)/W45*100</f>
        <v>-15.699797431835893</v>
      </c>
      <c r="Z46">
        <v>4448263.83</v>
      </c>
      <c r="AA46">
        <f>(Table2[[#This Row],[Drug set 3]]-Z45)/Z45*100</f>
        <v>6.0967758293613459</v>
      </c>
      <c r="AC46">
        <v>2564395.4</v>
      </c>
      <c r="AD46">
        <f>(Table2[[#This Row],[Drug set 4]]-AC45)/AC45*100</f>
        <v>18.929310756288722</v>
      </c>
      <c r="AF46">
        <f t="shared" si="1"/>
        <v>10110459.250000002</v>
      </c>
      <c r="AH46">
        <v>0</v>
      </c>
      <c r="AI46">
        <v>0</v>
      </c>
      <c r="AJ46">
        <v>0</v>
      </c>
      <c r="AK46">
        <v>0</v>
      </c>
      <c r="AL46">
        <v>0</v>
      </c>
      <c r="AM46">
        <v>0</v>
      </c>
      <c r="AN46">
        <v>0</v>
      </c>
      <c r="AO46">
        <v>0</v>
      </c>
      <c r="AP46">
        <v>0</v>
      </c>
      <c r="AQ46">
        <v>0</v>
      </c>
      <c r="AR46">
        <v>0</v>
      </c>
      <c r="AS46">
        <f>SUM(Table2[[#This Row],[promo_1]:[promo_11]])</f>
        <v>0</v>
      </c>
      <c r="AT46">
        <v>0</v>
      </c>
    </row>
    <row r="47" spans="1:46" x14ac:dyDescent="0.25">
      <c r="A47">
        <v>2014</v>
      </c>
      <c r="B47" t="s">
        <v>39</v>
      </c>
      <c r="C47">
        <v>97107</v>
      </c>
      <c r="D47">
        <v>63622</v>
      </c>
      <c r="E47">
        <v>120545</v>
      </c>
      <c r="F47">
        <v>60273</v>
      </c>
      <c r="G47">
        <v>821451.12</v>
      </c>
      <c r="H47">
        <v>538192.11</v>
      </c>
      <c r="I47">
        <v>1019732.37</v>
      </c>
      <c r="J47">
        <v>509866.23</v>
      </c>
      <c r="K47">
        <v>1629519.28</v>
      </c>
      <c r="L47">
        <v>1067616.07</v>
      </c>
      <c r="M47">
        <v>2022851.53</v>
      </c>
      <c r="N47">
        <v>1011425.76</v>
      </c>
      <c r="O47">
        <v>1046458.04</v>
      </c>
      <c r="P47">
        <v>685610.45</v>
      </c>
      <c r="Q47">
        <v>1299051.3500000001</v>
      </c>
      <c r="R47">
        <v>649525.68999999994</v>
      </c>
      <c r="S47" s="35">
        <f>SUM(Table2[[#This Row],[Afirudin]:[Fentaprine]])/16</f>
        <v>790177.9375</v>
      </c>
      <c r="T47">
        <v>341547</v>
      </c>
      <c r="U47">
        <f>(Table2[[#This Row],[Drug set 1]]-T46)/T46*100</f>
        <v>-37.23258604752025</v>
      </c>
      <c r="W47">
        <v>2889241.83</v>
      </c>
      <c r="X47">
        <f>(Table2[[#This Row],[Drug set 2]]-W46)/W46*100</f>
        <v>13.141519516226191</v>
      </c>
      <c r="Z47">
        <v>5731412.6399999997</v>
      </c>
      <c r="AA47">
        <f>(Table2[[#This Row],[Drug set 3]]-Z46)/Z46*100</f>
        <v>28.846059025235459</v>
      </c>
      <c r="AC47">
        <v>3680645.53</v>
      </c>
      <c r="AD47">
        <f>(Table2[[#This Row],[Drug set 4]]-AC46)/AC46*100</f>
        <v>43.528783821714853</v>
      </c>
      <c r="AF47">
        <f t="shared" si="1"/>
        <v>12642847</v>
      </c>
      <c r="AH47">
        <v>0</v>
      </c>
      <c r="AI47">
        <v>1</v>
      </c>
      <c r="AJ47">
        <v>0</v>
      </c>
      <c r="AK47">
        <v>0</v>
      </c>
      <c r="AL47">
        <v>0</v>
      </c>
      <c r="AM47">
        <v>0</v>
      </c>
      <c r="AN47">
        <v>0</v>
      </c>
      <c r="AO47">
        <v>0</v>
      </c>
      <c r="AP47">
        <v>0</v>
      </c>
      <c r="AQ47">
        <v>0</v>
      </c>
      <c r="AR47">
        <v>0</v>
      </c>
      <c r="AS47">
        <f>SUM(Table2[[#This Row],[promo_1]:[promo_11]])</f>
        <v>1</v>
      </c>
      <c r="AT47">
        <v>1</v>
      </c>
    </row>
    <row r="48" spans="1:46" x14ac:dyDescent="0.25">
      <c r="A48">
        <v>2014</v>
      </c>
      <c r="B48" t="s">
        <v>40</v>
      </c>
      <c r="C48">
        <v>146691</v>
      </c>
      <c r="D48">
        <v>129763</v>
      </c>
      <c r="E48">
        <v>191827</v>
      </c>
      <c r="F48">
        <v>95914</v>
      </c>
      <c r="G48">
        <v>1412973.15</v>
      </c>
      <c r="H48">
        <v>1249937.82</v>
      </c>
      <c r="I48">
        <v>1847734.19</v>
      </c>
      <c r="J48">
        <v>923867.06</v>
      </c>
      <c r="K48">
        <v>2008544.07</v>
      </c>
      <c r="L48">
        <v>1776788.97</v>
      </c>
      <c r="M48">
        <v>2626557.66</v>
      </c>
      <c r="N48">
        <v>1313278.81</v>
      </c>
      <c r="O48">
        <v>795687.45</v>
      </c>
      <c r="P48">
        <v>703877.36</v>
      </c>
      <c r="Q48">
        <v>1040514.38</v>
      </c>
      <c r="R48">
        <v>520257.18</v>
      </c>
      <c r="S48" s="35">
        <f>SUM(Table2[[#This Row],[Afirudin]:[Fentaprine]])/16</f>
        <v>1049013.3187500001</v>
      </c>
      <c r="T48">
        <v>564195</v>
      </c>
      <c r="U48">
        <f>(Table2[[#This Row],[Drug set 1]]-T47)/T47*100</f>
        <v>65.188100027229041</v>
      </c>
      <c r="W48">
        <v>5434512.2200000007</v>
      </c>
      <c r="X48">
        <f>(Table2[[#This Row],[Drug set 2]]-W47)/W47*100</f>
        <v>88.09475079488243</v>
      </c>
      <c r="Z48">
        <v>7725169.5099999998</v>
      </c>
      <c r="AA48">
        <f>(Table2[[#This Row],[Drug set 3]]-Z47)/Z47*100</f>
        <v>34.786482761429653</v>
      </c>
      <c r="AC48">
        <v>3060336.37</v>
      </c>
      <c r="AD48">
        <f>(Table2[[#This Row],[Drug set 4]]-AC47)/AC47*100</f>
        <v>-16.853270844584692</v>
      </c>
      <c r="AF48">
        <f t="shared" si="1"/>
        <v>16784213.100000001</v>
      </c>
      <c r="AH48">
        <v>0</v>
      </c>
      <c r="AI48">
        <v>0</v>
      </c>
      <c r="AJ48">
        <v>0</v>
      </c>
      <c r="AK48">
        <v>1</v>
      </c>
      <c r="AL48">
        <v>0</v>
      </c>
      <c r="AM48">
        <v>0</v>
      </c>
      <c r="AN48">
        <v>1</v>
      </c>
      <c r="AO48">
        <v>0</v>
      </c>
      <c r="AP48">
        <v>0</v>
      </c>
      <c r="AQ48">
        <v>0</v>
      </c>
      <c r="AR48">
        <v>0</v>
      </c>
      <c r="AS48">
        <f>SUM(Table2[[#This Row],[promo_1]:[promo_11]])</f>
        <v>2</v>
      </c>
      <c r="AT48">
        <v>1</v>
      </c>
    </row>
    <row r="49" spans="1:46" x14ac:dyDescent="0.25">
      <c r="A49">
        <v>2014</v>
      </c>
      <c r="B49" t="s">
        <v>41</v>
      </c>
      <c r="C49">
        <v>104550</v>
      </c>
      <c r="D49">
        <v>100195</v>
      </c>
      <c r="E49">
        <v>196033</v>
      </c>
      <c r="F49">
        <v>78413</v>
      </c>
      <c r="G49">
        <v>1046237.53</v>
      </c>
      <c r="H49">
        <v>1002644.27</v>
      </c>
      <c r="I49">
        <v>1961695.35</v>
      </c>
      <c r="J49">
        <v>784678.13</v>
      </c>
      <c r="K49">
        <v>1022822.66</v>
      </c>
      <c r="L49">
        <v>980205.06</v>
      </c>
      <c r="M49">
        <v>1917792.46</v>
      </c>
      <c r="N49">
        <v>767116.99</v>
      </c>
      <c r="O49">
        <v>887881.65</v>
      </c>
      <c r="P49">
        <v>850886.6</v>
      </c>
      <c r="Q49">
        <v>1664778.14</v>
      </c>
      <c r="R49">
        <v>665911.22</v>
      </c>
      <c r="S49" s="35">
        <f>SUM(Table2[[#This Row],[Afirudin]:[Fentaprine]])/16</f>
        <v>876990.06625000015</v>
      </c>
      <c r="T49">
        <v>479191</v>
      </c>
      <c r="U49">
        <f>(Table2[[#This Row],[Drug set 1]]-T48)/T48*100</f>
        <v>-15.066422070383467</v>
      </c>
      <c r="W49">
        <v>4795255.28</v>
      </c>
      <c r="X49">
        <f>(Table2[[#This Row],[Drug set 2]]-W48)/W48*100</f>
        <v>-11.762912918797344</v>
      </c>
      <c r="Z49">
        <v>4687937.17</v>
      </c>
      <c r="AA49">
        <f>(Table2[[#This Row],[Drug set 3]]-Z48)/Z48*100</f>
        <v>-39.316060781169838</v>
      </c>
      <c r="AC49">
        <v>4069457.6099999994</v>
      </c>
      <c r="AD49">
        <f>(Table2[[#This Row],[Drug set 4]]-AC48)/AC48*100</f>
        <v>32.974193617808076</v>
      </c>
      <c r="AF49">
        <f t="shared" si="1"/>
        <v>14031841.060000002</v>
      </c>
      <c r="AH49">
        <v>0</v>
      </c>
      <c r="AI49">
        <v>0</v>
      </c>
      <c r="AJ49">
        <v>0</v>
      </c>
      <c r="AK49">
        <v>0</v>
      </c>
      <c r="AL49">
        <v>0</v>
      </c>
      <c r="AM49">
        <v>0</v>
      </c>
      <c r="AN49">
        <v>1</v>
      </c>
      <c r="AO49">
        <v>0</v>
      </c>
      <c r="AP49">
        <v>0</v>
      </c>
      <c r="AQ49">
        <v>0</v>
      </c>
      <c r="AR49">
        <v>0</v>
      </c>
      <c r="AS49">
        <f>SUM(Table2[[#This Row],[promo_1]:[promo_11]])</f>
        <v>1</v>
      </c>
      <c r="AT49">
        <v>1</v>
      </c>
    </row>
    <row r="50" spans="1:46" x14ac:dyDescent="0.25">
      <c r="A50">
        <v>2015</v>
      </c>
      <c r="B50" t="s">
        <v>30</v>
      </c>
      <c r="C50">
        <v>124953</v>
      </c>
      <c r="D50">
        <v>102232</v>
      </c>
      <c r="E50">
        <v>232866</v>
      </c>
      <c r="F50">
        <v>136314</v>
      </c>
      <c r="G50">
        <v>1009449.36</v>
      </c>
      <c r="H50">
        <v>825913.09</v>
      </c>
      <c r="I50">
        <v>1881246.43</v>
      </c>
      <c r="J50">
        <v>1101217.47</v>
      </c>
      <c r="K50">
        <v>969175.68</v>
      </c>
      <c r="L50">
        <v>792961.95</v>
      </c>
      <c r="M50">
        <v>1806191.03</v>
      </c>
      <c r="N50">
        <v>1057282.54</v>
      </c>
      <c r="O50">
        <v>510478.32</v>
      </c>
      <c r="P50">
        <v>417664.07</v>
      </c>
      <c r="Q50">
        <v>951345.96</v>
      </c>
      <c r="R50">
        <v>556885.42000000004</v>
      </c>
      <c r="S50" s="35">
        <f>SUM(Table2[[#This Row],[Afirudin]:[Fentaprine]])/16</f>
        <v>779761.02000000014</v>
      </c>
      <c r="T50">
        <v>596365</v>
      </c>
      <c r="U50">
        <f>(Table2[[#This Row],[Drug set 1]]-T49)/T49*100</f>
        <v>24.452462587986837</v>
      </c>
      <c r="V50">
        <f>SUM(T50:T61)</f>
        <v>6485484</v>
      </c>
      <c r="W50">
        <v>4817826.3499999996</v>
      </c>
      <c r="X50">
        <f>(Table2[[#This Row],[Drug set 2]]-W49)/W49*100</f>
        <v>0.47069590005225675</v>
      </c>
      <c r="Y50">
        <f>SUM(W50:W61)</f>
        <v>41697681.600000001</v>
      </c>
      <c r="Z50">
        <v>4625611.2</v>
      </c>
      <c r="AA50">
        <f>(Table2[[#This Row],[Drug set 3]]-Z49)/Z49*100</f>
        <v>-1.3294967005711755</v>
      </c>
      <c r="AB50">
        <f>SUM(Z50:Z61)</f>
        <v>66289185.869999997</v>
      </c>
      <c r="AC50">
        <v>2436373.77</v>
      </c>
      <c r="AD50">
        <f>(Table2[[#This Row],[Drug set 4]]-AC49)/AC49*100</f>
        <v>-40.130258046845697</v>
      </c>
      <c r="AE50">
        <f>SUM(AC50:AC61)</f>
        <v>38807593.630000003</v>
      </c>
      <c r="AF50">
        <f t="shared" si="1"/>
        <v>12476176.320000002</v>
      </c>
      <c r="AG50">
        <f>SUM(AF50:AF61)</f>
        <v>153279945.09999999</v>
      </c>
      <c r="AH50">
        <v>0</v>
      </c>
      <c r="AI50">
        <v>1</v>
      </c>
      <c r="AJ50">
        <v>0</v>
      </c>
      <c r="AK50">
        <v>0</v>
      </c>
      <c r="AL50">
        <v>0</v>
      </c>
      <c r="AM50">
        <v>0</v>
      </c>
      <c r="AN50">
        <v>1</v>
      </c>
      <c r="AO50">
        <v>0</v>
      </c>
      <c r="AP50">
        <v>0</v>
      </c>
      <c r="AQ50">
        <v>0</v>
      </c>
      <c r="AR50">
        <v>0</v>
      </c>
      <c r="AS50">
        <f>SUM(Table2[[#This Row],[promo_1]:[promo_11]])</f>
        <v>2</v>
      </c>
      <c r="AT50">
        <v>1</v>
      </c>
    </row>
    <row r="51" spans="1:46" x14ac:dyDescent="0.25">
      <c r="A51">
        <v>2015</v>
      </c>
      <c r="B51" t="s">
        <v>31</v>
      </c>
      <c r="C51">
        <v>113926</v>
      </c>
      <c r="D51">
        <v>109179</v>
      </c>
      <c r="E51">
        <v>151901</v>
      </c>
      <c r="F51">
        <v>71204</v>
      </c>
      <c r="G51">
        <v>758573.19</v>
      </c>
      <c r="H51">
        <v>726965.97</v>
      </c>
      <c r="I51">
        <v>1011430.92</v>
      </c>
      <c r="J51">
        <v>474108.23</v>
      </c>
      <c r="K51">
        <v>1020345.19</v>
      </c>
      <c r="L51">
        <v>977830.83</v>
      </c>
      <c r="M51">
        <v>1360460.27</v>
      </c>
      <c r="N51">
        <v>637715.75</v>
      </c>
      <c r="O51">
        <v>797128.55</v>
      </c>
      <c r="P51">
        <v>763914.86</v>
      </c>
      <c r="Q51">
        <v>1062838.07</v>
      </c>
      <c r="R51">
        <v>498205.31</v>
      </c>
      <c r="S51" s="35">
        <f>SUM(Table2[[#This Row],[Afirudin]:[Fentaprine]])/16</f>
        <v>658482.94625000004</v>
      </c>
      <c r="T51">
        <v>446210</v>
      </c>
      <c r="U51">
        <f>(Table2[[#This Row],[Drug set 1]]-T50)/T50*100</f>
        <v>-25.178372305551132</v>
      </c>
      <c r="W51">
        <v>2971078.31</v>
      </c>
      <c r="X51">
        <f>(Table2[[#This Row],[Drug set 2]]-W50)/W50*100</f>
        <v>-38.331560870806392</v>
      </c>
      <c r="Z51">
        <v>3996352.04</v>
      </c>
      <c r="AA51">
        <f>(Table2[[#This Row],[Drug set 3]]-Z50)/Z50*100</f>
        <v>-13.603805698152929</v>
      </c>
      <c r="AC51">
        <v>3122086.7900000005</v>
      </c>
      <c r="AD51">
        <f>(Table2[[#This Row],[Drug set 4]]-AC50)/AC50*100</f>
        <v>28.144820324510412</v>
      </c>
      <c r="AF51">
        <f t="shared" si="1"/>
        <v>10535727.140000001</v>
      </c>
      <c r="AH51">
        <v>0</v>
      </c>
      <c r="AI51">
        <v>0</v>
      </c>
      <c r="AJ51">
        <v>0</v>
      </c>
      <c r="AK51">
        <v>0</v>
      </c>
      <c r="AL51">
        <v>1</v>
      </c>
      <c r="AM51">
        <v>1</v>
      </c>
      <c r="AN51">
        <v>0</v>
      </c>
      <c r="AO51">
        <v>0</v>
      </c>
      <c r="AP51">
        <v>0</v>
      </c>
      <c r="AQ51">
        <v>0</v>
      </c>
      <c r="AR51">
        <v>0</v>
      </c>
      <c r="AS51">
        <f>SUM(Table2[[#This Row],[promo_1]:[promo_11]])</f>
        <v>2</v>
      </c>
      <c r="AT51">
        <v>1</v>
      </c>
    </row>
    <row r="52" spans="1:46" x14ac:dyDescent="0.25">
      <c r="A52">
        <v>2015</v>
      </c>
      <c r="B52" t="s">
        <v>32</v>
      </c>
      <c r="C52">
        <v>92259</v>
      </c>
      <c r="D52">
        <v>96873</v>
      </c>
      <c r="E52">
        <v>179904</v>
      </c>
      <c r="F52">
        <v>78419</v>
      </c>
      <c r="G52">
        <v>638254.41</v>
      </c>
      <c r="H52">
        <v>670167.15</v>
      </c>
      <c r="I52">
        <v>1244596.0900000001</v>
      </c>
      <c r="J52">
        <v>542516.24</v>
      </c>
      <c r="K52">
        <v>999084.99</v>
      </c>
      <c r="L52">
        <v>1049039.26</v>
      </c>
      <c r="M52">
        <v>1948215.77</v>
      </c>
      <c r="N52">
        <v>849222.26</v>
      </c>
      <c r="O52">
        <v>495978.57</v>
      </c>
      <c r="P52">
        <v>520777.51</v>
      </c>
      <c r="Q52">
        <v>967158.28</v>
      </c>
      <c r="R52">
        <v>421581.81</v>
      </c>
      <c r="S52" s="35">
        <f>SUM(Table2[[#This Row],[Afirudin]:[Fentaprine]])/16</f>
        <v>674627.95874999999</v>
      </c>
      <c r="T52">
        <v>447455</v>
      </c>
      <c r="U52">
        <f>(Table2[[#This Row],[Drug set 1]]-T51)/T51*100</f>
        <v>0.27901660653055738</v>
      </c>
      <c r="W52">
        <v>3095533.8900000006</v>
      </c>
      <c r="X52">
        <f>(Table2[[#This Row],[Drug set 2]]-W51)/W51*100</f>
        <v>4.1889027152569573</v>
      </c>
      <c r="Z52">
        <v>4845562.28</v>
      </c>
      <c r="AA52">
        <f>(Table2[[#This Row],[Drug set 3]]-Z51)/Z51*100</f>
        <v>21.249635455038646</v>
      </c>
      <c r="AC52">
        <v>2405496.17</v>
      </c>
      <c r="AD52">
        <f>(Table2[[#This Row],[Drug set 4]]-AC51)/AC51*100</f>
        <v>-22.952296595188518</v>
      </c>
      <c r="AF52">
        <f t="shared" si="1"/>
        <v>10794047.34</v>
      </c>
      <c r="AH52">
        <v>0</v>
      </c>
      <c r="AI52">
        <v>0</v>
      </c>
      <c r="AJ52">
        <v>0</v>
      </c>
      <c r="AK52">
        <v>0</v>
      </c>
      <c r="AL52">
        <v>0</v>
      </c>
      <c r="AM52">
        <v>0</v>
      </c>
      <c r="AN52">
        <v>0</v>
      </c>
      <c r="AO52">
        <v>0</v>
      </c>
      <c r="AP52">
        <v>1</v>
      </c>
      <c r="AQ52">
        <v>0</v>
      </c>
      <c r="AR52">
        <v>0</v>
      </c>
      <c r="AS52">
        <f>SUM(Table2[[#This Row],[promo_1]:[promo_11]])</f>
        <v>1</v>
      </c>
      <c r="AT52">
        <v>1</v>
      </c>
    </row>
    <row r="53" spans="1:46" x14ac:dyDescent="0.25">
      <c r="A53">
        <v>2015</v>
      </c>
      <c r="B53" t="s">
        <v>33</v>
      </c>
      <c r="C53">
        <v>193505</v>
      </c>
      <c r="D53">
        <v>156291</v>
      </c>
      <c r="E53">
        <v>334907</v>
      </c>
      <c r="F53">
        <v>178617</v>
      </c>
      <c r="G53">
        <v>803219.31</v>
      </c>
      <c r="H53">
        <v>648754.06000000006</v>
      </c>
      <c r="I53">
        <v>1390187.33</v>
      </c>
      <c r="J53">
        <v>741433.23</v>
      </c>
      <c r="K53">
        <v>2326436.83</v>
      </c>
      <c r="L53">
        <v>1879045.14</v>
      </c>
      <c r="M53">
        <v>4026525.28</v>
      </c>
      <c r="N53">
        <v>2147480.13</v>
      </c>
      <c r="O53">
        <v>868467.27</v>
      </c>
      <c r="P53">
        <v>701454.29</v>
      </c>
      <c r="Q53">
        <v>1503116.35</v>
      </c>
      <c r="R53">
        <v>801662.03</v>
      </c>
      <c r="S53" s="35">
        <f>SUM(Table2[[#This Row],[Afirudin]:[Fentaprine]])/16</f>
        <v>1168818.828125</v>
      </c>
      <c r="T53">
        <v>863320</v>
      </c>
      <c r="U53">
        <f>(Table2[[#This Row],[Drug set 1]]-T52)/T52*100</f>
        <v>92.94007218602988</v>
      </c>
      <c r="W53">
        <v>3583593.93</v>
      </c>
      <c r="X53">
        <f>(Table2[[#This Row],[Drug set 2]]-W52)/W52*100</f>
        <v>15.76658687461501</v>
      </c>
      <c r="Z53">
        <v>10379487.379999999</v>
      </c>
      <c r="AA53">
        <f>(Table2[[#This Row],[Drug set 3]]-Z52)/Z52*100</f>
        <v>114.20604627952483</v>
      </c>
      <c r="AC53">
        <v>3874699.9400000004</v>
      </c>
      <c r="AD53">
        <f>(Table2[[#This Row],[Drug set 4]]-AC52)/AC52*100</f>
        <v>61.076953200885811</v>
      </c>
      <c r="AF53">
        <f t="shared" si="1"/>
        <v>18701101.25</v>
      </c>
      <c r="AH53">
        <v>0</v>
      </c>
      <c r="AI53">
        <v>0</v>
      </c>
      <c r="AJ53">
        <v>0</v>
      </c>
      <c r="AK53">
        <v>1</v>
      </c>
      <c r="AL53">
        <v>0</v>
      </c>
      <c r="AM53">
        <v>0</v>
      </c>
      <c r="AN53">
        <v>0</v>
      </c>
      <c r="AO53">
        <v>0</v>
      </c>
      <c r="AP53">
        <v>0</v>
      </c>
      <c r="AQ53">
        <v>1</v>
      </c>
      <c r="AR53">
        <v>0</v>
      </c>
      <c r="AS53">
        <f>SUM(Table2[[#This Row],[promo_1]:[promo_11]])</f>
        <v>2</v>
      </c>
      <c r="AT53">
        <v>1</v>
      </c>
    </row>
    <row r="54" spans="1:46" x14ac:dyDescent="0.25">
      <c r="A54">
        <v>2015</v>
      </c>
      <c r="B54" t="s">
        <v>34</v>
      </c>
      <c r="C54">
        <v>105114</v>
      </c>
      <c r="D54">
        <v>119448</v>
      </c>
      <c r="E54">
        <v>181562</v>
      </c>
      <c r="F54">
        <v>119448</v>
      </c>
      <c r="G54">
        <v>626643.37</v>
      </c>
      <c r="H54">
        <v>712094.76</v>
      </c>
      <c r="I54">
        <v>1082384.07</v>
      </c>
      <c r="J54">
        <v>712094.76</v>
      </c>
      <c r="K54">
        <v>927243.47</v>
      </c>
      <c r="L54">
        <v>1053685.76</v>
      </c>
      <c r="M54">
        <v>1601602.35</v>
      </c>
      <c r="N54">
        <v>1053685.76</v>
      </c>
      <c r="O54">
        <v>971730.75</v>
      </c>
      <c r="P54">
        <v>1104239.5</v>
      </c>
      <c r="Q54">
        <v>1678444.03</v>
      </c>
      <c r="R54">
        <v>1104239.5</v>
      </c>
      <c r="S54" s="35">
        <f>SUM(Table2[[#This Row],[Afirudin]:[Fentaprine]])/16</f>
        <v>822103.75499999989</v>
      </c>
      <c r="T54">
        <v>525572</v>
      </c>
      <c r="U54">
        <f>(Table2[[#This Row],[Drug set 1]]-T53)/T53*100</f>
        <v>-39.121994162071999</v>
      </c>
      <c r="W54">
        <v>3133216.96</v>
      </c>
      <c r="X54">
        <f>(Table2[[#This Row],[Drug set 2]]-W53)/W53*100</f>
        <v>-12.567745642989191</v>
      </c>
      <c r="Z54">
        <v>4636217.34</v>
      </c>
      <c r="AA54">
        <f>(Table2[[#This Row],[Drug set 3]]-Z53)/Z53*100</f>
        <v>-55.332887162294519</v>
      </c>
      <c r="AC54">
        <v>4858653.78</v>
      </c>
      <c r="AD54">
        <f>(Table2[[#This Row],[Drug set 4]]-AC53)/AC53*100</f>
        <v>25.394323566639841</v>
      </c>
      <c r="AF54">
        <f t="shared" si="1"/>
        <v>13153660.079999998</v>
      </c>
      <c r="AH54">
        <v>1</v>
      </c>
      <c r="AI54">
        <v>0</v>
      </c>
      <c r="AJ54">
        <v>0</v>
      </c>
      <c r="AK54">
        <v>0</v>
      </c>
      <c r="AL54">
        <v>0</v>
      </c>
      <c r="AM54">
        <v>0</v>
      </c>
      <c r="AN54">
        <v>0</v>
      </c>
      <c r="AO54">
        <v>0</v>
      </c>
      <c r="AP54">
        <v>0</v>
      </c>
      <c r="AQ54">
        <v>0</v>
      </c>
      <c r="AR54">
        <v>0</v>
      </c>
      <c r="AS54">
        <f>SUM(Table2[[#This Row],[promo_1]:[promo_11]])</f>
        <v>1</v>
      </c>
      <c r="AT54">
        <v>1</v>
      </c>
    </row>
    <row r="55" spans="1:46" x14ac:dyDescent="0.25">
      <c r="A55">
        <v>2015</v>
      </c>
      <c r="B55" t="s">
        <v>35</v>
      </c>
      <c r="C55">
        <v>117563</v>
      </c>
      <c r="D55">
        <v>102231</v>
      </c>
      <c r="E55">
        <v>173791</v>
      </c>
      <c r="F55">
        <v>107341</v>
      </c>
      <c r="G55">
        <v>845027.57</v>
      </c>
      <c r="H55">
        <v>734806.59</v>
      </c>
      <c r="I55">
        <v>1249171.19</v>
      </c>
      <c r="J55">
        <v>771546.9</v>
      </c>
      <c r="K55">
        <v>970445.8</v>
      </c>
      <c r="L55">
        <v>843865.88</v>
      </c>
      <c r="M55">
        <v>1434572</v>
      </c>
      <c r="N55">
        <v>886059.18</v>
      </c>
      <c r="O55">
        <v>538481.93999999994</v>
      </c>
      <c r="P55">
        <v>468245.14</v>
      </c>
      <c r="Q55">
        <v>796016.73</v>
      </c>
      <c r="R55">
        <v>491657.4</v>
      </c>
      <c r="S55" s="35">
        <f>SUM(Table2[[#This Row],[Afirudin]:[Fentaprine]])/16</f>
        <v>658176.39500000002</v>
      </c>
      <c r="T55">
        <v>500926</v>
      </c>
      <c r="U55">
        <f>(Table2[[#This Row],[Drug set 1]]-T54)/T54*100</f>
        <v>-4.6893670134634267</v>
      </c>
      <c r="W55">
        <v>3600552.2499999995</v>
      </c>
      <c r="X55">
        <f>(Table2[[#This Row],[Drug set 2]]-W54)/W54*100</f>
        <v>14.915510032219395</v>
      </c>
      <c r="Z55">
        <v>4134942.8600000003</v>
      </c>
      <c r="AA55">
        <f>(Table2[[#This Row],[Drug set 3]]-Z54)/Z54*100</f>
        <v>-10.812143677457527</v>
      </c>
      <c r="AC55">
        <v>2294401.21</v>
      </c>
      <c r="AD55">
        <f>(Table2[[#This Row],[Drug set 4]]-AC54)/AC54*100</f>
        <v>-52.777017793599612</v>
      </c>
      <c r="AF55">
        <f t="shared" si="1"/>
        <v>10530822.32</v>
      </c>
      <c r="AH55">
        <v>0</v>
      </c>
      <c r="AI55">
        <v>1</v>
      </c>
      <c r="AJ55">
        <v>1</v>
      </c>
      <c r="AK55">
        <v>0</v>
      </c>
      <c r="AL55">
        <v>0</v>
      </c>
      <c r="AM55">
        <v>0</v>
      </c>
      <c r="AN55">
        <v>0</v>
      </c>
      <c r="AO55">
        <v>0</v>
      </c>
      <c r="AP55">
        <v>0</v>
      </c>
      <c r="AQ55">
        <v>0</v>
      </c>
      <c r="AR55">
        <v>1</v>
      </c>
      <c r="AS55">
        <f>SUM(Table2[[#This Row],[promo_1]:[promo_11]])</f>
        <v>3</v>
      </c>
      <c r="AT55">
        <v>1</v>
      </c>
    </row>
    <row r="56" spans="1:46" x14ac:dyDescent="0.25">
      <c r="A56">
        <v>2015</v>
      </c>
      <c r="B56" t="s">
        <v>36</v>
      </c>
      <c r="C56">
        <v>99892</v>
      </c>
      <c r="D56">
        <v>95348</v>
      </c>
      <c r="E56">
        <v>181622</v>
      </c>
      <c r="F56">
        <v>86270</v>
      </c>
      <c r="G56">
        <v>1119970.25</v>
      </c>
      <c r="H56">
        <v>1069062.54</v>
      </c>
      <c r="I56">
        <v>2036309.62</v>
      </c>
      <c r="J56">
        <v>967247.07</v>
      </c>
      <c r="K56">
        <v>1138244.57</v>
      </c>
      <c r="L56">
        <v>1086506.19</v>
      </c>
      <c r="M56">
        <v>2069535.59</v>
      </c>
      <c r="N56">
        <v>983029.4</v>
      </c>
      <c r="O56">
        <v>673035.45</v>
      </c>
      <c r="P56">
        <v>642442.93000000005</v>
      </c>
      <c r="Q56">
        <v>1223700.82</v>
      </c>
      <c r="R56">
        <v>581257.88</v>
      </c>
      <c r="S56" s="35">
        <f>SUM(Table2[[#This Row],[Afirudin]:[Fentaprine]])/16</f>
        <v>878342.14437500003</v>
      </c>
      <c r="T56">
        <v>463132</v>
      </c>
      <c r="U56">
        <f>(Table2[[#This Row],[Drug set 1]]-T55)/T55*100</f>
        <v>-7.5448269804322399</v>
      </c>
      <c r="W56">
        <v>5192589.4800000004</v>
      </c>
      <c r="X56">
        <f>(Table2[[#This Row],[Drug set 2]]-W55)/W55*100</f>
        <v>44.216473459036763</v>
      </c>
      <c r="Z56">
        <v>5277315.75</v>
      </c>
      <c r="AA56">
        <f>(Table2[[#This Row],[Drug set 3]]-Z55)/Z55*100</f>
        <v>27.62729567682586</v>
      </c>
      <c r="AC56">
        <v>3120437.08</v>
      </c>
      <c r="AD56">
        <f>(Table2[[#This Row],[Drug set 4]]-AC55)/AC55*100</f>
        <v>36.002241735219457</v>
      </c>
      <c r="AF56">
        <f t="shared" si="1"/>
        <v>14053474.310000001</v>
      </c>
      <c r="AH56">
        <v>0</v>
      </c>
      <c r="AI56">
        <v>0</v>
      </c>
      <c r="AJ56">
        <v>0</v>
      </c>
      <c r="AK56">
        <v>0</v>
      </c>
      <c r="AL56">
        <v>0</v>
      </c>
      <c r="AM56">
        <v>0</v>
      </c>
      <c r="AN56">
        <v>1</v>
      </c>
      <c r="AO56">
        <v>0</v>
      </c>
      <c r="AP56">
        <v>1</v>
      </c>
      <c r="AQ56">
        <v>0</v>
      </c>
      <c r="AR56">
        <v>1</v>
      </c>
      <c r="AS56">
        <f>SUM(Table2[[#This Row],[promo_1]:[promo_11]])</f>
        <v>3</v>
      </c>
      <c r="AT56">
        <v>1</v>
      </c>
    </row>
    <row r="57" spans="1:46" x14ac:dyDescent="0.25">
      <c r="A57">
        <v>2015</v>
      </c>
      <c r="B57" t="s">
        <v>37</v>
      </c>
      <c r="C57">
        <v>103301</v>
      </c>
      <c r="D57">
        <v>80848</v>
      </c>
      <c r="E57">
        <v>170673</v>
      </c>
      <c r="F57">
        <v>67373</v>
      </c>
      <c r="G57">
        <v>576628.62</v>
      </c>
      <c r="H57">
        <v>451274.58</v>
      </c>
      <c r="I57">
        <v>952690.81</v>
      </c>
      <c r="J57">
        <v>376062.15</v>
      </c>
      <c r="K57">
        <v>1286055.1200000001</v>
      </c>
      <c r="L57">
        <v>1006477.91</v>
      </c>
      <c r="M57">
        <v>2124786.7400000002</v>
      </c>
      <c r="N57">
        <v>838731.61</v>
      </c>
      <c r="O57">
        <v>743081.22</v>
      </c>
      <c r="P57">
        <v>581541.81999999995</v>
      </c>
      <c r="Q57">
        <v>1227699.44</v>
      </c>
      <c r="R57">
        <v>484618.21</v>
      </c>
      <c r="S57" s="35">
        <f>SUM(Table2[[#This Row],[Afirudin]:[Fentaprine]])/16</f>
        <v>691990.20187500003</v>
      </c>
      <c r="T57">
        <v>422195</v>
      </c>
      <c r="U57">
        <f>(Table2[[#This Row],[Drug set 1]]-T56)/T56*100</f>
        <v>-8.8391646442051073</v>
      </c>
      <c r="W57">
        <v>2356656.16</v>
      </c>
      <c r="X57">
        <f>(Table2[[#This Row],[Drug set 2]]-W56)/W56*100</f>
        <v>-54.615011083063706</v>
      </c>
      <c r="Z57">
        <v>5256051.3800000008</v>
      </c>
      <c r="AA57">
        <f>(Table2[[#This Row],[Drug set 3]]-Z56)/Z56*100</f>
        <v>-0.40293912677101379</v>
      </c>
      <c r="AC57">
        <v>3036940.69</v>
      </c>
      <c r="AD57">
        <f>(Table2[[#This Row],[Drug set 4]]-AC56)/AC56*100</f>
        <v>-2.6757914952093866</v>
      </c>
      <c r="AF57">
        <f t="shared" si="1"/>
        <v>11071843.23</v>
      </c>
      <c r="AH57">
        <v>0</v>
      </c>
      <c r="AI57">
        <v>0</v>
      </c>
      <c r="AJ57">
        <v>1</v>
      </c>
      <c r="AK57">
        <v>0</v>
      </c>
      <c r="AL57">
        <v>0</v>
      </c>
      <c r="AM57">
        <v>1</v>
      </c>
      <c r="AN57">
        <v>0</v>
      </c>
      <c r="AO57">
        <v>0</v>
      </c>
      <c r="AP57">
        <v>1</v>
      </c>
      <c r="AQ57">
        <v>0</v>
      </c>
      <c r="AR57">
        <v>0</v>
      </c>
      <c r="AS57">
        <f>SUM(Table2[[#This Row],[promo_1]:[promo_11]])</f>
        <v>3</v>
      </c>
      <c r="AT57">
        <v>1</v>
      </c>
    </row>
    <row r="58" spans="1:46" x14ac:dyDescent="0.25">
      <c r="A58">
        <v>2015</v>
      </c>
      <c r="B58" t="s">
        <v>38</v>
      </c>
      <c r="C58">
        <v>101177</v>
      </c>
      <c r="D58">
        <v>96121</v>
      </c>
      <c r="E58">
        <v>187180</v>
      </c>
      <c r="F58">
        <v>96121</v>
      </c>
      <c r="G58">
        <v>969619.77</v>
      </c>
      <c r="H58">
        <v>921138.78</v>
      </c>
      <c r="I58">
        <v>1793796.58</v>
      </c>
      <c r="J58">
        <v>921138.78</v>
      </c>
      <c r="K58">
        <v>1027857.61</v>
      </c>
      <c r="L58">
        <v>976464.73</v>
      </c>
      <c r="M58">
        <v>1901536.61</v>
      </c>
      <c r="N58">
        <v>976464.73</v>
      </c>
      <c r="O58">
        <v>708058.47</v>
      </c>
      <c r="P58">
        <v>672655.56</v>
      </c>
      <c r="Q58">
        <v>1309908.18</v>
      </c>
      <c r="R58">
        <v>672655.56</v>
      </c>
      <c r="S58" s="35">
        <f>SUM(Table2[[#This Row],[Afirudin]:[Fentaprine]])/16</f>
        <v>833243.39750000008</v>
      </c>
      <c r="T58">
        <v>480599</v>
      </c>
      <c r="U58">
        <f>(Table2[[#This Row],[Drug set 1]]-T57)/T57*100</f>
        <v>13.833418207226519</v>
      </c>
      <c r="W58">
        <v>4605693.91</v>
      </c>
      <c r="X58">
        <f>(Table2[[#This Row],[Drug set 2]]-W57)/W57*100</f>
        <v>95.433427590047742</v>
      </c>
      <c r="Z58">
        <v>4882323.68</v>
      </c>
      <c r="AA58">
        <f>(Table2[[#This Row],[Drug set 3]]-Z57)/Z57*100</f>
        <v>-7.1104270674005683</v>
      </c>
      <c r="AC58">
        <v>3363277.77</v>
      </c>
      <c r="AD58">
        <f>(Table2[[#This Row],[Drug set 4]]-AC57)/AC57*100</f>
        <v>10.745586210312197</v>
      </c>
      <c r="AF58">
        <f t="shared" si="1"/>
        <v>13331894.360000001</v>
      </c>
      <c r="AH58">
        <v>0</v>
      </c>
      <c r="AI58">
        <v>0</v>
      </c>
      <c r="AJ58">
        <v>0</v>
      </c>
      <c r="AK58">
        <v>0</v>
      </c>
      <c r="AL58">
        <v>0</v>
      </c>
      <c r="AM58">
        <v>0</v>
      </c>
      <c r="AN58">
        <v>1</v>
      </c>
      <c r="AO58">
        <v>0</v>
      </c>
      <c r="AP58">
        <v>0</v>
      </c>
      <c r="AQ58">
        <v>0</v>
      </c>
      <c r="AR58">
        <v>0</v>
      </c>
      <c r="AS58">
        <f>SUM(Table2[[#This Row],[promo_1]:[promo_11]])</f>
        <v>1</v>
      </c>
      <c r="AT58">
        <v>1</v>
      </c>
    </row>
    <row r="59" spans="1:46" x14ac:dyDescent="0.25">
      <c r="A59">
        <v>2015</v>
      </c>
      <c r="B59" t="s">
        <v>39</v>
      </c>
      <c r="C59">
        <v>164735</v>
      </c>
      <c r="D59">
        <v>164735</v>
      </c>
      <c r="E59">
        <v>205920</v>
      </c>
      <c r="F59">
        <v>171601</v>
      </c>
      <c r="G59">
        <v>711337.17</v>
      </c>
      <c r="H59">
        <v>711337.17</v>
      </c>
      <c r="I59">
        <v>889171.5</v>
      </c>
      <c r="J59">
        <v>740976.27</v>
      </c>
      <c r="K59">
        <v>1224669.1299999999</v>
      </c>
      <c r="L59">
        <v>1224669.1299999999</v>
      </c>
      <c r="M59">
        <v>1530836.37</v>
      </c>
      <c r="N59">
        <v>1275697.02</v>
      </c>
      <c r="O59">
        <v>734171.99</v>
      </c>
      <c r="P59">
        <v>734171.99</v>
      </c>
      <c r="Q59">
        <v>917715</v>
      </c>
      <c r="R59">
        <v>764762.5</v>
      </c>
      <c r="S59" s="35">
        <f>SUM(Table2[[#This Row],[Afirudin]:[Fentaprine]])/16</f>
        <v>760406.64</v>
      </c>
      <c r="T59">
        <v>706991</v>
      </c>
      <c r="U59">
        <f>(Table2[[#This Row],[Drug set 1]]-T58)/T58*100</f>
        <v>47.106215368737764</v>
      </c>
      <c r="W59">
        <v>3052822.11</v>
      </c>
      <c r="X59">
        <f>(Table2[[#This Row],[Drug set 2]]-W58)/W58*100</f>
        <v>-33.716348292889492</v>
      </c>
      <c r="Z59">
        <v>5255871.6500000004</v>
      </c>
      <c r="AA59">
        <f>(Table2[[#This Row],[Drug set 3]]-Z58)/Z58*100</f>
        <v>7.6510283726211421</v>
      </c>
      <c r="AC59">
        <v>3150821.48</v>
      </c>
      <c r="AD59">
        <f>(Table2[[#This Row],[Drug set 4]]-AC58)/AC58*100</f>
        <v>-6.316941523387765</v>
      </c>
      <c r="AF59">
        <f t="shared" si="1"/>
        <v>12166506.24</v>
      </c>
      <c r="AH59">
        <v>0</v>
      </c>
      <c r="AI59">
        <v>0</v>
      </c>
      <c r="AJ59">
        <v>0</v>
      </c>
      <c r="AK59">
        <v>0</v>
      </c>
      <c r="AL59">
        <v>0</v>
      </c>
      <c r="AM59">
        <v>0</v>
      </c>
      <c r="AN59">
        <v>0</v>
      </c>
      <c r="AO59">
        <v>0</v>
      </c>
      <c r="AP59">
        <v>0</v>
      </c>
      <c r="AQ59">
        <v>1</v>
      </c>
      <c r="AR59">
        <v>0</v>
      </c>
      <c r="AS59">
        <f>SUM(Table2[[#This Row],[promo_1]:[promo_11]])</f>
        <v>1</v>
      </c>
      <c r="AT59">
        <v>1</v>
      </c>
    </row>
    <row r="60" spans="1:46" x14ac:dyDescent="0.25">
      <c r="A60">
        <v>2015</v>
      </c>
      <c r="B60" t="s">
        <v>40</v>
      </c>
      <c r="C60">
        <v>129445</v>
      </c>
      <c r="D60">
        <v>69345</v>
      </c>
      <c r="E60">
        <v>198786</v>
      </c>
      <c r="F60">
        <v>101704</v>
      </c>
      <c r="G60">
        <v>588659.49</v>
      </c>
      <c r="H60">
        <v>315353.28999999998</v>
      </c>
      <c r="I60">
        <v>904012.80000000005</v>
      </c>
      <c r="J60">
        <v>462518.16</v>
      </c>
      <c r="K60">
        <v>2088209.83</v>
      </c>
      <c r="L60">
        <v>1118683.8500000001</v>
      </c>
      <c r="M60">
        <v>3206893.7</v>
      </c>
      <c r="N60">
        <v>1640736.28</v>
      </c>
      <c r="O60">
        <v>578754.98</v>
      </c>
      <c r="P60">
        <v>310047.3</v>
      </c>
      <c r="Q60">
        <v>888802.33</v>
      </c>
      <c r="R60">
        <v>454736.06</v>
      </c>
      <c r="S60" s="35">
        <f>SUM(Table2[[#This Row],[Afirudin]:[Fentaprine]])/16</f>
        <v>816043.00437500014</v>
      </c>
      <c r="T60">
        <v>499280</v>
      </c>
      <c r="U60">
        <f>(Table2[[#This Row],[Drug set 1]]-T59)/T59*100</f>
        <v>-29.379581918298818</v>
      </c>
      <c r="W60">
        <v>2270543.7400000002</v>
      </c>
      <c r="X60">
        <f>(Table2[[#This Row],[Drug set 2]]-W59)/W59*100</f>
        <v>-25.624761018256635</v>
      </c>
      <c r="Z60">
        <v>8054523.6600000011</v>
      </c>
      <c r="AA60">
        <f>(Table2[[#This Row],[Drug set 3]]-Z59)/Z59*100</f>
        <v>53.248104146531062</v>
      </c>
      <c r="AC60">
        <v>2232340.67</v>
      </c>
      <c r="AD60">
        <f>(Table2[[#This Row],[Drug set 4]]-AC59)/AC59*100</f>
        <v>-29.150518867225699</v>
      </c>
      <c r="AF60">
        <f t="shared" si="1"/>
        <v>13056688.070000002</v>
      </c>
      <c r="AH60">
        <v>0</v>
      </c>
      <c r="AI60">
        <v>0</v>
      </c>
      <c r="AJ60">
        <v>0</v>
      </c>
      <c r="AK60">
        <v>1</v>
      </c>
      <c r="AL60">
        <v>0</v>
      </c>
      <c r="AM60">
        <v>1</v>
      </c>
      <c r="AN60">
        <v>0</v>
      </c>
      <c r="AO60">
        <v>0</v>
      </c>
      <c r="AP60">
        <v>0</v>
      </c>
      <c r="AQ60">
        <v>0</v>
      </c>
      <c r="AR60">
        <v>0</v>
      </c>
      <c r="AS60">
        <f>SUM(Table2[[#This Row],[promo_1]:[promo_11]])</f>
        <v>2</v>
      </c>
      <c r="AT60">
        <v>1</v>
      </c>
    </row>
    <row r="61" spans="1:46" x14ac:dyDescent="0.25">
      <c r="A61">
        <v>2015</v>
      </c>
      <c r="B61" t="s">
        <v>41</v>
      </c>
      <c r="C61">
        <v>127245</v>
      </c>
      <c r="D61">
        <v>97878</v>
      </c>
      <c r="E61">
        <v>215333</v>
      </c>
      <c r="F61">
        <v>92983</v>
      </c>
      <c r="G61">
        <v>719788.43</v>
      </c>
      <c r="H61">
        <v>553683.36</v>
      </c>
      <c r="I61">
        <v>1218103.48</v>
      </c>
      <c r="J61">
        <v>525999.24</v>
      </c>
      <c r="K61">
        <v>1179523.78</v>
      </c>
      <c r="L61">
        <v>907325.99</v>
      </c>
      <c r="M61">
        <v>1996117.2</v>
      </c>
      <c r="N61">
        <v>861959.68000000005</v>
      </c>
      <c r="O61">
        <v>1171685.06</v>
      </c>
      <c r="P61">
        <v>901296.19</v>
      </c>
      <c r="Q61">
        <v>1982851.65</v>
      </c>
      <c r="R61">
        <v>856231.38</v>
      </c>
      <c r="S61" s="35">
        <f>SUM(Table2[[#This Row],[Afirudin]:[Fentaprine]])/16</f>
        <v>838000.27750000008</v>
      </c>
      <c r="T61">
        <v>533439</v>
      </c>
      <c r="U61">
        <f>(Table2[[#This Row],[Drug set 1]]-T60)/T60*100</f>
        <v>6.8416519788495433</v>
      </c>
      <c r="W61">
        <v>3017574.51</v>
      </c>
      <c r="X61">
        <f>(Table2[[#This Row],[Drug set 2]]-W60)/W60*100</f>
        <v>32.900963625567478</v>
      </c>
      <c r="Z61">
        <v>4944926.6499999994</v>
      </c>
      <c r="AA61">
        <f>(Table2[[#This Row],[Drug set 3]]-Z60)/Z60*100</f>
        <v>-38.606839352185865</v>
      </c>
      <c r="AC61">
        <v>4912064.28</v>
      </c>
      <c r="AD61">
        <f>(Table2[[#This Row],[Drug set 4]]-AC60)/AC60*100</f>
        <v>120.04097967717446</v>
      </c>
      <c r="AF61">
        <f t="shared" si="1"/>
        <v>13408004.440000001</v>
      </c>
      <c r="AH61">
        <v>0</v>
      </c>
      <c r="AI61">
        <v>0</v>
      </c>
      <c r="AJ61">
        <v>0</v>
      </c>
      <c r="AK61">
        <v>0</v>
      </c>
      <c r="AL61">
        <v>0</v>
      </c>
      <c r="AM61">
        <v>0</v>
      </c>
      <c r="AN61">
        <v>0</v>
      </c>
      <c r="AO61">
        <v>1</v>
      </c>
      <c r="AP61">
        <v>0</v>
      </c>
      <c r="AQ61">
        <v>0</v>
      </c>
      <c r="AR61">
        <v>1</v>
      </c>
      <c r="AS61">
        <f>SUM(Table2[[#This Row],[promo_1]:[promo_11]])</f>
        <v>2</v>
      </c>
      <c r="AT61">
        <v>1</v>
      </c>
    </row>
    <row r="62" spans="1:46" x14ac:dyDescent="0.25">
      <c r="A62">
        <v>2016</v>
      </c>
      <c r="B62" t="s">
        <v>30</v>
      </c>
      <c r="C62">
        <v>175143</v>
      </c>
      <c r="D62">
        <v>175143</v>
      </c>
      <c r="E62">
        <v>358627</v>
      </c>
      <c r="F62">
        <v>200163</v>
      </c>
      <c r="G62">
        <v>498825.58</v>
      </c>
      <c r="H62">
        <v>498825.58</v>
      </c>
      <c r="I62">
        <v>1021404.82</v>
      </c>
      <c r="J62">
        <v>570086.40000000002</v>
      </c>
      <c r="K62">
        <v>927307.27</v>
      </c>
      <c r="L62">
        <v>927307.27</v>
      </c>
      <c r="M62">
        <v>1898772.08</v>
      </c>
      <c r="N62">
        <v>1059779.79</v>
      </c>
      <c r="O62">
        <v>862996.04</v>
      </c>
      <c r="P62">
        <v>862996.04</v>
      </c>
      <c r="Q62">
        <v>1767087.14</v>
      </c>
      <c r="R62">
        <v>986281.18</v>
      </c>
      <c r="S62" s="35">
        <f>SUM(Table2[[#This Row],[Afirudin]:[Fentaprine]])/16</f>
        <v>799421.57437500008</v>
      </c>
      <c r="T62">
        <v>909076</v>
      </c>
      <c r="U62">
        <f>(Table2[[#This Row],[Drug set 1]]-T61)/T61*100</f>
        <v>70.417985936536326</v>
      </c>
      <c r="V62">
        <f>SUM(R62:R73)</f>
        <v>8229398.7599999998</v>
      </c>
      <c r="W62">
        <v>2589142.38</v>
      </c>
      <c r="X62">
        <f>(Table2[[#This Row],[Drug set 2]]-W61)/W61*100</f>
        <v>-14.19789730395091</v>
      </c>
      <c r="Y62">
        <f>SUM(W62:W73)</f>
        <v>39669893.460000001</v>
      </c>
      <c r="Z62">
        <v>4813166.41</v>
      </c>
      <c r="AA62">
        <f>(Table2[[#This Row],[Drug set 3]]-Z61)/Z61*100</f>
        <v>-2.6645539828179112</v>
      </c>
      <c r="AB62">
        <f>SUM(Z62:Z73)</f>
        <v>62495621.88000001</v>
      </c>
      <c r="AC62">
        <v>4479360.3999999994</v>
      </c>
      <c r="AD62">
        <f>(Table2[[#This Row],[Drug set 4]]-AC61)/AC61*100</f>
        <v>-8.8090028007532677</v>
      </c>
      <c r="AE62">
        <f>SUM(AC62:AC73)</f>
        <v>39706014.800000004</v>
      </c>
      <c r="AF62">
        <f t="shared" si="1"/>
        <v>12790745.190000001</v>
      </c>
      <c r="AG62">
        <f>SUM(AF62:AF73)</f>
        <v>149156107.14000002</v>
      </c>
      <c r="AH62">
        <v>0</v>
      </c>
      <c r="AI62">
        <v>0</v>
      </c>
      <c r="AJ62">
        <v>0</v>
      </c>
      <c r="AK62">
        <v>0</v>
      </c>
      <c r="AL62">
        <v>0</v>
      </c>
      <c r="AM62">
        <v>1</v>
      </c>
      <c r="AN62">
        <v>0</v>
      </c>
      <c r="AO62">
        <v>0</v>
      </c>
      <c r="AP62">
        <v>0</v>
      </c>
      <c r="AQ62">
        <v>1</v>
      </c>
      <c r="AR62">
        <v>0</v>
      </c>
      <c r="AS62">
        <f>SUM(Table2[[#This Row],[promo_1]:[promo_11]])</f>
        <v>2</v>
      </c>
      <c r="AT62">
        <v>1</v>
      </c>
    </row>
    <row r="63" spans="1:46" x14ac:dyDescent="0.25">
      <c r="A63">
        <v>2016</v>
      </c>
      <c r="B63" t="s">
        <v>31</v>
      </c>
      <c r="C63">
        <v>75187</v>
      </c>
      <c r="D63">
        <v>67671</v>
      </c>
      <c r="E63">
        <v>131582</v>
      </c>
      <c r="F63">
        <v>93988</v>
      </c>
      <c r="G63">
        <v>575048.24</v>
      </c>
      <c r="H63">
        <v>517543.44</v>
      </c>
      <c r="I63">
        <v>1006334.42</v>
      </c>
      <c r="J63">
        <v>718810.29</v>
      </c>
      <c r="K63">
        <v>850831.43</v>
      </c>
      <c r="L63">
        <v>765748.3</v>
      </c>
      <c r="M63">
        <v>1488955</v>
      </c>
      <c r="N63">
        <v>1063539.29</v>
      </c>
      <c r="O63">
        <v>343832.25</v>
      </c>
      <c r="P63">
        <v>309449.05</v>
      </c>
      <c r="Q63">
        <v>601706.47</v>
      </c>
      <c r="R63">
        <v>429790.33</v>
      </c>
      <c r="S63" s="35">
        <f>SUM(Table2[[#This Row],[Afirudin]:[Fentaprine]])/16</f>
        <v>565001.03187499999</v>
      </c>
      <c r="T63">
        <v>368428</v>
      </c>
      <c r="U63">
        <f>(Table2[[#This Row],[Drug set 1]]-T62)/T62*100</f>
        <v>-59.472255344987659</v>
      </c>
      <c r="W63">
        <v>2817736.39</v>
      </c>
      <c r="X63">
        <f>(Table2[[#This Row],[Drug set 2]]-W62)/W62*100</f>
        <v>8.8289470585236902</v>
      </c>
      <c r="Z63">
        <v>4169074.02</v>
      </c>
      <c r="AA63">
        <f>(Table2[[#This Row],[Drug set 3]]-Z62)/Z62*100</f>
        <v>-13.381884920118523</v>
      </c>
      <c r="AC63">
        <v>1684778.1</v>
      </c>
      <c r="AD63">
        <f>(Table2[[#This Row],[Drug set 4]]-AC62)/AC62*100</f>
        <v>-62.387976194101277</v>
      </c>
      <c r="AF63">
        <f t="shared" si="1"/>
        <v>9040016.5099999998</v>
      </c>
      <c r="AH63">
        <v>0</v>
      </c>
      <c r="AI63">
        <v>0</v>
      </c>
      <c r="AJ63">
        <v>0</v>
      </c>
      <c r="AK63">
        <v>0</v>
      </c>
      <c r="AL63">
        <v>0</v>
      </c>
      <c r="AM63">
        <v>0</v>
      </c>
      <c r="AN63">
        <v>0</v>
      </c>
      <c r="AO63">
        <v>0</v>
      </c>
      <c r="AP63">
        <v>0</v>
      </c>
      <c r="AQ63">
        <v>0</v>
      </c>
      <c r="AR63">
        <v>0</v>
      </c>
      <c r="AS63">
        <f>SUM(Table2[[#This Row],[promo_1]:[promo_11]])</f>
        <v>0</v>
      </c>
      <c r="AT63">
        <v>0</v>
      </c>
    </row>
    <row r="64" spans="1:46" x14ac:dyDescent="0.25">
      <c r="A64">
        <v>2016</v>
      </c>
      <c r="B64" t="s">
        <v>32</v>
      </c>
      <c r="C64">
        <v>138175</v>
      </c>
      <c r="D64">
        <v>144188</v>
      </c>
      <c r="E64">
        <v>240309</v>
      </c>
      <c r="F64">
        <v>120158</v>
      </c>
      <c r="G64">
        <v>820819.63</v>
      </c>
      <c r="H64">
        <v>856507.43</v>
      </c>
      <c r="I64">
        <v>1427512.42</v>
      </c>
      <c r="J64">
        <v>713756.15</v>
      </c>
      <c r="K64">
        <v>1187616.07</v>
      </c>
      <c r="L64">
        <v>1239251.5</v>
      </c>
      <c r="M64">
        <v>2065419.18</v>
      </c>
      <c r="N64">
        <v>1032709.62</v>
      </c>
      <c r="O64">
        <v>616127.23</v>
      </c>
      <c r="P64">
        <v>642915.34</v>
      </c>
      <c r="Q64">
        <v>1071525.6000000001</v>
      </c>
      <c r="R64">
        <v>535762.82999999996</v>
      </c>
      <c r="S64" s="35">
        <f>SUM(Table2[[#This Row],[Afirudin]:[Fentaprine]])/16</f>
        <v>803297.0625</v>
      </c>
      <c r="T64">
        <v>642830</v>
      </c>
      <c r="U64">
        <f>(Table2[[#This Row],[Drug set 1]]-T63)/T63*100</f>
        <v>74.479138393390301</v>
      </c>
      <c r="W64">
        <v>3818595.63</v>
      </c>
      <c r="X64">
        <f>(Table2[[#This Row],[Drug set 2]]-W63)/W63*100</f>
        <v>35.519974244290459</v>
      </c>
      <c r="Z64">
        <v>5524996.3700000001</v>
      </c>
      <c r="AA64">
        <f>(Table2[[#This Row],[Drug set 3]]-Z63)/Z63*100</f>
        <v>32.523345555759647</v>
      </c>
      <c r="AC64">
        <v>2866331</v>
      </c>
      <c r="AD64">
        <f>(Table2[[#This Row],[Drug set 4]]-AC63)/AC63*100</f>
        <v>70.131069486242708</v>
      </c>
      <c r="AF64">
        <f t="shared" si="1"/>
        <v>12852753</v>
      </c>
      <c r="AH64">
        <v>0</v>
      </c>
      <c r="AI64">
        <v>1</v>
      </c>
      <c r="AJ64">
        <v>0</v>
      </c>
      <c r="AK64">
        <v>0</v>
      </c>
      <c r="AL64">
        <v>0</v>
      </c>
      <c r="AM64">
        <v>1</v>
      </c>
      <c r="AN64">
        <v>0</v>
      </c>
      <c r="AO64">
        <v>0</v>
      </c>
      <c r="AP64">
        <v>0</v>
      </c>
      <c r="AQ64">
        <v>0</v>
      </c>
      <c r="AR64">
        <v>0</v>
      </c>
      <c r="AS64">
        <f>SUM(Table2[[#This Row],[promo_1]:[promo_11]])</f>
        <v>2</v>
      </c>
      <c r="AT64">
        <v>1</v>
      </c>
    </row>
    <row r="65" spans="1:46" x14ac:dyDescent="0.25">
      <c r="A65">
        <v>2016</v>
      </c>
      <c r="B65" t="s">
        <v>33</v>
      </c>
      <c r="C65">
        <v>194438</v>
      </c>
      <c r="D65">
        <v>148142</v>
      </c>
      <c r="E65">
        <v>296282</v>
      </c>
      <c r="F65">
        <v>222211</v>
      </c>
      <c r="G65">
        <v>474463.31</v>
      </c>
      <c r="H65">
        <v>361495.82</v>
      </c>
      <c r="I65">
        <v>722991.67</v>
      </c>
      <c r="J65">
        <v>542243.77</v>
      </c>
      <c r="K65">
        <v>1638540.7</v>
      </c>
      <c r="L65">
        <v>1248411.94</v>
      </c>
      <c r="M65">
        <v>2496823.91</v>
      </c>
      <c r="N65">
        <v>1872617.93</v>
      </c>
      <c r="O65">
        <v>596566.55000000005</v>
      </c>
      <c r="P65">
        <v>454526.92</v>
      </c>
      <c r="Q65">
        <v>909053.77</v>
      </c>
      <c r="R65">
        <v>681790.35</v>
      </c>
      <c r="S65" s="35">
        <f>SUM(Table2[[#This Row],[Afirudin]:[Fentaprine]])/16</f>
        <v>803787.47750000004</v>
      </c>
      <c r="T65">
        <v>861073</v>
      </c>
      <c r="U65">
        <f>(Table2[[#This Row],[Drug set 1]]-T64)/T64*100</f>
        <v>33.950344570104072</v>
      </c>
      <c r="W65">
        <v>2101194.5700000003</v>
      </c>
      <c r="X65">
        <f>(Table2[[#This Row],[Drug set 2]]-W64)/W64*100</f>
        <v>-44.974677248033188</v>
      </c>
      <c r="Z65">
        <v>7256394.4799999995</v>
      </c>
      <c r="AA65">
        <f>(Table2[[#This Row],[Drug set 3]]-Z64)/Z64*100</f>
        <v>31.337542942132274</v>
      </c>
      <c r="AC65">
        <v>2641937.59</v>
      </c>
      <c r="AD65">
        <f>(Table2[[#This Row],[Drug set 4]]-AC64)/AC64*100</f>
        <v>-7.8285937667352492</v>
      </c>
      <c r="AF65">
        <f t="shared" si="1"/>
        <v>12860599.640000001</v>
      </c>
      <c r="AH65">
        <v>0</v>
      </c>
      <c r="AI65">
        <v>0</v>
      </c>
      <c r="AJ65">
        <v>0</v>
      </c>
      <c r="AK65">
        <v>1</v>
      </c>
      <c r="AL65">
        <v>0</v>
      </c>
      <c r="AM65">
        <v>0</v>
      </c>
      <c r="AN65">
        <v>0</v>
      </c>
      <c r="AO65">
        <v>0</v>
      </c>
      <c r="AP65">
        <v>0</v>
      </c>
      <c r="AQ65">
        <v>1</v>
      </c>
      <c r="AR65">
        <v>0</v>
      </c>
      <c r="AS65">
        <f>SUM(Table2[[#This Row],[promo_1]:[promo_11]])</f>
        <v>2</v>
      </c>
      <c r="AT65">
        <v>1</v>
      </c>
    </row>
    <row r="66" spans="1:46" x14ac:dyDescent="0.25">
      <c r="A66">
        <v>2016</v>
      </c>
      <c r="B66" t="s">
        <v>34</v>
      </c>
      <c r="C66">
        <v>70420</v>
      </c>
      <c r="D66">
        <v>60357</v>
      </c>
      <c r="E66">
        <v>103953</v>
      </c>
      <c r="F66">
        <v>73772</v>
      </c>
      <c r="G66">
        <v>655339.85</v>
      </c>
      <c r="H66">
        <v>561719.88</v>
      </c>
      <c r="I66">
        <v>967406.45</v>
      </c>
      <c r="J66">
        <v>686546.54</v>
      </c>
      <c r="K66">
        <v>1147765.5</v>
      </c>
      <c r="L66">
        <v>983799</v>
      </c>
      <c r="M66">
        <v>1694320.49</v>
      </c>
      <c r="N66">
        <v>1202421</v>
      </c>
      <c r="O66">
        <v>699256.74</v>
      </c>
      <c r="P66">
        <v>599362.93999999994</v>
      </c>
      <c r="Q66">
        <v>1032236.13</v>
      </c>
      <c r="R66">
        <v>732554.68</v>
      </c>
      <c r="S66" s="35">
        <f>SUM(Table2[[#This Row],[Afirudin]:[Fentaprine]])/16</f>
        <v>704451.95</v>
      </c>
      <c r="T66">
        <v>308502</v>
      </c>
      <c r="U66">
        <f>(Table2[[#This Row],[Drug set 1]]-T65)/T65*100</f>
        <v>-64.172375629011711</v>
      </c>
      <c r="W66">
        <v>2871012.7199999997</v>
      </c>
      <c r="X66">
        <f>(Table2[[#This Row],[Drug set 2]]-W65)/W65*100</f>
        <v>36.637166352471553</v>
      </c>
      <c r="Z66">
        <v>5028305.99</v>
      </c>
      <c r="AA66">
        <f>(Table2[[#This Row],[Drug set 3]]-Z65)/Z65*100</f>
        <v>-30.705173156462678</v>
      </c>
      <c r="AC66">
        <v>3063410.49</v>
      </c>
      <c r="AD66">
        <f>(Table2[[#This Row],[Drug set 4]]-AC65)/AC65*100</f>
        <v>15.953173973348871</v>
      </c>
      <c r="AF66">
        <f t="shared" ref="AF66:AF85" si="2">SUM(C66:R66)</f>
        <v>11271231.199999999</v>
      </c>
      <c r="AH66">
        <v>0</v>
      </c>
      <c r="AI66">
        <v>0</v>
      </c>
      <c r="AJ66">
        <v>0</v>
      </c>
      <c r="AK66">
        <v>0</v>
      </c>
      <c r="AL66">
        <v>0</v>
      </c>
      <c r="AM66">
        <v>0</v>
      </c>
      <c r="AN66">
        <v>0</v>
      </c>
      <c r="AO66">
        <v>1</v>
      </c>
      <c r="AP66">
        <v>0</v>
      </c>
      <c r="AQ66">
        <v>0</v>
      </c>
      <c r="AR66">
        <v>0</v>
      </c>
      <c r="AS66">
        <f>SUM(Table2[[#This Row],[promo_1]:[promo_11]])</f>
        <v>1</v>
      </c>
      <c r="AT66">
        <v>1</v>
      </c>
    </row>
    <row r="67" spans="1:46" x14ac:dyDescent="0.25">
      <c r="A67">
        <v>2016</v>
      </c>
      <c r="B67" t="s">
        <v>35</v>
      </c>
      <c r="C67">
        <v>240088</v>
      </c>
      <c r="D67">
        <v>200072</v>
      </c>
      <c r="E67">
        <v>312115</v>
      </c>
      <c r="F67">
        <v>200072</v>
      </c>
      <c r="G67">
        <v>1631500.07</v>
      </c>
      <c r="H67">
        <v>1359583.39</v>
      </c>
      <c r="I67">
        <v>2120950.11</v>
      </c>
      <c r="J67">
        <v>1359583.39</v>
      </c>
      <c r="K67">
        <v>1530343.07</v>
      </c>
      <c r="L67">
        <v>1275285.8899999999</v>
      </c>
      <c r="M67">
        <v>1989445.95</v>
      </c>
      <c r="N67">
        <v>1275285.8899999999</v>
      </c>
      <c r="O67">
        <v>997072.46</v>
      </c>
      <c r="P67">
        <v>830893.68</v>
      </c>
      <c r="Q67">
        <v>1296194.2</v>
      </c>
      <c r="R67">
        <v>830893.68</v>
      </c>
      <c r="S67" s="35">
        <f>SUM(Table2[[#This Row],[Afirudin]:[Fentaprine]])/16</f>
        <v>1090586.1737499998</v>
      </c>
      <c r="T67">
        <v>952347</v>
      </c>
      <c r="U67">
        <f>(Table2[[#This Row],[Drug set 1]]-T66)/T66*100</f>
        <v>208.7004298189315</v>
      </c>
      <c r="W67">
        <v>6471616.96</v>
      </c>
      <c r="X67">
        <f>(Table2[[#This Row],[Drug set 2]]-W66)/W66*100</f>
        <v>125.41234021422241</v>
      </c>
      <c r="Z67">
        <v>6070360.7999999998</v>
      </c>
      <c r="AA67">
        <f>(Table2[[#This Row],[Drug set 3]]-Z66)/Z66*100</f>
        <v>20.723774807507279</v>
      </c>
      <c r="AC67">
        <v>3955054.02</v>
      </c>
      <c r="AD67">
        <f>(Table2[[#This Row],[Drug set 4]]-AC66)/AC66*100</f>
        <v>29.106237407968127</v>
      </c>
      <c r="AF67">
        <f t="shared" si="2"/>
        <v>17449378.779999997</v>
      </c>
      <c r="AH67">
        <v>0</v>
      </c>
      <c r="AI67">
        <v>1</v>
      </c>
      <c r="AJ67">
        <v>0</v>
      </c>
      <c r="AK67">
        <v>0</v>
      </c>
      <c r="AL67">
        <v>0</v>
      </c>
      <c r="AM67">
        <v>0</v>
      </c>
      <c r="AN67">
        <v>1</v>
      </c>
      <c r="AO67">
        <v>0</v>
      </c>
      <c r="AP67">
        <v>0</v>
      </c>
      <c r="AQ67">
        <v>1</v>
      </c>
      <c r="AR67">
        <v>0</v>
      </c>
      <c r="AS67">
        <f>SUM(Table2[[#This Row],[promo_1]:[promo_11]])</f>
        <v>3</v>
      </c>
      <c r="AT67">
        <v>1</v>
      </c>
    </row>
    <row r="68" spans="1:46" x14ac:dyDescent="0.25">
      <c r="A68">
        <v>2016</v>
      </c>
      <c r="B68" t="s">
        <v>36</v>
      </c>
      <c r="C68">
        <v>105435</v>
      </c>
      <c r="D68">
        <v>94893</v>
      </c>
      <c r="E68">
        <v>158153</v>
      </c>
      <c r="F68">
        <v>100162</v>
      </c>
      <c r="G68">
        <v>481725.41</v>
      </c>
      <c r="H68">
        <v>433552.86</v>
      </c>
      <c r="I68">
        <v>722588.11</v>
      </c>
      <c r="J68">
        <v>457639.15</v>
      </c>
      <c r="K68">
        <v>813963.78</v>
      </c>
      <c r="L68">
        <v>732567.41</v>
      </c>
      <c r="M68">
        <v>1220945.68</v>
      </c>
      <c r="N68">
        <v>773265.6</v>
      </c>
      <c r="O68">
        <v>571860.6</v>
      </c>
      <c r="P68">
        <v>514674.53</v>
      </c>
      <c r="Q68">
        <v>857790.88</v>
      </c>
      <c r="R68">
        <v>543267.57999999996</v>
      </c>
      <c r="S68" s="35">
        <f>SUM(Table2[[#This Row],[Afirudin]:[Fentaprine]])/16</f>
        <v>536405.28687499987</v>
      </c>
      <c r="T68">
        <v>458643</v>
      </c>
      <c r="U68">
        <f>(Table2[[#This Row],[Drug set 1]]-T67)/T67*100</f>
        <v>-51.840768123383597</v>
      </c>
      <c r="W68">
        <v>2095505.5299999998</v>
      </c>
      <c r="X68">
        <f>(Table2[[#This Row],[Drug set 2]]-W67)/W67*100</f>
        <v>-67.620062451903834</v>
      </c>
      <c r="Z68">
        <v>3540742.47</v>
      </c>
      <c r="AA68">
        <f>(Table2[[#This Row],[Drug set 3]]-Z67)/Z67*100</f>
        <v>-41.671630622021674</v>
      </c>
      <c r="AC68">
        <v>2487593.59</v>
      </c>
      <c r="AD68">
        <f>(Table2[[#This Row],[Drug set 4]]-AC67)/AC67*100</f>
        <v>-37.10342317903411</v>
      </c>
      <c r="AF68">
        <f t="shared" si="2"/>
        <v>8582484.589999998</v>
      </c>
      <c r="AH68">
        <v>0</v>
      </c>
      <c r="AI68">
        <v>0</v>
      </c>
      <c r="AJ68">
        <v>0</v>
      </c>
      <c r="AK68">
        <v>0</v>
      </c>
      <c r="AL68">
        <v>0</v>
      </c>
      <c r="AM68">
        <v>0</v>
      </c>
      <c r="AN68">
        <v>0</v>
      </c>
      <c r="AO68">
        <v>1</v>
      </c>
      <c r="AP68">
        <v>0</v>
      </c>
      <c r="AQ68">
        <v>0</v>
      </c>
      <c r="AR68">
        <v>0</v>
      </c>
      <c r="AS68">
        <f>SUM(Table2[[#This Row],[promo_1]:[promo_11]])</f>
        <v>1</v>
      </c>
      <c r="AT68">
        <v>1</v>
      </c>
    </row>
    <row r="69" spans="1:46" x14ac:dyDescent="0.25">
      <c r="A69">
        <v>2016</v>
      </c>
      <c r="B69" t="s">
        <v>37</v>
      </c>
      <c r="C69">
        <v>125451</v>
      </c>
      <c r="D69">
        <v>67207</v>
      </c>
      <c r="E69">
        <v>156811</v>
      </c>
      <c r="F69">
        <v>76168</v>
      </c>
      <c r="G69">
        <v>754166.28</v>
      </c>
      <c r="H69">
        <v>404017.65</v>
      </c>
      <c r="I69">
        <v>942707.84</v>
      </c>
      <c r="J69">
        <v>457886.67</v>
      </c>
      <c r="K69">
        <v>1442558.91</v>
      </c>
      <c r="L69">
        <v>772799.42</v>
      </c>
      <c r="M69">
        <v>1803198.61</v>
      </c>
      <c r="N69">
        <v>875839.3</v>
      </c>
      <c r="O69">
        <v>912780.7</v>
      </c>
      <c r="P69">
        <v>488989.64</v>
      </c>
      <c r="Q69">
        <v>1140975.8400000001</v>
      </c>
      <c r="R69">
        <v>554188.28</v>
      </c>
      <c r="S69" s="35">
        <f>SUM(Table2[[#This Row],[Afirudin]:[Fentaprine]])/16</f>
        <v>685984.13374999992</v>
      </c>
      <c r="T69">
        <v>425637</v>
      </c>
      <c r="U69">
        <f>(Table2[[#This Row],[Drug set 1]]-T68)/T68*100</f>
        <v>-7.1964469096879276</v>
      </c>
      <c r="W69">
        <v>2558778.44</v>
      </c>
      <c r="X69">
        <f>(Table2[[#This Row],[Drug set 2]]-W68)/W68*100</f>
        <v>22.107930681528682</v>
      </c>
      <c r="Z69">
        <v>4894396.24</v>
      </c>
      <c r="AA69">
        <f>(Table2[[#This Row],[Drug set 3]]-Z68)/Z68*100</f>
        <v>38.230788640214207</v>
      </c>
      <c r="AC69">
        <v>3096934.46</v>
      </c>
      <c r="AD69">
        <f>(Table2[[#This Row],[Drug set 4]]-AC68)/AC68*100</f>
        <v>24.495193766759954</v>
      </c>
      <c r="AF69">
        <f t="shared" si="2"/>
        <v>10975746.139999999</v>
      </c>
      <c r="AH69">
        <v>0</v>
      </c>
      <c r="AI69">
        <v>0</v>
      </c>
      <c r="AJ69">
        <v>0</v>
      </c>
      <c r="AK69">
        <v>0</v>
      </c>
      <c r="AL69">
        <v>0</v>
      </c>
      <c r="AM69">
        <v>1</v>
      </c>
      <c r="AN69">
        <v>0</v>
      </c>
      <c r="AO69">
        <v>0</v>
      </c>
      <c r="AP69">
        <v>0</v>
      </c>
      <c r="AQ69">
        <v>0</v>
      </c>
      <c r="AR69">
        <v>0</v>
      </c>
      <c r="AS69">
        <f>SUM(Table2[[#This Row],[promo_1]:[promo_11]])</f>
        <v>1</v>
      </c>
      <c r="AT69">
        <v>1</v>
      </c>
    </row>
    <row r="70" spans="1:46" x14ac:dyDescent="0.25">
      <c r="A70">
        <v>2016</v>
      </c>
      <c r="B70" t="s">
        <v>38</v>
      </c>
      <c r="C70">
        <v>199017</v>
      </c>
      <c r="D70">
        <v>199017</v>
      </c>
      <c r="E70">
        <v>339986</v>
      </c>
      <c r="F70">
        <v>149264</v>
      </c>
      <c r="G70">
        <v>880761.1</v>
      </c>
      <c r="H70">
        <v>880761.1</v>
      </c>
      <c r="I70">
        <v>1504633.56</v>
      </c>
      <c r="J70">
        <v>660570.85</v>
      </c>
      <c r="K70">
        <v>1068465.1200000001</v>
      </c>
      <c r="L70">
        <v>1068465.1200000001</v>
      </c>
      <c r="M70">
        <v>1825294.53</v>
      </c>
      <c r="N70">
        <v>801348.8</v>
      </c>
      <c r="O70">
        <v>1017883.77</v>
      </c>
      <c r="P70">
        <v>1017883.77</v>
      </c>
      <c r="Q70">
        <v>1738884.77</v>
      </c>
      <c r="R70">
        <v>763412.82</v>
      </c>
      <c r="S70" s="35">
        <f>SUM(Table2[[#This Row],[Afirudin]:[Fentaprine]])/16</f>
        <v>882228.08187500003</v>
      </c>
      <c r="T70">
        <v>887284</v>
      </c>
      <c r="U70">
        <f>(Table2[[#This Row],[Drug set 1]]-T69)/T69*100</f>
        <v>108.46026073861059</v>
      </c>
      <c r="W70">
        <v>3926726.61</v>
      </c>
      <c r="X70">
        <f>(Table2[[#This Row],[Drug set 2]]-W69)/W69*100</f>
        <v>53.460985469300738</v>
      </c>
      <c r="Z70">
        <v>4763573.57</v>
      </c>
      <c r="AA70">
        <f>(Table2[[#This Row],[Drug set 3]]-Z69)/Z69*100</f>
        <v>-2.6729072103079239</v>
      </c>
      <c r="AC70">
        <v>4538065.13</v>
      </c>
      <c r="AD70">
        <f>(Table2[[#This Row],[Drug set 4]]-AC69)/AC69*100</f>
        <v>46.534102952892326</v>
      </c>
      <c r="AF70">
        <f t="shared" si="2"/>
        <v>14115649.310000001</v>
      </c>
      <c r="AH70">
        <v>0</v>
      </c>
      <c r="AI70">
        <v>0</v>
      </c>
      <c r="AJ70">
        <v>0</v>
      </c>
      <c r="AK70">
        <v>0</v>
      </c>
      <c r="AL70">
        <v>0</v>
      </c>
      <c r="AM70">
        <v>0</v>
      </c>
      <c r="AN70">
        <v>0</v>
      </c>
      <c r="AO70">
        <v>0</v>
      </c>
      <c r="AP70">
        <v>0</v>
      </c>
      <c r="AQ70">
        <v>1</v>
      </c>
      <c r="AR70">
        <v>0</v>
      </c>
      <c r="AS70">
        <f>SUM(Table2[[#This Row],[promo_1]:[promo_11]])</f>
        <v>1</v>
      </c>
      <c r="AT70">
        <v>1</v>
      </c>
    </row>
    <row r="71" spans="1:46" x14ac:dyDescent="0.25">
      <c r="A71">
        <v>2016</v>
      </c>
      <c r="B71" t="s">
        <v>39</v>
      </c>
      <c r="C71">
        <v>103704</v>
      </c>
      <c r="D71">
        <v>85823</v>
      </c>
      <c r="E71">
        <v>153765</v>
      </c>
      <c r="F71">
        <v>71523</v>
      </c>
      <c r="G71">
        <v>638700.92000000004</v>
      </c>
      <c r="H71">
        <v>528580.07999999996</v>
      </c>
      <c r="I71">
        <v>947039.33</v>
      </c>
      <c r="J71">
        <v>440483.43</v>
      </c>
      <c r="K71">
        <v>1773404.54</v>
      </c>
      <c r="L71">
        <v>1467645.12</v>
      </c>
      <c r="M71">
        <v>2629530.8199999998</v>
      </c>
      <c r="N71">
        <v>1223037.5900000001</v>
      </c>
      <c r="O71">
        <v>1037522.27</v>
      </c>
      <c r="P71">
        <v>858639.12</v>
      </c>
      <c r="Q71">
        <v>1538395.11</v>
      </c>
      <c r="R71">
        <v>715532.58</v>
      </c>
      <c r="S71" s="35">
        <f>SUM(Table2[[#This Row],[Afirudin]:[Fentaprine]])/16</f>
        <v>888332.86937499989</v>
      </c>
      <c r="T71">
        <v>414815</v>
      </c>
      <c r="U71">
        <f>(Table2[[#This Row],[Drug set 1]]-T70)/T70*100</f>
        <v>-53.248903395079815</v>
      </c>
      <c r="W71">
        <v>2554803.7600000002</v>
      </c>
      <c r="X71">
        <f>(Table2[[#This Row],[Drug set 2]]-W70)/W70*100</f>
        <v>-34.938079124382931</v>
      </c>
      <c r="Z71">
        <v>7093618.0700000003</v>
      </c>
      <c r="AA71">
        <f>(Table2[[#This Row],[Drug set 3]]-Z70)/Z70*100</f>
        <v>48.913792676030823</v>
      </c>
      <c r="AC71">
        <v>4150089.08</v>
      </c>
      <c r="AD71">
        <f>(Table2[[#This Row],[Drug set 4]]-AC70)/AC70*100</f>
        <v>-8.5493715688474445</v>
      </c>
      <c r="AF71">
        <f t="shared" si="2"/>
        <v>14213325.909999998</v>
      </c>
      <c r="AH71">
        <v>0</v>
      </c>
      <c r="AI71">
        <v>0</v>
      </c>
      <c r="AJ71">
        <v>0</v>
      </c>
      <c r="AK71">
        <v>0</v>
      </c>
      <c r="AL71">
        <v>0</v>
      </c>
      <c r="AM71">
        <v>0</v>
      </c>
      <c r="AN71">
        <v>0</v>
      </c>
      <c r="AO71">
        <v>0</v>
      </c>
      <c r="AP71">
        <v>0</v>
      </c>
      <c r="AQ71">
        <v>0</v>
      </c>
      <c r="AR71">
        <v>0</v>
      </c>
      <c r="AS71">
        <f>SUM(Table2[[#This Row],[promo_1]:[promo_11]])</f>
        <v>0</v>
      </c>
      <c r="AT71">
        <v>0</v>
      </c>
    </row>
    <row r="72" spans="1:46" x14ac:dyDescent="0.25">
      <c r="A72">
        <v>2016</v>
      </c>
      <c r="B72" t="s">
        <v>40</v>
      </c>
      <c r="C72">
        <v>149692</v>
      </c>
      <c r="D72">
        <v>103631</v>
      </c>
      <c r="E72">
        <v>172722</v>
      </c>
      <c r="F72">
        <v>126662</v>
      </c>
      <c r="G72">
        <v>915770.64</v>
      </c>
      <c r="H72">
        <v>633995.06999999995</v>
      </c>
      <c r="I72">
        <v>1056658.47</v>
      </c>
      <c r="J72">
        <v>774882.87</v>
      </c>
      <c r="K72">
        <v>1123503.8799999999</v>
      </c>
      <c r="L72">
        <v>777810.38</v>
      </c>
      <c r="M72">
        <v>1296350.6200000001</v>
      </c>
      <c r="N72">
        <v>950657.14</v>
      </c>
      <c r="O72">
        <v>800389.07</v>
      </c>
      <c r="P72">
        <v>554115.52</v>
      </c>
      <c r="Q72">
        <v>923525.81</v>
      </c>
      <c r="R72">
        <v>677252.27</v>
      </c>
      <c r="S72" s="35">
        <f>SUM(Table2[[#This Row],[Afirudin]:[Fentaprine]])/16</f>
        <v>689851.1712499999</v>
      </c>
      <c r="T72">
        <v>552707</v>
      </c>
      <c r="U72">
        <f>(Table2[[#This Row],[Drug set 1]]-T71)/T71*100</f>
        <v>33.2418065884792</v>
      </c>
      <c r="W72">
        <v>3381307.05</v>
      </c>
      <c r="X72">
        <f>(Table2[[#This Row],[Drug set 2]]-W71)/W71*100</f>
        <v>32.350950117593356</v>
      </c>
      <c r="Z72">
        <v>4148322.02</v>
      </c>
      <c r="AA72">
        <f>(Table2[[#This Row],[Drug set 3]]-Z71)/Z71*100</f>
        <v>-41.520364092565245</v>
      </c>
      <c r="AC72">
        <v>2955282.67</v>
      </c>
      <c r="AD72">
        <f>(Table2[[#This Row],[Drug set 4]]-AC71)/AC71*100</f>
        <v>-28.789897926721132</v>
      </c>
      <c r="AF72">
        <f t="shared" si="2"/>
        <v>11037618.739999998</v>
      </c>
      <c r="AH72">
        <v>0</v>
      </c>
      <c r="AI72">
        <v>0</v>
      </c>
      <c r="AJ72">
        <v>0</v>
      </c>
      <c r="AK72">
        <v>0</v>
      </c>
      <c r="AL72">
        <v>0</v>
      </c>
      <c r="AM72">
        <v>0</v>
      </c>
      <c r="AN72">
        <v>0</v>
      </c>
      <c r="AO72">
        <v>0</v>
      </c>
      <c r="AP72">
        <v>0</v>
      </c>
      <c r="AQ72">
        <v>0</v>
      </c>
      <c r="AR72">
        <v>0</v>
      </c>
      <c r="AS72">
        <f>SUM(Table2[[#This Row],[promo_1]:[promo_11]])</f>
        <v>0</v>
      </c>
      <c r="AT72">
        <v>0</v>
      </c>
    </row>
    <row r="73" spans="1:46" x14ac:dyDescent="0.25">
      <c r="A73">
        <v>2016</v>
      </c>
      <c r="B73" t="s">
        <v>41</v>
      </c>
      <c r="C73">
        <v>126986</v>
      </c>
      <c r="D73">
        <v>79954</v>
      </c>
      <c r="E73">
        <v>192828</v>
      </c>
      <c r="F73">
        <v>103467</v>
      </c>
      <c r="G73">
        <v>1131343.75</v>
      </c>
      <c r="H73">
        <v>712327.58</v>
      </c>
      <c r="I73">
        <v>1717966.45</v>
      </c>
      <c r="J73">
        <v>921835.64</v>
      </c>
      <c r="K73">
        <v>1310300.28</v>
      </c>
      <c r="L73">
        <v>825003.86</v>
      </c>
      <c r="M73">
        <v>1989715.23</v>
      </c>
      <c r="N73">
        <v>1067652.07</v>
      </c>
      <c r="O73">
        <v>955643.1</v>
      </c>
      <c r="P73">
        <v>601701.22</v>
      </c>
      <c r="Q73">
        <v>1451161.77</v>
      </c>
      <c r="R73">
        <v>778672.18</v>
      </c>
      <c r="S73" s="35">
        <f>SUM(Table2[[#This Row],[Afirudin]:[Fentaprine]])/16</f>
        <v>872909.88312500005</v>
      </c>
      <c r="T73">
        <v>503235</v>
      </c>
      <c r="U73">
        <f>(Table2[[#This Row],[Drug set 1]]-T72)/T72*100</f>
        <v>-8.9508546119372472</v>
      </c>
      <c r="W73">
        <v>4483473.42</v>
      </c>
      <c r="X73">
        <f>(Table2[[#This Row],[Drug set 2]]-W72)/W72*100</f>
        <v>32.595867624621668</v>
      </c>
      <c r="Z73">
        <v>5192671.4400000004</v>
      </c>
      <c r="AA73">
        <f>(Table2[[#This Row],[Drug set 3]]-Z72)/Z72*100</f>
        <v>25.175225427653768</v>
      </c>
      <c r="AC73">
        <v>3787178.27</v>
      </c>
      <c r="AD73">
        <f>(Table2[[#This Row],[Drug set 4]]-AC72)/AC72*100</f>
        <v>28.149442638595385</v>
      </c>
      <c r="AF73">
        <f t="shared" si="2"/>
        <v>13966558.130000001</v>
      </c>
      <c r="AH73">
        <v>0</v>
      </c>
      <c r="AI73">
        <v>0</v>
      </c>
      <c r="AJ73">
        <v>0</v>
      </c>
      <c r="AK73">
        <v>0</v>
      </c>
      <c r="AL73">
        <v>0</v>
      </c>
      <c r="AM73">
        <v>0</v>
      </c>
      <c r="AN73">
        <v>1</v>
      </c>
      <c r="AO73">
        <v>0</v>
      </c>
      <c r="AP73">
        <v>0</v>
      </c>
      <c r="AQ73">
        <v>0</v>
      </c>
      <c r="AR73">
        <v>1</v>
      </c>
      <c r="AS73">
        <f>SUM(Table2[[#This Row],[promo_1]:[promo_11]])</f>
        <v>2</v>
      </c>
      <c r="AT73">
        <v>1</v>
      </c>
    </row>
    <row r="74" spans="1:46" x14ac:dyDescent="0.25">
      <c r="A74">
        <v>2017</v>
      </c>
      <c r="B74" t="s">
        <v>30</v>
      </c>
      <c r="C74">
        <v>151883</v>
      </c>
      <c r="D74">
        <v>86067</v>
      </c>
      <c r="E74">
        <v>202514</v>
      </c>
      <c r="F74">
        <v>81004</v>
      </c>
      <c r="G74">
        <v>888180.91</v>
      </c>
      <c r="H74">
        <v>503302.52</v>
      </c>
      <c r="I74">
        <v>1184241.21</v>
      </c>
      <c r="J74">
        <v>473696.49</v>
      </c>
      <c r="K74">
        <v>1248370.8</v>
      </c>
      <c r="L74">
        <v>707410.09</v>
      </c>
      <c r="M74">
        <v>1664494.41</v>
      </c>
      <c r="N74">
        <v>665797.76</v>
      </c>
      <c r="O74">
        <v>863813.7</v>
      </c>
      <c r="P74">
        <v>489494.44</v>
      </c>
      <c r="Q74">
        <v>1151751.6200000001</v>
      </c>
      <c r="R74">
        <v>460700.66</v>
      </c>
      <c r="S74" s="35">
        <f>SUM(Table2[[#This Row],[Afirudin]:[Fentaprine]])/16</f>
        <v>676420.16312499996</v>
      </c>
      <c r="T74">
        <v>521468</v>
      </c>
      <c r="U74">
        <f>(Table2[[#This Row],[Drug set 1]]-T73)/T73*100</f>
        <v>3.6231581666616988</v>
      </c>
      <c r="V74">
        <f>SUM(T74:T85)</f>
        <v>5892140</v>
      </c>
      <c r="W74">
        <v>3049421.13</v>
      </c>
      <c r="X74">
        <f>(Table2[[#This Row],[Drug set 2]]-W73)/W73*100</f>
        <v>-31.985297015544706</v>
      </c>
      <c r="Y74">
        <f>SUM(W74:W85)</f>
        <v>35034350.220000006</v>
      </c>
      <c r="Z74">
        <v>4286073.0599999996</v>
      </c>
      <c r="AA74">
        <f>(Table2[[#This Row],[Drug set 3]]-Z73)/Z73*100</f>
        <v>-17.459190138939366</v>
      </c>
      <c r="AB74">
        <f>SUM(Z74:Z85)</f>
        <v>63301716.630000003</v>
      </c>
      <c r="AC74">
        <v>2965760.42</v>
      </c>
      <c r="AD74">
        <f>(Table2[[#This Row],[Drug set 4]]-AC73)/AC73*100</f>
        <v>-21.689442414338739</v>
      </c>
      <c r="AE74">
        <f>SUM(AC74:AC85)</f>
        <v>44128773.869999997</v>
      </c>
      <c r="AF74">
        <f t="shared" si="2"/>
        <v>10822722.609999999</v>
      </c>
      <c r="AG74">
        <f>SUM(AF74:AF85)</f>
        <v>148356980.72</v>
      </c>
      <c r="AH74">
        <v>0</v>
      </c>
      <c r="AI74">
        <v>0</v>
      </c>
      <c r="AJ74">
        <v>0</v>
      </c>
      <c r="AK74">
        <v>0</v>
      </c>
      <c r="AL74">
        <v>0</v>
      </c>
      <c r="AM74">
        <v>1</v>
      </c>
      <c r="AN74">
        <v>0</v>
      </c>
      <c r="AO74">
        <v>0</v>
      </c>
      <c r="AP74">
        <v>0</v>
      </c>
      <c r="AQ74">
        <v>0</v>
      </c>
      <c r="AR74">
        <v>0</v>
      </c>
      <c r="AS74">
        <f>SUM(Table2[[#This Row],[promo_1]:[promo_11]])</f>
        <v>1</v>
      </c>
      <c r="AT74">
        <v>1</v>
      </c>
    </row>
    <row r="75" spans="1:46" x14ac:dyDescent="0.25">
      <c r="A75">
        <v>2017</v>
      </c>
      <c r="B75" t="s">
        <v>31</v>
      </c>
      <c r="C75">
        <v>109964</v>
      </c>
      <c r="D75">
        <v>83421</v>
      </c>
      <c r="E75">
        <v>155468</v>
      </c>
      <c r="F75">
        <v>72048</v>
      </c>
      <c r="G75">
        <v>725947.58</v>
      </c>
      <c r="H75">
        <v>550718.82999999996</v>
      </c>
      <c r="I75">
        <v>1026339.68</v>
      </c>
      <c r="J75">
        <v>475620.84</v>
      </c>
      <c r="K75">
        <v>2489085.9900000002</v>
      </c>
      <c r="L75">
        <v>1888272.14</v>
      </c>
      <c r="M75">
        <v>3519052.61</v>
      </c>
      <c r="N75">
        <v>1630780.5</v>
      </c>
      <c r="O75">
        <v>1461107.5</v>
      </c>
      <c r="P75">
        <v>1108426.3799999999</v>
      </c>
      <c r="Q75">
        <v>2065703.69</v>
      </c>
      <c r="R75">
        <v>957277.3</v>
      </c>
      <c r="S75" s="35">
        <f>SUM(Table2[[#This Row],[Afirudin]:[Fentaprine]])/16</f>
        <v>1144952.1275000002</v>
      </c>
      <c r="T75">
        <v>420901</v>
      </c>
      <c r="U75">
        <f>(Table2[[#This Row],[Drug set 1]]-T74)/T74*100</f>
        <v>-19.28536362729832</v>
      </c>
      <c r="W75">
        <v>2778626.9299999997</v>
      </c>
      <c r="X75">
        <f>(Table2[[#This Row],[Drug set 2]]-W74)/W74*100</f>
        <v>-8.8801837613029253</v>
      </c>
      <c r="Z75">
        <v>9527191.2400000002</v>
      </c>
      <c r="AA75">
        <f>(Table2[[#This Row],[Drug set 3]]-Z74)/Z74*100</f>
        <v>122.28252077438925</v>
      </c>
      <c r="AC75">
        <v>5592514.8700000001</v>
      </c>
      <c r="AD75">
        <f>(Table2[[#This Row],[Drug set 4]]-AC74)/AC74*100</f>
        <v>88.569340675198589</v>
      </c>
      <c r="AF75">
        <f t="shared" si="2"/>
        <v>18319234.040000003</v>
      </c>
      <c r="AH75">
        <v>1</v>
      </c>
      <c r="AI75">
        <v>0</v>
      </c>
      <c r="AJ75">
        <v>0</v>
      </c>
      <c r="AK75">
        <v>1</v>
      </c>
      <c r="AL75">
        <v>0</v>
      </c>
      <c r="AM75">
        <v>0</v>
      </c>
      <c r="AN75">
        <v>0</v>
      </c>
      <c r="AO75">
        <v>0</v>
      </c>
      <c r="AP75">
        <v>0</v>
      </c>
      <c r="AQ75">
        <v>0</v>
      </c>
      <c r="AR75">
        <v>0</v>
      </c>
      <c r="AS75">
        <f>SUM(Table2[[#This Row],[promo_1]:[promo_11]])</f>
        <v>2</v>
      </c>
      <c r="AT75">
        <v>1</v>
      </c>
    </row>
    <row r="76" spans="1:46" x14ac:dyDescent="0.25">
      <c r="A76">
        <v>2017</v>
      </c>
      <c r="B76" t="s">
        <v>32</v>
      </c>
      <c r="C76">
        <v>224132</v>
      </c>
      <c r="D76">
        <v>149423</v>
      </c>
      <c r="E76">
        <v>307151</v>
      </c>
      <c r="F76">
        <v>174329</v>
      </c>
      <c r="G76">
        <v>635045.38</v>
      </c>
      <c r="H76">
        <v>423363.58</v>
      </c>
      <c r="I76">
        <v>870247.37</v>
      </c>
      <c r="J76">
        <v>493924.19</v>
      </c>
      <c r="K76">
        <v>1242631.54</v>
      </c>
      <c r="L76">
        <v>828421.03</v>
      </c>
      <c r="M76">
        <v>1702865.44</v>
      </c>
      <c r="N76">
        <v>966491.2</v>
      </c>
      <c r="O76">
        <v>1575221.05</v>
      </c>
      <c r="P76">
        <v>1050147.3500000001</v>
      </c>
      <c r="Q76">
        <v>2158636.2599999998</v>
      </c>
      <c r="R76">
        <v>1225171.92</v>
      </c>
      <c r="S76" s="35">
        <f>SUM(Table2[[#This Row],[Afirudin]:[Fentaprine]])/16</f>
        <v>876700.08187500003</v>
      </c>
      <c r="T76">
        <v>855035</v>
      </c>
      <c r="U76">
        <f>(Table2[[#This Row],[Drug set 1]]-T75)/T75*100</f>
        <v>103.14396972209616</v>
      </c>
      <c r="W76">
        <v>2422580.52</v>
      </c>
      <c r="X76">
        <f>(Table2[[#This Row],[Drug set 2]]-W75)/W75*100</f>
        <v>-12.813753662136993</v>
      </c>
      <c r="Z76">
        <v>4740409.21</v>
      </c>
      <c r="AA76">
        <f>(Table2[[#This Row],[Drug set 3]]-Z75)/Z75*100</f>
        <v>-50.243370888816131</v>
      </c>
      <c r="AC76">
        <v>6009176.5800000001</v>
      </c>
      <c r="AD76">
        <f>(Table2[[#This Row],[Drug set 4]]-AC75)/AC75*100</f>
        <v>7.4503460372560433</v>
      </c>
      <c r="AF76">
        <f t="shared" si="2"/>
        <v>14027201.310000001</v>
      </c>
      <c r="AH76">
        <v>1</v>
      </c>
      <c r="AI76">
        <v>0</v>
      </c>
      <c r="AJ76">
        <v>0</v>
      </c>
      <c r="AK76">
        <v>0</v>
      </c>
      <c r="AL76">
        <v>1</v>
      </c>
      <c r="AM76">
        <v>0</v>
      </c>
      <c r="AN76">
        <v>0</v>
      </c>
      <c r="AO76">
        <v>1</v>
      </c>
      <c r="AP76">
        <v>0</v>
      </c>
      <c r="AQ76">
        <v>1</v>
      </c>
      <c r="AR76">
        <v>0</v>
      </c>
      <c r="AS76">
        <f>SUM(Table2[[#This Row],[promo_1]:[promo_11]])</f>
        <v>4</v>
      </c>
      <c r="AT76">
        <v>1</v>
      </c>
    </row>
    <row r="77" spans="1:46" x14ac:dyDescent="0.25">
      <c r="A77">
        <v>2017</v>
      </c>
      <c r="B77" t="s">
        <v>33</v>
      </c>
      <c r="C77">
        <v>96831</v>
      </c>
      <c r="D77">
        <v>60521</v>
      </c>
      <c r="E77">
        <v>141211</v>
      </c>
      <c r="F77">
        <v>60521</v>
      </c>
      <c r="G77">
        <v>550677.23</v>
      </c>
      <c r="H77">
        <v>344173.27</v>
      </c>
      <c r="I77">
        <v>803070.91</v>
      </c>
      <c r="J77">
        <v>344173.27</v>
      </c>
      <c r="K77">
        <v>953938.22</v>
      </c>
      <c r="L77">
        <v>596211.38</v>
      </c>
      <c r="M77">
        <v>1391159.88</v>
      </c>
      <c r="N77">
        <v>596211.38</v>
      </c>
      <c r="O77">
        <v>1276140.8700000001</v>
      </c>
      <c r="P77">
        <v>797588.06</v>
      </c>
      <c r="Q77">
        <v>1861038.79</v>
      </c>
      <c r="R77">
        <v>797588.06</v>
      </c>
      <c r="S77" s="35">
        <f>SUM(Table2[[#This Row],[Afirudin]:[Fentaprine]])/16</f>
        <v>666940.95750000014</v>
      </c>
      <c r="T77">
        <v>359084</v>
      </c>
      <c r="U77">
        <f>(Table2[[#This Row],[Drug set 1]]-T76)/T76*100</f>
        <v>-58.003590496295473</v>
      </c>
      <c r="W77">
        <v>2042094.6800000002</v>
      </c>
      <c r="X77">
        <f>(Table2[[#This Row],[Drug set 2]]-W76)/W76*100</f>
        <v>-15.70580778879539</v>
      </c>
      <c r="Z77">
        <v>3537520.86</v>
      </c>
      <c r="AA77">
        <f>(Table2[[#This Row],[Drug set 3]]-Z76)/Z76*100</f>
        <v>-25.375200678086614</v>
      </c>
      <c r="AC77">
        <v>4732355.78</v>
      </c>
      <c r="AD77">
        <f>(Table2[[#This Row],[Drug set 4]]-AC76)/AC76*100</f>
        <v>-21.247849568101721</v>
      </c>
      <c r="AF77">
        <f t="shared" si="2"/>
        <v>10671055.320000002</v>
      </c>
      <c r="AH77">
        <v>1</v>
      </c>
      <c r="AI77">
        <v>0</v>
      </c>
      <c r="AJ77">
        <v>0</v>
      </c>
      <c r="AK77">
        <v>0</v>
      </c>
      <c r="AL77">
        <v>0</v>
      </c>
      <c r="AM77">
        <v>0</v>
      </c>
      <c r="AN77">
        <v>0</v>
      </c>
      <c r="AO77">
        <v>1</v>
      </c>
      <c r="AP77">
        <v>0</v>
      </c>
      <c r="AQ77">
        <v>0</v>
      </c>
      <c r="AR77">
        <v>0</v>
      </c>
      <c r="AS77">
        <f>SUM(Table2[[#This Row],[promo_1]:[promo_11]])</f>
        <v>2</v>
      </c>
      <c r="AT77">
        <v>1</v>
      </c>
    </row>
    <row r="78" spans="1:46" x14ac:dyDescent="0.25">
      <c r="A78">
        <v>2017</v>
      </c>
      <c r="B78" t="s">
        <v>34</v>
      </c>
      <c r="C78">
        <v>106582</v>
      </c>
      <c r="D78">
        <v>86843</v>
      </c>
      <c r="E78">
        <v>153948</v>
      </c>
      <c r="F78">
        <v>59210</v>
      </c>
      <c r="G78">
        <v>790328.64</v>
      </c>
      <c r="H78">
        <v>643971.43999999994</v>
      </c>
      <c r="I78">
        <v>1141585.77</v>
      </c>
      <c r="J78">
        <v>439071.47</v>
      </c>
      <c r="K78">
        <v>2621870.12</v>
      </c>
      <c r="L78">
        <v>2136338.6</v>
      </c>
      <c r="M78">
        <v>3787145.69</v>
      </c>
      <c r="N78">
        <v>1456594.48</v>
      </c>
      <c r="O78">
        <v>720582.98</v>
      </c>
      <c r="P78">
        <v>587141.69999999995</v>
      </c>
      <c r="Q78">
        <v>1040842.11</v>
      </c>
      <c r="R78">
        <v>400323.9</v>
      </c>
      <c r="S78" s="35">
        <f>SUM(Table2[[#This Row],[Afirudin]:[Fentaprine]])/16</f>
        <v>1010773.74375</v>
      </c>
      <c r="T78">
        <v>406583</v>
      </c>
      <c r="U78">
        <f>(Table2[[#This Row],[Drug set 1]]-T77)/T77*100</f>
        <v>13.227824130287063</v>
      </c>
      <c r="W78">
        <v>3014957.3200000003</v>
      </c>
      <c r="X78">
        <f>(Table2[[#This Row],[Drug set 2]]-W77)/W77*100</f>
        <v>47.640427720031084</v>
      </c>
      <c r="Z78">
        <v>10001948.890000001</v>
      </c>
      <c r="AA78">
        <f>(Table2[[#This Row],[Drug set 3]]-Z77)/Z77*100</f>
        <v>182.73893740375007</v>
      </c>
      <c r="AC78">
        <v>2748890.69</v>
      </c>
      <c r="AD78">
        <f>(Table2[[#This Row],[Drug set 4]]-AC77)/AC77*100</f>
        <v>-41.912848107967072</v>
      </c>
      <c r="AF78">
        <f t="shared" si="2"/>
        <v>16172379.9</v>
      </c>
      <c r="AH78">
        <v>0</v>
      </c>
      <c r="AI78">
        <v>0</v>
      </c>
      <c r="AJ78">
        <v>0</v>
      </c>
      <c r="AK78">
        <v>1</v>
      </c>
      <c r="AL78">
        <v>0</v>
      </c>
      <c r="AM78">
        <v>0</v>
      </c>
      <c r="AN78">
        <v>0</v>
      </c>
      <c r="AO78">
        <v>0</v>
      </c>
      <c r="AP78">
        <v>1</v>
      </c>
      <c r="AQ78">
        <v>0</v>
      </c>
      <c r="AR78">
        <v>0</v>
      </c>
      <c r="AS78">
        <f>SUM(Table2[[#This Row],[promo_1]:[promo_11]])</f>
        <v>2</v>
      </c>
      <c r="AT78">
        <v>1</v>
      </c>
    </row>
    <row r="79" spans="1:46" x14ac:dyDescent="0.25">
      <c r="A79">
        <v>2017</v>
      </c>
      <c r="B79" t="s">
        <v>35</v>
      </c>
      <c r="C79">
        <v>108855</v>
      </c>
      <c r="D79">
        <v>113805</v>
      </c>
      <c r="E79">
        <v>222663</v>
      </c>
      <c r="F79">
        <v>118750</v>
      </c>
      <c r="G79">
        <v>1085450.26</v>
      </c>
      <c r="H79">
        <v>1134788.92</v>
      </c>
      <c r="I79">
        <v>2220239.17</v>
      </c>
      <c r="J79">
        <v>1184127.57</v>
      </c>
      <c r="K79">
        <v>929894.14</v>
      </c>
      <c r="L79">
        <v>972162.08</v>
      </c>
      <c r="M79">
        <v>1902056.24</v>
      </c>
      <c r="N79">
        <v>1014429.98</v>
      </c>
      <c r="O79">
        <v>719285.87</v>
      </c>
      <c r="P79">
        <v>751980.66</v>
      </c>
      <c r="Q79">
        <v>1471266.49</v>
      </c>
      <c r="R79">
        <v>784675.49</v>
      </c>
      <c r="S79" s="35">
        <f>SUM(Table2[[#This Row],[Afirudin]:[Fentaprine]])/16</f>
        <v>920901.86687499995</v>
      </c>
      <c r="T79">
        <v>564073</v>
      </c>
      <c r="U79">
        <f>(Table2[[#This Row],[Drug set 1]]-T78)/T78*100</f>
        <v>38.735018434120462</v>
      </c>
      <c r="W79">
        <v>5624605.9199999999</v>
      </c>
      <c r="X79">
        <f>(Table2[[#This Row],[Drug set 2]]-W78)/W78*100</f>
        <v>86.556734408432661</v>
      </c>
      <c r="Z79">
        <v>4818542.4399999995</v>
      </c>
      <c r="AA79">
        <f>(Table2[[#This Row],[Drug set 3]]-Z78)/Z78*100</f>
        <v>-51.8239645793671</v>
      </c>
      <c r="AC79">
        <v>3727208.51</v>
      </c>
      <c r="AD79">
        <f>(Table2[[#This Row],[Drug set 4]]-AC78)/AC78*100</f>
        <v>35.589549761252961</v>
      </c>
      <c r="AF79">
        <f t="shared" si="2"/>
        <v>14734429.869999999</v>
      </c>
      <c r="AH79">
        <v>0</v>
      </c>
      <c r="AI79">
        <v>1</v>
      </c>
      <c r="AJ79">
        <v>0</v>
      </c>
      <c r="AK79">
        <v>0</v>
      </c>
      <c r="AL79">
        <v>0</v>
      </c>
      <c r="AM79">
        <v>0</v>
      </c>
      <c r="AN79">
        <v>1</v>
      </c>
      <c r="AO79">
        <v>0</v>
      </c>
      <c r="AP79">
        <v>0</v>
      </c>
      <c r="AQ79">
        <v>0</v>
      </c>
      <c r="AR79">
        <v>0</v>
      </c>
      <c r="AS79">
        <f>SUM(Table2[[#This Row],[promo_1]:[promo_11]])</f>
        <v>2</v>
      </c>
      <c r="AT79">
        <v>1</v>
      </c>
    </row>
    <row r="80" spans="1:46" x14ac:dyDescent="0.25">
      <c r="A80">
        <v>2017</v>
      </c>
      <c r="B80" t="s">
        <v>36</v>
      </c>
      <c r="C80">
        <v>149149</v>
      </c>
      <c r="D80">
        <v>95880</v>
      </c>
      <c r="E80">
        <v>170455</v>
      </c>
      <c r="F80">
        <v>122515</v>
      </c>
      <c r="G80">
        <v>918308.15</v>
      </c>
      <c r="H80">
        <v>590340.96</v>
      </c>
      <c r="I80">
        <v>1049495.06</v>
      </c>
      <c r="J80">
        <v>754324.56</v>
      </c>
      <c r="K80">
        <v>1267499.23</v>
      </c>
      <c r="L80">
        <v>814820.95</v>
      </c>
      <c r="M80">
        <v>1448570.57</v>
      </c>
      <c r="N80">
        <v>1041160.09</v>
      </c>
      <c r="O80">
        <v>686395.08</v>
      </c>
      <c r="P80">
        <v>441253.98</v>
      </c>
      <c r="Q80">
        <v>784451.51</v>
      </c>
      <c r="R80">
        <v>563824.53</v>
      </c>
      <c r="S80" s="35">
        <f>SUM(Table2[[#This Row],[Afirudin]:[Fentaprine]])/16</f>
        <v>681152.729375</v>
      </c>
      <c r="T80">
        <v>537999</v>
      </c>
      <c r="U80">
        <f>(Table2[[#This Row],[Drug set 1]]-T79)/T79*100</f>
        <v>-4.6224513493820831</v>
      </c>
      <c r="W80">
        <v>3312468.73</v>
      </c>
      <c r="X80">
        <f>(Table2[[#This Row],[Drug set 2]]-W79)/W79*100</f>
        <v>-41.107541095074623</v>
      </c>
      <c r="Z80">
        <v>4572050.84</v>
      </c>
      <c r="AA80">
        <f>(Table2[[#This Row],[Drug set 3]]-Z79)/Z79*100</f>
        <v>-5.1154805227781628</v>
      </c>
      <c r="AC80">
        <v>2475925.1</v>
      </c>
      <c r="AD80">
        <f>(Table2[[#This Row],[Drug set 4]]-AC79)/AC79*100</f>
        <v>-33.571596722931922</v>
      </c>
      <c r="AF80">
        <f t="shared" si="2"/>
        <v>10898443.67</v>
      </c>
      <c r="AH80">
        <v>0</v>
      </c>
      <c r="AI80">
        <v>0</v>
      </c>
      <c r="AJ80">
        <v>0</v>
      </c>
      <c r="AK80">
        <v>0</v>
      </c>
      <c r="AL80">
        <v>0</v>
      </c>
      <c r="AM80">
        <v>1</v>
      </c>
      <c r="AN80">
        <v>0</v>
      </c>
      <c r="AO80">
        <v>0</v>
      </c>
      <c r="AP80">
        <v>0</v>
      </c>
      <c r="AQ80">
        <v>0</v>
      </c>
      <c r="AR80">
        <v>0</v>
      </c>
      <c r="AS80">
        <f>SUM(Table2[[#This Row],[promo_1]:[promo_11]])</f>
        <v>1</v>
      </c>
      <c r="AT80">
        <v>1</v>
      </c>
    </row>
    <row r="81" spans="1:46" x14ac:dyDescent="0.25">
      <c r="A81">
        <v>2017</v>
      </c>
      <c r="B81" t="s">
        <v>37</v>
      </c>
      <c r="C81">
        <v>137810</v>
      </c>
      <c r="D81">
        <v>120584</v>
      </c>
      <c r="E81">
        <v>172264</v>
      </c>
      <c r="F81">
        <v>97616</v>
      </c>
      <c r="G81">
        <v>572335.18000000005</v>
      </c>
      <c r="H81">
        <v>500793.32</v>
      </c>
      <c r="I81">
        <v>715419.01</v>
      </c>
      <c r="J81">
        <v>405404.11</v>
      </c>
      <c r="K81">
        <v>1078998.01</v>
      </c>
      <c r="L81">
        <v>944123.27</v>
      </c>
      <c r="M81">
        <v>1348747.49</v>
      </c>
      <c r="N81">
        <v>764290.25</v>
      </c>
      <c r="O81">
        <v>904104.5</v>
      </c>
      <c r="P81">
        <v>791091.41</v>
      </c>
      <c r="Q81">
        <v>1130130.58</v>
      </c>
      <c r="R81">
        <v>640407.35</v>
      </c>
      <c r="S81" s="35">
        <f>SUM(Table2[[#This Row],[Afirudin]:[Fentaprine]])/16</f>
        <v>645257.40500000003</v>
      </c>
      <c r="T81">
        <v>528274</v>
      </c>
      <c r="U81">
        <f>(Table2[[#This Row],[Drug set 1]]-T80)/T80*100</f>
        <v>-1.8076241777401074</v>
      </c>
      <c r="W81">
        <v>2193951.62</v>
      </c>
      <c r="X81">
        <f>(Table2[[#This Row],[Drug set 2]]-W80)/W80*100</f>
        <v>-33.766873023432282</v>
      </c>
      <c r="Z81">
        <v>4136159.02</v>
      </c>
      <c r="AA81">
        <f>(Table2[[#This Row],[Drug set 3]]-Z80)/Z80*100</f>
        <v>-9.533835804852945</v>
      </c>
      <c r="AC81">
        <v>3465733.8400000003</v>
      </c>
      <c r="AD81">
        <f>(Table2[[#This Row],[Drug set 4]]-AC80)/AC80*100</f>
        <v>39.977329685780887</v>
      </c>
      <c r="AF81">
        <f t="shared" si="2"/>
        <v>10324118.48</v>
      </c>
      <c r="AH81">
        <v>0</v>
      </c>
      <c r="AI81">
        <v>0</v>
      </c>
      <c r="AJ81">
        <v>0</v>
      </c>
      <c r="AK81">
        <v>0</v>
      </c>
      <c r="AL81">
        <v>0</v>
      </c>
      <c r="AM81">
        <v>0</v>
      </c>
      <c r="AN81">
        <v>0</v>
      </c>
      <c r="AO81">
        <v>0</v>
      </c>
      <c r="AP81">
        <v>0</v>
      </c>
      <c r="AQ81">
        <v>0</v>
      </c>
      <c r="AR81">
        <v>0</v>
      </c>
      <c r="AS81">
        <f>SUM(Table2[[#This Row],[promo_1]:[promo_11]])</f>
        <v>0</v>
      </c>
      <c r="AT81">
        <v>0</v>
      </c>
    </row>
    <row r="82" spans="1:46" x14ac:dyDescent="0.25">
      <c r="A82">
        <v>2017</v>
      </c>
      <c r="B82" t="s">
        <v>38</v>
      </c>
      <c r="C82">
        <v>101048</v>
      </c>
      <c r="D82">
        <v>101048</v>
      </c>
      <c r="E82">
        <v>178035</v>
      </c>
      <c r="F82">
        <v>105855</v>
      </c>
      <c r="G82">
        <v>663982.31000000006</v>
      </c>
      <c r="H82">
        <v>663982.31000000006</v>
      </c>
      <c r="I82">
        <v>1169873.6100000001</v>
      </c>
      <c r="J82">
        <v>695600.5</v>
      </c>
      <c r="K82">
        <v>935816.65</v>
      </c>
      <c r="L82">
        <v>935816.65</v>
      </c>
      <c r="M82">
        <v>1648819.76</v>
      </c>
      <c r="N82">
        <v>980379.31</v>
      </c>
      <c r="O82">
        <v>689088.98</v>
      </c>
      <c r="P82">
        <v>689088.98</v>
      </c>
      <c r="Q82">
        <v>1214109.1200000001</v>
      </c>
      <c r="R82">
        <v>721902.73</v>
      </c>
      <c r="S82" s="35">
        <f>SUM(Table2[[#This Row],[Afirudin]:[Fentaprine]])/16</f>
        <v>718402.93187500024</v>
      </c>
      <c r="T82">
        <v>485986</v>
      </c>
      <c r="U82">
        <f>(Table2[[#This Row],[Drug set 1]]-T81)/T81*100</f>
        <v>-8.004936832022775</v>
      </c>
      <c r="W82">
        <v>3193438.7300000004</v>
      </c>
      <c r="X82">
        <f>(Table2[[#This Row],[Drug set 2]]-W81)/W81*100</f>
        <v>45.556479043963613</v>
      </c>
      <c r="Z82">
        <v>4500832.37</v>
      </c>
      <c r="AA82">
        <f>(Table2[[#This Row],[Drug set 3]]-Z81)/Z81*100</f>
        <v>8.8167149337503012</v>
      </c>
      <c r="AC82">
        <v>3314189.81</v>
      </c>
      <c r="AD82">
        <f>(Table2[[#This Row],[Drug set 4]]-AC81)/AC81*100</f>
        <v>-4.3726390137333873</v>
      </c>
      <c r="AF82">
        <f t="shared" si="2"/>
        <v>11494446.910000004</v>
      </c>
      <c r="AH82">
        <v>0</v>
      </c>
      <c r="AI82">
        <v>0</v>
      </c>
      <c r="AJ82">
        <v>0</v>
      </c>
      <c r="AK82">
        <v>0</v>
      </c>
      <c r="AL82">
        <v>0</v>
      </c>
      <c r="AM82">
        <v>0</v>
      </c>
      <c r="AN82">
        <v>0</v>
      </c>
      <c r="AO82">
        <v>1</v>
      </c>
      <c r="AP82">
        <v>1</v>
      </c>
      <c r="AQ82">
        <v>0</v>
      </c>
      <c r="AR82">
        <v>0</v>
      </c>
      <c r="AS82">
        <f>SUM(Table2[[#This Row],[promo_1]:[promo_11]])</f>
        <v>2</v>
      </c>
      <c r="AT82">
        <v>1</v>
      </c>
    </row>
    <row r="83" spans="1:46" x14ac:dyDescent="0.25">
      <c r="A83">
        <v>2017</v>
      </c>
      <c r="B83" t="s">
        <v>39</v>
      </c>
      <c r="C83">
        <v>81161</v>
      </c>
      <c r="D83">
        <v>57490</v>
      </c>
      <c r="E83">
        <v>152178</v>
      </c>
      <c r="F83">
        <v>54110</v>
      </c>
      <c r="G83">
        <v>426405.09</v>
      </c>
      <c r="H83">
        <v>302037.03999999998</v>
      </c>
      <c r="I83">
        <v>799509.59</v>
      </c>
      <c r="J83">
        <v>284270.06</v>
      </c>
      <c r="K83">
        <v>1051590.51</v>
      </c>
      <c r="L83">
        <v>744876.56</v>
      </c>
      <c r="M83">
        <v>1971732.17</v>
      </c>
      <c r="N83">
        <v>701060.3</v>
      </c>
      <c r="O83">
        <v>599615.25</v>
      </c>
      <c r="P83">
        <v>424727.48</v>
      </c>
      <c r="Q83">
        <v>1124278.6599999999</v>
      </c>
      <c r="R83">
        <v>399743.5</v>
      </c>
      <c r="S83" s="35">
        <f>SUM(Table2[[#This Row],[Afirudin]:[Fentaprine]])/16</f>
        <v>573424.07562499994</v>
      </c>
      <c r="T83">
        <v>344939</v>
      </c>
      <c r="U83">
        <f>(Table2[[#This Row],[Drug set 1]]-T82)/T82*100</f>
        <v>-29.02285251015461</v>
      </c>
      <c r="W83">
        <v>1812221.78</v>
      </c>
      <c r="X83">
        <f>(Table2[[#This Row],[Drug set 2]]-W82)/W82*100</f>
        <v>-43.251712864395557</v>
      </c>
      <c r="Z83">
        <v>4469259.54</v>
      </c>
      <c r="AA83">
        <f>(Table2[[#This Row],[Drug set 3]]-Z82)/Z82*100</f>
        <v>-0.70148868930215402</v>
      </c>
      <c r="AC83">
        <v>2548364.8899999997</v>
      </c>
      <c r="AD83">
        <f>(Table2[[#This Row],[Drug set 4]]-AC82)/AC82*100</f>
        <v>-23.107455031370105</v>
      </c>
      <c r="AF83">
        <f t="shared" si="2"/>
        <v>9174785.209999999</v>
      </c>
      <c r="AH83">
        <v>0</v>
      </c>
      <c r="AI83">
        <v>0</v>
      </c>
      <c r="AJ83">
        <v>0</v>
      </c>
      <c r="AK83">
        <v>0</v>
      </c>
      <c r="AL83">
        <v>0</v>
      </c>
      <c r="AM83">
        <v>0</v>
      </c>
      <c r="AN83">
        <v>0</v>
      </c>
      <c r="AO83">
        <v>0</v>
      </c>
      <c r="AP83">
        <v>0</v>
      </c>
      <c r="AQ83">
        <v>0</v>
      </c>
      <c r="AR83">
        <v>0</v>
      </c>
      <c r="AS83">
        <f>SUM(Table2[[#This Row],[promo_1]:[promo_11]])</f>
        <v>0</v>
      </c>
      <c r="AT83">
        <v>0</v>
      </c>
    </row>
    <row r="84" spans="1:46" x14ac:dyDescent="0.25">
      <c r="A84">
        <v>2017</v>
      </c>
      <c r="B84" t="s">
        <v>40</v>
      </c>
      <c r="C84">
        <v>124187</v>
      </c>
      <c r="D84">
        <v>103485</v>
      </c>
      <c r="E84">
        <v>206973</v>
      </c>
      <c r="F84">
        <v>108664</v>
      </c>
      <c r="G84">
        <v>618437.5</v>
      </c>
      <c r="H84">
        <v>515364.6</v>
      </c>
      <c r="I84">
        <v>1030729.17</v>
      </c>
      <c r="J84">
        <v>541132.81000000006</v>
      </c>
      <c r="K84">
        <v>977423.62</v>
      </c>
      <c r="L84">
        <v>814519.69</v>
      </c>
      <c r="M84">
        <v>1629039.42</v>
      </c>
      <c r="N84">
        <v>855245.67</v>
      </c>
      <c r="O84">
        <v>804939.98</v>
      </c>
      <c r="P84">
        <v>670783.32999999996</v>
      </c>
      <c r="Q84">
        <v>1341566.67</v>
      </c>
      <c r="R84">
        <v>704322.49</v>
      </c>
      <c r="S84" s="35">
        <f>SUM(Table2[[#This Row],[Afirudin]:[Fentaprine]])/16</f>
        <v>690425.87187500007</v>
      </c>
      <c r="T84">
        <v>543309</v>
      </c>
      <c r="U84">
        <f>(Table2[[#This Row],[Drug set 1]]-T83)/T83*100</f>
        <v>57.508718932912771</v>
      </c>
      <c r="W84">
        <v>2705664.08</v>
      </c>
      <c r="X84">
        <f>(Table2[[#This Row],[Drug set 2]]-W83)/W83*100</f>
        <v>49.300936003539256</v>
      </c>
      <c r="Z84">
        <v>4276228.4000000004</v>
      </c>
      <c r="AA84">
        <f>(Table2[[#This Row],[Drug set 3]]-Z83)/Z83*100</f>
        <v>-4.3190854832297267</v>
      </c>
      <c r="AC84">
        <v>3521612.4699999997</v>
      </c>
      <c r="AD84">
        <f>(Table2[[#This Row],[Drug set 4]]-AC83)/AC83*100</f>
        <v>38.1910606216208</v>
      </c>
      <c r="AF84">
        <f t="shared" si="2"/>
        <v>11046813.950000001</v>
      </c>
      <c r="AH84">
        <v>0</v>
      </c>
      <c r="AI84">
        <v>0</v>
      </c>
      <c r="AJ84">
        <v>0</v>
      </c>
      <c r="AK84">
        <v>0</v>
      </c>
      <c r="AL84">
        <v>0</v>
      </c>
      <c r="AM84">
        <v>0</v>
      </c>
      <c r="AN84">
        <v>0</v>
      </c>
      <c r="AO84">
        <v>0</v>
      </c>
      <c r="AP84">
        <v>0</v>
      </c>
      <c r="AQ84">
        <v>0</v>
      </c>
      <c r="AR84">
        <v>0</v>
      </c>
      <c r="AS84">
        <f>SUM(Table2[[#This Row],[promo_1]:[promo_11]])</f>
        <v>0</v>
      </c>
      <c r="AT84">
        <v>0</v>
      </c>
    </row>
    <row r="85" spans="1:46" x14ac:dyDescent="0.25">
      <c r="A85">
        <v>2017</v>
      </c>
      <c r="B85" t="s">
        <v>41</v>
      </c>
      <c r="C85">
        <v>75461</v>
      </c>
      <c r="D85">
        <v>71691</v>
      </c>
      <c r="E85">
        <v>116967</v>
      </c>
      <c r="F85">
        <v>60370</v>
      </c>
      <c r="G85">
        <v>670771.82999999996</v>
      </c>
      <c r="H85">
        <v>637233.22</v>
      </c>
      <c r="I85">
        <v>1039696.27</v>
      </c>
      <c r="J85">
        <v>536617.46</v>
      </c>
      <c r="K85">
        <v>1031511.8</v>
      </c>
      <c r="L85">
        <v>979936.22</v>
      </c>
      <c r="M85">
        <v>1598843.28</v>
      </c>
      <c r="N85">
        <v>825209.46</v>
      </c>
      <c r="O85">
        <v>703963.02</v>
      </c>
      <c r="P85">
        <v>668764.86</v>
      </c>
      <c r="Q85">
        <v>1091142.6399999999</v>
      </c>
      <c r="R85">
        <v>563170.39</v>
      </c>
      <c r="S85" s="35">
        <f>SUM(Table2[[#This Row],[Afirudin]:[Fentaprine]])/16</f>
        <v>666959.34062500007</v>
      </c>
      <c r="T85">
        <v>324489</v>
      </c>
      <c r="U85">
        <f>(Table2[[#This Row],[Drug set 1]]-T84)/T84*100</f>
        <v>-40.275423377856804</v>
      </c>
      <c r="W85">
        <v>2884318.78</v>
      </c>
      <c r="X85">
        <f>(Table2[[#This Row],[Drug set 2]]-W84)/W84*100</f>
        <v>6.6029889416279532</v>
      </c>
      <c r="Z85">
        <v>4435500.76</v>
      </c>
      <c r="AA85">
        <f>(Table2[[#This Row],[Drug set 3]]-Z84)/Z84*100</f>
        <v>3.7245989947590123</v>
      </c>
      <c r="AC85">
        <v>3027040.9099999997</v>
      </c>
      <c r="AD85">
        <f>(Table2[[#This Row],[Drug set 4]]-AC84)/AC84*100</f>
        <v>-14.043895068329313</v>
      </c>
      <c r="AF85">
        <f t="shared" si="2"/>
        <v>10671349.450000001</v>
      </c>
      <c r="AH85">
        <v>0</v>
      </c>
      <c r="AI85">
        <v>0</v>
      </c>
      <c r="AJ85">
        <v>0</v>
      </c>
      <c r="AK85">
        <v>0</v>
      </c>
      <c r="AL85">
        <v>0</v>
      </c>
      <c r="AM85">
        <v>0</v>
      </c>
      <c r="AN85">
        <v>0</v>
      </c>
      <c r="AO85">
        <v>0</v>
      </c>
      <c r="AP85">
        <v>0</v>
      </c>
      <c r="AQ85">
        <v>0</v>
      </c>
      <c r="AR85">
        <v>0</v>
      </c>
      <c r="AS85">
        <f>SUM(Table2[[#This Row],[promo_1]:[promo_11]])</f>
        <v>0</v>
      </c>
      <c r="AT85">
        <v>0</v>
      </c>
    </row>
    <row r="86" spans="1:46" x14ac:dyDescent="0.25">
      <c r="V86">
        <f>SUM(V2,V14,V26,V38,V50,V62,V74)</f>
        <v>46639902.759999998</v>
      </c>
      <c r="Y86">
        <f>SUM(Y2,Y14,Y26,Y38,Y50,Y62,Y74)</f>
        <v>280554517.44999999</v>
      </c>
      <c r="AB86">
        <f>SUM(AB2,AB14,AB26,AB38,AB50,AB62,AB74)</f>
        <v>469352961.76999998</v>
      </c>
      <c r="AE86">
        <f>SUM(AE2,AE14,AE26,AE38,AE50,AE62,AE74)</f>
        <v>260830839.68000001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482A-46F2-4263-96F7-CB08B9A58A4C}">
  <dimension ref="A1:JC213"/>
  <sheetViews>
    <sheetView showGridLines="0" zoomScale="80" zoomScaleNormal="80" workbookViewId="0">
      <selection activeCell="A5" sqref="A5:P5"/>
    </sheetView>
  </sheetViews>
  <sheetFormatPr defaultColWidth="17.28515625" defaultRowHeight="15" x14ac:dyDescent="0.25"/>
  <cols>
    <col min="1" max="128" width="17.28515625" customWidth="1"/>
  </cols>
  <sheetData>
    <row r="1" spans="1:263" s="6" customFormat="1" ht="15" customHeight="1" x14ac:dyDescent="0.25">
      <c r="A1" s="51" t="s">
        <v>14</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73</v>
      </c>
      <c r="C100" t="s">
        <v>79</v>
      </c>
    </row>
    <row r="101" spans="1:3" x14ac:dyDescent="0.25">
      <c r="A101" s="3" t="s">
        <v>30</v>
      </c>
      <c r="B101" s="4">
        <v>863813.7</v>
      </c>
      <c r="C101" s="4">
        <v>1</v>
      </c>
    </row>
    <row r="102" spans="1:3" x14ac:dyDescent="0.25">
      <c r="A102" s="3" t="s">
        <v>31</v>
      </c>
      <c r="B102" s="4">
        <v>1461107.5</v>
      </c>
      <c r="C102" s="4">
        <v>2</v>
      </c>
    </row>
    <row r="103" spans="1:3" x14ac:dyDescent="0.25">
      <c r="A103" s="3" t="s">
        <v>32</v>
      </c>
      <c r="B103" s="4">
        <v>1575221.05</v>
      </c>
      <c r="C103" s="4">
        <v>4</v>
      </c>
    </row>
    <row r="104" spans="1:3" x14ac:dyDescent="0.25">
      <c r="A104" s="3" t="s">
        <v>33</v>
      </c>
      <c r="B104" s="4">
        <v>1276140.8700000001</v>
      </c>
      <c r="C104" s="4">
        <v>2</v>
      </c>
    </row>
    <row r="105" spans="1:3" x14ac:dyDescent="0.25">
      <c r="A105" s="3" t="s">
        <v>34</v>
      </c>
      <c r="B105" s="4">
        <v>720582.98</v>
      </c>
      <c r="C105" s="4">
        <v>2</v>
      </c>
    </row>
    <row r="106" spans="1:3" x14ac:dyDescent="0.25">
      <c r="A106" s="3" t="s">
        <v>35</v>
      </c>
      <c r="B106" s="4">
        <v>719285.87</v>
      </c>
      <c r="C106" s="4">
        <v>2</v>
      </c>
    </row>
    <row r="107" spans="1:3" x14ac:dyDescent="0.25">
      <c r="A107" s="3" t="s">
        <v>36</v>
      </c>
      <c r="B107" s="4">
        <v>686395.08</v>
      </c>
      <c r="C107" s="4">
        <v>1</v>
      </c>
    </row>
    <row r="108" spans="1:3" x14ac:dyDescent="0.25">
      <c r="A108" s="3" t="s">
        <v>37</v>
      </c>
      <c r="B108" s="4">
        <v>904104.5</v>
      </c>
      <c r="C108" s="4">
        <v>0</v>
      </c>
    </row>
    <row r="109" spans="1:3" x14ac:dyDescent="0.25">
      <c r="A109" s="3" t="s">
        <v>38</v>
      </c>
      <c r="B109" s="4">
        <v>689088.98</v>
      </c>
      <c r="C109" s="4">
        <v>2</v>
      </c>
    </row>
    <row r="110" spans="1:3" x14ac:dyDescent="0.25">
      <c r="A110" s="3" t="s">
        <v>39</v>
      </c>
      <c r="B110" s="4">
        <v>599615.25</v>
      </c>
      <c r="C110" s="4">
        <v>0</v>
      </c>
    </row>
    <row r="111" spans="1:3" x14ac:dyDescent="0.25">
      <c r="A111" s="3" t="s">
        <v>40</v>
      </c>
      <c r="B111" s="4">
        <v>804939.98</v>
      </c>
      <c r="C111" s="4">
        <v>0</v>
      </c>
    </row>
    <row r="112" spans="1:3" x14ac:dyDescent="0.25">
      <c r="A112" s="3" t="s">
        <v>41</v>
      </c>
      <c r="B112" s="4">
        <v>703963.02</v>
      </c>
      <c r="C112" s="4">
        <v>0</v>
      </c>
    </row>
    <row r="113" spans="1:3" x14ac:dyDescent="0.25">
      <c r="A113" s="3" t="s">
        <v>46</v>
      </c>
      <c r="B113" s="4">
        <v>11004258.779999999</v>
      </c>
      <c r="C113" s="4">
        <v>16</v>
      </c>
    </row>
    <row r="188" spans="2:2" x14ac:dyDescent="0.25">
      <c r="B188" s="3"/>
    </row>
    <row r="198" spans="1:3" x14ac:dyDescent="0.25">
      <c r="A198" s="2" t="s">
        <v>0</v>
      </c>
      <c r="B198" s="3">
        <v>2017</v>
      </c>
    </row>
    <row r="200" spans="1:3" x14ac:dyDescent="0.25">
      <c r="A200" s="2" t="s">
        <v>45</v>
      </c>
      <c r="B200" t="s">
        <v>73</v>
      </c>
      <c r="C200" t="s">
        <v>98</v>
      </c>
    </row>
    <row r="201" spans="1:3" x14ac:dyDescent="0.25">
      <c r="A201" s="3" t="s">
        <v>30</v>
      </c>
      <c r="B201" s="4">
        <v>863813.7</v>
      </c>
      <c r="C201" s="4">
        <v>676420.16312499996</v>
      </c>
    </row>
    <row r="202" spans="1:3" x14ac:dyDescent="0.25">
      <c r="A202" s="3" t="s">
        <v>31</v>
      </c>
      <c r="B202" s="4">
        <v>1461107.5</v>
      </c>
      <c r="C202" s="4">
        <v>1144952.1275000002</v>
      </c>
    </row>
    <row r="203" spans="1:3" x14ac:dyDescent="0.25">
      <c r="A203" s="3" t="s">
        <v>32</v>
      </c>
      <c r="B203" s="4">
        <v>1575221.05</v>
      </c>
      <c r="C203" s="4">
        <v>876700.08187500003</v>
      </c>
    </row>
    <row r="204" spans="1:3" x14ac:dyDescent="0.25">
      <c r="A204" s="3" t="s">
        <v>33</v>
      </c>
      <c r="B204" s="4">
        <v>1276140.8700000001</v>
      </c>
      <c r="C204" s="4">
        <v>666940.95750000014</v>
      </c>
    </row>
    <row r="205" spans="1:3" x14ac:dyDescent="0.25">
      <c r="A205" s="3" t="s">
        <v>34</v>
      </c>
      <c r="B205" s="4">
        <v>720582.98</v>
      </c>
      <c r="C205" s="4">
        <v>1010773.74375</v>
      </c>
    </row>
    <row r="206" spans="1:3" x14ac:dyDescent="0.25">
      <c r="A206" s="3" t="s">
        <v>35</v>
      </c>
      <c r="B206" s="4">
        <v>719285.87</v>
      </c>
      <c r="C206" s="4">
        <v>920901.86687499995</v>
      </c>
    </row>
    <row r="207" spans="1:3" x14ac:dyDescent="0.25">
      <c r="A207" s="3" t="s">
        <v>36</v>
      </c>
      <c r="B207" s="4">
        <v>686395.08</v>
      </c>
      <c r="C207" s="4">
        <v>681152.729375</v>
      </c>
    </row>
    <row r="208" spans="1:3" x14ac:dyDescent="0.25">
      <c r="A208" s="3" t="s">
        <v>37</v>
      </c>
      <c r="B208" s="4">
        <v>904104.5</v>
      </c>
      <c r="C208" s="4">
        <v>645257.40500000003</v>
      </c>
    </row>
    <row r="209" spans="1:3" x14ac:dyDescent="0.25">
      <c r="A209" s="3" t="s">
        <v>38</v>
      </c>
      <c r="B209" s="4">
        <v>689088.98</v>
      </c>
      <c r="C209" s="4">
        <v>718402.93187500024</v>
      </c>
    </row>
    <row r="210" spans="1:3" x14ac:dyDescent="0.25">
      <c r="A210" s="3" t="s">
        <v>39</v>
      </c>
      <c r="B210" s="4">
        <v>599615.25</v>
      </c>
      <c r="C210" s="4">
        <v>573424.07562499994</v>
      </c>
    </row>
    <row r="211" spans="1:3" x14ac:dyDescent="0.25">
      <c r="A211" s="3" t="s">
        <v>40</v>
      </c>
      <c r="B211" s="4">
        <v>804939.98</v>
      </c>
      <c r="C211" s="4">
        <v>690425.87187500007</v>
      </c>
    </row>
    <row r="212" spans="1:3" x14ac:dyDescent="0.25">
      <c r="A212" s="3" t="s">
        <v>41</v>
      </c>
      <c r="B212" s="4">
        <v>703963.02</v>
      </c>
      <c r="C212" s="4">
        <v>666959.34062500007</v>
      </c>
    </row>
    <row r="213" spans="1:3" x14ac:dyDescent="0.25">
      <c r="A213" s="3" t="s">
        <v>46</v>
      </c>
      <c r="B213" s="4">
        <v>11004258.779999999</v>
      </c>
      <c r="C213" s="4">
        <v>9272311.2949999999</v>
      </c>
    </row>
  </sheetData>
  <mergeCells count="4">
    <mergeCell ref="A1:P4"/>
    <mergeCell ref="A5:P5"/>
    <mergeCell ref="A32:Q32"/>
    <mergeCell ref="A35:Y36"/>
  </mergeCells>
  <hyperlinks>
    <hyperlink ref="P9" location="Adapazide!A1" display="Adapazide" xr:uid="{A152E78E-4DF1-402E-A047-C499C0F290DB}"/>
    <hyperlink ref="P10" location="Lansoprofen!A1" display="Lansoprofen" xr:uid="{FC4F9C08-264D-4358-AA11-E3F55C28CE1A}"/>
    <hyperlink ref="P11" location="Novastral!A1" display="Novastral" xr:uid="{3CCCC190-B78C-42C6-9096-A1589892B823}"/>
    <hyperlink ref="P12" location="Trantalol!A1" display="Trantalol" xr:uid="{9AC23DB7-3373-43EC-A07C-5B4059F7F1ED}"/>
    <hyperlink ref="P13" location="Halocadren!A1" display="Halocadren" xr:uid="{AF531C8E-073A-4D89-BB5E-DE049436545C}"/>
    <hyperlink ref="P14" location="Nalopex!A1" display="Nalopex" xr:uid="{31130BF1-07B6-42D4-9654-9F0F287722D2}"/>
    <hyperlink ref="P15" location="Verarotec!A1" display="Verarotec" xr:uid="{1F286CFD-AB69-4B61-8393-EB4A7336BA1D}"/>
    <hyperlink ref="P16" location="Cortimentin!A1" display="Cortimentin" xr:uid="{109D42D1-2009-4D3D-9761-0EB4EBD55CBE}"/>
    <hyperlink ref="P17" location="Divinesin!A1" display="Divinesin" xr:uid="{E15CF558-2B3D-4362-9312-CCE46344F2D1}"/>
    <hyperlink ref="P18" location="Fentaprine!A1" display="Fentaprine" xr:uid="{D74ABE13-FF98-4E31-90C8-A4B7162A2B6C}"/>
    <hyperlink ref="P19" location="Formoprodol!A1" display="Formoprodol" xr:uid="{94A8C88A-38F8-476D-944F-66F7E41673C4}"/>
    <hyperlink ref="P20" location="Multilinum!A1" display="Multilinum" xr:uid="{EB8958F5-59D7-4444-9A02-D87E24EBB722}"/>
    <hyperlink ref="P21" location="Pentranil!A1" display="Pentranil" xr:uid="{CD71BACC-A1F0-438C-A4ED-F7E4A5EC69EF}"/>
    <hyperlink ref="P22" location="Afirudin!A1" display="Afirudin" xr:uid="{4926FB6D-14A5-40AC-9C68-9C34B278FD0F}"/>
    <hyperlink ref="P23" location="Tetapril!A1" display="Tetapril" xr:uid="{ADFCC99E-D452-45A8-8167-703358AB72B0}"/>
    <hyperlink ref="P24" location="Oxozone!A1" display="Oxozone" xr:uid="{D0F235FE-F59D-47F9-9C68-4E733D94168F}"/>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B3FA9754-08B2-4801-8602-47CDBDA92337}">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B2312-2EA4-4DFB-8E31-EF208CF84782}">
  <dimension ref="A1:JC213"/>
  <sheetViews>
    <sheetView showGridLines="0" zoomScale="80" zoomScaleNormal="80" workbookViewId="0">
      <selection activeCell="A5" sqref="A5:P5"/>
    </sheetView>
  </sheetViews>
  <sheetFormatPr defaultColWidth="17.28515625" defaultRowHeight="15" x14ac:dyDescent="0.25"/>
  <cols>
    <col min="1" max="128" width="17.28515625" customWidth="1"/>
  </cols>
  <sheetData>
    <row r="1" spans="1:263" s="6" customFormat="1" ht="15" customHeight="1" x14ac:dyDescent="0.25">
      <c r="A1" s="51" t="s">
        <v>6</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65</v>
      </c>
      <c r="C100" t="s">
        <v>79</v>
      </c>
    </row>
    <row r="101" spans="1:3" x14ac:dyDescent="0.25">
      <c r="A101" s="3" t="s">
        <v>30</v>
      </c>
      <c r="B101" s="4">
        <v>888180.91</v>
      </c>
      <c r="C101" s="4">
        <v>1</v>
      </c>
    </row>
    <row r="102" spans="1:3" x14ac:dyDescent="0.25">
      <c r="A102" s="3" t="s">
        <v>31</v>
      </c>
      <c r="B102" s="4">
        <v>725947.58</v>
      </c>
      <c r="C102" s="4">
        <v>2</v>
      </c>
    </row>
    <row r="103" spans="1:3" x14ac:dyDescent="0.25">
      <c r="A103" s="3" t="s">
        <v>32</v>
      </c>
      <c r="B103" s="4">
        <v>635045.38</v>
      </c>
      <c r="C103" s="4">
        <v>4</v>
      </c>
    </row>
    <row r="104" spans="1:3" x14ac:dyDescent="0.25">
      <c r="A104" s="3" t="s">
        <v>33</v>
      </c>
      <c r="B104" s="4">
        <v>550677.23</v>
      </c>
      <c r="C104" s="4">
        <v>2</v>
      </c>
    </row>
    <row r="105" spans="1:3" x14ac:dyDescent="0.25">
      <c r="A105" s="3" t="s">
        <v>34</v>
      </c>
      <c r="B105" s="4">
        <v>790328.64</v>
      </c>
      <c r="C105" s="4">
        <v>2</v>
      </c>
    </row>
    <row r="106" spans="1:3" x14ac:dyDescent="0.25">
      <c r="A106" s="3" t="s">
        <v>35</v>
      </c>
      <c r="B106" s="4">
        <v>1085450.26</v>
      </c>
      <c r="C106" s="4">
        <v>2</v>
      </c>
    </row>
    <row r="107" spans="1:3" x14ac:dyDescent="0.25">
      <c r="A107" s="3" t="s">
        <v>36</v>
      </c>
      <c r="B107" s="4">
        <v>918308.15</v>
      </c>
      <c r="C107" s="4">
        <v>1</v>
      </c>
    </row>
    <row r="108" spans="1:3" x14ac:dyDescent="0.25">
      <c r="A108" s="3" t="s">
        <v>37</v>
      </c>
      <c r="B108" s="4">
        <v>572335.18000000005</v>
      </c>
      <c r="C108" s="4">
        <v>0</v>
      </c>
    </row>
    <row r="109" spans="1:3" x14ac:dyDescent="0.25">
      <c r="A109" s="3" t="s">
        <v>38</v>
      </c>
      <c r="B109" s="4">
        <v>663982.31000000006</v>
      </c>
      <c r="C109" s="4">
        <v>2</v>
      </c>
    </row>
    <row r="110" spans="1:3" x14ac:dyDescent="0.25">
      <c r="A110" s="3" t="s">
        <v>39</v>
      </c>
      <c r="B110" s="4">
        <v>426405.09</v>
      </c>
      <c r="C110" s="4">
        <v>0</v>
      </c>
    </row>
    <row r="111" spans="1:3" x14ac:dyDescent="0.25">
      <c r="A111" s="3" t="s">
        <v>40</v>
      </c>
      <c r="B111" s="4">
        <v>618437.5</v>
      </c>
      <c r="C111" s="4">
        <v>0</v>
      </c>
    </row>
    <row r="112" spans="1:3" x14ac:dyDescent="0.25">
      <c r="A112" s="3" t="s">
        <v>41</v>
      </c>
      <c r="B112" s="4">
        <v>670771.82999999996</v>
      </c>
      <c r="C112" s="4">
        <v>0</v>
      </c>
    </row>
    <row r="113" spans="1:3" x14ac:dyDescent="0.25">
      <c r="A113" s="3" t="s">
        <v>46</v>
      </c>
      <c r="B113" s="4">
        <v>8545870.0600000005</v>
      </c>
      <c r="C113" s="4">
        <v>16</v>
      </c>
    </row>
    <row r="188" spans="2:2" x14ac:dyDescent="0.25">
      <c r="B188" s="3"/>
    </row>
    <row r="198" spans="1:3" x14ac:dyDescent="0.25">
      <c r="A198" s="2" t="s">
        <v>0</v>
      </c>
      <c r="B198" s="3">
        <v>2017</v>
      </c>
    </row>
    <row r="200" spans="1:3" x14ac:dyDescent="0.25">
      <c r="A200" s="2" t="s">
        <v>45</v>
      </c>
      <c r="B200" t="s">
        <v>65</v>
      </c>
      <c r="C200" t="s">
        <v>98</v>
      </c>
    </row>
    <row r="201" spans="1:3" x14ac:dyDescent="0.25">
      <c r="A201" s="3" t="s">
        <v>30</v>
      </c>
      <c r="B201" s="4">
        <v>888180.91</v>
      </c>
      <c r="C201" s="4">
        <v>676420.16312499996</v>
      </c>
    </row>
    <row r="202" spans="1:3" x14ac:dyDescent="0.25">
      <c r="A202" s="3" t="s">
        <v>31</v>
      </c>
      <c r="B202" s="4">
        <v>725947.58</v>
      </c>
      <c r="C202" s="4">
        <v>1144952.1275000002</v>
      </c>
    </row>
    <row r="203" spans="1:3" x14ac:dyDescent="0.25">
      <c r="A203" s="3" t="s">
        <v>32</v>
      </c>
      <c r="B203" s="4">
        <v>635045.38</v>
      </c>
      <c r="C203" s="4">
        <v>876700.08187500003</v>
      </c>
    </row>
    <row r="204" spans="1:3" x14ac:dyDescent="0.25">
      <c r="A204" s="3" t="s">
        <v>33</v>
      </c>
      <c r="B204" s="4">
        <v>550677.23</v>
      </c>
      <c r="C204" s="4">
        <v>666940.95750000014</v>
      </c>
    </row>
    <row r="205" spans="1:3" x14ac:dyDescent="0.25">
      <c r="A205" s="3" t="s">
        <v>34</v>
      </c>
      <c r="B205" s="4">
        <v>790328.64</v>
      </c>
      <c r="C205" s="4">
        <v>1010773.74375</v>
      </c>
    </row>
    <row r="206" spans="1:3" x14ac:dyDescent="0.25">
      <c r="A206" s="3" t="s">
        <v>35</v>
      </c>
      <c r="B206" s="4">
        <v>1085450.26</v>
      </c>
      <c r="C206" s="4">
        <v>920901.86687499995</v>
      </c>
    </row>
    <row r="207" spans="1:3" x14ac:dyDescent="0.25">
      <c r="A207" s="3" t="s">
        <v>36</v>
      </c>
      <c r="B207" s="4">
        <v>918308.15</v>
      </c>
      <c r="C207" s="4">
        <v>681152.729375</v>
      </c>
    </row>
    <row r="208" spans="1:3" x14ac:dyDescent="0.25">
      <c r="A208" s="3" t="s">
        <v>37</v>
      </c>
      <c r="B208" s="4">
        <v>572335.18000000005</v>
      </c>
      <c r="C208" s="4">
        <v>645257.40500000003</v>
      </c>
    </row>
    <row r="209" spans="1:3" x14ac:dyDescent="0.25">
      <c r="A209" s="3" t="s">
        <v>38</v>
      </c>
      <c r="B209" s="4">
        <v>663982.31000000006</v>
      </c>
      <c r="C209" s="4">
        <v>718402.93187500024</v>
      </c>
    </row>
    <row r="210" spans="1:3" x14ac:dyDescent="0.25">
      <c r="A210" s="3" t="s">
        <v>39</v>
      </c>
      <c r="B210" s="4">
        <v>426405.09</v>
      </c>
      <c r="C210" s="4">
        <v>573424.07562499994</v>
      </c>
    </row>
    <row r="211" spans="1:3" x14ac:dyDescent="0.25">
      <c r="A211" s="3" t="s">
        <v>40</v>
      </c>
      <c r="B211" s="4">
        <v>618437.5</v>
      </c>
      <c r="C211" s="4">
        <v>690425.87187500007</v>
      </c>
    </row>
    <row r="212" spans="1:3" x14ac:dyDescent="0.25">
      <c r="A212" s="3" t="s">
        <v>41</v>
      </c>
      <c r="B212" s="4">
        <v>670771.82999999996</v>
      </c>
      <c r="C212" s="4">
        <v>666959.34062500007</v>
      </c>
    </row>
    <row r="213" spans="1:3" x14ac:dyDescent="0.25">
      <c r="A213" s="3" t="s">
        <v>46</v>
      </c>
      <c r="B213" s="4">
        <v>8545870.0600000005</v>
      </c>
      <c r="C213" s="4">
        <v>9272311.2949999999</v>
      </c>
    </row>
  </sheetData>
  <mergeCells count="4">
    <mergeCell ref="A1:P4"/>
    <mergeCell ref="A5:P5"/>
    <mergeCell ref="A32:Q32"/>
    <mergeCell ref="A35:Y36"/>
  </mergeCells>
  <hyperlinks>
    <hyperlink ref="P9" location="Adapazide!A1" display="Adapazide" xr:uid="{432A24B7-914E-41F3-9E2E-66F02B71F5CA}"/>
    <hyperlink ref="P10" location="Lansoprofen!A1" display="Lansoprofen" xr:uid="{BB89E2D9-347F-4EB0-AD7B-55A3E92935C9}"/>
    <hyperlink ref="P11" location="Novastral!A1" display="Novastral" xr:uid="{B1D1AD73-96AA-46BB-A7DF-C8AFDCE22EB1}"/>
    <hyperlink ref="P12" location="Trantalol!A1" display="Trantalol" xr:uid="{1A7D019C-7E58-41E4-9ECF-49F6C2A95E01}"/>
    <hyperlink ref="P13" location="Halocadren!A1" display="Halocadren" xr:uid="{736A5ABB-F8DE-4876-B74F-55BDFAF791FB}"/>
    <hyperlink ref="P14" location="Nalopex!A1" display="Nalopex" xr:uid="{BB9EC796-9868-44E3-8D5E-3D968E31A4A4}"/>
    <hyperlink ref="P15" location="Verarotec!A1" display="Verarotec" xr:uid="{7E46CB98-70CF-45EE-B853-391CD413FE76}"/>
    <hyperlink ref="P16" location="Cortimentin!A1" display="Cortimentin" xr:uid="{F7778238-76CD-4220-9DC6-C94D116E7475}"/>
    <hyperlink ref="P17" location="Divinesin!A1" display="Divinesin" xr:uid="{EE348F4B-E828-42EC-B1A2-03BBF06431E9}"/>
    <hyperlink ref="P18" location="Fentaprine!A1" display="Fentaprine" xr:uid="{CB8A1B82-9128-4E41-84F2-61F2D2EBFD30}"/>
    <hyperlink ref="P19" location="Formoprodol!A1" display="Formoprodol" xr:uid="{EDE74430-DC11-4242-9801-F626C2C4DF61}"/>
    <hyperlink ref="P20" location="Multilinum!A1" display="Multilinum" xr:uid="{F4B3B0FA-E8D3-4157-A0FA-B84DD6E0060F}"/>
    <hyperlink ref="P21" location="Pentranil!A1" display="Pentranil" xr:uid="{543CE5C3-E72B-4108-A1CD-A5B0D6AEAA87}"/>
    <hyperlink ref="P22" location="Afirudin!A1" display="Afirudin" xr:uid="{8120260C-890A-455E-9EA1-0BF6C4FE4AC0}"/>
    <hyperlink ref="P23" location="Tetapril!A1" display="Tetapril" xr:uid="{375AA7DA-DB3D-4D03-BE47-6FAA68B133EF}"/>
    <hyperlink ref="P24" location="Oxozone!A1" display="Oxozone" xr:uid="{C9B4AB4F-5B52-4A75-9AC4-68099E03E209}"/>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2C79D071-5A6F-4506-B96A-A0D235A839C0}">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7F89-D0DE-4ACF-8C58-761DFD7F82C1}">
  <dimension ref="A1:JC213"/>
  <sheetViews>
    <sheetView showGridLines="0" zoomScale="80" zoomScaleNormal="80" workbookViewId="0">
      <selection activeCell="H6" sqref="H6"/>
    </sheetView>
  </sheetViews>
  <sheetFormatPr defaultColWidth="17.28515625" defaultRowHeight="15" x14ac:dyDescent="0.25"/>
  <cols>
    <col min="1" max="128" width="17.28515625" customWidth="1"/>
  </cols>
  <sheetData>
    <row r="1" spans="1:263" s="6" customFormat="1" ht="15" customHeight="1" x14ac:dyDescent="0.25">
      <c r="A1" s="51" t="s">
        <v>15</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74</v>
      </c>
      <c r="C100" t="s">
        <v>79</v>
      </c>
    </row>
    <row r="101" spans="1:3" x14ac:dyDescent="0.25">
      <c r="A101" s="3" t="s">
        <v>30</v>
      </c>
      <c r="B101" s="4">
        <v>489494.44</v>
      </c>
      <c r="C101" s="4">
        <v>1</v>
      </c>
    </row>
    <row r="102" spans="1:3" x14ac:dyDescent="0.25">
      <c r="A102" s="3" t="s">
        <v>31</v>
      </c>
      <c r="B102" s="4">
        <v>1108426.3799999999</v>
      </c>
      <c r="C102" s="4">
        <v>2</v>
      </c>
    </row>
    <row r="103" spans="1:3" x14ac:dyDescent="0.25">
      <c r="A103" s="3" t="s">
        <v>32</v>
      </c>
      <c r="B103" s="4">
        <v>1050147.3500000001</v>
      </c>
      <c r="C103" s="4">
        <v>4</v>
      </c>
    </row>
    <row r="104" spans="1:3" x14ac:dyDescent="0.25">
      <c r="A104" s="3" t="s">
        <v>33</v>
      </c>
      <c r="B104" s="4">
        <v>797588.06</v>
      </c>
      <c r="C104" s="4">
        <v>2</v>
      </c>
    </row>
    <row r="105" spans="1:3" x14ac:dyDescent="0.25">
      <c r="A105" s="3" t="s">
        <v>34</v>
      </c>
      <c r="B105" s="4">
        <v>587141.69999999995</v>
      </c>
      <c r="C105" s="4">
        <v>2</v>
      </c>
    </row>
    <row r="106" spans="1:3" x14ac:dyDescent="0.25">
      <c r="A106" s="3" t="s">
        <v>35</v>
      </c>
      <c r="B106" s="4">
        <v>751980.66</v>
      </c>
      <c r="C106" s="4">
        <v>2</v>
      </c>
    </row>
    <row r="107" spans="1:3" x14ac:dyDescent="0.25">
      <c r="A107" s="3" t="s">
        <v>36</v>
      </c>
      <c r="B107" s="4">
        <v>441253.98</v>
      </c>
      <c r="C107" s="4">
        <v>1</v>
      </c>
    </row>
    <row r="108" spans="1:3" x14ac:dyDescent="0.25">
      <c r="A108" s="3" t="s">
        <v>37</v>
      </c>
      <c r="B108" s="4">
        <v>791091.41</v>
      </c>
      <c r="C108" s="4">
        <v>0</v>
      </c>
    </row>
    <row r="109" spans="1:3" x14ac:dyDescent="0.25">
      <c r="A109" s="3" t="s">
        <v>38</v>
      </c>
      <c r="B109" s="4">
        <v>689088.98</v>
      </c>
      <c r="C109" s="4">
        <v>2</v>
      </c>
    </row>
    <row r="110" spans="1:3" x14ac:dyDescent="0.25">
      <c r="A110" s="3" t="s">
        <v>39</v>
      </c>
      <c r="B110" s="4">
        <v>424727.48</v>
      </c>
      <c r="C110" s="4">
        <v>0</v>
      </c>
    </row>
    <row r="111" spans="1:3" x14ac:dyDescent="0.25">
      <c r="A111" s="3" t="s">
        <v>40</v>
      </c>
      <c r="B111" s="4">
        <v>670783.32999999996</v>
      </c>
      <c r="C111" s="4">
        <v>0</v>
      </c>
    </row>
    <row r="112" spans="1:3" x14ac:dyDescent="0.25">
      <c r="A112" s="3" t="s">
        <v>41</v>
      </c>
      <c r="B112" s="4">
        <v>668764.86</v>
      </c>
      <c r="C112" s="4">
        <v>0</v>
      </c>
    </row>
    <row r="113" spans="1:3" x14ac:dyDescent="0.25">
      <c r="A113" s="3" t="s">
        <v>46</v>
      </c>
      <c r="B113" s="4">
        <v>8470488.6300000008</v>
      </c>
      <c r="C113" s="4">
        <v>16</v>
      </c>
    </row>
    <row r="188" spans="2:2" x14ac:dyDescent="0.25">
      <c r="B188" s="3"/>
    </row>
    <row r="198" spans="1:3" x14ac:dyDescent="0.25">
      <c r="A198" s="2" t="s">
        <v>0</v>
      </c>
      <c r="B198" s="3">
        <v>2017</v>
      </c>
    </row>
    <row r="200" spans="1:3" x14ac:dyDescent="0.25">
      <c r="A200" s="2" t="s">
        <v>45</v>
      </c>
      <c r="B200" t="s">
        <v>74</v>
      </c>
      <c r="C200" t="s">
        <v>98</v>
      </c>
    </row>
    <row r="201" spans="1:3" x14ac:dyDescent="0.25">
      <c r="A201" s="3" t="s">
        <v>30</v>
      </c>
      <c r="B201" s="4">
        <v>489494.44</v>
      </c>
      <c r="C201" s="4">
        <v>676420.16312499996</v>
      </c>
    </row>
    <row r="202" spans="1:3" x14ac:dyDescent="0.25">
      <c r="A202" s="3" t="s">
        <v>31</v>
      </c>
      <c r="B202" s="4">
        <v>1108426.3799999999</v>
      </c>
      <c r="C202" s="4">
        <v>1144952.1275000002</v>
      </c>
    </row>
    <row r="203" spans="1:3" x14ac:dyDescent="0.25">
      <c r="A203" s="3" t="s">
        <v>32</v>
      </c>
      <c r="B203" s="4">
        <v>1050147.3500000001</v>
      </c>
      <c r="C203" s="4">
        <v>876700.08187500003</v>
      </c>
    </row>
    <row r="204" spans="1:3" x14ac:dyDescent="0.25">
      <c r="A204" s="3" t="s">
        <v>33</v>
      </c>
      <c r="B204" s="4">
        <v>797588.06</v>
      </c>
      <c r="C204" s="4">
        <v>666940.95750000014</v>
      </c>
    </row>
    <row r="205" spans="1:3" x14ac:dyDescent="0.25">
      <c r="A205" s="3" t="s">
        <v>34</v>
      </c>
      <c r="B205" s="4">
        <v>587141.69999999995</v>
      </c>
      <c r="C205" s="4">
        <v>1010773.74375</v>
      </c>
    </row>
    <row r="206" spans="1:3" x14ac:dyDescent="0.25">
      <c r="A206" s="3" t="s">
        <v>35</v>
      </c>
      <c r="B206" s="4">
        <v>751980.66</v>
      </c>
      <c r="C206" s="4">
        <v>920901.86687499995</v>
      </c>
    </row>
    <row r="207" spans="1:3" x14ac:dyDescent="0.25">
      <c r="A207" s="3" t="s">
        <v>36</v>
      </c>
      <c r="B207" s="4">
        <v>441253.98</v>
      </c>
      <c r="C207" s="4">
        <v>681152.729375</v>
      </c>
    </row>
    <row r="208" spans="1:3" x14ac:dyDescent="0.25">
      <c r="A208" s="3" t="s">
        <v>37</v>
      </c>
      <c r="B208" s="4">
        <v>791091.41</v>
      </c>
      <c r="C208" s="4">
        <v>645257.40500000003</v>
      </c>
    </row>
    <row r="209" spans="1:3" x14ac:dyDescent="0.25">
      <c r="A209" s="3" t="s">
        <v>38</v>
      </c>
      <c r="B209" s="4">
        <v>689088.98</v>
      </c>
      <c r="C209" s="4">
        <v>718402.93187500024</v>
      </c>
    </row>
    <row r="210" spans="1:3" x14ac:dyDescent="0.25">
      <c r="A210" s="3" t="s">
        <v>39</v>
      </c>
      <c r="B210" s="4">
        <v>424727.48</v>
      </c>
      <c r="C210" s="4">
        <v>573424.07562499994</v>
      </c>
    </row>
    <row r="211" spans="1:3" x14ac:dyDescent="0.25">
      <c r="A211" s="3" t="s">
        <v>40</v>
      </c>
      <c r="B211" s="4">
        <v>670783.32999999996</v>
      </c>
      <c r="C211" s="4">
        <v>690425.87187500007</v>
      </c>
    </row>
    <row r="212" spans="1:3" x14ac:dyDescent="0.25">
      <c r="A212" s="3" t="s">
        <v>41</v>
      </c>
      <c r="B212" s="4">
        <v>668764.86</v>
      </c>
      <c r="C212" s="4">
        <v>666959.34062500007</v>
      </c>
    </row>
    <row r="213" spans="1:3" x14ac:dyDescent="0.25">
      <c r="A213" s="3" t="s">
        <v>46</v>
      </c>
      <c r="B213" s="4">
        <v>8470488.6300000008</v>
      </c>
      <c r="C213" s="4">
        <v>9272311.2949999999</v>
      </c>
    </row>
  </sheetData>
  <mergeCells count="4">
    <mergeCell ref="A1:P4"/>
    <mergeCell ref="A5:P5"/>
    <mergeCell ref="A32:Q32"/>
    <mergeCell ref="A35:Y36"/>
  </mergeCells>
  <hyperlinks>
    <hyperlink ref="P9" location="Adapazide!A1" display="Adapazide" xr:uid="{3E1FAB91-7A17-49B5-9C13-F1E1A6E23559}"/>
    <hyperlink ref="P10" location="Lansoprofen!A1" display="Lansoprofen" xr:uid="{FA3F8607-5609-4A03-AFBB-CA2FB67FA2B5}"/>
    <hyperlink ref="P11" location="Novastral!A1" display="Novastral" xr:uid="{67BF7C20-6DAE-4C16-AAAC-9AF9789ED4C6}"/>
    <hyperlink ref="P12" location="Trantalol!A1" display="Trantalol" xr:uid="{A1BA85D3-008C-4284-9CFD-7EC683A7D71B}"/>
    <hyperlink ref="P13" location="Halocadren!A1" display="Halocadren" xr:uid="{CAD612EF-6DBA-4FF4-B38D-BA27742108F9}"/>
    <hyperlink ref="P14" location="Nalopex!A1" display="Nalopex" xr:uid="{133BDC60-4ED4-4FBA-AF02-E572883B34F1}"/>
    <hyperlink ref="P15" location="Verarotec!A1" display="Verarotec" xr:uid="{D4900DB8-6CF7-4104-9DDC-6F6CB0234D84}"/>
    <hyperlink ref="P16" location="Cortimentin!A1" display="Cortimentin" xr:uid="{A7775FF6-BDEF-4472-B0D0-49AFCC42D65C}"/>
    <hyperlink ref="P17" location="Divinesin!A1" display="Divinesin" xr:uid="{C876A06C-A3EB-4182-A76A-BDF1A5D0E807}"/>
    <hyperlink ref="P18" location="Fentaprine!A1" display="Fentaprine" xr:uid="{A7985EE9-F6B6-49FE-A444-8B2D6B67BF16}"/>
    <hyperlink ref="P19" location="Formoprodol!A1" display="Formoprodol" xr:uid="{29158126-AD43-492F-8B88-7AE636D4AEB1}"/>
    <hyperlink ref="P20" location="Multilinum!A1" display="Multilinum" xr:uid="{D5F3BF8D-AC0F-406D-A951-752A174BA990}"/>
    <hyperlink ref="P21" location="Pentranil!A1" display="Pentranil" xr:uid="{2C629AD2-9F01-403F-88C2-16B7F959B1EC}"/>
    <hyperlink ref="P22" location="Afirudin!A1" display="Afirudin" xr:uid="{A4048827-594F-4A92-AB0A-5CECAF13404C}"/>
    <hyperlink ref="P23" location="Tetapril!A1" display="Tetapril" xr:uid="{0BBDBABE-99BB-41B9-9D71-44CA50C23B79}"/>
    <hyperlink ref="P24" location="Oxozone!A1" display="Oxozone" xr:uid="{1B268887-C207-47D2-9F3D-C4E9276B33F3}"/>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5CEC18BF-111A-4189-AA9B-5EB422C610D1}">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7B83-4B20-4E64-BCDD-EB5108337615}">
  <dimension ref="A1:JC213"/>
  <sheetViews>
    <sheetView showGridLines="0" zoomScale="80" zoomScaleNormal="80" workbookViewId="0">
      <selection activeCell="H8" sqref="H8"/>
    </sheetView>
  </sheetViews>
  <sheetFormatPr defaultColWidth="17.28515625" defaultRowHeight="15" x14ac:dyDescent="0.25"/>
  <cols>
    <col min="1" max="128" width="17.28515625" customWidth="1"/>
  </cols>
  <sheetData>
    <row r="1" spans="1:263" s="6" customFormat="1" ht="15" customHeight="1" x14ac:dyDescent="0.25">
      <c r="A1" s="51" t="s">
        <v>17</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76</v>
      </c>
      <c r="C100" t="s">
        <v>79</v>
      </c>
    </row>
    <row r="101" spans="1:3" x14ac:dyDescent="0.25">
      <c r="A101" s="3" t="s">
        <v>30</v>
      </c>
      <c r="B101" s="4">
        <v>460700.66</v>
      </c>
      <c r="C101" s="4">
        <v>1</v>
      </c>
    </row>
    <row r="102" spans="1:3" x14ac:dyDescent="0.25">
      <c r="A102" s="3" t="s">
        <v>31</v>
      </c>
      <c r="B102" s="4">
        <v>957277.3</v>
      </c>
      <c r="C102" s="4">
        <v>2</v>
      </c>
    </row>
    <row r="103" spans="1:3" x14ac:dyDescent="0.25">
      <c r="A103" s="3" t="s">
        <v>32</v>
      </c>
      <c r="B103" s="4">
        <v>1225171.92</v>
      </c>
      <c r="C103" s="4">
        <v>4</v>
      </c>
    </row>
    <row r="104" spans="1:3" x14ac:dyDescent="0.25">
      <c r="A104" s="3" t="s">
        <v>33</v>
      </c>
      <c r="B104" s="4">
        <v>797588.06</v>
      </c>
      <c r="C104" s="4">
        <v>2</v>
      </c>
    </row>
    <row r="105" spans="1:3" x14ac:dyDescent="0.25">
      <c r="A105" s="3" t="s">
        <v>34</v>
      </c>
      <c r="B105" s="4">
        <v>400323.9</v>
      </c>
      <c r="C105" s="4">
        <v>2</v>
      </c>
    </row>
    <row r="106" spans="1:3" x14ac:dyDescent="0.25">
      <c r="A106" s="3" t="s">
        <v>35</v>
      </c>
      <c r="B106" s="4">
        <v>784675.49</v>
      </c>
      <c r="C106" s="4">
        <v>2</v>
      </c>
    </row>
    <row r="107" spans="1:3" x14ac:dyDescent="0.25">
      <c r="A107" s="3" t="s">
        <v>36</v>
      </c>
      <c r="B107" s="4">
        <v>563824.53</v>
      </c>
      <c r="C107" s="4">
        <v>1</v>
      </c>
    </row>
    <row r="108" spans="1:3" x14ac:dyDescent="0.25">
      <c r="A108" s="3" t="s">
        <v>37</v>
      </c>
      <c r="B108" s="4">
        <v>640407.35</v>
      </c>
      <c r="C108" s="4">
        <v>0</v>
      </c>
    </row>
    <row r="109" spans="1:3" x14ac:dyDescent="0.25">
      <c r="A109" s="3" t="s">
        <v>38</v>
      </c>
      <c r="B109" s="4">
        <v>721902.73</v>
      </c>
      <c r="C109" s="4">
        <v>2</v>
      </c>
    </row>
    <row r="110" spans="1:3" x14ac:dyDescent="0.25">
      <c r="A110" s="3" t="s">
        <v>39</v>
      </c>
      <c r="B110" s="4">
        <v>399743.5</v>
      </c>
      <c r="C110" s="4">
        <v>0</v>
      </c>
    </row>
    <row r="111" spans="1:3" x14ac:dyDescent="0.25">
      <c r="A111" s="3" t="s">
        <v>40</v>
      </c>
      <c r="B111" s="4">
        <v>704322.49</v>
      </c>
      <c r="C111" s="4">
        <v>0</v>
      </c>
    </row>
    <row r="112" spans="1:3" x14ac:dyDescent="0.25">
      <c r="A112" s="3" t="s">
        <v>41</v>
      </c>
      <c r="B112" s="4">
        <v>563170.39</v>
      </c>
      <c r="C112" s="4">
        <v>0</v>
      </c>
    </row>
    <row r="113" spans="1:3" x14ac:dyDescent="0.25">
      <c r="A113" s="3" t="s">
        <v>46</v>
      </c>
      <c r="B113" s="4">
        <v>8219108.3199999994</v>
      </c>
      <c r="C113" s="4">
        <v>16</v>
      </c>
    </row>
    <row r="188" spans="2:2" x14ac:dyDescent="0.25">
      <c r="B188" s="3"/>
    </row>
    <row r="198" spans="1:3" x14ac:dyDescent="0.25">
      <c r="A198" s="2" t="s">
        <v>0</v>
      </c>
      <c r="B198" s="3">
        <v>2017</v>
      </c>
    </row>
    <row r="200" spans="1:3" x14ac:dyDescent="0.25">
      <c r="A200" s="2" t="s">
        <v>45</v>
      </c>
      <c r="B200" t="s">
        <v>76</v>
      </c>
      <c r="C200" t="s">
        <v>98</v>
      </c>
    </row>
    <row r="201" spans="1:3" x14ac:dyDescent="0.25">
      <c r="A201" s="3" t="s">
        <v>30</v>
      </c>
      <c r="B201" s="4">
        <v>460700.66</v>
      </c>
      <c r="C201" s="4">
        <v>676420.16312499996</v>
      </c>
    </row>
    <row r="202" spans="1:3" x14ac:dyDescent="0.25">
      <c r="A202" s="3" t="s">
        <v>31</v>
      </c>
      <c r="B202" s="4">
        <v>957277.3</v>
      </c>
      <c r="C202" s="4">
        <v>1144952.1275000002</v>
      </c>
    </row>
    <row r="203" spans="1:3" x14ac:dyDescent="0.25">
      <c r="A203" s="3" t="s">
        <v>32</v>
      </c>
      <c r="B203" s="4">
        <v>1225171.92</v>
      </c>
      <c r="C203" s="4">
        <v>876700.08187500003</v>
      </c>
    </row>
    <row r="204" spans="1:3" x14ac:dyDescent="0.25">
      <c r="A204" s="3" t="s">
        <v>33</v>
      </c>
      <c r="B204" s="4">
        <v>797588.06</v>
      </c>
      <c r="C204" s="4">
        <v>666940.95750000014</v>
      </c>
    </row>
    <row r="205" spans="1:3" x14ac:dyDescent="0.25">
      <c r="A205" s="3" t="s">
        <v>34</v>
      </c>
      <c r="B205" s="4">
        <v>400323.9</v>
      </c>
      <c r="C205" s="4">
        <v>1010773.74375</v>
      </c>
    </row>
    <row r="206" spans="1:3" x14ac:dyDescent="0.25">
      <c r="A206" s="3" t="s">
        <v>35</v>
      </c>
      <c r="B206" s="4">
        <v>784675.49</v>
      </c>
      <c r="C206" s="4">
        <v>920901.86687499995</v>
      </c>
    </row>
    <row r="207" spans="1:3" x14ac:dyDescent="0.25">
      <c r="A207" s="3" t="s">
        <v>36</v>
      </c>
      <c r="B207" s="4">
        <v>563824.53</v>
      </c>
      <c r="C207" s="4">
        <v>681152.729375</v>
      </c>
    </row>
    <row r="208" spans="1:3" x14ac:dyDescent="0.25">
      <c r="A208" s="3" t="s">
        <v>37</v>
      </c>
      <c r="B208" s="4">
        <v>640407.35</v>
      </c>
      <c r="C208" s="4">
        <v>645257.40500000003</v>
      </c>
    </row>
    <row r="209" spans="1:3" x14ac:dyDescent="0.25">
      <c r="A209" s="3" t="s">
        <v>38</v>
      </c>
      <c r="B209" s="4">
        <v>721902.73</v>
      </c>
      <c r="C209" s="4">
        <v>718402.93187500024</v>
      </c>
    </row>
    <row r="210" spans="1:3" x14ac:dyDescent="0.25">
      <c r="A210" s="3" t="s">
        <v>39</v>
      </c>
      <c r="B210" s="4">
        <v>399743.5</v>
      </c>
      <c r="C210" s="4">
        <v>573424.07562499994</v>
      </c>
    </row>
    <row r="211" spans="1:3" x14ac:dyDescent="0.25">
      <c r="A211" s="3" t="s">
        <v>40</v>
      </c>
      <c r="B211" s="4">
        <v>704322.49</v>
      </c>
      <c r="C211" s="4">
        <v>690425.87187500007</v>
      </c>
    </row>
    <row r="212" spans="1:3" x14ac:dyDescent="0.25">
      <c r="A212" s="3" t="s">
        <v>41</v>
      </c>
      <c r="B212" s="4">
        <v>563170.39</v>
      </c>
      <c r="C212" s="4">
        <v>666959.34062500007</v>
      </c>
    </row>
    <row r="213" spans="1:3" x14ac:dyDescent="0.25">
      <c r="A213" s="3" t="s">
        <v>46</v>
      </c>
      <c r="B213" s="4">
        <v>8219108.3199999994</v>
      </c>
      <c r="C213" s="4">
        <v>9272311.2949999999</v>
      </c>
    </row>
  </sheetData>
  <mergeCells count="4">
    <mergeCell ref="A1:P4"/>
    <mergeCell ref="A5:P5"/>
    <mergeCell ref="A32:Q32"/>
    <mergeCell ref="A35:Y36"/>
  </mergeCells>
  <hyperlinks>
    <hyperlink ref="P9" location="Adapazide!A1" display="Adapazide" xr:uid="{C4C02638-A827-4BE3-85F8-9A748ED13246}"/>
    <hyperlink ref="P10" location="Lansoprofen!A1" display="Lansoprofen" xr:uid="{54838865-EAC4-4531-87D6-EC4574873FBD}"/>
    <hyperlink ref="P11" location="Novastral!A1" display="Novastral" xr:uid="{D4E92BAB-D7B0-4E1F-9D95-B3FC49CD5493}"/>
    <hyperlink ref="P12" location="Trantalol!A1" display="Trantalol" xr:uid="{ACCC3856-7F47-4AAC-A2E2-3D42C3E7E28D}"/>
    <hyperlink ref="P13" location="Halocadren!A1" display="Halocadren" xr:uid="{C19CC30A-080E-4B83-9A34-072181E1313E}"/>
    <hyperlink ref="P14" location="Nalopex!A1" display="Nalopex" xr:uid="{9F6D2643-20E9-4F1E-97D6-5AE448DCCEC6}"/>
    <hyperlink ref="P15" location="Verarotec!A1" display="Verarotec" xr:uid="{08C7F41D-081F-423E-B4E4-B5946735D161}"/>
    <hyperlink ref="P16" location="Cortimentin!A1" display="Cortimentin" xr:uid="{892F1103-A274-44A0-9282-8EDDD21451FF}"/>
    <hyperlink ref="P17" location="Divinesin!A1" display="Divinesin" xr:uid="{1A8ADA15-4BDB-44BD-8236-9DF075AC94B9}"/>
    <hyperlink ref="P18" location="Fentaprine!A1" display="Fentaprine" xr:uid="{AC449AEF-9B48-411A-B73D-DD66DF830256}"/>
    <hyperlink ref="P19" location="Formoprodol!A1" display="Formoprodol" xr:uid="{67B21ECF-E0FA-49B9-8952-5A1B8D1E399F}"/>
    <hyperlink ref="P20" location="Multilinum!A1" display="Multilinum" xr:uid="{076DA947-E294-4F45-88BF-B2F224FD959F}"/>
    <hyperlink ref="P21" location="Pentranil!A1" display="Pentranil" xr:uid="{E6942DF9-36BC-43B1-AE69-29F596AA3ADE}"/>
    <hyperlink ref="P22" location="Afirudin!A1" display="Afirudin" xr:uid="{D4A06E33-5157-4047-B62B-DEFFB8539E42}"/>
    <hyperlink ref="P23" location="Tetapril!A1" display="Tetapril" xr:uid="{2B90EB80-95AF-4468-8E16-E937E802BEE0}"/>
    <hyperlink ref="P24" location="Oxozone!A1" display="Oxozone" xr:uid="{A96F917D-92E6-481D-9898-1A10168E2729}"/>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0A99C748-E83E-43DB-860C-E72B43DC6330}">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FCAF-724E-403D-A461-5C4B3DDF3A89}">
  <dimension ref="A1:JC213"/>
  <sheetViews>
    <sheetView showGridLines="0" zoomScale="80" zoomScaleNormal="80" workbookViewId="0">
      <selection activeCell="H8" sqref="H8"/>
    </sheetView>
  </sheetViews>
  <sheetFormatPr defaultColWidth="17.28515625" defaultRowHeight="15" x14ac:dyDescent="0.25"/>
  <cols>
    <col min="1" max="128" width="17.28515625" customWidth="1"/>
  </cols>
  <sheetData>
    <row r="1" spans="1:263" s="6" customFormat="1" ht="15" customHeight="1" x14ac:dyDescent="0.25">
      <c r="A1" s="51" t="s">
        <v>7</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66</v>
      </c>
      <c r="C100" t="s">
        <v>79</v>
      </c>
    </row>
    <row r="101" spans="1:3" x14ac:dyDescent="0.25">
      <c r="A101" s="3" t="s">
        <v>30</v>
      </c>
      <c r="B101" s="4">
        <v>503302.52</v>
      </c>
      <c r="C101" s="4">
        <v>1</v>
      </c>
    </row>
    <row r="102" spans="1:3" x14ac:dyDescent="0.25">
      <c r="A102" s="3" t="s">
        <v>31</v>
      </c>
      <c r="B102" s="4">
        <v>550718.82999999996</v>
      </c>
      <c r="C102" s="4">
        <v>2</v>
      </c>
    </row>
    <row r="103" spans="1:3" x14ac:dyDescent="0.25">
      <c r="A103" s="3" t="s">
        <v>32</v>
      </c>
      <c r="B103" s="4">
        <v>423363.58</v>
      </c>
      <c r="C103" s="4">
        <v>4</v>
      </c>
    </row>
    <row r="104" spans="1:3" x14ac:dyDescent="0.25">
      <c r="A104" s="3" t="s">
        <v>33</v>
      </c>
      <c r="B104" s="4">
        <v>344173.27</v>
      </c>
      <c r="C104" s="4">
        <v>2</v>
      </c>
    </row>
    <row r="105" spans="1:3" x14ac:dyDescent="0.25">
      <c r="A105" s="3" t="s">
        <v>34</v>
      </c>
      <c r="B105" s="4">
        <v>643971.43999999994</v>
      </c>
      <c r="C105" s="4">
        <v>2</v>
      </c>
    </row>
    <row r="106" spans="1:3" x14ac:dyDescent="0.25">
      <c r="A106" s="3" t="s">
        <v>35</v>
      </c>
      <c r="B106" s="4">
        <v>1134788.92</v>
      </c>
      <c r="C106" s="4">
        <v>2</v>
      </c>
    </row>
    <row r="107" spans="1:3" x14ac:dyDescent="0.25">
      <c r="A107" s="3" t="s">
        <v>36</v>
      </c>
      <c r="B107" s="4">
        <v>590340.96</v>
      </c>
      <c r="C107" s="4">
        <v>1</v>
      </c>
    </row>
    <row r="108" spans="1:3" x14ac:dyDescent="0.25">
      <c r="A108" s="3" t="s">
        <v>37</v>
      </c>
      <c r="B108" s="4">
        <v>500793.32</v>
      </c>
      <c r="C108" s="4">
        <v>0</v>
      </c>
    </row>
    <row r="109" spans="1:3" x14ac:dyDescent="0.25">
      <c r="A109" s="3" t="s">
        <v>38</v>
      </c>
      <c r="B109" s="4">
        <v>663982.31000000006</v>
      </c>
      <c r="C109" s="4">
        <v>2</v>
      </c>
    </row>
    <row r="110" spans="1:3" x14ac:dyDescent="0.25">
      <c r="A110" s="3" t="s">
        <v>39</v>
      </c>
      <c r="B110" s="4">
        <v>302037.03999999998</v>
      </c>
      <c r="C110" s="4">
        <v>0</v>
      </c>
    </row>
    <row r="111" spans="1:3" x14ac:dyDescent="0.25">
      <c r="A111" s="3" t="s">
        <v>40</v>
      </c>
      <c r="B111" s="4">
        <v>515364.6</v>
      </c>
      <c r="C111" s="4">
        <v>0</v>
      </c>
    </row>
    <row r="112" spans="1:3" x14ac:dyDescent="0.25">
      <c r="A112" s="3" t="s">
        <v>41</v>
      </c>
      <c r="B112" s="4">
        <v>637233.22</v>
      </c>
      <c r="C112" s="4">
        <v>0</v>
      </c>
    </row>
    <row r="113" spans="1:3" x14ac:dyDescent="0.25">
      <c r="A113" s="3" t="s">
        <v>46</v>
      </c>
      <c r="B113" s="4">
        <v>6810070.0099999998</v>
      </c>
      <c r="C113" s="4">
        <v>16</v>
      </c>
    </row>
    <row r="188" spans="2:2" x14ac:dyDescent="0.25">
      <c r="B188" s="3"/>
    </row>
    <row r="198" spans="1:3" x14ac:dyDescent="0.25">
      <c r="A198" s="2" t="s">
        <v>0</v>
      </c>
      <c r="B198" s="3">
        <v>2017</v>
      </c>
    </row>
    <row r="200" spans="1:3" x14ac:dyDescent="0.25">
      <c r="A200" s="2" t="s">
        <v>45</v>
      </c>
      <c r="B200" t="s">
        <v>66</v>
      </c>
      <c r="C200" t="s">
        <v>98</v>
      </c>
    </row>
    <row r="201" spans="1:3" x14ac:dyDescent="0.25">
      <c r="A201" s="3" t="s">
        <v>30</v>
      </c>
      <c r="B201" s="4">
        <v>503302.52</v>
      </c>
      <c r="C201" s="4">
        <v>676420.16312499996</v>
      </c>
    </row>
    <row r="202" spans="1:3" x14ac:dyDescent="0.25">
      <c r="A202" s="3" t="s">
        <v>31</v>
      </c>
      <c r="B202" s="4">
        <v>550718.82999999996</v>
      </c>
      <c r="C202" s="4">
        <v>1144952.1275000002</v>
      </c>
    </row>
    <row r="203" spans="1:3" x14ac:dyDescent="0.25">
      <c r="A203" s="3" t="s">
        <v>32</v>
      </c>
      <c r="B203" s="4">
        <v>423363.58</v>
      </c>
      <c r="C203" s="4">
        <v>876700.08187500003</v>
      </c>
    </row>
    <row r="204" spans="1:3" x14ac:dyDescent="0.25">
      <c r="A204" s="3" t="s">
        <v>33</v>
      </c>
      <c r="B204" s="4">
        <v>344173.27</v>
      </c>
      <c r="C204" s="4">
        <v>666940.95750000014</v>
      </c>
    </row>
    <row r="205" spans="1:3" x14ac:dyDescent="0.25">
      <c r="A205" s="3" t="s">
        <v>34</v>
      </c>
      <c r="B205" s="4">
        <v>643971.43999999994</v>
      </c>
      <c r="C205" s="4">
        <v>1010773.74375</v>
      </c>
    </row>
    <row r="206" spans="1:3" x14ac:dyDescent="0.25">
      <c r="A206" s="3" t="s">
        <v>35</v>
      </c>
      <c r="B206" s="4">
        <v>1134788.92</v>
      </c>
      <c r="C206" s="4">
        <v>920901.86687499995</v>
      </c>
    </row>
    <row r="207" spans="1:3" x14ac:dyDescent="0.25">
      <c r="A207" s="3" t="s">
        <v>36</v>
      </c>
      <c r="B207" s="4">
        <v>590340.96</v>
      </c>
      <c r="C207" s="4">
        <v>681152.729375</v>
      </c>
    </row>
    <row r="208" spans="1:3" x14ac:dyDescent="0.25">
      <c r="A208" s="3" t="s">
        <v>37</v>
      </c>
      <c r="B208" s="4">
        <v>500793.32</v>
      </c>
      <c r="C208" s="4">
        <v>645257.40500000003</v>
      </c>
    </row>
    <row r="209" spans="1:3" x14ac:dyDescent="0.25">
      <c r="A209" s="3" t="s">
        <v>38</v>
      </c>
      <c r="B209" s="4">
        <v>663982.31000000006</v>
      </c>
      <c r="C209" s="4">
        <v>718402.93187500024</v>
      </c>
    </row>
    <row r="210" spans="1:3" x14ac:dyDescent="0.25">
      <c r="A210" s="3" t="s">
        <v>39</v>
      </c>
      <c r="B210" s="4">
        <v>302037.03999999998</v>
      </c>
      <c r="C210" s="4">
        <v>573424.07562499994</v>
      </c>
    </row>
    <row r="211" spans="1:3" x14ac:dyDescent="0.25">
      <c r="A211" s="3" t="s">
        <v>40</v>
      </c>
      <c r="B211" s="4">
        <v>515364.6</v>
      </c>
      <c r="C211" s="4">
        <v>690425.87187500007</v>
      </c>
    </row>
    <row r="212" spans="1:3" x14ac:dyDescent="0.25">
      <c r="A212" s="3" t="s">
        <v>41</v>
      </c>
      <c r="B212" s="4">
        <v>637233.22</v>
      </c>
      <c r="C212" s="4">
        <v>666959.34062500007</v>
      </c>
    </row>
    <row r="213" spans="1:3" x14ac:dyDescent="0.25">
      <c r="A213" s="3" t="s">
        <v>46</v>
      </c>
      <c r="B213" s="4">
        <v>6810070.0099999998</v>
      </c>
      <c r="C213" s="4">
        <v>9272311.2949999999</v>
      </c>
    </row>
  </sheetData>
  <mergeCells count="4">
    <mergeCell ref="A1:P4"/>
    <mergeCell ref="A5:P5"/>
    <mergeCell ref="A32:Q32"/>
    <mergeCell ref="A35:Y36"/>
  </mergeCells>
  <hyperlinks>
    <hyperlink ref="P9" location="Adapazide!A1" display="Adapazide" xr:uid="{9AE1BBD1-0CA8-499D-A004-35D310B48B75}"/>
    <hyperlink ref="P10" location="Lansoprofen!A1" display="Lansoprofen" xr:uid="{5214199E-AADF-4374-9ACA-D0AA553D8BE6}"/>
    <hyperlink ref="P11" location="Novastral!A1" display="Novastral" xr:uid="{CA028AB6-EB62-4B9E-82F1-9351D8EB1E20}"/>
    <hyperlink ref="P12" location="Trantalol!A1" display="Trantalol" xr:uid="{6D0995D5-24A2-434B-8E3A-F6C9C799D719}"/>
    <hyperlink ref="P13" location="Halocadren!A1" display="Halocadren" xr:uid="{045F2FBE-EA6F-4D4C-A49E-03578827DD21}"/>
    <hyperlink ref="P14" location="Nalopex!A1" display="Nalopex" xr:uid="{AD53D5D3-3271-43FD-9EF3-F5A9FB8D8EF1}"/>
    <hyperlink ref="P15" location="Verarotec!A1" display="Verarotec" xr:uid="{2FE565E0-88DF-4D49-B126-B1D957E3072A}"/>
    <hyperlink ref="P16" location="Cortimentin!A1" display="Cortimentin" xr:uid="{02E8D19F-7D9A-48BC-9E31-F1AEB008B629}"/>
    <hyperlink ref="P17" location="Divinesin!A1" display="Divinesin" xr:uid="{4F3A80C5-9200-4F23-8FA3-EE14CB5290A8}"/>
    <hyperlink ref="P18" location="Fentaprine!A1" display="Fentaprine" xr:uid="{83DEFCEC-43AA-41A5-B720-89055E69A00B}"/>
    <hyperlink ref="P19" location="Formoprodol!A1" display="Formoprodol" xr:uid="{03FD0739-B8AE-423B-9A83-1F36237F3457}"/>
    <hyperlink ref="P20" location="Multilinum!A1" display="Multilinum" xr:uid="{51901A29-3F63-439B-986F-E00D1D5B2F50}"/>
    <hyperlink ref="P21" location="Pentranil!A1" display="Pentranil" xr:uid="{706CF66B-DCE4-4A9D-89C2-85D6AF7BA620}"/>
    <hyperlink ref="P22" location="Afirudin!A1" display="Afirudin" xr:uid="{94BD6873-42E1-4ECD-A4A1-B6E4DF7B4CF7}"/>
    <hyperlink ref="P23" location="Tetapril!A1" display="Tetapril" xr:uid="{2DC259F3-4577-4457-8F5E-3D169963ACB7}"/>
    <hyperlink ref="P24" location="Oxozone!A1" display="Oxozone" xr:uid="{42E1CF93-57D0-4CA4-A3FB-40C008E87D4E}"/>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484C8E59-DC5B-4A23-9592-0866C289ED9B}">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E88B-445D-43DC-BCD8-C1A21F61B3CF}">
  <dimension ref="A1:JC213"/>
  <sheetViews>
    <sheetView showGridLines="0" zoomScale="80" zoomScaleNormal="80" workbookViewId="0">
      <selection activeCell="H9" sqref="H9"/>
    </sheetView>
  </sheetViews>
  <sheetFormatPr defaultColWidth="17.28515625" defaultRowHeight="15" x14ac:dyDescent="0.25"/>
  <cols>
    <col min="1" max="128" width="17.28515625" customWidth="1"/>
  </cols>
  <sheetData>
    <row r="1" spans="1:263" s="6" customFormat="1" ht="15" customHeight="1" x14ac:dyDescent="0.25">
      <c r="A1" s="51" t="s">
        <v>9</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68</v>
      </c>
      <c r="C100" t="s">
        <v>79</v>
      </c>
    </row>
    <row r="101" spans="1:3" x14ac:dyDescent="0.25">
      <c r="A101" s="3" t="s">
        <v>30</v>
      </c>
      <c r="B101" s="4">
        <v>473696.49</v>
      </c>
      <c r="C101" s="4">
        <v>1</v>
      </c>
    </row>
    <row r="102" spans="1:3" x14ac:dyDescent="0.25">
      <c r="A102" s="3" t="s">
        <v>31</v>
      </c>
      <c r="B102" s="4">
        <v>475620.84</v>
      </c>
      <c r="C102" s="4">
        <v>2</v>
      </c>
    </row>
    <row r="103" spans="1:3" x14ac:dyDescent="0.25">
      <c r="A103" s="3" t="s">
        <v>32</v>
      </c>
      <c r="B103" s="4">
        <v>493924.19</v>
      </c>
      <c r="C103" s="4">
        <v>4</v>
      </c>
    </row>
    <row r="104" spans="1:3" x14ac:dyDescent="0.25">
      <c r="A104" s="3" t="s">
        <v>33</v>
      </c>
      <c r="B104" s="4">
        <v>344173.27</v>
      </c>
      <c r="C104" s="4">
        <v>2</v>
      </c>
    </row>
    <row r="105" spans="1:3" x14ac:dyDescent="0.25">
      <c r="A105" s="3" t="s">
        <v>34</v>
      </c>
      <c r="B105" s="4">
        <v>439071.47</v>
      </c>
      <c r="C105" s="4">
        <v>2</v>
      </c>
    </row>
    <row r="106" spans="1:3" x14ac:dyDescent="0.25">
      <c r="A106" s="3" t="s">
        <v>35</v>
      </c>
      <c r="B106" s="4">
        <v>1184127.57</v>
      </c>
      <c r="C106" s="4">
        <v>2</v>
      </c>
    </row>
    <row r="107" spans="1:3" x14ac:dyDescent="0.25">
      <c r="A107" s="3" t="s">
        <v>36</v>
      </c>
      <c r="B107" s="4">
        <v>754324.56</v>
      </c>
      <c r="C107" s="4">
        <v>1</v>
      </c>
    </row>
    <row r="108" spans="1:3" x14ac:dyDescent="0.25">
      <c r="A108" s="3" t="s">
        <v>37</v>
      </c>
      <c r="B108" s="4">
        <v>405404.11</v>
      </c>
      <c r="C108" s="4">
        <v>0</v>
      </c>
    </row>
    <row r="109" spans="1:3" x14ac:dyDescent="0.25">
      <c r="A109" s="3" t="s">
        <v>38</v>
      </c>
      <c r="B109" s="4">
        <v>695600.5</v>
      </c>
      <c r="C109" s="4">
        <v>2</v>
      </c>
    </row>
    <row r="110" spans="1:3" x14ac:dyDescent="0.25">
      <c r="A110" s="3" t="s">
        <v>39</v>
      </c>
      <c r="B110" s="4">
        <v>284270.06</v>
      </c>
      <c r="C110" s="4">
        <v>0</v>
      </c>
    </row>
    <row r="111" spans="1:3" x14ac:dyDescent="0.25">
      <c r="A111" s="3" t="s">
        <v>40</v>
      </c>
      <c r="B111" s="4">
        <v>541132.81000000006</v>
      </c>
      <c r="C111" s="4">
        <v>0</v>
      </c>
    </row>
    <row r="112" spans="1:3" x14ac:dyDescent="0.25">
      <c r="A112" s="3" t="s">
        <v>41</v>
      </c>
      <c r="B112" s="4">
        <v>536617.46</v>
      </c>
      <c r="C112" s="4">
        <v>0</v>
      </c>
    </row>
    <row r="113" spans="1:3" x14ac:dyDescent="0.25">
      <c r="A113" s="3" t="s">
        <v>46</v>
      </c>
      <c r="B113" s="4">
        <v>6627963.3299999991</v>
      </c>
      <c r="C113" s="4">
        <v>16</v>
      </c>
    </row>
    <row r="188" spans="2:2" x14ac:dyDescent="0.25">
      <c r="B188" s="3"/>
    </row>
    <row r="198" spans="1:3" x14ac:dyDescent="0.25">
      <c r="A198" s="2" t="s">
        <v>0</v>
      </c>
      <c r="B198" s="3">
        <v>2017</v>
      </c>
    </row>
    <row r="200" spans="1:3" x14ac:dyDescent="0.25">
      <c r="A200" s="2" t="s">
        <v>45</v>
      </c>
      <c r="B200" t="s">
        <v>68</v>
      </c>
      <c r="C200" t="s">
        <v>98</v>
      </c>
    </row>
    <row r="201" spans="1:3" x14ac:dyDescent="0.25">
      <c r="A201" s="3" t="s">
        <v>30</v>
      </c>
      <c r="B201" s="4">
        <v>473696.49</v>
      </c>
      <c r="C201" s="4">
        <v>676420.16312499996</v>
      </c>
    </row>
    <row r="202" spans="1:3" x14ac:dyDescent="0.25">
      <c r="A202" s="3" t="s">
        <v>31</v>
      </c>
      <c r="B202" s="4">
        <v>475620.84</v>
      </c>
      <c r="C202" s="4">
        <v>1144952.1275000002</v>
      </c>
    </row>
    <row r="203" spans="1:3" x14ac:dyDescent="0.25">
      <c r="A203" s="3" t="s">
        <v>32</v>
      </c>
      <c r="B203" s="4">
        <v>493924.19</v>
      </c>
      <c r="C203" s="4">
        <v>876700.08187500003</v>
      </c>
    </row>
    <row r="204" spans="1:3" x14ac:dyDescent="0.25">
      <c r="A204" s="3" t="s">
        <v>33</v>
      </c>
      <c r="B204" s="4">
        <v>344173.27</v>
      </c>
      <c r="C204" s="4">
        <v>666940.95750000014</v>
      </c>
    </row>
    <row r="205" spans="1:3" x14ac:dyDescent="0.25">
      <c r="A205" s="3" t="s">
        <v>34</v>
      </c>
      <c r="B205" s="4">
        <v>439071.47</v>
      </c>
      <c r="C205" s="4">
        <v>1010773.74375</v>
      </c>
    </row>
    <row r="206" spans="1:3" x14ac:dyDescent="0.25">
      <c r="A206" s="3" t="s">
        <v>35</v>
      </c>
      <c r="B206" s="4">
        <v>1184127.57</v>
      </c>
      <c r="C206" s="4">
        <v>920901.86687499995</v>
      </c>
    </row>
    <row r="207" spans="1:3" x14ac:dyDescent="0.25">
      <c r="A207" s="3" t="s">
        <v>36</v>
      </c>
      <c r="B207" s="4">
        <v>754324.56</v>
      </c>
      <c r="C207" s="4">
        <v>681152.729375</v>
      </c>
    </row>
    <row r="208" spans="1:3" x14ac:dyDescent="0.25">
      <c r="A208" s="3" t="s">
        <v>37</v>
      </c>
      <c r="B208" s="4">
        <v>405404.11</v>
      </c>
      <c r="C208" s="4">
        <v>645257.40500000003</v>
      </c>
    </row>
    <row r="209" spans="1:3" x14ac:dyDescent="0.25">
      <c r="A209" s="3" t="s">
        <v>38</v>
      </c>
      <c r="B209" s="4">
        <v>695600.5</v>
      </c>
      <c r="C209" s="4">
        <v>718402.93187500024</v>
      </c>
    </row>
    <row r="210" spans="1:3" x14ac:dyDescent="0.25">
      <c r="A210" s="3" t="s">
        <v>39</v>
      </c>
      <c r="B210" s="4">
        <v>284270.06</v>
      </c>
      <c r="C210" s="4">
        <v>573424.07562499994</v>
      </c>
    </row>
    <row r="211" spans="1:3" x14ac:dyDescent="0.25">
      <c r="A211" s="3" t="s">
        <v>40</v>
      </c>
      <c r="B211" s="4">
        <v>541132.81000000006</v>
      </c>
      <c r="C211" s="4">
        <v>690425.87187500007</v>
      </c>
    </row>
    <row r="212" spans="1:3" x14ac:dyDescent="0.25">
      <c r="A212" s="3" t="s">
        <v>41</v>
      </c>
      <c r="B212" s="4">
        <v>536617.46</v>
      </c>
      <c r="C212" s="4">
        <v>666959.34062500007</v>
      </c>
    </row>
    <row r="213" spans="1:3" x14ac:dyDescent="0.25">
      <c r="A213" s="3" t="s">
        <v>46</v>
      </c>
      <c r="B213" s="4">
        <v>6627963.3299999991</v>
      </c>
      <c r="C213" s="4">
        <v>9272311.2949999999</v>
      </c>
    </row>
  </sheetData>
  <mergeCells count="4">
    <mergeCell ref="A1:P4"/>
    <mergeCell ref="A5:P5"/>
    <mergeCell ref="A32:Q32"/>
    <mergeCell ref="A35:Y36"/>
  </mergeCells>
  <hyperlinks>
    <hyperlink ref="P9" location="Adapazide!A1" display="Adapazide" xr:uid="{3E2EA2D5-F4C5-41BB-B11E-591811450530}"/>
    <hyperlink ref="P10" location="Lansoprofen!A1" display="Lansoprofen" xr:uid="{4FEB2FFC-8F80-44AE-B28E-790C4A6C3E3A}"/>
    <hyperlink ref="P11" location="Novastral!A1" display="Novastral" xr:uid="{6E75C0D9-E56D-4109-8037-899058D08685}"/>
    <hyperlink ref="P12" location="Trantalol!A1" display="Trantalol" xr:uid="{E563997B-28CF-4843-A6DA-AFE66D147AEA}"/>
    <hyperlink ref="P13" location="Halocadren!A1" display="Halocadren" xr:uid="{D41B4540-103D-46D0-9DF9-14E2DB3F8E41}"/>
    <hyperlink ref="P14" location="Nalopex!A1" display="Nalopex" xr:uid="{1AC34052-7487-4C46-B552-8FA36F8776BA}"/>
    <hyperlink ref="P15" location="Verarotec!A1" display="Verarotec" xr:uid="{FACF668A-8EDF-4142-B639-2CD1230C3833}"/>
    <hyperlink ref="P16" location="Cortimentin!A1" display="Cortimentin" xr:uid="{0BD34ED2-1A6D-40F9-B900-F85E598B920C}"/>
    <hyperlink ref="P17" location="Divinesin!A1" display="Divinesin" xr:uid="{889763DE-CF9A-48D5-B580-D4CC59C6144C}"/>
    <hyperlink ref="P18" location="Fentaprine!A1" display="Fentaprine" xr:uid="{527D6655-E0F9-4B3B-930E-7C5E8ED3EC4D}"/>
    <hyperlink ref="P19" location="Formoprodol!A1" display="Formoprodol" xr:uid="{072B7086-118B-4E30-B024-85C27DF23B9D}"/>
    <hyperlink ref="P20" location="Multilinum!A1" display="Multilinum" xr:uid="{4B139F34-02A5-4CF5-A6C6-1187E0BE424B}"/>
    <hyperlink ref="P21" location="Pentranil!A1" display="Pentranil" xr:uid="{D1C7A821-28AB-41FF-B096-4FA6367A24D3}"/>
    <hyperlink ref="P22" location="Afirudin!A1" display="Afirudin" xr:uid="{304C8E01-DDE0-49B6-B27C-E73542ED30E1}"/>
    <hyperlink ref="P23" location="Tetapril!A1" display="Tetapril" xr:uid="{214754B1-90C0-4765-9652-F69D2D913D60}"/>
    <hyperlink ref="P24" location="Oxozone!A1" display="Oxozone" xr:uid="{BF2E3F30-1A0A-4FF9-8885-05B9C59CAFA0}"/>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2CA6E06E-05B2-4AEF-AE0C-BAB10691F717}">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BF62-2B25-4738-8701-82BE7E6ABB87}">
  <dimension ref="A1:JC213"/>
  <sheetViews>
    <sheetView showGridLines="0" zoomScale="80" zoomScaleNormal="80" workbookViewId="0">
      <selection activeCell="H7" sqref="H7"/>
    </sheetView>
  </sheetViews>
  <sheetFormatPr defaultColWidth="17.28515625" defaultRowHeight="15" x14ac:dyDescent="0.25"/>
  <cols>
    <col min="1" max="128" width="17.28515625" customWidth="1"/>
  </cols>
  <sheetData>
    <row r="1" spans="1:263" s="6" customFormat="1" ht="15" customHeight="1" x14ac:dyDescent="0.25">
      <c r="A1" s="51" t="s">
        <v>4</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63</v>
      </c>
      <c r="C100" t="s">
        <v>79</v>
      </c>
    </row>
    <row r="101" spans="1:3" x14ac:dyDescent="0.25">
      <c r="A101" s="3" t="s">
        <v>30</v>
      </c>
      <c r="B101" s="4">
        <v>202514</v>
      </c>
      <c r="C101" s="4">
        <v>1</v>
      </c>
    </row>
    <row r="102" spans="1:3" x14ac:dyDescent="0.25">
      <c r="A102" s="3" t="s">
        <v>31</v>
      </c>
      <c r="B102" s="4">
        <v>155468</v>
      </c>
      <c r="C102" s="4">
        <v>2</v>
      </c>
    </row>
    <row r="103" spans="1:3" x14ac:dyDescent="0.25">
      <c r="A103" s="3" t="s">
        <v>32</v>
      </c>
      <c r="B103" s="4">
        <v>307151</v>
      </c>
      <c r="C103" s="4">
        <v>4</v>
      </c>
    </row>
    <row r="104" spans="1:3" x14ac:dyDescent="0.25">
      <c r="A104" s="3" t="s">
        <v>33</v>
      </c>
      <c r="B104" s="4">
        <v>141211</v>
      </c>
      <c r="C104" s="4">
        <v>2</v>
      </c>
    </row>
    <row r="105" spans="1:3" x14ac:dyDescent="0.25">
      <c r="A105" s="3" t="s">
        <v>34</v>
      </c>
      <c r="B105" s="4">
        <v>153948</v>
      </c>
      <c r="C105" s="4">
        <v>2</v>
      </c>
    </row>
    <row r="106" spans="1:3" x14ac:dyDescent="0.25">
      <c r="A106" s="3" t="s">
        <v>35</v>
      </c>
      <c r="B106" s="4">
        <v>222663</v>
      </c>
      <c r="C106" s="4">
        <v>2</v>
      </c>
    </row>
    <row r="107" spans="1:3" x14ac:dyDescent="0.25">
      <c r="A107" s="3" t="s">
        <v>36</v>
      </c>
      <c r="B107" s="4">
        <v>170455</v>
      </c>
      <c r="C107" s="4">
        <v>1</v>
      </c>
    </row>
    <row r="108" spans="1:3" x14ac:dyDescent="0.25">
      <c r="A108" s="3" t="s">
        <v>37</v>
      </c>
      <c r="B108" s="4">
        <v>172264</v>
      </c>
      <c r="C108" s="4">
        <v>0</v>
      </c>
    </row>
    <row r="109" spans="1:3" x14ac:dyDescent="0.25">
      <c r="A109" s="3" t="s">
        <v>38</v>
      </c>
      <c r="B109" s="4">
        <v>178035</v>
      </c>
      <c r="C109" s="4">
        <v>2</v>
      </c>
    </row>
    <row r="110" spans="1:3" x14ac:dyDescent="0.25">
      <c r="A110" s="3" t="s">
        <v>39</v>
      </c>
      <c r="B110" s="4">
        <v>152178</v>
      </c>
      <c r="C110" s="4">
        <v>0</v>
      </c>
    </row>
    <row r="111" spans="1:3" x14ac:dyDescent="0.25">
      <c r="A111" s="3" t="s">
        <v>40</v>
      </c>
      <c r="B111" s="4">
        <v>206973</v>
      </c>
      <c r="C111" s="4">
        <v>0</v>
      </c>
    </row>
    <row r="112" spans="1:3" x14ac:dyDescent="0.25">
      <c r="A112" s="3" t="s">
        <v>41</v>
      </c>
      <c r="B112" s="4">
        <v>116967</v>
      </c>
      <c r="C112" s="4">
        <v>0</v>
      </c>
    </row>
    <row r="113" spans="1:3" x14ac:dyDescent="0.25">
      <c r="A113" s="3" t="s">
        <v>46</v>
      </c>
      <c r="B113" s="4">
        <v>2179827</v>
      </c>
      <c r="C113" s="4">
        <v>16</v>
      </c>
    </row>
    <row r="188" spans="2:2" x14ac:dyDescent="0.25">
      <c r="B188" s="3"/>
    </row>
    <row r="198" spans="1:3" x14ac:dyDescent="0.25">
      <c r="A198" s="2" t="s">
        <v>0</v>
      </c>
      <c r="B198" s="3">
        <v>2017</v>
      </c>
    </row>
    <row r="200" spans="1:3" x14ac:dyDescent="0.25">
      <c r="A200" s="2" t="s">
        <v>45</v>
      </c>
      <c r="B200" t="s">
        <v>63</v>
      </c>
      <c r="C200" t="s">
        <v>98</v>
      </c>
    </row>
    <row r="201" spans="1:3" x14ac:dyDescent="0.25">
      <c r="A201" s="3" t="s">
        <v>30</v>
      </c>
      <c r="B201" s="4">
        <v>202514</v>
      </c>
      <c r="C201" s="4">
        <v>676420.16312499996</v>
      </c>
    </row>
    <row r="202" spans="1:3" x14ac:dyDescent="0.25">
      <c r="A202" s="3" t="s">
        <v>31</v>
      </c>
      <c r="B202" s="4">
        <v>155468</v>
      </c>
      <c r="C202" s="4">
        <v>1144952.1275000002</v>
      </c>
    </row>
    <row r="203" spans="1:3" x14ac:dyDescent="0.25">
      <c r="A203" s="3" t="s">
        <v>32</v>
      </c>
      <c r="B203" s="4">
        <v>307151</v>
      </c>
      <c r="C203" s="4">
        <v>876700.08187500003</v>
      </c>
    </row>
    <row r="204" spans="1:3" x14ac:dyDescent="0.25">
      <c r="A204" s="3" t="s">
        <v>33</v>
      </c>
      <c r="B204" s="4">
        <v>141211</v>
      </c>
      <c r="C204" s="4">
        <v>666940.95750000014</v>
      </c>
    </row>
    <row r="205" spans="1:3" x14ac:dyDescent="0.25">
      <c r="A205" s="3" t="s">
        <v>34</v>
      </c>
      <c r="B205" s="4">
        <v>153948</v>
      </c>
      <c r="C205" s="4">
        <v>1010773.74375</v>
      </c>
    </row>
    <row r="206" spans="1:3" x14ac:dyDescent="0.25">
      <c r="A206" s="3" t="s">
        <v>35</v>
      </c>
      <c r="B206" s="4">
        <v>222663</v>
      </c>
      <c r="C206" s="4">
        <v>920901.86687499995</v>
      </c>
    </row>
    <row r="207" spans="1:3" x14ac:dyDescent="0.25">
      <c r="A207" s="3" t="s">
        <v>36</v>
      </c>
      <c r="B207" s="4">
        <v>170455</v>
      </c>
      <c r="C207" s="4">
        <v>681152.729375</v>
      </c>
    </row>
    <row r="208" spans="1:3" x14ac:dyDescent="0.25">
      <c r="A208" s="3" t="s">
        <v>37</v>
      </c>
      <c r="B208" s="4">
        <v>172264</v>
      </c>
      <c r="C208" s="4">
        <v>645257.40500000003</v>
      </c>
    </row>
    <row r="209" spans="1:3" x14ac:dyDescent="0.25">
      <c r="A209" s="3" t="s">
        <v>38</v>
      </c>
      <c r="B209" s="4">
        <v>178035</v>
      </c>
      <c r="C209" s="4">
        <v>718402.93187500024</v>
      </c>
    </row>
    <row r="210" spans="1:3" x14ac:dyDescent="0.25">
      <c r="A210" s="3" t="s">
        <v>39</v>
      </c>
      <c r="B210" s="4">
        <v>152178</v>
      </c>
      <c r="C210" s="4">
        <v>573424.07562499994</v>
      </c>
    </row>
    <row r="211" spans="1:3" x14ac:dyDescent="0.25">
      <c r="A211" s="3" t="s">
        <v>40</v>
      </c>
      <c r="B211" s="4">
        <v>206973</v>
      </c>
      <c r="C211" s="4">
        <v>690425.87187500007</v>
      </c>
    </row>
    <row r="212" spans="1:3" x14ac:dyDescent="0.25">
      <c r="A212" s="3" t="s">
        <v>41</v>
      </c>
      <c r="B212" s="4">
        <v>116967</v>
      </c>
      <c r="C212" s="4">
        <v>666959.34062500007</v>
      </c>
    </row>
    <row r="213" spans="1:3" x14ac:dyDescent="0.25">
      <c r="A213" s="3" t="s">
        <v>46</v>
      </c>
      <c r="B213" s="4">
        <v>2179827</v>
      </c>
      <c r="C213" s="4">
        <v>9272311.2949999999</v>
      </c>
    </row>
  </sheetData>
  <mergeCells count="4">
    <mergeCell ref="A1:P4"/>
    <mergeCell ref="A5:P5"/>
    <mergeCell ref="A32:Q32"/>
    <mergeCell ref="A35:Y36"/>
  </mergeCells>
  <hyperlinks>
    <hyperlink ref="P9" location="Adapazide!A1" display="Adapazide" xr:uid="{D6614D08-E96D-43E9-95EE-5EED6CCE87ED}"/>
    <hyperlink ref="P10" location="Lansoprofen!A1" display="Lansoprofen" xr:uid="{ECF3F057-B258-4D18-9626-539639866CBD}"/>
    <hyperlink ref="P11" location="Novastral!A1" display="Novastral" xr:uid="{3E6242E3-835A-4CC2-BCC6-CAD0AF9AFA78}"/>
    <hyperlink ref="P12" location="Trantalol!A1" display="Trantalol" xr:uid="{DD1E307D-7110-45C3-AA03-D30A71A973DC}"/>
    <hyperlink ref="P13" location="Halocadren!A1" display="Halocadren" xr:uid="{D343579D-F179-4D24-B219-5475DD561B2D}"/>
    <hyperlink ref="P14" location="Nalopex!A1" display="Nalopex" xr:uid="{4A870E90-AD50-42F2-B800-51B38FF50AF9}"/>
    <hyperlink ref="P15" location="Verarotec!A1" display="Verarotec" xr:uid="{06D695B2-9483-40A8-A58B-68C31302825F}"/>
    <hyperlink ref="P16" location="Cortimentin!A1" display="Cortimentin" xr:uid="{32F2F347-0B72-40EC-81B4-719E11F50B9F}"/>
    <hyperlink ref="P17" location="Divinesin!A1" display="Divinesin" xr:uid="{DA631E91-2296-413C-AEC6-9BC9AE0631F5}"/>
    <hyperlink ref="P18" location="Fentaprine!A1" display="Fentaprine" xr:uid="{39EB300E-E9B3-4248-821E-EAAE284C8048}"/>
    <hyperlink ref="P19" location="Formoprodol!A1" display="Formoprodol" xr:uid="{826BD9D4-B062-47BD-ABFE-9951BD77E0D0}"/>
    <hyperlink ref="P20" location="Multilinum!A1" display="Multilinum" xr:uid="{7E43983E-BB22-4FE6-8512-26BA6F163E98}"/>
    <hyperlink ref="P21" location="Pentranil!A1" display="Pentranil" xr:uid="{F203FB99-CAB5-43A6-A1B6-94992F91BC7B}"/>
    <hyperlink ref="P22" location="Afirudin!A1" display="Afirudin" xr:uid="{56A7ED67-58B0-465A-A98D-9DF236C0BDD1}"/>
    <hyperlink ref="P23" location="Tetapril!A1" display="Tetapril" xr:uid="{ABE1E20C-7904-4677-ADB1-7831754B9F08}"/>
    <hyperlink ref="P24" location="Oxozone!A1" display="Oxozone" xr:uid="{96CD7CAC-B2EB-44E1-ACEE-AF4B62E6E365}"/>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584E3B7A-3FC8-4181-BCD8-B2529473AE2C}">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0D483-0AFE-4D92-9149-9C442F7C361C}">
  <dimension ref="A1:JC213"/>
  <sheetViews>
    <sheetView showGridLines="0" zoomScale="80" zoomScaleNormal="80" workbookViewId="0">
      <selection activeCell="O9" sqref="O9"/>
    </sheetView>
  </sheetViews>
  <sheetFormatPr defaultColWidth="17.28515625" defaultRowHeight="15" x14ac:dyDescent="0.25"/>
  <cols>
    <col min="1" max="128" width="17.28515625" customWidth="1"/>
  </cols>
  <sheetData>
    <row r="1" spans="1:263" s="6" customFormat="1" ht="15" customHeight="1" x14ac:dyDescent="0.25">
      <c r="A1" s="51" t="s">
        <v>2</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61</v>
      </c>
      <c r="C100" t="s">
        <v>79</v>
      </c>
    </row>
    <row r="101" spans="1:3" x14ac:dyDescent="0.25">
      <c r="A101" s="3" t="s">
        <v>30</v>
      </c>
      <c r="B101" s="4">
        <v>151883</v>
      </c>
      <c r="C101" s="4">
        <v>1</v>
      </c>
    </row>
    <row r="102" spans="1:3" x14ac:dyDescent="0.25">
      <c r="A102" s="3" t="s">
        <v>31</v>
      </c>
      <c r="B102" s="4">
        <v>109964</v>
      </c>
      <c r="C102" s="4">
        <v>2</v>
      </c>
    </row>
    <row r="103" spans="1:3" x14ac:dyDescent="0.25">
      <c r="A103" s="3" t="s">
        <v>32</v>
      </c>
      <c r="B103" s="4">
        <v>224132</v>
      </c>
      <c r="C103" s="4">
        <v>4</v>
      </c>
    </row>
    <row r="104" spans="1:3" x14ac:dyDescent="0.25">
      <c r="A104" s="3" t="s">
        <v>33</v>
      </c>
      <c r="B104" s="4">
        <v>96831</v>
      </c>
      <c r="C104" s="4">
        <v>2</v>
      </c>
    </row>
    <row r="105" spans="1:3" x14ac:dyDescent="0.25">
      <c r="A105" s="3" t="s">
        <v>34</v>
      </c>
      <c r="B105" s="4">
        <v>106582</v>
      </c>
      <c r="C105" s="4">
        <v>2</v>
      </c>
    </row>
    <row r="106" spans="1:3" x14ac:dyDescent="0.25">
      <c r="A106" s="3" t="s">
        <v>35</v>
      </c>
      <c r="B106" s="4">
        <v>108855</v>
      </c>
      <c r="C106" s="4">
        <v>2</v>
      </c>
    </row>
    <row r="107" spans="1:3" x14ac:dyDescent="0.25">
      <c r="A107" s="3" t="s">
        <v>36</v>
      </c>
      <c r="B107" s="4">
        <v>149149</v>
      </c>
      <c r="C107" s="4">
        <v>1</v>
      </c>
    </row>
    <row r="108" spans="1:3" x14ac:dyDescent="0.25">
      <c r="A108" s="3" t="s">
        <v>37</v>
      </c>
      <c r="B108" s="4">
        <v>137810</v>
      </c>
      <c r="C108" s="4">
        <v>0</v>
      </c>
    </row>
    <row r="109" spans="1:3" x14ac:dyDescent="0.25">
      <c r="A109" s="3" t="s">
        <v>38</v>
      </c>
      <c r="B109" s="4">
        <v>101048</v>
      </c>
      <c r="C109" s="4">
        <v>2</v>
      </c>
    </row>
    <row r="110" spans="1:3" x14ac:dyDescent="0.25">
      <c r="A110" s="3" t="s">
        <v>39</v>
      </c>
      <c r="B110" s="4">
        <v>81161</v>
      </c>
      <c r="C110" s="4">
        <v>0</v>
      </c>
    </row>
    <row r="111" spans="1:3" x14ac:dyDescent="0.25">
      <c r="A111" s="3" t="s">
        <v>40</v>
      </c>
      <c r="B111" s="4">
        <v>124187</v>
      </c>
      <c r="C111" s="4">
        <v>0</v>
      </c>
    </row>
    <row r="112" spans="1:3" x14ac:dyDescent="0.25">
      <c r="A112" s="3" t="s">
        <v>41</v>
      </c>
      <c r="B112" s="4">
        <v>75461</v>
      </c>
      <c r="C112" s="4">
        <v>0</v>
      </c>
    </row>
    <row r="113" spans="1:3" x14ac:dyDescent="0.25">
      <c r="A113" s="3" t="s">
        <v>46</v>
      </c>
      <c r="B113" s="4">
        <v>1467063</v>
      </c>
      <c r="C113" s="4">
        <v>16</v>
      </c>
    </row>
    <row r="188" spans="2:2" x14ac:dyDescent="0.25">
      <c r="B188" s="3"/>
    </row>
    <row r="198" spans="1:3" x14ac:dyDescent="0.25">
      <c r="A198" s="2" t="s">
        <v>0</v>
      </c>
      <c r="B198" s="3">
        <v>2017</v>
      </c>
    </row>
    <row r="200" spans="1:3" x14ac:dyDescent="0.25">
      <c r="A200" s="2" t="s">
        <v>45</v>
      </c>
      <c r="B200" t="s">
        <v>61</v>
      </c>
      <c r="C200" t="s">
        <v>98</v>
      </c>
    </row>
    <row r="201" spans="1:3" x14ac:dyDescent="0.25">
      <c r="A201" s="3" t="s">
        <v>30</v>
      </c>
      <c r="B201" s="4">
        <v>151883</v>
      </c>
      <c r="C201" s="4">
        <v>676420.16312499996</v>
      </c>
    </row>
    <row r="202" spans="1:3" x14ac:dyDescent="0.25">
      <c r="A202" s="3" t="s">
        <v>31</v>
      </c>
      <c r="B202" s="4">
        <v>109964</v>
      </c>
      <c r="C202" s="4">
        <v>1144952.1275000002</v>
      </c>
    </row>
    <row r="203" spans="1:3" x14ac:dyDescent="0.25">
      <c r="A203" s="3" t="s">
        <v>32</v>
      </c>
      <c r="B203" s="4">
        <v>224132</v>
      </c>
      <c r="C203" s="4">
        <v>876700.08187500003</v>
      </c>
    </row>
    <row r="204" spans="1:3" x14ac:dyDescent="0.25">
      <c r="A204" s="3" t="s">
        <v>33</v>
      </c>
      <c r="B204" s="4">
        <v>96831</v>
      </c>
      <c r="C204" s="4">
        <v>666940.95750000014</v>
      </c>
    </row>
    <row r="205" spans="1:3" x14ac:dyDescent="0.25">
      <c r="A205" s="3" t="s">
        <v>34</v>
      </c>
      <c r="B205" s="4">
        <v>106582</v>
      </c>
      <c r="C205" s="4">
        <v>1010773.74375</v>
      </c>
    </row>
    <row r="206" spans="1:3" x14ac:dyDescent="0.25">
      <c r="A206" s="3" t="s">
        <v>35</v>
      </c>
      <c r="B206" s="4">
        <v>108855</v>
      </c>
      <c r="C206" s="4">
        <v>920901.86687499995</v>
      </c>
    </row>
    <row r="207" spans="1:3" x14ac:dyDescent="0.25">
      <c r="A207" s="3" t="s">
        <v>36</v>
      </c>
      <c r="B207" s="4">
        <v>149149</v>
      </c>
      <c r="C207" s="4">
        <v>681152.729375</v>
      </c>
    </row>
    <row r="208" spans="1:3" x14ac:dyDescent="0.25">
      <c r="A208" s="3" t="s">
        <v>37</v>
      </c>
      <c r="B208" s="4">
        <v>137810</v>
      </c>
      <c r="C208" s="4">
        <v>645257.40500000003</v>
      </c>
    </row>
    <row r="209" spans="1:3" x14ac:dyDescent="0.25">
      <c r="A209" s="3" t="s">
        <v>38</v>
      </c>
      <c r="B209" s="4">
        <v>101048</v>
      </c>
      <c r="C209" s="4">
        <v>718402.93187500024</v>
      </c>
    </row>
    <row r="210" spans="1:3" x14ac:dyDescent="0.25">
      <c r="A210" s="3" t="s">
        <v>39</v>
      </c>
      <c r="B210" s="4">
        <v>81161</v>
      </c>
      <c r="C210" s="4">
        <v>573424.07562499994</v>
      </c>
    </row>
    <row r="211" spans="1:3" x14ac:dyDescent="0.25">
      <c r="A211" s="3" t="s">
        <v>40</v>
      </c>
      <c r="B211" s="4">
        <v>124187</v>
      </c>
      <c r="C211" s="4">
        <v>690425.87187500007</v>
      </c>
    </row>
    <row r="212" spans="1:3" x14ac:dyDescent="0.25">
      <c r="A212" s="3" t="s">
        <v>41</v>
      </c>
      <c r="B212" s="4">
        <v>75461</v>
      </c>
      <c r="C212" s="4">
        <v>666959.34062500007</v>
      </c>
    </row>
    <row r="213" spans="1:3" x14ac:dyDescent="0.25">
      <c r="A213" s="3" t="s">
        <v>46</v>
      </c>
      <c r="B213" s="4">
        <v>1467063</v>
      </c>
      <c r="C213" s="4">
        <v>9272311.2949999999</v>
      </c>
    </row>
  </sheetData>
  <mergeCells count="4">
    <mergeCell ref="A1:P4"/>
    <mergeCell ref="A5:P5"/>
    <mergeCell ref="A32:Q32"/>
    <mergeCell ref="A35:Y36"/>
  </mergeCells>
  <hyperlinks>
    <hyperlink ref="P9" location="Adapazide!A1" display="Adapazide" xr:uid="{FAB042F2-9934-4FAD-8DA2-B97AED470DAD}"/>
    <hyperlink ref="P10" location="Lansoprofen!A1" display="Lansoprofen" xr:uid="{69CE4B64-86FE-49D5-B551-7DE9436CC5DE}"/>
    <hyperlink ref="P11" location="Novastral!A1" display="Novastral" xr:uid="{D0C72114-7611-4121-AC36-AD358C7561AE}"/>
    <hyperlink ref="P12" location="Trantalol!A1" display="Trantalol" xr:uid="{92A2F8FD-F49C-4EBE-81F6-4788813EB964}"/>
    <hyperlink ref="P13" location="Halocadren!A1" display="Halocadren" xr:uid="{CE634B91-8C8D-4A1C-A558-7D00C9BA8CA8}"/>
    <hyperlink ref="P14" location="Nalopex!A1" display="Nalopex" xr:uid="{22734807-AD80-4E44-86AE-6DD1C875A108}"/>
    <hyperlink ref="P15" location="Verarotec!A1" display="Verarotec" xr:uid="{B66A8415-559F-44B5-A1BA-FC71B7DDE8DD}"/>
    <hyperlink ref="P16" location="Cortimentin!A1" display="Cortimentin" xr:uid="{0DAE0679-107F-4240-9AF1-EC986702445F}"/>
    <hyperlink ref="P17" location="Divinesin!A1" display="Divinesin" xr:uid="{2AD73202-789C-417F-A12F-54C62F4B9828}"/>
    <hyperlink ref="P18" location="Fentaprine!A1" display="Fentaprine" xr:uid="{FCE3D778-D4B7-4A33-81CB-1E701FC96BD5}"/>
    <hyperlink ref="P19" location="Formoprodol!A1" display="Formoprodol" xr:uid="{649DC3F4-F26C-4FF3-8D15-23C3D368004F}"/>
    <hyperlink ref="P20" location="Multilinum!A1" display="Multilinum" xr:uid="{CF06864B-9546-4822-89BF-5A5C04108857}"/>
    <hyperlink ref="P21" location="Pentranil!A1" display="Pentranil" xr:uid="{55E7D51C-552C-4D01-A408-0ED5132518A8}"/>
    <hyperlink ref="P22" location="Afirudin!A1" display="Afirudin" xr:uid="{6C91E6B8-D8EB-4510-BCC9-67610A63BCBD}"/>
    <hyperlink ref="P23" location="Tetapril!A1" display="Tetapril" xr:uid="{8C165BA6-DE61-4CFA-8BCB-80DB90ABA816}"/>
    <hyperlink ref="P24" location="Oxozone!A1" display="Oxozone" xr:uid="{661435B7-0708-4699-A88F-F352AE74946E}"/>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8188F572-D074-4AE2-B68C-55A3FE87EC21}">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4EF7-FFD4-47E6-961E-3B3BFAA33C72}">
  <dimension ref="A1:JC213"/>
  <sheetViews>
    <sheetView showGridLines="0" zoomScale="80" zoomScaleNormal="80" workbookViewId="0">
      <selection activeCell="A5" sqref="A5:P5"/>
    </sheetView>
  </sheetViews>
  <sheetFormatPr defaultColWidth="17.28515625" defaultRowHeight="15" x14ac:dyDescent="0.25"/>
  <cols>
    <col min="1" max="128" width="17.28515625" customWidth="1"/>
  </cols>
  <sheetData>
    <row r="1" spans="1:263" s="6" customFormat="1" ht="15" customHeight="1" x14ac:dyDescent="0.25">
      <c r="A1" s="51" t="s">
        <v>3</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62</v>
      </c>
      <c r="C100" t="s">
        <v>79</v>
      </c>
    </row>
    <row r="101" spans="1:3" x14ac:dyDescent="0.25">
      <c r="A101" s="3" t="s">
        <v>30</v>
      </c>
      <c r="B101" s="4">
        <v>86067</v>
      </c>
      <c r="C101" s="4">
        <v>1</v>
      </c>
    </row>
    <row r="102" spans="1:3" x14ac:dyDescent="0.25">
      <c r="A102" s="3" t="s">
        <v>31</v>
      </c>
      <c r="B102" s="4">
        <v>83421</v>
      </c>
      <c r="C102" s="4">
        <v>2</v>
      </c>
    </row>
    <row r="103" spans="1:3" x14ac:dyDescent="0.25">
      <c r="A103" s="3" t="s">
        <v>32</v>
      </c>
      <c r="B103" s="4">
        <v>149423</v>
      </c>
      <c r="C103" s="4">
        <v>4</v>
      </c>
    </row>
    <row r="104" spans="1:3" x14ac:dyDescent="0.25">
      <c r="A104" s="3" t="s">
        <v>33</v>
      </c>
      <c r="B104" s="4">
        <v>60521</v>
      </c>
      <c r="C104" s="4">
        <v>2</v>
      </c>
    </row>
    <row r="105" spans="1:3" x14ac:dyDescent="0.25">
      <c r="A105" s="3" t="s">
        <v>34</v>
      </c>
      <c r="B105" s="4">
        <v>86843</v>
      </c>
      <c r="C105" s="4">
        <v>2</v>
      </c>
    </row>
    <row r="106" spans="1:3" x14ac:dyDescent="0.25">
      <c r="A106" s="3" t="s">
        <v>35</v>
      </c>
      <c r="B106" s="4">
        <v>113805</v>
      </c>
      <c r="C106" s="4">
        <v>2</v>
      </c>
    </row>
    <row r="107" spans="1:3" x14ac:dyDescent="0.25">
      <c r="A107" s="3" t="s">
        <v>36</v>
      </c>
      <c r="B107" s="4">
        <v>95880</v>
      </c>
      <c r="C107" s="4">
        <v>1</v>
      </c>
    </row>
    <row r="108" spans="1:3" x14ac:dyDescent="0.25">
      <c r="A108" s="3" t="s">
        <v>37</v>
      </c>
      <c r="B108" s="4">
        <v>120584</v>
      </c>
      <c r="C108" s="4">
        <v>0</v>
      </c>
    </row>
    <row r="109" spans="1:3" x14ac:dyDescent="0.25">
      <c r="A109" s="3" t="s">
        <v>38</v>
      </c>
      <c r="B109" s="4">
        <v>101048</v>
      </c>
      <c r="C109" s="4">
        <v>2</v>
      </c>
    </row>
    <row r="110" spans="1:3" x14ac:dyDescent="0.25">
      <c r="A110" s="3" t="s">
        <v>39</v>
      </c>
      <c r="B110" s="4">
        <v>57490</v>
      </c>
      <c r="C110" s="4">
        <v>0</v>
      </c>
    </row>
    <row r="111" spans="1:3" x14ac:dyDescent="0.25">
      <c r="A111" s="3" t="s">
        <v>40</v>
      </c>
      <c r="B111" s="4">
        <v>103485</v>
      </c>
      <c r="C111" s="4">
        <v>0</v>
      </c>
    </row>
    <row r="112" spans="1:3" x14ac:dyDescent="0.25">
      <c r="A112" s="3" t="s">
        <v>41</v>
      </c>
      <c r="B112" s="4">
        <v>71691</v>
      </c>
      <c r="C112" s="4">
        <v>0</v>
      </c>
    </row>
    <row r="113" spans="1:3" x14ac:dyDescent="0.25">
      <c r="A113" s="3" t="s">
        <v>46</v>
      </c>
      <c r="B113" s="4">
        <v>1130258</v>
      </c>
      <c r="C113" s="4">
        <v>16</v>
      </c>
    </row>
    <row r="188" spans="2:2" x14ac:dyDescent="0.25">
      <c r="B188" s="3"/>
    </row>
    <row r="198" spans="1:3" x14ac:dyDescent="0.25">
      <c r="A198" s="2" t="s">
        <v>0</v>
      </c>
      <c r="B198" s="3">
        <v>2017</v>
      </c>
    </row>
    <row r="200" spans="1:3" x14ac:dyDescent="0.25">
      <c r="A200" s="2" t="s">
        <v>45</v>
      </c>
      <c r="B200" t="s">
        <v>62</v>
      </c>
      <c r="C200" t="s">
        <v>98</v>
      </c>
    </row>
    <row r="201" spans="1:3" x14ac:dyDescent="0.25">
      <c r="A201" s="3" t="s">
        <v>30</v>
      </c>
      <c r="B201" s="4">
        <v>86067</v>
      </c>
      <c r="C201" s="4">
        <v>676420.16312499996</v>
      </c>
    </row>
    <row r="202" spans="1:3" x14ac:dyDescent="0.25">
      <c r="A202" s="3" t="s">
        <v>31</v>
      </c>
      <c r="B202" s="4">
        <v>83421</v>
      </c>
      <c r="C202" s="4">
        <v>1144952.1275000002</v>
      </c>
    </row>
    <row r="203" spans="1:3" x14ac:dyDescent="0.25">
      <c r="A203" s="3" t="s">
        <v>32</v>
      </c>
      <c r="B203" s="4">
        <v>149423</v>
      </c>
      <c r="C203" s="4">
        <v>876700.08187500003</v>
      </c>
    </row>
    <row r="204" spans="1:3" x14ac:dyDescent="0.25">
      <c r="A204" s="3" t="s">
        <v>33</v>
      </c>
      <c r="B204" s="4">
        <v>60521</v>
      </c>
      <c r="C204" s="4">
        <v>666940.95750000014</v>
      </c>
    </row>
    <row r="205" spans="1:3" x14ac:dyDescent="0.25">
      <c r="A205" s="3" t="s">
        <v>34</v>
      </c>
      <c r="B205" s="4">
        <v>86843</v>
      </c>
      <c r="C205" s="4">
        <v>1010773.74375</v>
      </c>
    </row>
    <row r="206" spans="1:3" x14ac:dyDescent="0.25">
      <c r="A206" s="3" t="s">
        <v>35</v>
      </c>
      <c r="B206" s="4">
        <v>113805</v>
      </c>
      <c r="C206" s="4">
        <v>920901.86687499995</v>
      </c>
    </row>
    <row r="207" spans="1:3" x14ac:dyDescent="0.25">
      <c r="A207" s="3" t="s">
        <v>36</v>
      </c>
      <c r="B207" s="4">
        <v>95880</v>
      </c>
      <c r="C207" s="4">
        <v>681152.729375</v>
      </c>
    </row>
    <row r="208" spans="1:3" x14ac:dyDescent="0.25">
      <c r="A208" s="3" t="s">
        <v>37</v>
      </c>
      <c r="B208" s="4">
        <v>120584</v>
      </c>
      <c r="C208" s="4">
        <v>645257.40500000003</v>
      </c>
    </row>
    <row r="209" spans="1:3" x14ac:dyDescent="0.25">
      <c r="A209" s="3" t="s">
        <v>38</v>
      </c>
      <c r="B209" s="4">
        <v>101048</v>
      </c>
      <c r="C209" s="4">
        <v>718402.93187500024</v>
      </c>
    </row>
    <row r="210" spans="1:3" x14ac:dyDescent="0.25">
      <c r="A210" s="3" t="s">
        <v>39</v>
      </c>
      <c r="B210" s="4">
        <v>57490</v>
      </c>
      <c r="C210" s="4">
        <v>573424.07562499994</v>
      </c>
    </row>
    <row r="211" spans="1:3" x14ac:dyDescent="0.25">
      <c r="A211" s="3" t="s">
        <v>40</v>
      </c>
      <c r="B211" s="4">
        <v>103485</v>
      </c>
      <c r="C211" s="4">
        <v>690425.87187500007</v>
      </c>
    </row>
    <row r="212" spans="1:3" x14ac:dyDescent="0.25">
      <c r="A212" s="3" t="s">
        <v>41</v>
      </c>
      <c r="B212" s="4">
        <v>71691</v>
      </c>
      <c r="C212" s="4">
        <v>666959.34062500007</v>
      </c>
    </row>
    <row r="213" spans="1:3" x14ac:dyDescent="0.25">
      <c r="A213" s="3" t="s">
        <v>46</v>
      </c>
      <c r="B213" s="4">
        <v>1130258</v>
      </c>
      <c r="C213" s="4">
        <v>9272311.2949999999</v>
      </c>
    </row>
  </sheetData>
  <mergeCells count="4">
    <mergeCell ref="A1:P4"/>
    <mergeCell ref="A5:P5"/>
    <mergeCell ref="A32:Q32"/>
    <mergeCell ref="A35:Y36"/>
  </mergeCells>
  <hyperlinks>
    <hyperlink ref="P9" location="Adapazide!A1" display="Adapazide" xr:uid="{5DE67EAE-C866-44D8-92D6-DE03C5D8BB07}"/>
    <hyperlink ref="P10" location="Lansoprofen!A1" display="Lansoprofen" xr:uid="{B22A6F8E-4524-4327-B2B7-16DE7B60D46F}"/>
    <hyperlink ref="P11" location="Novastral!A1" display="Novastral" xr:uid="{39FBDB8B-E3B7-4929-AE87-FA3760FD75AB}"/>
    <hyperlink ref="P12" location="Trantalol!A1" display="Trantalol" xr:uid="{A48A7813-4596-4169-BE51-1FB3D73B8B23}"/>
    <hyperlink ref="P13" location="Halocadren!A1" display="Halocadren" xr:uid="{AB5892EA-ADEB-4852-9A79-C26BFF325357}"/>
    <hyperlink ref="P14" location="Nalopex!A1" display="Nalopex" xr:uid="{11CFFFBE-D108-467E-A1CA-7305D5DDE1DE}"/>
    <hyperlink ref="P15" location="Verarotec!A1" display="Verarotec" xr:uid="{52503158-F224-4286-B682-B700A0FA8F9E}"/>
    <hyperlink ref="P16" location="Cortimentin!A1" display="Cortimentin" xr:uid="{5A4E6460-D25C-4F26-9EC6-5C0C9FD57B7F}"/>
    <hyperlink ref="P17" location="Divinesin!A1" display="Divinesin" xr:uid="{06E59D94-7984-45BF-837F-AA032B985811}"/>
    <hyperlink ref="P18" location="Fentaprine!A1" display="Fentaprine" xr:uid="{5564F209-350C-4A70-9527-60C9299B1165}"/>
    <hyperlink ref="P19" location="Formoprodol!A1" display="Formoprodol" xr:uid="{253D920D-36A9-465E-B967-65304D81C4DA}"/>
    <hyperlink ref="P20" location="Multilinum!A1" display="Multilinum" xr:uid="{4860CC68-6E1A-447A-8FD4-8E9AE9A0D192}"/>
    <hyperlink ref="P21" location="Pentranil!A1" display="Pentranil" xr:uid="{42A5AF12-3DAC-4102-98A2-9B13AAFF5061}"/>
    <hyperlink ref="P22" location="Afirudin!A1" display="Afirudin" xr:uid="{F85CE0B7-22EA-4EC1-BFCC-0DA01D885A8F}"/>
    <hyperlink ref="P23" location="Tetapril!A1" display="Tetapril" xr:uid="{3A2B32BF-A9E5-4410-8EC8-2FA320849B47}"/>
    <hyperlink ref="P24" location="Oxozone!A1" display="Oxozone" xr:uid="{F7BD8E16-E055-4C43-A961-28A997AF8119}"/>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1AA6F9E2-0FDE-46E7-B199-C5C9F09E4CF2}">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39DE5-E3EC-490D-8BCF-744C2E08D0A6}">
  <dimension ref="A1:JC213"/>
  <sheetViews>
    <sheetView showGridLines="0" zoomScale="80" zoomScaleNormal="80" workbookViewId="0">
      <selection activeCell="P10" sqref="P10"/>
    </sheetView>
  </sheetViews>
  <sheetFormatPr defaultColWidth="17.28515625" defaultRowHeight="15" x14ac:dyDescent="0.25"/>
  <cols>
    <col min="1" max="128" width="17.28515625" customWidth="1"/>
  </cols>
  <sheetData>
    <row r="1" spans="1:263" s="6" customFormat="1" ht="15" customHeight="1" x14ac:dyDescent="0.25">
      <c r="A1" s="51" t="s">
        <v>5</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64</v>
      </c>
      <c r="C100" t="s">
        <v>79</v>
      </c>
    </row>
    <row r="101" spans="1:3" x14ac:dyDescent="0.25">
      <c r="A101" s="3" t="s">
        <v>30</v>
      </c>
      <c r="B101" s="4">
        <v>81004</v>
      </c>
      <c r="C101" s="4">
        <v>1</v>
      </c>
    </row>
    <row r="102" spans="1:3" x14ac:dyDescent="0.25">
      <c r="A102" s="3" t="s">
        <v>31</v>
      </c>
      <c r="B102" s="4">
        <v>72048</v>
      </c>
      <c r="C102" s="4">
        <v>2</v>
      </c>
    </row>
    <row r="103" spans="1:3" x14ac:dyDescent="0.25">
      <c r="A103" s="3" t="s">
        <v>32</v>
      </c>
      <c r="B103" s="4">
        <v>174329</v>
      </c>
      <c r="C103" s="4">
        <v>4</v>
      </c>
    </row>
    <row r="104" spans="1:3" x14ac:dyDescent="0.25">
      <c r="A104" s="3" t="s">
        <v>33</v>
      </c>
      <c r="B104" s="4">
        <v>60521</v>
      </c>
      <c r="C104" s="4">
        <v>2</v>
      </c>
    </row>
    <row r="105" spans="1:3" x14ac:dyDescent="0.25">
      <c r="A105" s="3" t="s">
        <v>34</v>
      </c>
      <c r="B105" s="4">
        <v>59210</v>
      </c>
      <c r="C105" s="4">
        <v>2</v>
      </c>
    </row>
    <row r="106" spans="1:3" x14ac:dyDescent="0.25">
      <c r="A106" s="3" t="s">
        <v>35</v>
      </c>
      <c r="B106" s="4">
        <v>118750</v>
      </c>
      <c r="C106" s="4">
        <v>2</v>
      </c>
    </row>
    <row r="107" spans="1:3" x14ac:dyDescent="0.25">
      <c r="A107" s="3" t="s">
        <v>36</v>
      </c>
      <c r="B107" s="4">
        <v>122515</v>
      </c>
      <c r="C107" s="4">
        <v>1</v>
      </c>
    </row>
    <row r="108" spans="1:3" x14ac:dyDescent="0.25">
      <c r="A108" s="3" t="s">
        <v>37</v>
      </c>
      <c r="B108" s="4">
        <v>97616</v>
      </c>
      <c r="C108" s="4">
        <v>0</v>
      </c>
    </row>
    <row r="109" spans="1:3" x14ac:dyDescent="0.25">
      <c r="A109" s="3" t="s">
        <v>38</v>
      </c>
      <c r="B109" s="4">
        <v>105855</v>
      </c>
      <c r="C109" s="4">
        <v>2</v>
      </c>
    </row>
    <row r="110" spans="1:3" x14ac:dyDescent="0.25">
      <c r="A110" s="3" t="s">
        <v>39</v>
      </c>
      <c r="B110" s="4">
        <v>54110</v>
      </c>
      <c r="C110" s="4">
        <v>0</v>
      </c>
    </row>
    <row r="111" spans="1:3" x14ac:dyDescent="0.25">
      <c r="A111" s="3" t="s">
        <v>40</v>
      </c>
      <c r="B111" s="4">
        <v>108664</v>
      </c>
      <c r="C111" s="4">
        <v>0</v>
      </c>
    </row>
    <row r="112" spans="1:3" x14ac:dyDescent="0.25">
      <c r="A112" s="3" t="s">
        <v>41</v>
      </c>
      <c r="B112" s="4">
        <v>60370</v>
      </c>
      <c r="C112" s="4">
        <v>0</v>
      </c>
    </row>
    <row r="113" spans="1:3" x14ac:dyDescent="0.25">
      <c r="A113" s="3" t="s">
        <v>46</v>
      </c>
      <c r="B113" s="4">
        <v>1114992</v>
      </c>
      <c r="C113" s="4">
        <v>16</v>
      </c>
    </row>
    <row r="188" spans="2:2" x14ac:dyDescent="0.25">
      <c r="B188" s="3"/>
    </row>
    <row r="198" spans="1:3" x14ac:dyDescent="0.25">
      <c r="A198" s="2" t="s">
        <v>0</v>
      </c>
      <c r="B198" s="3">
        <v>2017</v>
      </c>
    </row>
    <row r="200" spans="1:3" x14ac:dyDescent="0.25">
      <c r="A200" s="2" t="s">
        <v>45</v>
      </c>
      <c r="B200" t="s">
        <v>64</v>
      </c>
      <c r="C200" t="s">
        <v>98</v>
      </c>
    </row>
    <row r="201" spans="1:3" x14ac:dyDescent="0.25">
      <c r="A201" s="3" t="s">
        <v>30</v>
      </c>
      <c r="B201" s="4">
        <v>81004</v>
      </c>
      <c r="C201" s="4">
        <v>676420.16312499996</v>
      </c>
    </row>
    <row r="202" spans="1:3" x14ac:dyDescent="0.25">
      <c r="A202" s="3" t="s">
        <v>31</v>
      </c>
      <c r="B202" s="4">
        <v>72048</v>
      </c>
      <c r="C202" s="4">
        <v>1144952.1275000002</v>
      </c>
    </row>
    <row r="203" spans="1:3" x14ac:dyDescent="0.25">
      <c r="A203" s="3" t="s">
        <v>32</v>
      </c>
      <c r="B203" s="4">
        <v>174329</v>
      </c>
      <c r="C203" s="4">
        <v>876700.08187500003</v>
      </c>
    </row>
    <row r="204" spans="1:3" x14ac:dyDescent="0.25">
      <c r="A204" s="3" t="s">
        <v>33</v>
      </c>
      <c r="B204" s="4">
        <v>60521</v>
      </c>
      <c r="C204" s="4">
        <v>666940.95750000014</v>
      </c>
    </row>
    <row r="205" spans="1:3" x14ac:dyDescent="0.25">
      <c r="A205" s="3" t="s">
        <v>34</v>
      </c>
      <c r="B205" s="4">
        <v>59210</v>
      </c>
      <c r="C205" s="4">
        <v>1010773.74375</v>
      </c>
    </row>
    <row r="206" spans="1:3" x14ac:dyDescent="0.25">
      <c r="A206" s="3" t="s">
        <v>35</v>
      </c>
      <c r="B206" s="4">
        <v>118750</v>
      </c>
      <c r="C206" s="4">
        <v>920901.86687499995</v>
      </c>
    </row>
    <row r="207" spans="1:3" x14ac:dyDescent="0.25">
      <c r="A207" s="3" t="s">
        <v>36</v>
      </c>
      <c r="B207" s="4">
        <v>122515</v>
      </c>
      <c r="C207" s="4">
        <v>681152.729375</v>
      </c>
    </row>
    <row r="208" spans="1:3" x14ac:dyDescent="0.25">
      <c r="A208" s="3" t="s">
        <v>37</v>
      </c>
      <c r="B208" s="4">
        <v>97616</v>
      </c>
      <c r="C208" s="4">
        <v>645257.40500000003</v>
      </c>
    </row>
    <row r="209" spans="1:3" x14ac:dyDescent="0.25">
      <c r="A209" s="3" t="s">
        <v>38</v>
      </c>
      <c r="B209" s="4">
        <v>105855</v>
      </c>
      <c r="C209" s="4">
        <v>718402.93187500024</v>
      </c>
    </row>
    <row r="210" spans="1:3" x14ac:dyDescent="0.25">
      <c r="A210" s="3" t="s">
        <v>39</v>
      </c>
      <c r="B210" s="4">
        <v>54110</v>
      </c>
      <c r="C210" s="4">
        <v>573424.07562499994</v>
      </c>
    </row>
    <row r="211" spans="1:3" x14ac:dyDescent="0.25">
      <c r="A211" s="3" t="s">
        <v>40</v>
      </c>
      <c r="B211" s="4">
        <v>108664</v>
      </c>
      <c r="C211" s="4">
        <v>690425.87187500007</v>
      </c>
    </row>
    <row r="212" spans="1:3" x14ac:dyDescent="0.25">
      <c r="A212" s="3" t="s">
        <v>41</v>
      </c>
      <c r="B212" s="4">
        <v>60370</v>
      </c>
      <c r="C212" s="4">
        <v>666959.34062500007</v>
      </c>
    </row>
    <row r="213" spans="1:3" x14ac:dyDescent="0.25">
      <c r="A213" s="3" t="s">
        <v>46</v>
      </c>
      <c r="B213" s="4">
        <v>1114992</v>
      </c>
      <c r="C213" s="4">
        <v>9272311.2949999999</v>
      </c>
    </row>
  </sheetData>
  <mergeCells count="4">
    <mergeCell ref="A1:P4"/>
    <mergeCell ref="A5:P5"/>
    <mergeCell ref="A32:Q32"/>
    <mergeCell ref="A35:Y36"/>
  </mergeCells>
  <hyperlinks>
    <hyperlink ref="P9" location="Adapazide!A1" display="Adapazide" xr:uid="{B4C3D9D4-4EAA-4234-8C68-1268E4EB7159}"/>
    <hyperlink ref="P10" location="Lansoprofen!A1" display="Lansoprofen" xr:uid="{A8CE5DC0-8F88-4248-BA1E-5215AD05F681}"/>
    <hyperlink ref="P11" location="Novastral!A1" display="Novastral" xr:uid="{330874A4-80AA-421F-BCCC-5A4A635828E6}"/>
    <hyperlink ref="P12" location="Trantalol!A1" display="Trantalol" xr:uid="{3D261A39-D7AF-4D1F-82BE-A48991F2848C}"/>
    <hyperlink ref="P13" location="Halocadren!A1" display="Halocadren" xr:uid="{D9D9295A-C2B2-4BAD-AF72-F450ADAB7E89}"/>
    <hyperlink ref="P14" location="Nalopex!A1" display="Nalopex" xr:uid="{26DFFAAA-0789-4DD4-AB00-82894B5F99BF}"/>
    <hyperlink ref="P15" location="Verarotec!A1" display="Verarotec" xr:uid="{B293FDD2-D57B-4786-B90E-AF0C928360BF}"/>
    <hyperlink ref="P16" location="Cortimentin!A1" display="Cortimentin" xr:uid="{4573D4F0-6BB2-4970-97D0-CC8AAC6DF06B}"/>
    <hyperlink ref="P17" location="Divinesin!A1" display="Divinesin" xr:uid="{06778307-7ECE-4E68-B33D-EF9C55B6F5BD}"/>
    <hyperlink ref="P18" location="Fentaprine!A1" display="Fentaprine" xr:uid="{DF198509-BC4A-4E73-8F07-61E6E0F5FF8E}"/>
    <hyperlink ref="P19" location="Formoprodol!A1" display="Formoprodol" xr:uid="{B2C1FBDD-1FB8-476B-8750-962D4EFF7161}"/>
    <hyperlink ref="P20" location="Multilinum!A1" display="Multilinum" xr:uid="{ED6B7CB8-0FCF-4963-9020-8160CBE39B34}"/>
    <hyperlink ref="P21" location="Pentranil!A1" display="Pentranil" xr:uid="{ADEE44F7-0DF8-4FA1-9082-8E2E52634DC8}"/>
    <hyperlink ref="P22" location="Afirudin!A1" display="Afirudin" xr:uid="{829EE473-5685-4AC0-96BC-2667C66DF503}"/>
    <hyperlink ref="P23" location="Tetapril!A1" display="Tetapril" xr:uid="{BF3BC423-1666-4175-AF9F-93876B8B0E1B}"/>
    <hyperlink ref="P24" location="Oxozone!A1" display="Oxozone" xr:uid="{9AF4DC57-547C-4122-A2D8-ECB45AD45E05}"/>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0F4772F0-8D2F-4827-A4B1-946269C99309}">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067D-0552-4DC0-AC8B-76A6F20F7664}">
  <dimension ref="A1:S120"/>
  <sheetViews>
    <sheetView workbookViewId="0">
      <selection activeCell="B2" sqref="B2"/>
    </sheetView>
  </sheetViews>
  <sheetFormatPr defaultRowHeight="15" x14ac:dyDescent="0.25"/>
  <cols>
    <col min="3" max="3" width="10.42578125" customWidth="1"/>
    <col min="4" max="4" width="10" customWidth="1"/>
    <col min="5" max="5" width="11.28515625" customWidth="1"/>
    <col min="6" max="6" width="11" customWidth="1"/>
    <col min="7" max="7" width="13.85546875" customWidth="1"/>
    <col min="8" max="8" width="14.7109375" customWidth="1"/>
    <col min="9" max="9" width="11" customWidth="1"/>
    <col min="10" max="10" width="13.140625" customWidth="1"/>
    <col min="11" max="11" width="11.5703125" customWidth="1"/>
    <col min="12" max="12" width="13.140625" customWidth="1"/>
    <col min="13" max="13" width="12.42578125" customWidth="1"/>
    <col min="14" max="14" width="10.5703125" customWidth="1"/>
    <col min="15" max="15" width="11.85546875" customWidth="1"/>
    <col min="16" max="16" width="11.42578125" customWidth="1"/>
    <col min="17" max="17" width="14.140625" customWidth="1"/>
    <col min="18" max="18" width="12.85546875" customWidth="1"/>
    <col min="19" max="19" width="19.7109375" customWidth="1"/>
  </cols>
  <sheetData>
    <row r="1" spans="1:19" x14ac:dyDescent="0.25">
      <c r="A1" t="s">
        <v>48</v>
      </c>
      <c r="B1" t="s">
        <v>59</v>
      </c>
      <c r="C1" t="s">
        <v>2</v>
      </c>
      <c r="D1" t="s">
        <v>3</v>
      </c>
      <c r="E1" t="s">
        <v>4</v>
      </c>
      <c r="F1" t="s">
        <v>5</v>
      </c>
      <c r="G1" t="s">
        <v>6</v>
      </c>
      <c r="H1" t="s">
        <v>7</v>
      </c>
      <c r="I1" t="s">
        <v>8</v>
      </c>
      <c r="J1" t="s">
        <v>9</v>
      </c>
      <c r="K1" t="s">
        <v>10</v>
      </c>
      <c r="L1" t="s">
        <v>11</v>
      </c>
      <c r="M1" t="s">
        <v>12</v>
      </c>
      <c r="N1" t="s">
        <v>13</v>
      </c>
      <c r="O1" t="s">
        <v>14</v>
      </c>
      <c r="P1" t="s">
        <v>15</v>
      </c>
      <c r="Q1" t="s">
        <v>16</v>
      </c>
      <c r="R1" t="s">
        <v>17</v>
      </c>
      <c r="S1" t="s">
        <v>60</v>
      </c>
    </row>
    <row r="2" spans="1:19" x14ac:dyDescent="0.25">
      <c r="A2">
        <v>2011</v>
      </c>
      <c r="B2" t="s">
        <v>2</v>
      </c>
      <c r="C2">
        <v>1540233</v>
      </c>
    </row>
    <row r="3" spans="1:19" x14ac:dyDescent="0.25">
      <c r="A3">
        <v>2011</v>
      </c>
      <c r="B3" t="s">
        <v>3</v>
      </c>
      <c r="D3">
        <v>1315530</v>
      </c>
    </row>
    <row r="4" spans="1:19" x14ac:dyDescent="0.25">
      <c r="A4">
        <v>2011</v>
      </c>
      <c r="B4" t="s">
        <v>4</v>
      </c>
      <c r="E4">
        <v>2252473</v>
      </c>
    </row>
    <row r="5" spans="1:19" x14ac:dyDescent="0.25">
      <c r="A5">
        <v>2011</v>
      </c>
      <c r="B5" t="s">
        <v>5</v>
      </c>
      <c r="F5">
        <v>1258494</v>
      </c>
    </row>
    <row r="6" spans="1:19" x14ac:dyDescent="0.25">
      <c r="A6">
        <v>2011</v>
      </c>
      <c r="B6" t="s">
        <v>6</v>
      </c>
      <c r="G6">
        <v>10618098.09</v>
      </c>
    </row>
    <row r="7" spans="1:19" x14ac:dyDescent="0.25">
      <c r="A7">
        <v>2011</v>
      </c>
      <c r="B7" t="s">
        <v>7</v>
      </c>
      <c r="H7">
        <v>9164644.1400000006</v>
      </c>
    </row>
    <row r="8" spans="1:19" x14ac:dyDescent="0.25">
      <c r="A8">
        <v>2011</v>
      </c>
      <c r="B8" t="s">
        <v>8</v>
      </c>
      <c r="I8">
        <v>16161677.99</v>
      </c>
    </row>
    <row r="9" spans="1:19" x14ac:dyDescent="0.25">
      <c r="A9">
        <v>2011</v>
      </c>
      <c r="B9" t="s">
        <v>9</v>
      </c>
      <c r="J9">
        <v>8662081.6600000001</v>
      </c>
    </row>
    <row r="10" spans="1:19" x14ac:dyDescent="0.25">
      <c r="A10">
        <v>2011</v>
      </c>
      <c r="B10" t="s">
        <v>10</v>
      </c>
      <c r="K10">
        <v>16307296.409999998</v>
      </c>
    </row>
    <row r="11" spans="1:19" x14ac:dyDescent="0.25">
      <c r="A11">
        <v>2011</v>
      </c>
      <c r="B11" t="s">
        <v>11</v>
      </c>
      <c r="L11">
        <v>14460751.33</v>
      </c>
    </row>
    <row r="12" spans="1:19" x14ac:dyDescent="0.25">
      <c r="A12">
        <v>2011</v>
      </c>
      <c r="B12" t="s">
        <v>12</v>
      </c>
      <c r="M12">
        <v>24697277.219999999</v>
      </c>
    </row>
    <row r="13" spans="1:19" x14ac:dyDescent="0.25">
      <c r="A13">
        <v>2011</v>
      </c>
      <c r="B13" t="s">
        <v>13</v>
      </c>
      <c r="N13">
        <v>13359412.030000001</v>
      </c>
    </row>
    <row r="14" spans="1:19" x14ac:dyDescent="0.25">
      <c r="A14">
        <v>2011</v>
      </c>
      <c r="B14" t="s">
        <v>14</v>
      </c>
      <c r="O14">
        <v>7823766.6900000004</v>
      </c>
    </row>
    <row r="15" spans="1:19" x14ac:dyDescent="0.25">
      <c r="A15">
        <v>2011</v>
      </c>
      <c r="B15" t="s">
        <v>15</v>
      </c>
      <c r="P15">
        <v>6609862.3499999996</v>
      </c>
    </row>
    <row r="16" spans="1:19" x14ac:dyDescent="0.25">
      <c r="A16">
        <v>2011</v>
      </c>
      <c r="B16" t="s">
        <v>16</v>
      </c>
      <c r="Q16">
        <v>11624949.210000001</v>
      </c>
    </row>
    <row r="17" spans="1:19" x14ac:dyDescent="0.25">
      <c r="A17">
        <v>2011</v>
      </c>
      <c r="B17" t="s">
        <v>17</v>
      </c>
      <c r="R17">
        <v>6313992.5699999994</v>
      </c>
    </row>
    <row r="18" spans="1:19" x14ac:dyDescent="0.25">
      <c r="A18">
        <v>2011</v>
      </c>
      <c r="B18" t="s">
        <v>60</v>
      </c>
      <c r="S18">
        <v>9510658.7306249999</v>
      </c>
    </row>
    <row r="19" spans="1:19" x14ac:dyDescent="0.25">
      <c r="A19">
        <v>2012</v>
      </c>
      <c r="B19" t="s">
        <v>2</v>
      </c>
      <c r="C19">
        <v>1498252</v>
      </c>
    </row>
    <row r="20" spans="1:19" x14ac:dyDescent="0.25">
      <c r="A20">
        <v>2012</v>
      </c>
      <c r="B20" t="s">
        <v>3</v>
      </c>
      <c r="D20">
        <v>1209413</v>
      </c>
    </row>
    <row r="21" spans="1:19" x14ac:dyDescent="0.25">
      <c r="A21">
        <v>2012</v>
      </c>
      <c r="B21" t="s">
        <v>4</v>
      </c>
      <c r="E21">
        <v>2202922</v>
      </c>
    </row>
    <row r="22" spans="1:19" x14ac:dyDescent="0.25">
      <c r="A22">
        <v>2012</v>
      </c>
      <c r="B22" t="s">
        <v>5</v>
      </c>
      <c r="F22">
        <v>1344738</v>
      </c>
    </row>
    <row r="23" spans="1:19" x14ac:dyDescent="0.25">
      <c r="A23">
        <v>2012</v>
      </c>
      <c r="B23" t="s">
        <v>6</v>
      </c>
      <c r="G23">
        <v>8962960.5800000001</v>
      </c>
    </row>
    <row r="24" spans="1:19" x14ac:dyDescent="0.25">
      <c r="A24">
        <v>2012</v>
      </c>
      <c r="B24" t="s">
        <v>7</v>
      </c>
      <c r="H24">
        <v>7129799.5899999999</v>
      </c>
    </row>
    <row r="25" spans="1:19" x14ac:dyDescent="0.25">
      <c r="A25">
        <v>2012</v>
      </c>
      <c r="B25" t="s">
        <v>8</v>
      </c>
      <c r="I25">
        <v>13172616.949999999</v>
      </c>
    </row>
    <row r="26" spans="1:19" x14ac:dyDescent="0.25">
      <c r="A26">
        <v>2012</v>
      </c>
      <c r="B26" t="s">
        <v>9</v>
      </c>
      <c r="J26">
        <v>8043825.7999999998</v>
      </c>
    </row>
    <row r="27" spans="1:19" x14ac:dyDescent="0.25">
      <c r="A27">
        <v>2012</v>
      </c>
      <c r="B27" t="s">
        <v>10</v>
      </c>
      <c r="K27">
        <v>15841418.420000002</v>
      </c>
    </row>
    <row r="28" spans="1:19" x14ac:dyDescent="0.25">
      <c r="A28">
        <v>2012</v>
      </c>
      <c r="B28" t="s">
        <v>11</v>
      </c>
      <c r="L28">
        <v>13130158.43</v>
      </c>
    </row>
    <row r="29" spans="1:19" x14ac:dyDescent="0.25">
      <c r="A29">
        <v>2012</v>
      </c>
      <c r="B29" t="s">
        <v>12</v>
      </c>
      <c r="M29">
        <v>23113415.190000001</v>
      </c>
    </row>
    <row r="30" spans="1:19" x14ac:dyDescent="0.25">
      <c r="A30">
        <v>2012</v>
      </c>
      <c r="B30" t="s">
        <v>13</v>
      </c>
      <c r="N30">
        <v>14159080.879999999</v>
      </c>
    </row>
    <row r="31" spans="1:19" x14ac:dyDescent="0.25">
      <c r="A31">
        <v>2012</v>
      </c>
      <c r="B31" t="s">
        <v>14</v>
      </c>
      <c r="O31">
        <v>7397041.5300000012</v>
      </c>
    </row>
    <row r="32" spans="1:19" x14ac:dyDescent="0.25">
      <c r="A32">
        <v>2012</v>
      </c>
      <c r="B32" t="s">
        <v>15</v>
      </c>
      <c r="P32">
        <v>6099005.1799999997</v>
      </c>
    </row>
    <row r="33" spans="1:19" x14ac:dyDescent="0.25">
      <c r="A33">
        <v>2012</v>
      </c>
      <c r="B33" t="s">
        <v>16</v>
      </c>
      <c r="Q33">
        <v>10795210.470000001</v>
      </c>
    </row>
    <row r="34" spans="1:19" x14ac:dyDescent="0.25">
      <c r="A34">
        <v>2012</v>
      </c>
      <c r="B34" t="s">
        <v>17</v>
      </c>
      <c r="R34">
        <v>6608980.7300000004</v>
      </c>
    </row>
    <row r="35" spans="1:19" x14ac:dyDescent="0.25">
      <c r="A35">
        <v>2012</v>
      </c>
      <c r="B35" t="s">
        <v>60</v>
      </c>
      <c r="S35">
        <v>8794302.421875</v>
      </c>
    </row>
    <row r="36" spans="1:19" x14ac:dyDescent="0.25">
      <c r="A36">
        <v>2013</v>
      </c>
      <c r="B36" t="s">
        <v>2</v>
      </c>
      <c r="C36">
        <v>1673554</v>
      </c>
    </row>
    <row r="37" spans="1:19" x14ac:dyDescent="0.25">
      <c r="A37">
        <v>2013</v>
      </c>
      <c r="B37" t="s">
        <v>3</v>
      </c>
      <c r="D37">
        <v>1282137</v>
      </c>
    </row>
    <row r="38" spans="1:19" x14ac:dyDescent="0.25">
      <c r="A38">
        <v>2013</v>
      </c>
      <c r="B38" t="s">
        <v>4</v>
      </c>
      <c r="E38">
        <v>2546215</v>
      </c>
    </row>
    <row r="39" spans="1:19" x14ac:dyDescent="0.25">
      <c r="A39">
        <v>2013</v>
      </c>
      <c r="B39" t="s">
        <v>5</v>
      </c>
      <c r="F39">
        <v>1346178</v>
      </c>
    </row>
    <row r="40" spans="1:19" x14ac:dyDescent="0.25">
      <c r="A40">
        <v>2013</v>
      </c>
      <c r="B40" t="s">
        <v>6</v>
      </c>
      <c r="G40">
        <v>9368220.1199999992</v>
      </c>
    </row>
    <row r="41" spans="1:19" x14ac:dyDescent="0.25">
      <c r="A41">
        <v>2013</v>
      </c>
      <c r="B41" t="s">
        <v>7</v>
      </c>
      <c r="H41">
        <v>7419874.0599999996</v>
      </c>
    </row>
    <row r="42" spans="1:19" x14ac:dyDescent="0.25">
      <c r="A42">
        <v>2013</v>
      </c>
      <c r="B42" t="s">
        <v>8</v>
      </c>
      <c r="I42">
        <v>14422081.260000002</v>
      </c>
    </row>
    <row r="43" spans="1:19" x14ac:dyDescent="0.25">
      <c r="A43">
        <v>2013</v>
      </c>
      <c r="B43" t="s">
        <v>9</v>
      </c>
      <c r="J43">
        <v>7405585.2799999993</v>
      </c>
    </row>
    <row r="44" spans="1:19" x14ac:dyDescent="0.25">
      <c r="A44">
        <v>2013</v>
      </c>
      <c r="B44" t="s">
        <v>10</v>
      </c>
      <c r="K44">
        <v>18083101.440000001</v>
      </c>
    </row>
    <row r="45" spans="1:19" x14ac:dyDescent="0.25">
      <c r="A45">
        <v>2013</v>
      </c>
      <c r="B45" t="s">
        <v>11</v>
      </c>
      <c r="L45">
        <v>13952993.729999999</v>
      </c>
    </row>
    <row r="46" spans="1:19" x14ac:dyDescent="0.25">
      <c r="A46">
        <v>2013</v>
      </c>
      <c r="B46" t="s">
        <v>12</v>
      </c>
      <c r="M46">
        <v>27105323.340000004</v>
      </c>
    </row>
    <row r="47" spans="1:19" x14ac:dyDescent="0.25">
      <c r="A47">
        <v>2013</v>
      </c>
      <c r="B47" t="s">
        <v>13</v>
      </c>
      <c r="N47">
        <v>14488226.260000002</v>
      </c>
    </row>
    <row r="48" spans="1:19" x14ac:dyDescent="0.25">
      <c r="A48">
        <v>2013</v>
      </c>
      <c r="B48" t="s">
        <v>14</v>
      </c>
      <c r="O48">
        <v>8815625.9199999999</v>
      </c>
    </row>
    <row r="49" spans="1:19" x14ac:dyDescent="0.25">
      <c r="A49">
        <v>2013</v>
      </c>
      <c r="B49" t="s">
        <v>15</v>
      </c>
      <c r="P49">
        <v>6940378.6399999997</v>
      </c>
    </row>
    <row r="50" spans="1:19" x14ac:dyDescent="0.25">
      <c r="A50">
        <v>2013</v>
      </c>
      <c r="B50" t="s">
        <v>16</v>
      </c>
      <c r="Q50">
        <v>13519561.030000001</v>
      </c>
    </row>
    <row r="51" spans="1:19" x14ac:dyDescent="0.25">
      <c r="A51">
        <v>2013</v>
      </c>
      <c r="B51" t="s">
        <v>17</v>
      </c>
      <c r="R51">
        <v>7180545.4400000004</v>
      </c>
    </row>
    <row r="52" spans="1:19" x14ac:dyDescent="0.25">
      <c r="A52">
        <v>2013</v>
      </c>
      <c r="B52" t="s">
        <v>60</v>
      </c>
      <c r="S52">
        <v>9721850.0325000007</v>
      </c>
    </row>
    <row r="53" spans="1:19" x14ac:dyDescent="0.25">
      <c r="A53">
        <v>2014</v>
      </c>
      <c r="B53" t="s">
        <v>2</v>
      </c>
      <c r="C53">
        <v>1516969</v>
      </c>
    </row>
    <row r="54" spans="1:19" x14ac:dyDescent="0.25">
      <c r="A54">
        <v>2014</v>
      </c>
      <c r="B54" t="s">
        <v>3</v>
      </c>
      <c r="D54">
        <v>1288397</v>
      </c>
    </row>
    <row r="55" spans="1:19" x14ac:dyDescent="0.25">
      <c r="A55">
        <v>2014</v>
      </c>
      <c r="B55" t="s">
        <v>4</v>
      </c>
      <c r="E55">
        <v>2548979</v>
      </c>
    </row>
    <row r="56" spans="1:19" x14ac:dyDescent="0.25">
      <c r="A56">
        <v>2014</v>
      </c>
      <c r="B56" t="s">
        <v>5</v>
      </c>
      <c r="F56">
        <v>1208396</v>
      </c>
    </row>
    <row r="57" spans="1:19" x14ac:dyDescent="0.25">
      <c r="A57">
        <v>2014</v>
      </c>
      <c r="B57" t="s">
        <v>6</v>
      </c>
      <c r="G57">
        <v>10368557.299999999</v>
      </c>
    </row>
    <row r="58" spans="1:19" x14ac:dyDescent="0.25">
      <c r="A58">
        <v>2014</v>
      </c>
      <c r="B58" t="s">
        <v>7</v>
      </c>
      <c r="H58">
        <v>8590146.7599999998</v>
      </c>
    </row>
    <row r="59" spans="1:19" x14ac:dyDescent="0.25">
      <c r="A59">
        <v>2014</v>
      </c>
      <c r="B59" t="s">
        <v>8</v>
      </c>
      <c r="I59">
        <v>16770744.079999998</v>
      </c>
    </row>
    <row r="60" spans="1:19" x14ac:dyDescent="0.25">
      <c r="A60">
        <v>2014</v>
      </c>
      <c r="B60" t="s">
        <v>9</v>
      </c>
      <c r="J60">
        <v>7891678.5100000007</v>
      </c>
    </row>
    <row r="61" spans="1:19" x14ac:dyDescent="0.25">
      <c r="A61">
        <v>2014</v>
      </c>
      <c r="B61" t="s">
        <v>10</v>
      </c>
      <c r="K61">
        <v>16246083.01</v>
      </c>
    </row>
    <row r="62" spans="1:19" x14ac:dyDescent="0.25">
      <c r="A62">
        <v>2014</v>
      </c>
      <c r="B62" t="s">
        <v>11</v>
      </c>
      <c r="L62">
        <v>13407576.630000003</v>
      </c>
    </row>
    <row r="63" spans="1:19" x14ac:dyDescent="0.25">
      <c r="A63">
        <v>2014</v>
      </c>
      <c r="B63" t="s">
        <v>12</v>
      </c>
      <c r="M63">
        <v>26463442.080000002</v>
      </c>
    </row>
    <row r="64" spans="1:19" x14ac:dyDescent="0.25">
      <c r="A64">
        <v>2014</v>
      </c>
      <c r="B64" t="s">
        <v>13</v>
      </c>
      <c r="N64">
        <v>12450880.99</v>
      </c>
    </row>
    <row r="65" spans="1:19" x14ac:dyDescent="0.25">
      <c r="A65">
        <v>2014</v>
      </c>
      <c r="B65" t="s">
        <v>14</v>
      </c>
      <c r="O65">
        <v>8981641.4499999993</v>
      </c>
    </row>
    <row r="66" spans="1:19" x14ac:dyDescent="0.25">
      <c r="A66">
        <v>2014</v>
      </c>
      <c r="B66" t="s">
        <v>15</v>
      </c>
      <c r="P66">
        <v>7520164.7800000012</v>
      </c>
    </row>
    <row r="67" spans="1:19" x14ac:dyDescent="0.25">
      <c r="A67">
        <v>2014</v>
      </c>
      <c r="B67" t="s">
        <v>16</v>
      </c>
      <c r="Q67">
        <v>14921449.550000001</v>
      </c>
    </row>
    <row r="68" spans="1:19" x14ac:dyDescent="0.25">
      <c r="A68">
        <v>2014</v>
      </c>
      <c r="B68" t="s">
        <v>17</v>
      </c>
      <c r="R68">
        <v>7036281.8400000008</v>
      </c>
    </row>
    <row r="69" spans="1:19" x14ac:dyDescent="0.25">
      <c r="A69">
        <v>2014</v>
      </c>
      <c r="B69" t="s">
        <v>60</v>
      </c>
      <c r="S69">
        <v>9825711.7487500012</v>
      </c>
    </row>
    <row r="70" spans="1:19" x14ac:dyDescent="0.25">
      <c r="A70">
        <v>2015</v>
      </c>
      <c r="B70" t="s">
        <v>2</v>
      </c>
      <c r="C70">
        <v>1473115</v>
      </c>
    </row>
    <row r="71" spans="1:19" x14ac:dyDescent="0.25">
      <c r="A71">
        <v>2015</v>
      </c>
      <c r="B71" t="s">
        <v>3</v>
      </c>
      <c r="D71">
        <v>1290529</v>
      </c>
    </row>
    <row r="72" spans="1:19" x14ac:dyDescent="0.25">
      <c r="A72">
        <v>2015</v>
      </c>
      <c r="B72" t="s">
        <v>4</v>
      </c>
      <c r="E72">
        <v>2414445</v>
      </c>
    </row>
    <row r="73" spans="1:19" x14ac:dyDescent="0.25">
      <c r="A73">
        <v>2015</v>
      </c>
      <c r="B73" t="s">
        <v>5</v>
      </c>
      <c r="F73">
        <v>1307395</v>
      </c>
    </row>
    <row r="74" spans="1:19" x14ac:dyDescent="0.25">
      <c r="A74">
        <v>2015</v>
      </c>
      <c r="B74" t="s">
        <v>6</v>
      </c>
      <c r="G74">
        <v>9367170.9399999995</v>
      </c>
    </row>
    <row r="75" spans="1:19" x14ac:dyDescent="0.25">
      <c r="A75">
        <v>2015</v>
      </c>
      <c r="B75" t="s">
        <v>7</v>
      </c>
      <c r="H75">
        <v>8340551.3400000008</v>
      </c>
    </row>
    <row r="76" spans="1:19" x14ac:dyDescent="0.25">
      <c r="A76">
        <v>2015</v>
      </c>
      <c r="B76" t="s">
        <v>8</v>
      </c>
      <c r="I76">
        <v>15653100.820000004</v>
      </c>
    </row>
    <row r="77" spans="1:19" x14ac:dyDescent="0.25">
      <c r="A77">
        <v>2015</v>
      </c>
      <c r="B77" t="s">
        <v>9</v>
      </c>
      <c r="J77">
        <v>8336858.5000000019</v>
      </c>
    </row>
    <row r="78" spans="1:19" x14ac:dyDescent="0.25">
      <c r="A78">
        <v>2015</v>
      </c>
      <c r="B78" t="s">
        <v>10</v>
      </c>
      <c r="K78">
        <v>15157292</v>
      </c>
    </row>
    <row r="79" spans="1:19" x14ac:dyDescent="0.25">
      <c r="A79">
        <v>2015</v>
      </c>
      <c r="B79" t="s">
        <v>11</v>
      </c>
      <c r="L79">
        <v>12916556.620000001</v>
      </c>
    </row>
    <row r="80" spans="1:19" x14ac:dyDescent="0.25">
      <c r="A80">
        <v>2015</v>
      </c>
      <c r="B80" t="s">
        <v>12</v>
      </c>
      <c r="M80">
        <v>25007272.91</v>
      </c>
    </row>
    <row r="81" spans="1:19" x14ac:dyDescent="0.25">
      <c r="A81">
        <v>2015</v>
      </c>
      <c r="B81" t="s">
        <v>13</v>
      </c>
      <c r="N81">
        <v>13208064.339999998</v>
      </c>
    </row>
    <row r="82" spans="1:19" x14ac:dyDescent="0.25">
      <c r="A82">
        <v>2015</v>
      </c>
      <c r="B82" t="s">
        <v>14</v>
      </c>
      <c r="O82">
        <v>8791052.5700000003</v>
      </c>
    </row>
    <row r="83" spans="1:19" x14ac:dyDescent="0.25">
      <c r="A83">
        <v>2015</v>
      </c>
      <c r="B83" t="s">
        <v>15</v>
      </c>
      <c r="P83">
        <v>7818451.1600000001</v>
      </c>
    </row>
    <row r="84" spans="1:19" x14ac:dyDescent="0.25">
      <c r="A84">
        <v>2015</v>
      </c>
      <c r="B84" t="s">
        <v>16</v>
      </c>
      <c r="Q84">
        <v>14509596.84</v>
      </c>
    </row>
    <row r="85" spans="1:19" x14ac:dyDescent="0.25">
      <c r="A85">
        <v>2015</v>
      </c>
      <c r="B85" t="s">
        <v>17</v>
      </c>
      <c r="R85">
        <v>7688493.0600000005</v>
      </c>
    </row>
    <row r="86" spans="1:19" x14ac:dyDescent="0.25">
      <c r="A86">
        <v>2015</v>
      </c>
      <c r="B86" t="s">
        <v>60</v>
      </c>
      <c r="S86">
        <v>9579996.5687499996</v>
      </c>
    </row>
    <row r="87" spans="1:19" x14ac:dyDescent="0.25">
      <c r="A87">
        <v>2016</v>
      </c>
      <c r="B87" t="s">
        <v>2</v>
      </c>
      <c r="C87">
        <v>1703736</v>
      </c>
    </row>
    <row r="88" spans="1:19" x14ac:dyDescent="0.25">
      <c r="A88">
        <v>2016</v>
      </c>
      <c r="B88" t="s">
        <v>3</v>
      </c>
      <c r="D88">
        <v>1426098</v>
      </c>
    </row>
    <row r="89" spans="1:19" x14ac:dyDescent="0.25">
      <c r="A89">
        <v>2016</v>
      </c>
      <c r="B89" t="s">
        <v>4</v>
      </c>
      <c r="E89">
        <v>2617133</v>
      </c>
    </row>
    <row r="90" spans="1:19" x14ac:dyDescent="0.25">
      <c r="A90">
        <v>2016</v>
      </c>
      <c r="B90" t="s">
        <v>5</v>
      </c>
      <c r="F90">
        <v>1537610</v>
      </c>
    </row>
    <row r="91" spans="1:19" x14ac:dyDescent="0.25">
      <c r="A91">
        <v>2016</v>
      </c>
      <c r="B91" t="s">
        <v>6</v>
      </c>
      <c r="G91">
        <v>9458464.7800000012</v>
      </c>
    </row>
    <row r="92" spans="1:19" x14ac:dyDescent="0.25">
      <c r="A92">
        <v>2016</v>
      </c>
      <c r="B92" t="s">
        <v>7</v>
      </c>
      <c r="H92">
        <v>7748909.8800000008</v>
      </c>
    </row>
    <row r="93" spans="1:19" x14ac:dyDescent="0.25">
      <c r="A93">
        <v>2016</v>
      </c>
      <c r="B93" t="s">
        <v>8</v>
      </c>
      <c r="I93">
        <v>14158193.650000002</v>
      </c>
    </row>
    <row r="94" spans="1:19" x14ac:dyDescent="0.25">
      <c r="A94">
        <v>2016</v>
      </c>
      <c r="B94" t="s">
        <v>9</v>
      </c>
      <c r="J94">
        <v>8304325.1499999994</v>
      </c>
    </row>
    <row r="95" spans="1:19" x14ac:dyDescent="0.25">
      <c r="A95">
        <v>2016</v>
      </c>
      <c r="B95" t="s">
        <v>10</v>
      </c>
      <c r="K95">
        <v>14814600.549999999</v>
      </c>
    </row>
    <row r="96" spans="1:19" x14ac:dyDescent="0.25">
      <c r="A96">
        <v>2016</v>
      </c>
      <c r="B96" t="s">
        <v>11</v>
      </c>
      <c r="L96">
        <v>12084095.209999999</v>
      </c>
    </row>
    <row r="97" spans="1:19" x14ac:dyDescent="0.25">
      <c r="A97">
        <v>2016</v>
      </c>
      <c r="B97" t="s">
        <v>12</v>
      </c>
      <c r="M97">
        <v>22398772.099999998</v>
      </c>
    </row>
    <row r="98" spans="1:19" x14ac:dyDescent="0.25">
      <c r="A98">
        <v>2016</v>
      </c>
      <c r="B98" t="s">
        <v>13</v>
      </c>
      <c r="N98">
        <v>13198154.020000001</v>
      </c>
    </row>
    <row r="99" spans="1:19" x14ac:dyDescent="0.25">
      <c r="A99">
        <v>2016</v>
      </c>
      <c r="B99" t="s">
        <v>14</v>
      </c>
      <c r="O99">
        <v>9411930.7799999993</v>
      </c>
    </row>
    <row r="100" spans="1:19" x14ac:dyDescent="0.25">
      <c r="A100">
        <v>2016</v>
      </c>
      <c r="B100" t="s">
        <v>15</v>
      </c>
      <c r="P100">
        <v>7736147.7700000005</v>
      </c>
    </row>
    <row r="101" spans="1:19" x14ac:dyDescent="0.25">
      <c r="A101">
        <v>2016</v>
      </c>
      <c r="B101" t="s">
        <v>16</v>
      </c>
      <c r="Q101">
        <v>14328537.49</v>
      </c>
    </row>
    <row r="102" spans="1:19" x14ac:dyDescent="0.25">
      <c r="A102">
        <v>2016</v>
      </c>
      <c r="B102" t="s">
        <v>17</v>
      </c>
      <c r="R102">
        <v>8229398.7599999998</v>
      </c>
    </row>
    <row r="103" spans="1:19" x14ac:dyDescent="0.25">
      <c r="A103">
        <v>2016</v>
      </c>
      <c r="B103" t="s">
        <v>60</v>
      </c>
      <c r="S103">
        <v>9322256.696250001</v>
      </c>
    </row>
    <row r="104" spans="1:19" x14ac:dyDescent="0.25">
      <c r="A104">
        <v>2017</v>
      </c>
      <c r="B104" t="s">
        <v>2</v>
      </c>
      <c r="C104">
        <v>1467063</v>
      </c>
    </row>
    <row r="105" spans="1:19" x14ac:dyDescent="0.25">
      <c r="A105">
        <v>2017</v>
      </c>
      <c r="B105" t="s">
        <v>3</v>
      </c>
      <c r="D105">
        <v>1130258</v>
      </c>
    </row>
    <row r="106" spans="1:19" x14ac:dyDescent="0.25">
      <c r="A106">
        <v>2017</v>
      </c>
      <c r="B106" t="s">
        <v>4</v>
      </c>
      <c r="E106">
        <v>2179827</v>
      </c>
    </row>
    <row r="107" spans="1:19" x14ac:dyDescent="0.25">
      <c r="A107">
        <v>2017</v>
      </c>
      <c r="B107" t="s">
        <v>5</v>
      </c>
      <c r="F107">
        <v>1114992</v>
      </c>
    </row>
    <row r="108" spans="1:19" x14ac:dyDescent="0.25">
      <c r="A108">
        <v>2017</v>
      </c>
      <c r="B108" t="s">
        <v>6</v>
      </c>
      <c r="G108">
        <v>8545870.0600000005</v>
      </c>
    </row>
    <row r="109" spans="1:19" x14ac:dyDescent="0.25">
      <c r="A109">
        <v>2017</v>
      </c>
      <c r="B109" t="s">
        <v>7</v>
      </c>
      <c r="H109">
        <v>6810070.0099999998</v>
      </c>
    </row>
    <row r="110" spans="1:19" x14ac:dyDescent="0.25">
      <c r="A110">
        <v>2017</v>
      </c>
      <c r="B110" t="s">
        <v>8</v>
      </c>
      <c r="I110">
        <v>13050446.819999998</v>
      </c>
    </row>
    <row r="111" spans="1:19" x14ac:dyDescent="0.25">
      <c r="A111">
        <v>2017</v>
      </c>
      <c r="B111" t="s">
        <v>9</v>
      </c>
      <c r="J111">
        <v>6627963.3299999991</v>
      </c>
    </row>
    <row r="112" spans="1:19" x14ac:dyDescent="0.25">
      <c r="A112">
        <v>2017</v>
      </c>
      <c r="B112" t="s">
        <v>10</v>
      </c>
      <c r="K112">
        <v>15828630.630000001</v>
      </c>
    </row>
    <row r="113" spans="1:19" x14ac:dyDescent="0.25">
      <c r="A113">
        <v>2017</v>
      </c>
      <c r="B113" t="s">
        <v>11</v>
      </c>
      <c r="L113">
        <v>12362908.660000002</v>
      </c>
    </row>
    <row r="114" spans="1:19" x14ac:dyDescent="0.25">
      <c r="A114">
        <v>2017</v>
      </c>
      <c r="B114" t="s">
        <v>12</v>
      </c>
      <c r="M114">
        <v>23612526.960000001</v>
      </c>
    </row>
    <row r="115" spans="1:19" x14ac:dyDescent="0.25">
      <c r="A115">
        <v>2017</v>
      </c>
      <c r="B115" t="s">
        <v>13</v>
      </c>
      <c r="N115">
        <v>11497650.380000003</v>
      </c>
    </row>
    <row r="116" spans="1:19" x14ac:dyDescent="0.25">
      <c r="A116">
        <v>2017</v>
      </c>
      <c r="B116" t="s">
        <v>14</v>
      </c>
      <c r="O116">
        <v>11004258.779999999</v>
      </c>
    </row>
    <row r="117" spans="1:19" x14ac:dyDescent="0.25">
      <c r="A117">
        <v>2017</v>
      </c>
      <c r="B117" t="s">
        <v>15</v>
      </c>
      <c r="P117">
        <v>8470488.6300000008</v>
      </c>
    </row>
    <row r="118" spans="1:19" x14ac:dyDescent="0.25">
      <c r="A118">
        <v>2017</v>
      </c>
      <c r="B118" t="s">
        <v>16</v>
      </c>
      <c r="Q118">
        <v>16434918.140000002</v>
      </c>
    </row>
    <row r="119" spans="1:19" x14ac:dyDescent="0.25">
      <c r="A119">
        <v>2017</v>
      </c>
      <c r="B119" t="s">
        <v>17</v>
      </c>
      <c r="R119">
        <v>8219108.3199999994</v>
      </c>
    </row>
    <row r="120" spans="1:19" x14ac:dyDescent="0.25">
      <c r="A120">
        <v>2017</v>
      </c>
      <c r="B120" t="s">
        <v>60</v>
      </c>
      <c r="S120">
        <v>9272311.2949999999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6841-C3C0-47DD-ADDD-565A2EE1B48A}">
  <dimension ref="A1:JC213"/>
  <sheetViews>
    <sheetView showGridLines="0" topLeftCell="A56" zoomScale="80" zoomScaleNormal="80" workbookViewId="0">
      <selection activeCell="P59" sqref="P59"/>
    </sheetView>
  </sheetViews>
  <sheetFormatPr defaultColWidth="17.28515625" defaultRowHeight="15" x14ac:dyDescent="0.25"/>
  <cols>
    <col min="1" max="1" width="14.140625" bestFit="1" customWidth="1"/>
    <col min="2" max="2" width="16.7109375" bestFit="1" customWidth="1"/>
    <col min="3" max="76" width="17.28515625" customWidth="1"/>
    <col min="77" max="128" width="21.7109375" customWidth="1"/>
  </cols>
  <sheetData>
    <row r="1" spans="1:263" s="6" customFormat="1" ht="15" customHeight="1" x14ac:dyDescent="0.25">
      <c r="A1" s="43" t="s">
        <v>49</v>
      </c>
      <c r="B1" s="43"/>
      <c r="C1" s="43"/>
      <c r="D1" s="43"/>
      <c r="E1" s="43"/>
      <c r="F1" s="43"/>
      <c r="G1" s="43"/>
      <c r="H1" s="43"/>
      <c r="I1" s="43"/>
      <c r="J1" s="43"/>
      <c r="K1" s="43"/>
      <c r="L1" s="43"/>
      <c r="M1" s="43"/>
      <c r="N1" s="43"/>
      <c r="O1" s="43"/>
      <c r="P1" s="43"/>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43"/>
      <c r="B2" s="43"/>
      <c r="C2" s="43"/>
      <c r="D2" s="43"/>
      <c r="E2" s="43"/>
      <c r="F2" s="43"/>
      <c r="G2" s="43"/>
      <c r="H2" s="43"/>
      <c r="I2" s="43"/>
      <c r="J2" s="43"/>
      <c r="K2" s="43"/>
      <c r="L2" s="43"/>
      <c r="M2" s="43"/>
      <c r="N2" s="43"/>
      <c r="O2" s="43"/>
      <c r="P2" s="43"/>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43"/>
      <c r="B3" s="43"/>
      <c r="C3" s="43"/>
      <c r="D3" s="43"/>
      <c r="E3" s="43"/>
      <c r="F3" s="43"/>
      <c r="G3" s="43"/>
      <c r="H3" s="43"/>
      <c r="I3" s="43"/>
      <c r="J3" s="43"/>
      <c r="K3" s="43"/>
      <c r="L3" s="43"/>
      <c r="M3" s="43"/>
      <c r="N3" s="43"/>
      <c r="O3" s="43"/>
      <c r="P3" s="43"/>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43"/>
      <c r="B4" s="43"/>
      <c r="C4" s="43"/>
      <c r="D4" s="43"/>
      <c r="E4" s="43"/>
      <c r="F4" s="43"/>
      <c r="G4" s="43"/>
      <c r="H4" s="43"/>
      <c r="I4" s="43"/>
      <c r="J4" s="43"/>
      <c r="K4" s="43"/>
      <c r="L4" s="43"/>
      <c r="M4" s="43"/>
      <c r="N4" s="43"/>
      <c r="O4" s="43"/>
      <c r="P4" s="43"/>
      <c r="Q4" s="9"/>
      <c r="R4" s="10"/>
      <c r="S4" s="10"/>
      <c r="T4" s="10"/>
      <c r="U4" s="10"/>
      <c r="V4" s="10"/>
      <c r="W4" s="10"/>
      <c r="X4" s="5"/>
    </row>
    <row r="5" spans="1:263" s="7" customFormat="1" ht="27" customHeight="1" x14ac:dyDescent="0.25">
      <c r="A5" s="42" t="s">
        <v>104</v>
      </c>
      <c r="B5" s="42"/>
      <c r="C5" s="42"/>
      <c r="D5" s="42"/>
      <c r="E5" s="42"/>
      <c r="F5" s="42"/>
      <c r="G5" s="42"/>
      <c r="H5" s="42"/>
      <c r="I5" s="42"/>
      <c r="J5" s="42"/>
      <c r="K5" s="42"/>
      <c r="L5" s="42"/>
      <c r="M5" s="42"/>
      <c r="N5" s="42"/>
      <c r="O5" s="42"/>
      <c r="P5" s="4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x14ac:dyDescent="0.25"/>
    <row r="7" spans="1:263" s="16" customFormat="1" ht="21" x14ac:dyDescent="0.35">
      <c r="B7" s="50" t="s">
        <v>102</v>
      </c>
      <c r="C7" s="50"/>
      <c r="D7" s="50"/>
      <c r="E7" s="50"/>
      <c r="F7" s="50"/>
      <c r="K7" s="50" t="s">
        <v>103</v>
      </c>
      <c r="L7" s="50"/>
      <c r="M7" s="50"/>
      <c r="N7" s="50"/>
      <c r="O7" s="50"/>
    </row>
    <row r="8" spans="1:263" ht="18.75" x14ac:dyDescent="0.3">
      <c r="B8" s="17" t="s">
        <v>80</v>
      </c>
      <c r="C8" s="18" t="s">
        <v>81</v>
      </c>
      <c r="D8" s="18" t="s">
        <v>82</v>
      </c>
      <c r="E8" s="19" t="s">
        <v>83</v>
      </c>
      <c r="F8" s="20" t="s">
        <v>94</v>
      </c>
      <c r="K8" s="30" t="s">
        <v>80</v>
      </c>
      <c r="L8" s="31" t="s">
        <v>81</v>
      </c>
      <c r="M8" s="31" t="s">
        <v>82</v>
      </c>
      <c r="N8" s="32" t="s">
        <v>83</v>
      </c>
      <c r="O8" s="33" t="s">
        <v>95</v>
      </c>
    </row>
    <row r="9" spans="1:263" ht="18.75" x14ac:dyDescent="0.3">
      <c r="B9" s="21" t="s">
        <v>12</v>
      </c>
      <c r="C9" s="22" t="s">
        <v>84</v>
      </c>
      <c r="D9" s="23">
        <v>15.91602015989046</v>
      </c>
      <c r="E9" s="24"/>
      <c r="F9" s="25">
        <v>5.4100000000000002E-2</v>
      </c>
      <c r="K9" s="21" t="s">
        <v>5</v>
      </c>
      <c r="L9" s="22" t="s">
        <v>89</v>
      </c>
      <c r="M9" s="23">
        <v>0.75156018583606021</v>
      </c>
      <c r="N9" s="22"/>
      <c r="O9" s="25">
        <v>0.27400000000000002</v>
      </c>
    </row>
    <row r="10" spans="1:263" ht="16.5" customHeight="1" x14ac:dyDescent="0.4">
      <c r="B10" s="21" t="s">
        <v>16</v>
      </c>
      <c r="C10" s="22" t="s">
        <v>85</v>
      </c>
      <c r="D10" s="23">
        <v>11.077954040476378</v>
      </c>
      <c r="E10" s="22"/>
      <c r="F10" s="25">
        <v>0.14699999999999999</v>
      </c>
      <c r="K10" s="21" t="s">
        <v>3</v>
      </c>
      <c r="L10" s="22" t="s">
        <v>90</v>
      </c>
      <c r="M10" s="23">
        <v>0.76185023078434078</v>
      </c>
      <c r="N10" s="22"/>
      <c r="O10" s="25">
        <v>0.20699999999999999</v>
      </c>
      <c r="Q10" s="8"/>
    </row>
    <row r="11" spans="1:263" ht="18.75" x14ac:dyDescent="0.3">
      <c r="B11" s="21" t="s">
        <v>10</v>
      </c>
      <c r="C11" s="22" t="s">
        <v>86</v>
      </c>
      <c r="D11" s="23">
        <v>10.669286037759154</v>
      </c>
      <c r="E11" s="22"/>
      <c r="F11" s="25">
        <v>6.8000000000000005E-2</v>
      </c>
      <c r="K11" s="21" t="s">
        <v>2</v>
      </c>
      <c r="L11" s="22" t="s">
        <v>91</v>
      </c>
      <c r="M11" s="23">
        <v>0.98887358914970502</v>
      </c>
      <c r="N11" s="22"/>
      <c r="O11" s="25">
        <v>0.13900000000000001</v>
      </c>
    </row>
    <row r="12" spans="1:263" ht="18.75" x14ac:dyDescent="0.3">
      <c r="B12" s="21" t="s">
        <v>8</v>
      </c>
      <c r="C12" s="22" t="s">
        <v>87</v>
      </c>
      <c r="D12" s="23">
        <v>8.7966516686064296</v>
      </c>
      <c r="E12" s="22"/>
      <c r="F12" s="25">
        <v>7.8200000000000006E-2</v>
      </c>
      <c r="K12" s="21" t="s">
        <v>4</v>
      </c>
      <c r="L12" s="22" t="s">
        <v>92</v>
      </c>
      <c r="M12" s="23">
        <v>1.4693120535487803</v>
      </c>
      <c r="N12" s="22"/>
      <c r="O12" s="34">
        <v>0.16700000000000001</v>
      </c>
    </row>
    <row r="13" spans="1:263" ht="18.75" x14ac:dyDescent="0.3">
      <c r="B13" s="26" t="s">
        <v>11</v>
      </c>
      <c r="C13" s="27" t="s">
        <v>88</v>
      </c>
      <c r="D13" s="28">
        <v>8.3332166777733292</v>
      </c>
      <c r="E13" s="27"/>
      <c r="F13" s="29">
        <v>2.3E-2</v>
      </c>
      <c r="K13" s="26" t="s">
        <v>9</v>
      </c>
      <c r="L13" s="27" t="s">
        <v>93</v>
      </c>
      <c r="M13" s="28">
        <v>4.4675776615521832</v>
      </c>
      <c r="N13" s="27"/>
      <c r="O13" s="29">
        <v>0.20100000000000001</v>
      </c>
    </row>
    <row r="18" spans="1:19" x14ac:dyDescent="0.25">
      <c r="O18" s="5"/>
      <c r="P18" s="5"/>
    </row>
    <row r="19" spans="1:19" x14ac:dyDescent="0.25">
      <c r="M19" s="5"/>
      <c r="N19" s="5"/>
    </row>
    <row r="20" spans="1:19" ht="26.25" x14ac:dyDescent="0.4">
      <c r="M20" s="5"/>
      <c r="N20" s="5"/>
      <c r="O20" s="46"/>
      <c r="P20" s="47"/>
      <c r="Q20" s="47"/>
      <c r="R20" s="47"/>
      <c r="S20" s="5"/>
    </row>
    <row r="21" spans="1:19" x14ac:dyDescent="0.25">
      <c r="O21" s="5"/>
      <c r="P21" s="5"/>
      <c r="Q21" s="5"/>
      <c r="R21" s="5"/>
      <c r="S21" s="5"/>
    </row>
    <row r="22" spans="1:19" ht="21" x14ac:dyDescent="0.35">
      <c r="O22" s="44"/>
      <c r="P22" s="45"/>
      <c r="Q22" s="45"/>
      <c r="R22" s="5"/>
      <c r="S22" s="5"/>
    </row>
    <row r="23" spans="1:19" x14ac:dyDescent="0.25">
      <c r="O23" s="5"/>
      <c r="P23" s="5"/>
      <c r="Q23" s="5"/>
      <c r="R23" s="5"/>
      <c r="S23" s="5"/>
    </row>
    <row r="24" spans="1:19" ht="21" x14ac:dyDescent="0.35">
      <c r="O24" s="48"/>
      <c r="P24" s="49"/>
      <c r="Q24" s="49"/>
      <c r="R24" s="49"/>
      <c r="S24" s="5"/>
    </row>
    <row r="25" spans="1:19" x14ac:dyDescent="0.25">
      <c r="O25" s="5"/>
      <c r="P25" s="5"/>
      <c r="Q25" s="5"/>
      <c r="R25" s="5"/>
      <c r="S25" s="5"/>
    </row>
    <row r="26" spans="1:19" ht="21" x14ac:dyDescent="0.35">
      <c r="O26" s="48"/>
      <c r="P26" s="49"/>
      <c r="Q26" s="49"/>
      <c r="R26" s="49"/>
      <c r="S26" s="5"/>
    </row>
    <row r="27" spans="1:19" x14ac:dyDescent="0.25">
      <c r="O27" s="5"/>
      <c r="P27" s="5"/>
      <c r="Q27" s="5"/>
      <c r="R27" s="5"/>
      <c r="S27" s="5"/>
    </row>
    <row r="28" spans="1:19" ht="21" x14ac:dyDescent="0.35">
      <c r="O28" s="48"/>
      <c r="P28" s="49"/>
      <c r="Q28" s="49"/>
      <c r="R28" s="49"/>
      <c r="S28" s="5"/>
    </row>
    <row r="29" spans="1:19" x14ac:dyDescent="0.25">
      <c r="O29" s="5"/>
      <c r="P29" s="5"/>
      <c r="Q29" s="5"/>
      <c r="R29" s="5"/>
      <c r="S29" s="5"/>
    </row>
    <row r="30" spans="1:19" x14ac:dyDescent="0.25">
      <c r="O30" s="5"/>
      <c r="P30" s="5"/>
      <c r="Q30" s="5"/>
      <c r="R30" s="5"/>
      <c r="S30" s="5"/>
    </row>
    <row r="31" spans="1:19" x14ac:dyDescent="0.25">
      <c r="O31" s="5"/>
      <c r="P31" s="5"/>
      <c r="Q31" s="5"/>
      <c r="R31" s="5"/>
      <c r="S31" s="5"/>
    </row>
    <row r="32" spans="1:19" ht="26.25" customHeight="1" x14ac:dyDescent="0.25">
      <c r="A32" s="41"/>
      <c r="B32" s="41"/>
      <c r="C32" s="41"/>
      <c r="D32" s="41"/>
      <c r="E32" s="41"/>
      <c r="F32" s="41"/>
      <c r="G32" s="41"/>
      <c r="H32" s="41"/>
      <c r="I32" s="41"/>
      <c r="J32" s="41"/>
      <c r="K32" s="41"/>
      <c r="L32" s="41"/>
      <c r="M32" s="41"/>
      <c r="N32" s="41"/>
      <c r="O32" s="41"/>
      <c r="P32" s="41"/>
      <c r="Q32" s="41"/>
    </row>
    <row r="34" spans="1:25" hidden="1" x14ac:dyDescent="0.25"/>
    <row r="35" spans="1:25"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41" spans="1:25" ht="26.25" x14ac:dyDescent="0.4">
      <c r="N41" s="13"/>
      <c r="O41" s="13"/>
    </row>
    <row r="42" spans="1:25" x14ac:dyDescent="0.25">
      <c r="N42" s="5"/>
      <c r="O42" s="5"/>
      <c r="P42" s="37" t="s">
        <v>99</v>
      </c>
    </row>
    <row r="43" spans="1:25" x14ac:dyDescent="0.25">
      <c r="N43" s="14"/>
      <c r="O43" s="5"/>
      <c r="P43" s="38"/>
    </row>
    <row r="44" spans="1:25" ht="21" x14ac:dyDescent="0.35">
      <c r="N44" s="5"/>
      <c r="O44" s="5"/>
      <c r="P44" s="39" t="s">
        <v>12</v>
      </c>
    </row>
    <row r="45" spans="1:25" ht="21" x14ac:dyDescent="0.35">
      <c r="N45" s="15"/>
      <c r="O45" s="15"/>
      <c r="P45" s="39" t="s">
        <v>16</v>
      </c>
    </row>
    <row r="46" spans="1:25" ht="21" x14ac:dyDescent="0.35">
      <c r="N46" s="5"/>
      <c r="O46" s="5"/>
      <c r="P46" s="39" t="s">
        <v>10</v>
      </c>
    </row>
    <row r="47" spans="1:25" ht="21" x14ac:dyDescent="0.35">
      <c r="N47" s="15"/>
      <c r="O47" s="15"/>
      <c r="P47" s="39" t="s">
        <v>8</v>
      </c>
    </row>
    <row r="48" spans="1:25" ht="21" x14ac:dyDescent="0.35">
      <c r="N48" s="5"/>
      <c r="O48" s="5"/>
      <c r="P48" s="39" t="s">
        <v>11</v>
      </c>
    </row>
    <row r="49" spans="14:16" ht="21" x14ac:dyDescent="0.35">
      <c r="N49" s="15"/>
      <c r="O49" s="15"/>
      <c r="P49" s="39" t="s">
        <v>13</v>
      </c>
    </row>
    <row r="50" spans="14:16" ht="21" x14ac:dyDescent="0.35">
      <c r="N50" s="5"/>
      <c r="O50" s="5"/>
      <c r="P50" s="39" t="s">
        <v>14</v>
      </c>
    </row>
    <row r="51" spans="14:16" ht="21" x14ac:dyDescent="0.35">
      <c r="P51" s="39" t="s">
        <v>6</v>
      </c>
    </row>
    <row r="52" spans="14:16" ht="21" x14ac:dyDescent="0.35">
      <c r="P52" s="39" t="s">
        <v>15</v>
      </c>
    </row>
    <row r="53" spans="14:16" ht="21" x14ac:dyDescent="0.35">
      <c r="P53" s="39" t="s">
        <v>17</v>
      </c>
    </row>
    <row r="54" spans="14:16" ht="21" x14ac:dyDescent="0.35">
      <c r="P54" s="39" t="s">
        <v>7</v>
      </c>
    </row>
    <row r="55" spans="14:16" ht="21" x14ac:dyDescent="0.35">
      <c r="P55" s="39" t="s">
        <v>9</v>
      </c>
    </row>
    <row r="56" spans="14:16" ht="21" x14ac:dyDescent="0.35">
      <c r="P56" s="39" t="s">
        <v>4</v>
      </c>
    </row>
    <row r="57" spans="14:16" ht="21" x14ac:dyDescent="0.35">
      <c r="P57" s="39" t="s">
        <v>2</v>
      </c>
    </row>
    <row r="58" spans="14:16" ht="21" x14ac:dyDescent="0.35">
      <c r="P58" s="39" t="s">
        <v>3</v>
      </c>
    </row>
    <row r="59" spans="14:16" ht="21" x14ac:dyDescent="0.35">
      <c r="P59" s="39" t="s">
        <v>5</v>
      </c>
    </row>
    <row r="60" spans="14:16" x14ac:dyDescent="0.25">
      <c r="P60" s="40"/>
    </row>
    <row r="98" spans="1:18" x14ac:dyDescent="0.25">
      <c r="A98" s="2" t="s">
        <v>59</v>
      </c>
      <c r="B98" t="s">
        <v>101</v>
      </c>
    </row>
    <row r="100" spans="1:18" x14ac:dyDescent="0.25">
      <c r="A100" s="2" t="s">
        <v>45</v>
      </c>
      <c r="B100" t="s">
        <v>61</v>
      </c>
      <c r="C100" t="s">
        <v>62</v>
      </c>
      <c r="D100" t="s">
        <v>63</v>
      </c>
      <c r="E100" t="s">
        <v>64</v>
      </c>
      <c r="F100" t="s">
        <v>65</v>
      </c>
      <c r="G100" t="s">
        <v>66</v>
      </c>
      <c r="H100" t="s">
        <v>67</v>
      </c>
      <c r="I100" t="s">
        <v>68</v>
      </c>
      <c r="J100" t="s">
        <v>69</v>
      </c>
      <c r="K100" t="s">
        <v>70</v>
      </c>
      <c r="L100" t="s">
        <v>71</v>
      </c>
      <c r="M100" t="s">
        <v>72</v>
      </c>
      <c r="N100" t="s">
        <v>73</v>
      </c>
      <c r="O100" t="s">
        <v>74</v>
      </c>
      <c r="P100" t="s">
        <v>75</v>
      </c>
      <c r="Q100" t="s">
        <v>76</v>
      </c>
      <c r="R100" t="s">
        <v>77</v>
      </c>
    </row>
    <row r="101" spans="1:18" x14ac:dyDescent="0.25">
      <c r="A101" s="3">
        <v>2011</v>
      </c>
      <c r="B101" s="4"/>
      <c r="C101" s="4"/>
      <c r="D101" s="4"/>
      <c r="E101" s="4"/>
      <c r="F101" s="4"/>
      <c r="G101" s="4">
        <v>9164644.1400000006</v>
      </c>
      <c r="H101" s="4"/>
      <c r="I101" s="4"/>
      <c r="J101" s="4"/>
      <c r="K101" s="4">
        <v>14460751.33</v>
      </c>
      <c r="L101" s="4"/>
      <c r="M101" s="4"/>
      <c r="N101" s="4"/>
      <c r="O101" s="4"/>
      <c r="P101" s="4"/>
      <c r="Q101" s="4"/>
      <c r="R101" s="4"/>
    </row>
    <row r="102" spans="1:18" x14ac:dyDescent="0.25">
      <c r="A102" s="3">
        <v>2012</v>
      </c>
      <c r="B102" s="4"/>
      <c r="C102" s="4"/>
      <c r="D102" s="4"/>
      <c r="E102" s="4"/>
      <c r="F102" s="4"/>
      <c r="G102" s="4">
        <v>7129799.5899999999</v>
      </c>
      <c r="H102" s="4"/>
      <c r="I102" s="4"/>
      <c r="J102" s="4"/>
      <c r="K102" s="4">
        <v>13130158.43</v>
      </c>
      <c r="L102" s="4"/>
      <c r="M102" s="4"/>
      <c r="N102" s="4"/>
      <c r="O102" s="4"/>
      <c r="P102" s="4"/>
      <c r="Q102" s="4"/>
      <c r="R102" s="4"/>
    </row>
    <row r="103" spans="1:18" x14ac:dyDescent="0.25">
      <c r="A103" s="3">
        <v>2013</v>
      </c>
      <c r="B103" s="4"/>
      <c r="C103" s="4"/>
      <c r="D103" s="4"/>
      <c r="E103" s="4"/>
      <c r="F103" s="4"/>
      <c r="G103" s="4">
        <v>7419874.0599999996</v>
      </c>
      <c r="H103" s="4"/>
      <c r="I103" s="4"/>
      <c r="J103" s="4"/>
      <c r="K103" s="4">
        <v>13952993.729999999</v>
      </c>
      <c r="L103" s="4"/>
      <c r="M103" s="4"/>
      <c r="N103" s="4"/>
      <c r="O103" s="4"/>
      <c r="P103" s="4"/>
      <c r="Q103" s="4"/>
      <c r="R103" s="4"/>
    </row>
    <row r="104" spans="1:18" x14ac:dyDescent="0.25">
      <c r="A104" s="3">
        <v>2014</v>
      </c>
      <c r="B104" s="4"/>
      <c r="C104" s="4"/>
      <c r="D104" s="4"/>
      <c r="E104" s="4"/>
      <c r="F104" s="4"/>
      <c r="G104" s="4">
        <v>8590146.7599999998</v>
      </c>
      <c r="H104" s="4"/>
      <c r="I104" s="4"/>
      <c r="J104" s="4"/>
      <c r="K104" s="4">
        <v>13407576.630000003</v>
      </c>
      <c r="L104" s="4"/>
      <c r="M104" s="4"/>
      <c r="N104" s="4"/>
      <c r="O104" s="4"/>
      <c r="P104" s="4"/>
      <c r="Q104" s="4"/>
      <c r="R104" s="4"/>
    </row>
    <row r="105" spans="1:18" x14ac:dyDescent="0.25">
      <c r="A105" s="3">
        <v>2015</v>
      </c>
      <c r="B105" s="4"/>
      <c r="C105" s="4"/>
      <c r="D105" s="4"/>
      <c r="E105" s="4"/>
      <c r="F105" s="4"/>
      <c r="G105" s="4">
        <v>8340551.3400000008</v>
      </c>
      <c r="H105" s="4"/>
      <c r="I105" s="4"/>
      <c r="J105" s="4"/>
      <c r="K105" s="4">
        <v>12916556.620000001</v>
      </c>
      <c r="L105" s="4"/>
      <c r="M105" s="4"/>
      <c r="N105" s="4"/>
      <c r="O105" s="4"/>
      <c r="P105" s="4"/>
      <c r="Q105" s="4"/>
      <c r="R105" s="4"/>
    </row>
    <row r="106" spans="1:18" x14ac:dyDescent="0.25">
      <c r="A106" s="3">
        <v>2016</v>
      </c>
      <c r="B106" s="4"/>
      <c r="C106" s="4"/>
      <c r="D106" s="4"/>
      <c r="E106" s="4"/>
      <c r="F106" s="4"/>
      <c r="G106" s="4">
        <v>7748909.8800000008</v>
      </c>
      <c r="H106" s="4"/>
      <c r="I106" s="4"/>
      <c r="J106" s="4"/>
      <c r="K106" s="4">
        <v>12084095.209999999</v>
      </c>
      <c r="L106" s="4"/>
      <c r="M106" s="4"/>
      <c r="N106" s="4"/>
      <c r="O106" s="4"/>
      <c r="P106" s="4"/>
      <c r="Q106" s="4"/>
      <c r="R106" s="4"/>
    </row>
    <row r="107" spans="1:18" x14ac:dyDescent="0.25">
      <c r="A107" s="3">
        <v>2017</v>
      </c>
      <c r="B107" s="4"/>
      <c r="C107" s="4"/>
      <c r="D107" s="4"/>
      <c r="E107" s="4"/>
      <c r="F107" s="4"/>
      <c r="G107" s="4">
        <v>6810070.0099999998</v>
      </c>
      <c r="H107" s="4"/>
      <c r="I107" s="4"/>
      <c r="J107" s="4"/>
      <c r="K107" s="4">
        <v>12362908.660000002</v>
      </c>
      <c r="L107" s="4"/>
      <c r="M107" s="4"/>
      <c r="N107" s="4"/>
      <c r="O107" s="4"/>
      <c r="P107" s="4"/>
      <c r="Q107" s="4"/>
      <c r="R107" s="4"/>
    </row>
    <row r="108" spans="1:18" x14ac:dyDescent="0.25">
      <c r="A108" s="3" t="s">
        <v>46</v>
      </c>
      <c r="B108" s="4"/>
      <c r="C108" s="4"/>
      <c r="D108" s="4"/>
      <c r="E108" s="4"/>
      <c r="F108" s="4"/>
      <c r="G108" s="4">
        <v>55203995.780000001</v>
      </c>
      <c r="H108" s="4"/>
      <c r="I108" s="4"/>
      <c r="J108" s="4"/>
      <c r="K108" s="4">
        <v>92315040.609999985</v>
      </c>
      <c r="L108" s="4"/>
      <c r="M108" s="4"/>
      <c r="N108" s="4"/>
      <c r="O108" s="4"/>
      <c r="P108" s="4"/>
      <c r="Q108" s="4"/>
      <c r="R108" s="4"/>
    </row>
    <row r="188" spans="2:2" x14ac:dyDescent="0.25">
      <c r="B188" s="3"/>
    </row>
    <row r="198" spans="1:2" x14ac:dyDescent="0.25">
      <c r="A198" s="2" t="s">
        <v>0</v>
      </c>
      <c r="B198" s="3">
        <v>2013</v>
      </c>
    </row>
    <row r="200" spans="1:2" x14ac:dyDescent="0.25">
      <c r="A200" s="2" t="s">
        <v>45</v>
      </c>
      <c r="B200" t="s">
        <v>79</v>
      </c>
    </row>
    <row r="201" spans="1:2" x14ac:dyDescent="0.25">
      <c r="A201" s="3" t="s">
        <v>30</v>
      </c>
      <c r="B201" s="4">
        <v>3</v>
      </c>
    </row>
    <row r="202" spans="1:2" x14ac:dyDescent="0.25">
      <c r="A202" s="3" t="s">
        <v>31</v>
      </c>
      <c r="B202" s="4">
        <v>1</v>
      </c>
    </row>
    <row r="203" spans="1:2" x14ac:dyDescent="0.25">
      <c r="A203" s="3" t="s">
        <v>32</v>
      </c>
      <c r="B203" s="4">
        <v>2</v>
      </c>
    </row>
    <row r="204" spans="1:2" x14ac:dyDescent="0.25">
      <c r="A204" s="3" t="s">
        <v>33</v>
      </c>
      <c r="B204" s="4">
        <v>1</v>
      </c>
    </row>
    <row r="205" spans="1:2" x14ac:dyDescent="0.25">
      <c r="A205" s="3" t="s">
        <v>34</v>
      </c>
      <c r="B205" s="4">
        <v>4</v>
      </c>
    </row>
    <row r="206" spans="1:2" x14ac:dyDescent="0.25">
      <c r="A206" s="3" t="s">
        <v>35</v>
      </c>
      <c r="B206" s="4">
        <v>3</v>
      </c>
    </row>
    <row r="207" spans="1:2" x14ac:dyDescent="0.25">
      <c r="A207" s="3" t="s">
        <v>36</v>
      </c>
      <c r="B207" s="4">
        <v>1</v>
      </c>
    </row>
    <row r="208" spans="1:2" x14ac:dyDescent="0.25">
      <c r="A208" s="3" t="s">
        <v>37</v>
      </c>
      <c r="B208" s="4">
        <v>2</v>
      </c>
    </row>
    <row r="209" spans="1:2" x14ac:dyDescent="0.25">
      <c r="A209" s="3" t="s">
        <v>38</v>
      </c>
      <c r="B209" s="4">
        <v>2</v>
      </c>
    </row>
    <row r="210" spans="1:2" x14ac:dyDescent="0.25">
      <c r="A210" s="3" t="s">
        <v>39</v>
      </c>
      <c r="B210" s="4">
        <v>1</v>
      </c>
    </row>
    <row r="211" spans="1:2" x14ac:dyDescent="0.25">
      <c r="A211" s="3" t="s">
        <v>40</v>
      </c>
      <c r="B211" s="4">
        <v>1</v>
      </c>
    </row>
    <row r="212" spans="1:2" x14ac:dyDescent="0.25">
      <c r="A212" s="3" t="s">
        <v>41</v>
      </c>
      <c r="B212" s="4">
        <v>1</v>
      </c>
    </row>
    <row r="213" spans="1:2" x14ac:dyDescent="0.25">
      <c r="A213" s="3" t="s">
        <v>46</v>
      </c>
      <c r="B213" s="4">
        <v>22</v>
      </c>
    </row>
  </sheetData>
  <mergeCells count="11">
    <mergeCell ref="A1:P4"/>
    <mergeCell ref="A5:P5"/>
    <mergeCell ref="K7:O7"/>
    <mergeCell ref="O28:R28"/>
    <mergeCell ref="A32:Q32"/>
    <mergeCell ref="B7:F7"/>
    <mergeCell ref="A35:Y36"/>
    <mergeCell ref="O22:Q22"/>
    <mergeCell ref="O20:R20"/>
    <mergeCell ref="O24:R24"/>
    <mergeCell ref="O26:R26"/>
  </mergeCells>
  <hyperlinks>
    <hyperlink ref="M45:O45" location="'Drug set 2'!A1" display="Drug Set 2" xr:uid="{9314CE03-25F3-4037-9B2E-E276FAF0F83C}"/>
    <hyperlink ref="M47:O47" location="'Drug set 3'!A1" display="Drug Set 3" xr:uid="{1FA2D0F1-83DC-4C44-AF6D-EEDEBFDF6D41}"/>
    <hyperlink ref="M49:O49" location="'Drug set 4'!A1" display="Drug Set 4" xr:uid="{7A1038D7-883C-4500-8F25-B203CB3EDA4E}"/>
    <hyperlink ref="M43:N43" location="'Drug Set 1'!A1" display="Drug set 1" xr:uid="{C5DAC008-C8E1-4DDB-971B-6E372C1C7AF0}"/>
    <hyperlink ref="P44" location="Adapazide!A1" display="Adapazide" xr:uid="{D37BA057-54D8-46D4-9191-71117F02843D}"/>
    <hyperlink ref="P45" location="Lansoprofen!A1" display="Lansoprofen" xr:uid="{880F46DE-613B-4604-A428-3DA2F4E89EC9}"/>
    <hyperlink ref="P46" location="Novastral!A1" display="Novastral" xr:uid="{581E888F-93F1-45F8-BB3C-63031F110804}"/>
    <hyperlink ref="P47" location="Trantalol!A1" display="Trantalol" xr:uid="{83A954DD-6DC9-4FB4-998C-E5D1B0BC4B52}"/>
    <hyperlink ref="P48" location="Halocadren!A1" display="Halocadren" xr:uid="{3049E3CA-8D63-41F5-A798-4AC5A9D4A8C5}"/>
    <hyperlink ref="P49" location="Nalopex!A1" display="Nalopex" xr:uid="{BD36F1F4-DE17-4E89-BF10-07F811B6D13A}"/>
    <hyperlink ref="P50" location="Verarotec!A1" display="Verarotec" xr:uid="{F7F4F720-E2AE-49EF-8916-4C4381BE9B09}"/>
    <hyperlink ref="P51" location="Cortimentin!A1" display="Cortimentin" xr:uid="{26EEFCAF-A6E6-49AA-A9E7-53BBEE6C2A3A}"/>
    <hyperlink ref="P52" location="Divinesin!A1" display="Divinesin" xr:uid="{6D7EAE45-DC41-4B47-B3AD-C6B31E458194}"/>
    <hyperlink ref="P53" location="Fentaprine!A1" display="Fentaprine" xr:uid="{CF2A8C40-738C-42DC-8FA3-8AFB9648DEFA}"/>
    <hyperlink ref="P54" location="Formoprodol!A1" display="Formoprodol" xr:uid="{255B6AF6-931E-4BEB-BB37-4CE9D2A5E8D2}"/>
    <hyperlink ref="P55" location="Multilinum!A1" display="Multilinum" xr:uid="{014F3412-5539-4E48-AE28-9E8407808CA5}"/>
    <hyperlink ref="P56" location="Pentranil!A1" display="Pentranil" xr:uid="{F78E8D80-A10F-4403-BD5A-53239F76D8E1}"/>
    <hyperlink ref="P57" location="Afirudin!A1" display="Afirudin" xr:uid="{8C3AA0AA-2D2F-498F-95AE-8847593D3926}"/>
    <hyperlink ref="P58" location="Tetapril!A1" display="Tetapril" xr:uid="{823FC097-E550-4856-B4E7-F41676D50A6B}"/>
    <hyperlink ref="P59" location="Oxozone!A1" display="Oxozone" xr:uid="{D8BAC08F-D331-45F5-BB90-8A2357757902}"/>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AB7B0554-EBF3-4B04-8C7A-1BE7CB262045}">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010C0-F344-4B44-9D9C-96FA5D6CB137}">
  <dimension ref="A1:JC213"/>
  <sheetViews>
    <sheetView showGridLines="0" tabSelected="1" zoomScale="80" zoomScaleNormal="80" workbookViewId="0">
      <selection activeCell="O6" sqref="O6"/>
    </sheetView>
  </sheetViews>
  <sheetFormatPr defaultColWidth="17.28515625" defaultRowHeight="15" x14ac:dyDescent="0.25"/>
  <cols>
    <col min="1" max="128" width="17.28515625" customWidth="1"/>
  </cols>
  <sheetData>
    <row r="1" spans="1:263" s="6" customFormat="1" ht="15" customHeight="1" x14ac:dyDescent="0.25">
      <c r="A1" s="43" t="s">
        <v>12</v>
      </c>
      <c r="B1" s="43"/>
      <c r="C1" s="43"/>
      <c r="D1" s="43"/>
      <c r="E1" s="43"/>
      <c r="F1" s="43"/>
      <c r="G1" s="43"/>
      <c r="H1" s="43"/>
      <c r="I1" s="43"/>
      <c r="J1" s="43"/>
      <c r="K1" s="43"/>
      <c r="L1" s="43"/>
      <c r="M1" s="43"/>
      <c r="N1" s="43"/>
      <c r="O1" s="43"/>
      <c r="P1" s="43"/>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43"/>
      <c r="B2" s="43"/>
      <c r="C2" s="43"/>
      <c r="D2" s="43"/>
      <c r="E2" s="43"/>
      <c r="F2" s="43"/>
      <c r="G2" s="43"/>
      <c r="H2" s="43"/>
      <c r="I2" s="43"/>
      <c r="J2" s="43"/>
      <c r="K2" s="43"/>
      <c r="L2" s="43"/>
      <c r="M2" s="43"/>
      <c r="N2" s="43"/>
      <c r="O2" s="43"/>
      <c r="P2" s="43"/>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43"/>
      <c r="B3" s="43"/>
      <c r="C3" s="43"/>
      <c r="D3" s="43"/>
      <c r="E3" s="43"/>
      <c r="F3" s="43"/>
      <c r="G3" s="43"/>
      <c r="H3" s="43"/>
      <c r="I3" s="43"/>
      <c r="J3" s="43"/>
      <c r="K3" s="43"/>
      <c r="L3" s="43"/>
      <c r="M3" s="43"/>
      <c r="N3" s="43"/>
      <c r="O3" s="43"/>
      <c r="P3" s="43"/>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43"/>
      <c r="B4" s="43"/>
      <c r="C4" s="43"/>
      <c r="D4" s="43"/>
      <c r="E4" s="43"/>
      <c r="F4" s="43"/>
      <c r="G4" s="43"/>
      <c r="H4" s="43"/>
      <c r="I4" s="43"/>
      <c r="J4" s="43"/>
      <c r="K4" s="43"/>
      <c r="L4" s="43"/>
      <c r="M4" s="43"/>
      <c r="N4" s="43"/>
      <c r="O4" s="43"/>
      <c r="P4" s="43"/>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2016</v>
      </c>
    </row>
    <row r="100" spans="1:3" x14ac:dyDescent="0.25">
      <c r="A100" s="2" t="s">
        <v>45</v>
      </c>
      <c r="B100" t="s">
        <v>71</v>
      </c>
      <c r="C100" t="s">
        <v>79</v>
      </c>
    </row>
    <row r="101" spans="1:3" x14ac:dyDescent="0.25">
      <c r="A101" s="3" t="s">
        <v>30</v>
      </c>
      <c r="B101" s="4">
        <v>1898772.08</v>
      </c>
      <c r="C101" s="4">
        <v>2</v>
      </c>
    </row>
    <row r="102" spans="1:3" x14ac:dyDescent="0.25">
      <c r="A102" s="3" t="s">
        <v>31</v>
      </c>
      <c r="B102" s="4">
        <v>1488955</v>
      </c>
      <c r="C102" s="4">
        <v>0</v>
      </c>
    </row>
    <row r="103" spans="1:3" x14ac:dyDescent="0.25">
      <c r="A103" s="3" t="s">
        <v>32</v>
      </c>
      <c r="B103" s="4">
        <v>2065419.18</v>
      </c>
      <c r="C103" s="4">
        <v>2</v>
      </c>
    </row>
    <row r="104" spans="1:3" x14ac:dyDescent="0.25">
      <c r="A104" s="3" t="s">
        <v>33</v>
      </c>
      <c r="B104" s="4">
        <v>2496823.91</v>
      </c>
      <c r="C104" s="4">
        <v>2</v>
      </c>
    </row>
    <row r="105" spans="1:3" x14ac:dyDescent="0.25">
      <c r="A105" s="3" t="s">
        <v>34</v>
      </c>
      <c r="B105" s="4">
        <v>1694320.49</v>
      </c>
      <c r="C105" s="4">
        <v>1</v>
      </c>
    </row>
    <row r="106" spans="1:3" x14ac:dyDescent="0.25">
      <c r="A106" s="3" t="s">
        <v>35</v>
      </c>
      <c r="B106" s="4">
        <v>1989445.95</v>
      </c>
      <c r="C106" s="4">
        <v>3</v>
      </c>
    </row>
    <row r="107" spans="1:3" x14ac:dyDescent="0.25">
      <c r="A107" s="3" t="s">
        <v>36</v>
      </c>
      <c r="B107" s="4">
        <v>1220945.68</v>
      </c>
      <c r="C107" s="4">
        <v>1</v>
      </c>
    </row>
    <row r="108" spans="1:3" x14ac:dyDescent="0.25">
      <c r="A108" s="3" t="s">
        <v>37</v>
      </c>
      <c r="B108" s="4">
        <v>1803198.61</v>
      </c>
      <c r="C108" s="4">
        <v>1</v>
      </c>
    </row>
    <row r="109" spans="1:3" x14ac:dyDescent="0.25">
      <c r="A109" s="3" t="s">
        <v>38</v>
      </c>
      <c r="B109" s="4">
        <v>1825294.53</v>
      </c>
      <c r="C109" s="4">
        <v>1</v>
      </c>
    </row>
    <row r="110" spans="1:3" x14ac:dyDescent="0.25">
      <c r="A110" s="3" t="s">
        <v>39</v>
      </c>
      <c r="B110" s="4">
        <v>2629530.8199999998</v>
      </c>
      <c r="C110" s="4">
        <v>0</v>
      </c>
    </row>
    <row r="111" spans="1:3" x14ac:dyDescent="0.25">
      <c r="A111" s="3" t="s">
        <v>40</v>
      </c>
      <c r="B111" s="4">
        <v>1296350.6200000001</v>
      </c>
      <c r="C111" s="4">
        <v>0</v>
      </c>
    </row>
    <row r="112" spans="1:3" x14ac:dyDescent="0.25">
      <c r="A112" s="3" t="s">
        <v>41</v>
      </c>
      <c r="B112" s="4">
        <v>1989715.23</v>
      </c>
      <c r="C112" s="4">
        <v>2</v>
      </c>
    </row>
    <row r="113" spans="1:3" x14ac:dyDescent="0.25">
      <c r="A113" s="3" t="s">
        <v>46</v>
      </c>
      <c r="B113" s="4">
        <v>22398772.099999998</v>
      </c>
      <c r="C113" s="4">
        <v>15</v>
      </c>
    </row>
    <row r="188" spans="2:2" x14ac:dyDescent="0.25">
      <c r="B188" s="3"/>
    </row>
    <row r="198" spans="1:3" x14ac:dyDescent="0.25">
      <c r="A198" s="2" t="s">
        <v>0</v>
      </c>
      <c r="B198" s="3">
        <v>2016</v>
      </c>
    </row>
    <row r="200" spans="1:3" x14ac:dyDescent="0.25">
      <c r="A200" s="2" t="s">
        <v>45</v>
      </c>
      <c r="B200" t="s">
        <v>71</v>
      </c>
      <c r="C200" t="s">
        <v>98</v>
      </c>
    </row>
    <row r="201" spans="1:3" x14ac:dyDescent="0.25">
      <c r="A201" s="3" t="s">
        <v>30</v>
      </c>
      <c r="B201" s="4">
        <v>1898772.08</v>
      </c>
      <c r="C201" s="4">
        <v>799421.57437500008</v>
      </c>
    </row>
    <row r="202" spans="1:3" x14ac:dyDescent="0.25">
      <c r="A202" s="3" t="s">
        <v>31</v>
      </c>
      <c r="B202" s="4">
        <v>1488955</v>
      </c>
      <c r="C202" s="4">
        <v>565001.03187499999</v>
      </c>
    </row>
    <row r="203" spans="1:3" x14ac:dyDescent="0.25">
      <c r="A203" s="3" t="s">
        <v>32</v>
      </c>
      <c r="B203" s="4">
        <v>2065419.18</v>
      </c>
      <c r="C203" s="4">
        <v>803297.0625</v>
      </c>
    </row>
    <row r="204" spans="1:3" x14ac:dyDescent="0.25">
      <c r="A204" s="3" t="s">
        <v>33</v>
      </c>
      <c r="B204" s="4">
        <v>2496823.91</v>
      </c>
      <c r="C204" s="4">
        <v>803787.47750000004</v>
      </c>
    </row>
    <row r="205" spans="1:3" x14ac:dyDescent="0.25">
      <c r="A205" s="3" t="s">
        <v>34</v>
      </c>
      <c r="B205" s="4">
        <v>1694320.49</v>
      </c>
      <c r="C205" s="4">
        <v>704451.95</v>
      </c>
    </row>
    <row r="206" spans="1:3" x14ac:dyDescent="0.25">
      <c r="A206" s="3" t="s">
        <v>35</v>
      </c>
      <c r="B206" s="4">
        <v>1989445.95</v>
      </c>
      <c r="C206" s="4">
        <v>1090586.1737499998</v>
      </c>
    </row>
    <row r="207" spans="1:3" x14ac:dyDescent="0.25">
      <c r="A207" s="3" t="s">
        <v>36</v>
      </c>
      <c r="B207" s="4">
        <v>1220945.68</v>
      </c>
      <c r="C207" s="4">
        <v>536405.28687499987</v>
      </c>
    </row>
    <row r="208" spans="1:3" x14ac:dyDescent="0.25">
      <c r="A208" s="3" t="s">
        <v>37</v>
      </c>
      <c r="B208" s="4">
        <v>1803198.61</v>
      </c>
      <c r="C208" s="4">
        <v>685984.13374999992</v>
      </c>
    </row>
    <row r="209" spans="1:3" x14ac:dyDescent="0.25">
      <c r="A209" s="3" t="s">
        <v>38</v>
      </c>
      <c r="B209" s="4">
        <v>1825294.53</v>
      </c>
      <c r="C209" s="4">
        <v>882228.08187500003</v>
      </c>
    </row>
    <row r="210" spans="1:3" x14ac:dyDescent="0.25">
      <c r="A210" s="3" t="s">
        <v>39</v>
      </c>
      <c r="B210" s="4">
        <v>2629530.8199999998</v>
      </c>
      <c r="C210" s="4">
        <v>888332.86937499989</v>
      </c>
    </row>
    <row r="211" spans="1:3" x14ac:dyDescent="0.25">
      <c r="A211" s="3" t="s">
        <v>40</v>
      </c>
      <c r="B211" s="4">
        <v>1296350.6200000001</v>
      </c>
      <c r="C211" s="4">
        <v>689851.1712499999</v>
      </c>
    </row>
    <row r="212" spans="1:3" x14ac:dyDescent="0.25">
      <c r="A212" s="3" t="s">
        <v>41</v>
      </c>
      <c r="B212" s="4">
        <v>1989715.23</v>
      </c>
      <c r="C212" s="4">
        <v>872909.88312500005</v>
      </c>
    </row>
    <row r="213" spans="1:3" x14ac:dyDescent="0.25">
      <c r="A213" s="3" t="s">
        <v>46</v>
      </c>
      <c r="B213" s="4">
        <v>22398772.099999998</v>
      </c>
      <c r="C213" s="4">
        <v>9322256.696250001</v>
      </c>
    </row>
  </sheetData>
  <mergeCells count="4">
    <mergeCell ref="A32:Q32"/>
    <mergeCell ref="A35:Y36"/>
    <mergeCell ref="A1:P4"/>
    <mergeCell ref="A5:P5"/>
  </mergeCells>
  <hyperlinks>
    <hyperlink ref="P9" location="Adapazide!A1" display="Adapazide" xr:uid="{BC7B4AB6-9EE0-4FC5-80B2-65E0866979E3}"/>
    <hyperlink ref="P10" location="Lansoprofen!A1" display="Lansoprofen" xr:uid="{FA270A81-C6D1-4EAD-8167-6EEE8DD1F8A0}"/>
    <hyperlink ref="P11" location="Novastral!A1" display="Novastral" xr:uid="{D8FA81D0-D070-43D5-A6D1-3F38B9D67700}"/>
    <hyperlink ref="P12" location="Trantalol!A1" display="Trantalol" xr:uid="{8AA51351-9C6A-4821-9819-BC7B62F07878}"/>
    <hyperlink ref="P13" location="Halocadren!A1" display="Halocadren" xr:uid="{0D62BC22-DF52-410E-A1FF-3DDEC4B05158}"/>
    <hyperlink ref="P14" location="Nalopex!A1" display="Nalopex" xr:uid="{BF17245F-0C67-447A-8208-EC38C4A68C83}"/>
    <hyperlink ref="P15" location="Verarotec!A1" display="Verarotec" xr:uid="{45CA5733-C0BB-4F83-864A-23BAE6823A6C}"/>
    <hyperlink ref="P16" location="Cortimentin!A1" display="Cortimentin" xr:uid="{F95C53AA-1467-4842-9E1F-BF7364B07561}"/>
    <hyperlink ref="P17" location="Divinesin!A1" display="Divinesin" xr:uid="{0559AC37-0A25-43AE-93E8-49CA303C4178}"/>
    <hyperlink ref="P18" location="Fentaprine!A1" display="Fentaprine" xr:uid="{76DD8CB7-00AB-4D43-9BB1-C0FD76AB260A}"/>
    <hyperlink ref="P19" location="Formoprodol!A1" display="Formoprodol" xr:uid="{924E64DE-1F79-4806-AB99-6EB2367A3525}"/>
    <hyperlink ref="P20" location="Multilinum!A1" display="Multilinum" xr:uid="{DB1B4150-64DF-4A92-926C-ADBD403538D7}"/>
    <hyperlink ref="P21" location="Pentranil!A1" display="Pentranil" xr:uid="{3E171B42-B193-49D9-90D2-84FB268DC5CD}"/>
    <hyperlink ref="P22" location="Afirudin!A1" display="Afirudin" xr:uid="{1C19229F-2D29-404F-A6FD-7F6839C72938}"/>
    <hyperlink ref="P23" location="Tetapril!A1" display="Tetapril" xr:uid="{CC4A7F36-46B7-4B78-977E-5CE9F191572C}"/>
    <hyperlink ref="P24" location="Oxozone!A1" display="Oxozone" xr:uid="{9231BD98-2ED9-4769-94A0-0DF556928B90}"/>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71DE5F82-E408-4F18-B8E5-67944AC8A2E0}">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9F6D-5031-4491-B997-07B475E6CB83}">
  <dimension ref="A1:JC213"/>
  <sheetViews>
    <sheetView showGridLines="0" zoomScale="80" zoomScaleNormal="80" workbookViewId="0">
      <selection sqref="A1:P4"/>
    </sheetView>
  </sheetViews>
  <sheetFormatPr defaultColWidth="17.28515625" defaultRowHeight="15" x14ac:dyDescent="0.25"/>
  <cols>
    <col min="1" max="128" width="17.28515625" customWidth="1"/>
  </cols>
  <sheetData>
    <row r="1" spans="1:263" s="6" customFormat="1" ht="15" customHeight="1" x14ac:dyDescent="0.25">
      <c r="A1" s="51" t="s">
        <v>16</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s="5"/>
      <c r="F7"/>
      <c r="G7"/>
      <c r="H7"/>
      <c r="I7"/>
      <c r="J7"/>
      <c r="K7"/>
      <c r="L7"/>
      <c r="M7"/>
      <c r="N7"/>
      <c r="P7" s="37" t="s">
        <v>99</v>
      </c>
    </row>
    <row r="8" spans="1:263" ht="21.95" customHeight="1" x14ac:dyDescent="0.25">
      <c r="P8" s="38"/>
    </row>
    <row r="9" spans="1:263" ht="21.95" customHeight="1" x14ac:dyDescent="0.35">
      <c r="G9" t="s">
        <v>100</v>
      </c>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75</v>
      </c>
      <c r="C100" t="s">
        <v>79</v>
      </c>
    </row>
    <row r="101" spans="1:3" x14ac:dyDescent="0.25">
      <c r="A101" s="3" t="s">
        <v>30</v>
      </c>
      <c r="B101" s="4">
        <v>1151751.6200000001</v>
      </c>
      <c r="C101" s="4">
        <v>1</v>
      </c>
    </row>
    <row r="102" spans="1:3" x14ac:dyDescent="0.25">
      <c r="A102" s="3" t="s">
        <v>31</v>
      </c>
      <c r="B102" s="4">
        <v>2065703.69</v>
      </c>
      <c r="C102" s="4">
        <v>2</v>
      </c>
    </row>
    <row r="103" spans="1:3" x14ac:dyDescent="0.25">
      <c r="A103" s="3" t="s">
        <v>32</v>
      </c>
      <c r="B103" s="4">
        <v>2158636.2599999998</v>
      </c>
      <c r="C103" s="4">
        <v>4</v>
      </c>
    </row>
    <row r="104" spans="1:3" x14ac:dyDescent="0.25">
      <c r="A104" s="3" t="s">
        <v>33</v>
      </c>
      <c r="B104" s="4">
        <v>1861038.79</v>
      </c>
      <c r="C104" s="4">
        <v>2</v>
      </c>
    </row>
    <row r="105" spans="1:3" x14ac:dyDescent="0.25">
      <c r="A105" s="3" t="s">
        <v>34</v>
      </c>
      <c r="B105" s="4">
        <v>1040842.11</v>
      </c>
      <c r="C105" s="4">
        <v>2</v>
      </c>
    </row>
    <row r="106" spans="1:3" x14ac:dyDescent="0.25">
      <c r="A106" s="3" t="s">
        <v>35</v>
      </c>
      <c r="B106" s="4">
        <v>1471266.49</v>
      </c>
      <c r="C106" s="4">
        <v>2</v>
      </c>
    </row>
    <row r="107" spans="1:3" x14ac:dyDescent="0.25">
      <c r="A107" s="3" t="s">
        <v>36</v>
      </c>
      <c r="B107" s="4">
        <v>784451.51</v>
      </c>
      <c r="C107" s="4">
        <v>1</v>
      </c>
    </row>
    <row r="108" spans="1:3" x14ac:dyDescent="0.25">
      <c r="A108" s="3" t="s">
        <v>37</v>
      </c>
      <c r="B108" s="4">
        <v>1130130.58</v>
      </c>
      <c r="C108" s="4">
        <v>0</v>
      </c>
    </row>
    <row r="109" spans="1:3" x14ac:dyDescent="0.25">
      <c r="A109" s="3" t="s">
        <v>38</v>
      </c>
      <c r="B109" s="4">
        <v>1214109.1200000001</v>
      </c>
      <c r="C109" s="4">
        <v>2</v>
      </c>
    </row>
    <row r="110" spans="1:3" x14ac:dyDescent="0.25">
      <c r="A110" s="3" t="s">
        <v>39</v>
      </c>
      <c r="B110" s="4">
        <v>1124278.6599999999</v>
      </c>
      <c r="C110" s="4">
        <v>0</v>
      </c>
    </row>
    <row r="111" spans="1:3" x14ac:dyDescent="0.25">
      <c r="A111" s="3" t="s">
        <v>40</v>
      </c>
      <c r="B111" s="4">
        <v>1341566.67</v>
      </c>
      <c r="C111" s="4">
        <v>0</v>
      </c>
    </row>
    <row r="112" spans="1:3" x14ac:dyDescent="0.25">
      <c r="A112" s="3" t="s">
        <v>41</v>
      </c>
      <c r="B112" s="4">
        <v>1091142.6399999999</v>
      </c>
      <c r="C112" s="4">
        <v>0</v>
      </c>
    </row>
    <row r="113" spans="1:3" x14ac:dyDescent="0.25">
      <c r="A113" s="3" t="s">
        <v>46</v>
      </c>
      <c r="B113" s="4">
        <v>16434918.140000002</v>
      </c>
      <c r="C113" s="4">
        <v>16</v>
      </c>
    </row>
    <row r="188" spans="2:2" x14ac:dyDescent="0.25">
      <c r="B188" s="3"/>
    </row>
    <row r="198" spans="1:3" x14ac:dyDescent="0.25">
      <c r="A198" s="2" t="s">
        <v>0</v>
      </c>
      <c r="B198" s="3">
        <v>2017</v>
      </c>
    </row>
    <row r="200" spans="1:3" x14ac:dyDescent="0.25">
      <c r="A200" s="2" t="s">
        <v>45</v>
      </c>
      <c r="B200" t="s">
        <v>75</v>
      </c>
      <c r="C200" t="s">
        <v>98</v>
      </c>
    </row>
    <row r="201" spans="1:3" x14ac:dyDescent="0.25">
      <c r="A201" s="3" t="s">
        <v>30</v>
      </c>
      <c r="B201" s="4">
        <v>1151751.6200000001</v>
      </c>
      <c r="C201" s="4">
        <v>676420.16312499996</v>
      </c>
    </row>
    <row r="202" spans="1:3" x14ac:dyDescent="0.25">
      <c r="A202" s="3" t="s">
        <v>31</v>
      </c>
      <c r="B202" s="4">
        <v>2065703.69</v>
      </c>
      <c r="C202" s="4">
        <v>1144952.1275000002</v>
      </c>
    </row>
    <row r="203" spans="1:3" x14ac:dyDescent="0.25">
      <c r="A203" s="3" t="s">
        <v>32</v>
      </c>
      <c r="B203" s="4">
        <v>2158636.2599999998</v>
      </c>
      <c r="C203" s="4">
        <v>876700.08187500003</v>
      </c>
    </row>
    <row r="204" spans="1:3" x14ac:dyDescent="0.25">
      <c r="A204" s="3" t="s">
        <v>33</v>
      </c>
      <c r="B204" s="4">
        <v>1861038.79</v>
      </c>
      <c r="C204" s="4">
        <v>666940.95750000014</v>
      </c>
    </row>
    <row r="205" spans="1:3" x14ac:dyDescent="0.25">
      <c r="A205" s="3" t="s">
        <v>34</v>
      </c>
      <c r="B205" s="4">
        <v>1040842.11</v>
      </c>
      <c r="C205" s="4">
        <v>1010773.74375</v>
      </c>
    </row>
    <row r="206" spans="1:3" x14ac:dyDescent="0.25">
      <c r="A206" s="3" t="s">
        <v>35</v>
      </c>
      <c r="B206" s="4">
        <v>1471266.49</v>
      </c>
      <c r="C206" s="4">
        <v>920901.86687499995</v>
      </c>
    </row>
    <row r="207" spans="1:3" x14ac:dyDescent="0.25">
      <c r="A207" s="3" t="s">
        <v>36</v>
      </c>
      <c r="B207" s="4">
        <v>784451.51</v>
      </c>
      <c r="C207" s="4">
        <v>681152.729375</v>
      </c>
    </row>
    <row r="208" spans="1:3" x14ac:dyDescent="0.25">
      <c r="A208" s="3" t="s">
        <v>37</v>
      </c>
      <c r="B208" s="4">
        <v>1130130.58</v>
      </c>
      <c r="C208" s="4">
        <v>645257.40500000003</v>
      </c>
    </row>
    <row r="209" spans="1:3" x14ac:dyDescent="0.25">
      <c r="A209" s="3" t="s">
        <v>38</v>
      </c>
      <c r="B209" s="4">
        <v>1214109.1200000001</v>
      </c>
      <c r="C209" s="4">
        <v>718402.93187500024</v>
      </c>
    </row>
    <row r="210" spans="1:3" x14ac:dyDescent="0.25">
      <c r="A210" s="3" t="s">
        <v>39</v>
      </c>
      <c r="B210" s="4">
        <v>1124278.6599999999</v>
      </c>
      <c r="C210" s="4">
        <v>573424.07562499994</v>
      </c>
    </row>
    <row r="211" spans="1:3" x14ac:dyDescent="0.25">
      <c r="A211" s="3" t="s">
        <v>40</v>
      </c>
      <c r="B211" s="4">
        <v>1341566.67</v>
      </c>
      <c r="C211" s="4">
        <v>690425.87187500007</v>
      </c>
    </row>
    <row r="212" spans="1:3" x14ac:dyDescent="0.25">
      <c r="A212" s="3" t="s">
        <v>41</v>
      </c>
      <c r="B212" s="4">
        <v>1091142.6399999999</v>
      </c>
      <c r="C212" s="4">
        <v>666959.34062500007</v>
      </c>
    </row>
    <row r="213" spans="1:3" x14ac:dyDescent="0.25">
      <c r="A213" s="3" t="s">
        <v>46</v>
      </c>
      <c r="B213" s="4">
        <v>16434918.140000002</v>
      </c>
      <c r="C213" s="4">
        <v>9272311.2949999999</v>
      </c>
    </row>
  </sheetData>
  <mergeCells count="4">
    <mergeCell ref="A1:P4"/>
    <mergeCell ref="A5:P5"/>
    <mergeCell ref="A32:Q32"/>
    <mergeCell ref="A35:Y36"/>
  </mergeCells>
  <hyperlinks>
    <hyperlink ref="P9" location="Adapazide!A1" display="Adapazide" xr:uid="{37F92C55-13C4-4D78-A7BB-EA47C805ABFB}"/>
    <hyperlink ref="P10" location="Lansoprofen!A1" display="Lansoprofen" xr:uid="{2F0921AE-1B1A-48DE-949B-C54D17B75CCA}"/>
    <hyperlink ref="P11" location="Novastral!A1" display="Novastral" xr:uid="{7CD4ECFA-8391-45D8-8A8B-AACA55D53A62}"/>
    <hyperlink ref="P12" location="Trantalol!A1" display="Trantalol" xr:uid="{62B06CC2-01DB-4D77-93C0-24038C17EA35}"/>
    <hyperlink ref="P13" location="Halocadren!A1" display="Halocadren" xr:uid="{099F2D02-AE17-4B52-9980-1B639132615F}"/>
    <hyperlink ref="P14" location="Nalopex!A1" display="Nalopex" xr:uid="{2B3B5F67-7C30-4C99-845F-F59DCF027859}"/>
    <hyperlink ref="P15" location="Verarotec!A1" display="Verarotec" xr:uid="{CBF0B6D8-BF47-4CEA-8C5B-87B7CFE004BB}"/>
    <hyperlink ref="P16" location="Cortimentin!A1" display="Cortimentin" xr:uid="{FC14398C-18EC-498D-9C0B-A08804DF26F4}"/>
    <hyperlink ref="P17" location="Divinesin!A1" display="Divinesin" xr:uid="{DF2B6968-D737-4524-9E03-293EC4DD516E}"/>
    <hyperlink ref="P18" location="Fentaprine!A1" display="Fentaprine" xr:uid="{2ECF04F9-95A9-4D6E-8C5F-4735F8AC10D6}"/>
    <hyperlink ref="P19" location="Formoprodol!A1" display="Formoprodol" xr:uid="{28BEDDE5-90EA-4699-8E6F-ED138B1BF33D}"/>
    <hyperlink ref="P20" location="Multilinum!A1" display="Multilinum" xr:uid="{D0EDFDD6-2A1B-4469-9211-B46A3233CD7B}"/>
    <hyperlink ref="P21" location="Pentranil!A1" display="Pentranil" xr:uid="{99AFBA7F-4538-44A0-990B-4D7C7473B652}"/>
    <hyperlink ref="P22" location="Afirudin!A1" display="Afirudin" xr:uid="{8231416B-546A-4CF0-8F22-CCCFEF0B57E5}"/>
    <hyperlink ref="P23" location="Tetapril!A1" display="Tetapril" xr:uid="{790AC91C-8D55-478A-9957-D6E386C00E05}"/>
    <hyperlink ref="P24" location="Oxozone!A1" display="Oxozone" xr:uid="{A3C5DFEF-0B7C-496E-98A9-CF591DE6CDB4}"/>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BF6F7FFD-4DBF-4161-90DE-F0CA7828A4CD}">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9BA2-9FD7-46FA-93B0-044D184DF343}">
  <dimension ref="A1:JC213"/>
  <sheetViews>
    <sheetView showGridLines="0" zoomScale="80" zoomScaleNormal="80" workbookViewId="0">
      <selection sqref="A1:P4"/>
    </sheetView>
  </sheetViews>
  <sheetFormatPr defaultColWidth="17.28515625" defaultRowHeight="15" x14ac:dyDescent="0.25"/>
  <cols>
    <col min="1" max="128" width="17.28515625" customWidth="1"/>
  </cols>
  <sheetData>
    <row r="1" spans="1:263" s="6" customFormat="1" ht="15" customHeight="1" x14ac:dyDescent="0.25">
      <c r="A1" s="51" t="s">
        <v>10</v>
      </c>
      <c r="B1" s="43"/>
      <c r="C1" s="43"/>
      <c r="D1" s="43"/>
      <c r="E1" s="43"/>
      <c r="F1" s="43"/>
      <c r="G1" s="43"/>
      <c r="H1" s="43"/>
      <c r="I1" s="43"/>
      <c r="J1" s="43"/>
      <c r="K1" s="43"/>
      <c r="L1" s="43"/>
      <c r="M1" s="43"/>
      <c r="N1" s="43"/>
      <c r="O1" s="43"/>
      <c r="P1" s="43"/>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43"/>
      <c r="B2" s="43"/>
      <c r="C2" s="43"/>
      <c r="D2" s="43"/>
      <c r="E2" s="43"/>
      <c r="F2" s="43"/>
      <c r="G2" s="43"/>
      <c r="H2" s="43"/>
      <c r="I2" s="43"/>
      <c r="J2" s="43"/>
      <c r="K2" s="43"/>
      <c r="L2" s="43"/>
      <c r="M2" s="43"/>
      <c r="N2" s="43"/>
      <c r="O2" s="43"/>
      <c r="P2" s="43"/>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43"/>
      <c r="B3" s="43"/>
      <c r="C3" s="43"/>
      <c r="D3" s="43"/>
      <c r="E3" s="43"/>
      <c r="F3" s="43"/>
      <c r="G3" s="43"/>
      <c r="H3" s="43"/>
      <c r="I3" s="43"/>
      <c r="J3" s="43"/>
      <c r="K3" s="43"/>
      <c r="L3" s="43"/>
      <c r="M3" s="43"/>
      <c r="N3" s="43"/>
      <c r="O3" s="43"/>
      <c r="P3" s="43"/>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43"/>
      <c r="B4" s="43"/>
      <c r="C4" s="43"/>
      <c r="D4" s="43"/>
      <c r="E4" s="43"/>
      <c r="F4" s="43"/>
      <c r="G4" s="43"/>
      <c r="H4" s="43"/>
      <c r="I4" s="43"/>
      <c r="J4" s="43"/>
      <c r="K4" s="43"/>
      <c r="L4" s="43"/>
      <c r="M4" s="43"/>
      <c r="N4" s="43"/>
      <c r="O4" s="43"/>
      <c r="P4" s="43"/>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69</v>
      </c>
      <c r="C100" t="s">
        <v>79</v>
      </c>
    </row>
    <row r="101" spans="1:3" x14ac:dyDescent="0.25">
      <c r="A101" s="3" t="s">
        <v>30</v>
      </c>
      <c r="B101" s="4">
        <v>1248370.8</v>
      </c>
      <c r="C101" s="4">
        <v>1</v>
      </c>
    </row>
    <row r="102" spans="1:3" x14ac:dyDescent="0.25">
      <c r="A102" s="3" t="s">
        <v>31</v>
      </c>
      <c r="B102" s="4">
        <v>2489085.9900000002</v>
      </c>
      <c r="C102" s="4">
        <v>2</v>
      </c>
    </row>
    <row r="103" spans="1:3" x14ac:dyDescent="0.25">
      <c r="A103" s="3" t="s">
        <v>32</v>
      </c>
      <c r="B103" s="4">
        <v>1242631.54</v>
      </c>
      <c r="C103" s="4">
        <v>4</v>
      </c>
    </row>
    <row r="104" spans="1:3" x14ac:dyDescent="0.25">
      <c r="A104" s="3" t="s">
        <v>33</v>
      </c>
      <c r="B104" s="4">
        <v>953938.22</v>
      </c>
      <c r="C104" s="4">
        <v>2</v>
      </c>
    </row>
    <row r="105" spans="1:3" x14ac:dyDescent="0.25">
      <c r="A105" s="3" t="s">
        <v>34</v>
      </c>
      <c r="B105" s="4">
        <v>2621870.12</v>
      </c>
      <c r="C105" s="4">
        <v>2</v>
      </c>
    </row>
    <row r="106" spans="1:3" x14ac:dyDescent="0.25">
      <c r="A106" s="3" t="s">
        <v>35</v>
      </c>
      <c r="B106" s="4">
        <v>929894.14</v>
      </c>
      <c r="C106" s="4">
        <v>2</v>
      </c>
    </row>
    <row r="107" spans="1:3" x14ac:dyDescent="0.25">
      <c r="A107" s="3" t="s">
        <v>36</v>
      </c>
      <c r="B107" s="4">
        <v>1267499.23</v>
      </c>
      <c r="C107" s="4">
        <v>1</v>
      </c>
    </row>
    <row r="108" spans="1:3" x14ac:dyDescent="0.25">
      <c r="A108" s="3" t="s">
        <v>37</v>
      </c>
      <c r="B108" s="4">
        <v>1078998.01</v>
      </c>
      <c r="C108" s="4">
        <v>0</v>
      </c>
    </row>
    <row r="109" spans="1:3" x14ac:dyDescent="0.25">
      <c r="A109" s="3" t="s">
        <v>38</v>
      </c>
      <c r="B109" s="4">
        <v>935816.65</v>
      </c>
      <c r="C109" s="4">
        <v>2</v>
      </c>
    </row>
    <row r="110" spans="1:3" x14ac:dyDescent="0.25">
      <c r="A110" s="3" t="s">
        <v>39</v>
      </c>
      <c r="B110" s="4">
        <v>1051590.51</v>
      </c>
      <c r="C110" s="4">
        <v>0</v>
      </c>
    </row>
    <row r="111" spans="1:3" x14ac:dyDescent="0.25">
      <c r="A111" s="3" t="s">
        <v>40</v>
      </c>
      <c r="B111" s="4">
        <v>977423.62</v>
      </c>
      <c r="C111" s="4">
        <v>0</v>
      </c>
    </row>
    <row r="112" spans="1:3" x14ac:dyDescent="0.25">
      <c r="A112" s="3" t="s">
        <v>41</v>
      </c>
      <c r="B112" s="4">
        <v>1031511.8</v>
      </c>
      <c r="C112" s="4">
        <v>0</v>
      </c>
    </row>
    <row r="113" spans="1:3" x14ac:dyDescent="0.25">
      <c r="A113" s="3" t="s">
        <v>46</v>
      </c>
      <c r="B113" s="4">
        <v>15828630.630000001</v>
      </c>
      <c r="C113" s="4">
        <v>16</v>
      </c>
    </row>
    <row r="188" spans="2:2" x14ac:dyDescent="0.25">
      <c r="B188" s="3"/>
    </row>
    <row r="198" spans="1:3" x14ac:dyDescent="0.25">
      <c r="A198" s="2" t="s">
        <v>0</v>
      </c>
      <c r="B198" s="3">
        <v>2017</v>
      </c>
    </row>
    <row r="200" spans="1:3" x14ac:dyDescent="0.25">
      <c r="A200" s="2" t="s">
        <v>45</v>
      </c>
      <c r="B200" t="s">
        <v>69</v>
      </c>
      <c r="C200" t="s">
        <v>98</v>
      </c>
    </row>
    <row r="201" spans="1:3" x14ac:dyDescent="0.25">
      <c r="A201" s="3" t="s">
        <v>30</v>
      </c>
      <c r="B201" s="4">
        <v>1248370.8</v>
      </c>
      <c r="C201" s="4">
        <v>676420.16312499996</v>
      </c>
    </row>
    <row r="202" spans="1:3" x14ac:dyDescent="0.25">
      <c r="A202" s="3" t="s">
        <v>31</v>
      </c>
      <c r="B202" s="4">
        <v>2489085.9900000002</v>
      </c>
      <c r="C202" s="4">
        <v>1144952.1275000002</v>
      </c>
    </row>
    <row r="203" spans="1:3" x14ac:dyDescent="0.25">
      <c r="A203" s="3" t="s">
        <v>32</v>
      </c>
      <c r="B203" s="4">
        <v>1242631.54</v>
      </c>
      <c r="C203" s="4">
        <v>876700.08187500003</v>
      </c>
    </row>
    <row r="204" spans="1:3" x14ac:dyDescent="0.25">
      <c r="A204" s="3" t="s">
        <v>33</v>
      </c>
      <c r="B204" s="4">
        <v>953938.22</v>
      </c>
      <c r="C204" s="4">
        <v>666940.95750000014</v>
      </c>
    </row>
    <row r="205" spans="1:3" x14ac:dyDescent="0.25">
      <c r="A205" s="3" t="s">
        <v>34</v>
      </c>
      <c r="B205" s="4">
        <v>2621870.12</v>
      </c>
      <c r="C205" s="4">
        <v>1010773.74375</v>
      </c>
    </row>
    <row r="206" spans="1:3" x14ac:dyDescent="0.25">
      <c r="A206" s="3" t="s">
        <v>35</v>
      </c>
      <c r="B206" s="4">
        <v>929894.14</v>
      </c>
      <c r="C206" s="4">
        <v>920901.86687499995</v>
      </c>
    </row>
    <row r="207" spans="1:3" x14ac:dyDescent="0.25">
      <c r="A207" s="3" t="s">
        <v>36</v>
      </c>
      <c r="B207" s="4">
        <v>1267499.23</v>
      </c>
      <c r="C207" s="4">
        <v>681152.729375</v>
      </c>
    </row>
    <row r="208" spans="1:3" x14ac:dyDescent="0.25">
      <c r="A208" s="3" t="s">
        <v>37</v>
      </c>
      <c r="B208" s="4">
        <v>1078998.01</v>
      </c>
      <c r="C208" s="4">
        <v>645257.40500000003</v>
      </c>
    </row>
    <row r="209" spans="1:3" x14ac:dyDescent="0.25">
      <c r="A209" s="3" t="s">
        <v>38</v>
      </c>
      <c r="B209" s="4">
        <v>935816.65</v>
      </c>
      <c r="C209" s="4">
        <v>718402.93187500024</v>
      </c>
    </row>
    <row r="210" spans="1:3" x14ac:dyDescent="0.25">
      <c r="A210" s="3" t="s">
        <v>39</v>
      </c>
      <c r="B210" s="4">
        <v>1051590.51</v>
      </c>
      <c r="C210" s="4">
        <v>573424.07562499994</v>
      </c>
    </row>
    <row r="211" spans="1:3" x14ac:dyDescent="0.25">
      <c r="A211" s="3" t="s">
        <v>40</v>
      </c>
      <c r="B211" s="4">
        <v>977423.62</v>
      </c>
      <c r="C211" s="4">
        <v>690425.87187500007</v>
      </c>
    </row>
    <row r="212" spans="1:3" x14ac:dyDescent="0.25">
      <c r="A212" s="3" t="s">
        <v>41</v>
      </c>
      <c r="B212" s="4">
        <v>1031511.8</v>
      </c>
      <c r="C212" s="4">
        <v>666959.34062500007</v>
      </c>
    </row>
    <row r="213" spans="1:3" x14ac:dyDescent="0.25">
      <c r="A213" s="3" t="s">
        <v>46</v>
      </c>
      <c r="B213" s="4">
        <v>15828630.630000001</v>
      </c>
      <c r="C213" s="4">
        <v>9272311.2949999999</v>
      </c>
    </row>
  </sheetData>
  <mergeCells count="4">
    <mergeCell ref="A1:P4"/>
    <mergeCell ref="A5:P5"/>
    <mergeCell ref="A32:Q32"/>
    <mergeCell ref="A35:Y36"/>
  </mergeCells>
  <hyperlinks>
    <hyperlink ref="P9" location="Adapazide!A1" display="Adapazide" xr:uid="{D71E6B81-AA07-4DE9-AA7C-01B1C3603D11}"/>
    <hyperlink ref="P10" location="Lansoprofen!A1" display="Lansoprofen" xr:uid="{21CAFDFF-0711-4A0B-80B0-B8ECB7188A24}"/>
    <hyperlink ref="P11" location="Novastral!A1" display="Novastral" xr:uid="{E26AAD39-3BA6-4482-93A9-1A3179F0A69A}"/>
    <hyperlink ref="P12" location="Trantalol!A1" display="Trantalol" xr:uid="{2FCD8390-D77C-452A-93A2-0807100D1ACE}"/>
    <hyperlink ref="P13" location="Halocadren!A1" display="Halocadren" xr:uid="{89504214-A5C9-4386-885D-2D16A7D018AD}"/>
    <hyperlink ref="P14" location="Nalopex!A1" display="Nalopex" xr:uid="{17FEB3D9-E46E-4AB9-8AC1-1E504222E797}"/>
    <hyperlink ref="P15" location="Verarotec!A1" display="Verarotec" xr:uid="{725C3C97-549D-4A7D-B000-EA6B12206905}"/>
    <hyperlink ref="P16" location="Cortimentin!A1" display="Cortimentin" xr:uid="{D838A43A-D2DF-455A-8A5A-C0C78B690A29}"/>
    <hyperlink ref="P17" location="Divinesin!A1" display="Divinesin" xr:uid="{BE2B0112-ABAA-4A69-9026-CC5E46FF5E8A}"/>
    <hyperlink ref="P18" location="Fentaprine!A1" display="Fentaprine" xr:uid="{843AF098-9997-4685-B568-135024801E66}"/>
    <hyperlink ref="P19" location="Formoprodol!A1" display="Formoprodol" xr:uid="{982D138E-55B1-4583-89F3-31E7C8C0CAC8}"/>
    <hyperlink ref="P20" location="Multilinum!A1" display="Multilinum" xr:uid="{0FA3C2AE-CB21-4691-93B6-EC9383AAD674}"/>
    <hyperlink ref="P21" location="Pentranil!A1" display="Pentranil" xr:uid="{4266E962-3ACC-498E-950C-A5F84E0FF5B0}"/>
    <hyperlink ref="P22" location="Afirudin!A1" display="Afirudin" xr:uid="{A83D255E-D779-428E-A170-9C14F5C40FC8}"/>
    <hyperlink ref="P23" location="Tetapril!A1" display="Tetapril" xr:uid="{1F17AC34-4496-4370-9B04-36DB6BF5DCEC}"/>
    <hyperlink ref="P24" location="Oxozone!A1" display="Oxozone" xr:uid="{29685A5E-898E-4759-B619-94AAB4A3E899}"/>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2145DB6C-1CBE-4487-8DDF-2A51F46CE6BF}">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1A63-5071-4E19-9565-7E3E18183B4E}">
  <dimension ref="A1:JC213"/>
  <sheetViews>
    <sheetView showGridLines="0" zoomScale="80" zoomScaleNormal="80" workbookViewId="0">
      <selection activeCell="P13" sqref="P13"/>
    </sheetView>
  </sheetViews>
  <sheetFormatPr defaultColWidth="17.28515625" defaultRowHeight="15" x14ac:dyDescent="0.25"/>
  <cols>
    <col min="1" max="128" width="17.28515625" customWidth="1"/>
  </cols>
  <sheetData>
    <row r="1" spans="1:263" s="6" customFormat="1" ht="15" customHeight="1" x14ac:dyDescent="0.25">
      <c r="A1" s="51" t="s">
        <v>8</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67</v>
      </c>
      <c r="C100" t="s">
        <v>79</v>
      </c>
    </row>
    <row r="101" spans="1:3" x14ac:dyDescent="0.25">
      <c r="A101" s="3" t="s">
        <v>30</v>
      </c>
      <c r="B101" s="4">
        <v>1184241.21</v>
      </c>
      <c r="C101" s="4">
        <v>1</v>
      </c>
    </row>
    <row r="102" spans="1:3" x14ac:dyDescent="0.25">
      <c r="A102" s="3" t="s">
        <v>31</v>
      </c>
      <c r="B102" s="4">
        <v>1026339.68</v>
      </c>
      <c r="C102" s="4">
        <v>2</v>
      </c>
    </row>
    <row r="103" spans="1:3" x14ac:dyDescent="0.25">
      <c r="A103" s="3" t="s">
        <v>32</v>
      </c>
      <c r="B103" s="4">
        <v>870247.37</v>
      </c>
      <c r="C103" s="4">
        <v>4</v>
      </c>
    </row>
    <row r="104" spans="1:3" x14ac:dyDescent="0.25">
      <c r="A104" s="3" t="s">
        <v>33</v>
      </c>
      <c r="B104" s="4">
        <v>803070.91</v>
      </c>
      <c r="C104" s="4">
        <v>2</v>
      </c>
    </row>
    <row r="105" spans="1:3" x14ac:dyDescent="0.25">
      <c r="A105" s="3" t="s">
        <v>34</v>
      </c>
      <c r="B105" s="4">
        <v>1141585.77</v>
      </c>
      <c r="C105" s="4">
        <v>2</v>
      </c>
    </row>
    <row r="106" spans="1:3" x14ac:dyDescent="0.25">
      <c r="A106" s="3" t="s">
        <v>35</v>
      </c>
      <c r="B106" s="4">
        <v>2220239.17</v>
      </c>
      <c r="C106" s="4">
        <v>2</v>
      </c>
    </row>
    <row r="107" spans="1:3" x14ac:dyDescent="0.25">
      <c r="A107" s="3" t="s">
        <v>36</v>
      </c>
      <c r="B107" s="4">
        <v>1049495.06</v>
      </c>
      <c r="C107" s="4">
        <v>1</v>
      </c>
    </row>
    <row r="108" spans="1:3" x14ac:dyDescent="0.25">
      <c r="A108" s="3" t="s">
        <v>37</v>
      </c>
      <c r="B108" s="4">
        <v>715419.01</v>
      </c>
      <c r="C108" s="4">
        <v>0</v>
      </c>
    </row>
    <row r="109" spans="1:3" x14ac:dyDescent="0.25">
      <c r="A109" s="3" t="s">
        <v>38</v>
      </c>
      <c r="B109" s="4">
        <v>1169873.6100000001</v>
      </c>
      <c r="C109" s="4">
        <v>2</v>
      </c>
    </row>
    <row r="110" spans="1:3" x14ac:dyDescent="0.25">
      <c r="A110" s="3" t="s">
        <v>39</v>
      </c>
      <c r="B110" s="4">
        <v>799509.59</v>
      </c>
      <c r="C110" s="4">
        <v>0</v>
      </c>
    </row>
    <row r="111" spans="1:3" x14ac:dyDescent="0.25">
      <c r="A111" s="3" t="s">
        <v>40</v>
      </c>
      <c r="B111" s="4">
        <v>1030729.17</v>
      </c>
      <c r="C111" s="4">
        <v>0</v>
      </c>
    </row>
    <row r="112" spans="1:3" x14ac:dyDescent="0.25">
      <c r="A112" s="3" t="s">
        <v>41</v>
      </c>
      <c r="B112" s="4">
        <v>1039696.27</v>
      </c>
      <c r="C112" s="4">
        <v>0</v>
      </c>
    </row>
    <row r="113" spans="1:3" x14ac:dyDescent="0.25">
      <c r="A113" s="3" t="s">
        <v>46</v>
      </c>
      <c r="B113" s="4">
        <v>13050446.819999998</v>
      </c>
      <c r="C113" s="4">
        <v>16</v>
      </c>
    </row>
    <row r="188" spans="2:2" x14ac:dyDescent="0.25">
      <c r="B188" s="3"/>
    </row>
    <row r="198" spans="1:3" x14ac:dyDescent="0.25">
      <c r="A198" s="2" t="s">
        <v>0</v>
      </c>
      <c r="B198" s="3">
        <v>2017</v>
      </c>
    </row>
    <row r="200" spans="1:3" x14ac:dyDescent="0.25">
      <c r="A200" s="2" t="s">
        <v>45</v>
      </c>
      <c r="B200" t="s">
        <v>67</v>
      </c>
      <c r="C200" t="s">
        <v>98</v>
      </c>
    </row>
    <row r="201" spans="1:3" x14ac:dyDescent="0.25">
      <c r="A201" s="3" t="s">
        <v>30</v>
      </c>
      <c r="B201" s="4">
        <v>1184241.21</v>
      </c>
      <c r="C201" s="4">
        <v>676420.16312499996</v>
      </c>
    </row>
    <row r="202" spans="1:3" x14ac:dyDescent="0.25">
      <c r="A202" s="3" t="s">
        <v>31</v>
      </c>
      <c r="B202" s="4">
        <v>1026339.68</v>
      </c>
      <c r="C202" s="4">
        <v>1144952.1275000002</v>
      </c>
    </row>
    <row r="203" spans="1:3" x14ac:dyDescent="0.25">
      <c r="A203" s="3" t="s">
        <v>32</v>
      </c>
      <c r="B203" s="4">
        <v>870247.37</v>
      </c>
      <c r="C203" s="4">
        <v>876700.08187500003</v>
      </c>
    </row>
    <row r="204" spans="1:3" x14ac:dyDescent="0.25">
      <c r="A204" s="3" t="s">
        <v>33</v>
      </c>
      <c r="B204" s="4">
        <v>803070.91</v>
      </c>
      <c r="C204" s="4">
        <v>666940.95750000014</v>
      </c>
    </row>
    <row r="205" spans="1:3" x14ac:dyDescent="0.25">
      <c r="A205" s="3" t="s">
        <v>34</v>
      </c>
      <c r="B205" s="4">
        <v>1141585.77</v>
      </c>
      <c r="C205" s="4">
        <v>1010773.74375</v>
      </c>
    </row>
    <row r="206" spans="1:3" x14ac:dyDescent="0.25">
      <c r="A206" s="3" t="s">
        <v>35</v>
      </c>
      <c r="B206" s="4">
        <v>2220239.17</v>
      </c>
      <c r="C206" s="4">
        <v>920901.86687499995</v>
      </c>
    </row>
    <row r="207" spans="1:3" x14ac:dyDescent="0.25">
      <c r="A207" s="3" t="s">
        <v>36</v>
      </c>
      <c r="B207" s="4">
        <v>1049495.06</v>
      </c>
      <c r="C207" s="4">
        <v>681152.729375</v>
      </c>
    </row>
    <row r="208" spans="1:3" x14ac:dyDescent="0.25">
      <c r="A208" s="3" t="s">
        <v>37</v>
      </c>
      <c r="B208" s="4">
        <v>715419.01</v>
      </c>
      <c r="C208" s="4">
        <v>645257.40500000003</v>
      </c>
    </row>
    <row r="209" spans="1:3" x14ac:dyDescent="0.25">
      <c r="A209" s="3" t="s">
        <v>38</v>
      </c>
      <c r="B209" s="4">
        <v>1169873.6100000001</v>
      </c>
      <c r="C209" s="4">
        <v>718402.93187500024</v>
      </c>
    </row>
    <row r="210" spans="1:3" x14ac:dyDescent="0.25">
      <c r="A210" s="3" t="s">
        <v>39</v>
      </c>
      <c r="B210" s="4">
        <v>799509.59</v>
      </c>
      <c r="C210" s="4">
        <v>573424.07562499994</v>
      </c>
    </row>
    <row r="211" spans="1:3" x14ac:dyDescent="0.25">
      <c r="A211" s="3" t="s">
        <v>40</v>
      </c>
      <c r="B211" s="4">
        <v>1030729.17</v>
      </c>
      <c r="C211" s="4">
        <v>690425.87187500007</v>
      </c>
    </row>
    <row r="212" spans="1:3" x14ac:dyDescent="0.25">
      <c r="A212" s="3" t="s">
        <v>41</v>
      </c>
      <c r="B212" s="4">
        <v>1039696.27</v>
      </c>
      <c r="C212" s="4">
        <v>666959.34062500007</v>
      </c>
    </row>
    <row r="213" spans="1:3" x14ac:dyDescent="0.25">
      <c r="A213" s="3" t="s">
        <v>46</v>
      </c>
      <c r="B213" s="4">
        <v>13050446.819999998</v>
      </c>
      <c r="C213" s="4">
        <v>9272311.2949999999</v>
      </c>
    </row>
  </sheetData>
  <mergeCells count="4">
    <mergeCell ref="A1:P4"/>
    <mergeCell ref="A5:P5"/>
    <mergeCell ref="A32:Q32"/>
    <mergeCell ref="A35:Y36"/>
  </mergeCells>
  <hyperlinks>
    <hyperlink ref="P9" location="Adapazide!A1" display="Adapazide" xr:uid="{25E3BD44-9F9E-4380-97CB-A0DB029F4F5B}"/>
    <hyperlink ref="P10" location="Lansoprofen!A1" display="Lansoprofen" xr:uid="{2057A7D0-3DC3-458B-98B2-BAA4E6D8D403}"/>
    <hyperlink ref="P11" location="Novastral!A1" display="Novastral" xr:uid="{C111E948-7529-4CE0-AE45-94A17390DDE4}"/>
    <hyperlink ref="P12" location="Trantalol!A1" display="Trantalol" xr:uid="{EDB2BBC5-FAA8-4931-B86C-B76F0E8FA6FB}"/>
    <hyperlink ref="P13" location="Halocadren!A1" display="Halocadren" xr:uid="{8A0CB8B3-4C1C-4AA8-AA13-4AE2BDCAC0AA}"/>
    <hyperlink ref="P14" location="Nalopex!A1" display="Nalopex" xr:uid="{099A456E-61B4-4286-BF7E-83A2E590287F}"/>
    <hyperlink ref="P15" location="Verarotec!A1" display="Verarotec" xr:uid="{4DE455A2-BEC0-4A13-92F3-221588A2BB7F}"/>
    <hyperlink ref="P16" location="Cortimentin!A1" display="Cortimentin" xr:uid="{6AA0E254-080D-4899-8861-9B104CE1ED1A}"/>
    <hyperlink ref="P17" location="Divinesin!A1" display="Divinesin" xr:uid="{FB2742E0-958E-4190-9072-F960920C4B23}"/>
    <hyperlink ref="P18" location="Fentaprine!A1" display="Fentaprine" xr:uid="{365F5E79-698D-44B9-A37F-2C707D5ECB5E}"/>
    <hyperlink ref="P19" location="Formoprodol!A1" display="Formoprodol" xr:uid="{17EA8E7E-779D-4E03-A2BA-8E9F3E039A9D}"/>
    <hyperlink ref="P20" location="Multilinum!A1" display="Multilinum" xr:uid="{F2D4B19D-C8E9-4EB6-AB99-FBD9D27E2DA4}"/>
    <hyperlink ref="P21" location="Pentranil!A1" display="Pentranil" xr:uid="{EA3149DE-AFCE-416C-91F7-7A4FE5315B99}"/>
    <hyperlink ref="P22" location="Afirudin!A1" display="Afirudin" xr:uid="{48C93917-78AF-420D-9660-6546F66FF26A}"/>
    <hyperlink ref="P23" location="Tetapril!A1" display="Tetapril" xr:uid="{F9B2EE15-2733-4690-AB43-3E3F3BFC7C4A}"/>
    <hyperlink ref="P24" location="Oxozone!A1" display="Oxozone" xr:uid="{E951EF08-F1F6-4E52-AEC7-CDC42EF44C3F}"/>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89357587-8431-4E60-9023-402B5DED8C63}">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30BB4-9639-47E1-A805-122AE4833CD9}">
  <dimension ref="A1:JC213"/>
  <sheetViews>
    <sheetView showGridLines="0" zoomScale="80" zoomScaleNormal="80" workbookViewId="0">
      <selection sqref="A1:P4"/>
    </sheetView>
  </sheetViews>
  <sheetFormatPr defaultColWidth="17.28515625" defaultRowHeight="15" x14ac:dyDescent="0.25"/>
  <cols>
    <col min="1" max="128" width="17.28515625" customWidth="1"/>
  </cols>
  <sheetData>
    <row r="1" spans="1:263" s="6" customFormat="1" ht="15" customHeight="1" x14ac:dyDescent="0.25">
      <c r="A1" s="51" t="s">
        <v>11</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70</v>
      </c>
      <c r="C100" t="s">
        <v>79</v>
      </c>
    </row>
    <row r="101" spans="1:3" x14ac:dyDescent="0.25">
      <c r="A101" s="3" t="s">
        <v>30</v>
      </c>
      <c r="B101" s="4">
        <v>707410.09</v>
      </c>
      <c r="C101" s="4">
        <v>1</v>
      </c>
    </row>
    <row r="102" spans="1:3" x14ac:dyDescent="0.25">
      <c r="A102" s="3" t="s">
        <v>31</v>
      </c>
      <c r="B102" s="4">
        <v>1888272.14</v>
      </c>
      <c r="C102" s="4">
        <v>2</v>
      </c>
    </row>
    <row r="103" spans="1:3" x14ac:dyDescent="0.25">
      <c r="A103" s="3" t="s">
        <v>32</v>
      </c>
      <c r="B103" s="4">
        <v>828421.03</v>
      </c>
      <c r="C103" s="4">
        <v>4</v>
      </c>
    </row>
    <row r="104" spans="1:3" x14ac:dyDescent="0.25">
      <c r="A104" s="3" t="s">
        <v>33</v>
      </c>
      <c r="B104" s="4">
        <v>596211.38</v>
      </c>
      <c r="C104" s="4">
        <v>2</v>
      </c>
    </row>
    <row r="105" spans="1:3" x14ac:dyDescent="0.25">
      <c r="A105" s="3" t="s">
        <v>34</v>
      </c>
      <c r="B105" s="4">
        <v>2136338.6</v>
      </c>
      <c r="C105" s="4">
        <v>2</v>
      </c>
    </row>
    <row r="106" spans="1:3" x14ac:dyDescent="0.25">
      <c r="A106" s="3" t="s">
        <v>35</v>
      </c>
      <c r="B106" s="4">
        <v>972162.08</v>
      </c>
      <c r="C106" s="4">
        <v>2</v>
      </c>
    </row>
    <row r="107" spans="1:3" x14ac:dyDescent="0.25">
      <c r="A107" s="3" t="s">
        <v>36</v>
      </c>
      <c r="B107" s="4">
        <v>814820.95</v>
      </c>
      <c r="C107" s="4">
        <v>1</v>
      </c>
    </row>
    <row r="108" spans="1:3" x14ac:dyDescent="0.25">
      <c r="A108" s="3" t="s">
        <v>37</v>
      </c>
      <c r="B108" s="4">
        <v>944123.27</v>
      </c>
      <c r="C108" s="4">
        <v>0</v>
      </c>
    </row>
    <row r="109" spans="1:3" x14ac:dyDescent="0.25">
      <c r="A109" s="3" t="s">
        <v>38</v>
      </c>
      <c r="B109" s="4">
        <v>935816.65</v>
      </c>
      <c r="C109" s="4">
        <v>2</v>
      </c>
    </row>
    <row r="110" spans="1:3" x14ac:dyDescent="0.25">
      <c r="A110" s="3" t="s">
        <v>39</v>
      </c>
      <c r="B110" s="4">
        <v>744876.56</v>
      </c>
      <c r="C110" s="4">
        <v>0</v>
      </c>
    </row>
    <row r="111" spans="1:3" x14ac:dyDescent="0.25">
      <c r="A111" s="3" t="s">
        <v>40</v>
      </c>
      <c r="B111" s="4">
        <v>814519.69</v>
      </c>
      <c r="C111" s="4">
        <v>0</v>
      </c>
    </row>
    <row r="112" spans="1:3" x14ac:dyDescent="0.25">
      <c r="A112" s="3" t="s">
        <v>41</v>
      </c>
      <c r="B112" s="4">
        <v>979936.22</v>
      </c>
      <c r="C112" s="4">
        <v>0</v>
      </c>
    </row>
    <row r="113" spans="1:3" x14ac:dyDescent="0.25">
      <c r="A113" s="3" t="s">
        <v>46</v>
      </c>
      <c r="B113" s="4">
        <v>12362908.660000002</v>
      </c>
      <c r="C113" s="4">
        <v>16</v>
      </c>
    </row>
    <row r="188" spans="2:2" x14ac:dyDescent="0.25">
      <c r="B188" s="3"/>
    </row>
    <row r="198" spans="1:3" x14ac:dyDescent="0.25">
      <c r="A198" s="2" t="s">
        <v>0</v>
      </c>
      <c r="B198" s="3">
        <v>2017</v>
      </c>
    </row>
    <row r="200" spans="1:3" x14ac:dyDescent="0.25">
      <c r="A200" s="2" t="s">
        <v>45</v>
      </c>
      <c r="B200" t="s">
        <v>70</v>
      </c>
      <c r="C200" t="s">
        <v>98</v>
      </c>
    </row>
    <row r="201" spans="1:3" x14ac:dyDescent="0.25">
      <c r="A201" s="3" t="s">
        <v>30</v>
      </c>
      <c r="B201" s="4">
        <v>707410.09</v>
      </c>
      <c r="C201" s="4">
        <v>676420.16312499996</v>
      </c>
    </row>
    <row r="202" spans="1:3" x14ac:dyDescent="0.25">
      <c r="A202" s="3" t="s">
        <v>31</v>
      </c>
      <c r="B202" s="4">
        <v>1888272.14</v>
      </c>
      <c r="C202" s="4">
        <v>1144952.1275000002</v>
      </c>
    </row>
    <row r="203" spans="1:3" x14ac:dyDescent="0.25">
      <c r="A203" s="3" t="s">
        <v>32</v>
      </c>
      <c r="B203" s="4">
        <v>828421.03</v>
      </c>
      <c r="C203" s="4">
        <v>876700.08187500003</v>
      </c>
    </row>
    <row r="204" spans="1:3" x14ac:dyDescent="0.25">
      <c r="A204" s="3" t="s">
        <v>33</v>
      </c>
      <c r="B204" s="4">
        <v>596211.38</v>
      </c>
      <c r="C204" s="4">
        <v>666940.95750000014</v>
      </c>
    </row>
    <row r="205" spans="1:3" x14ac:dyDescent="0.25">
      <c r="A205" s="3" t="s">
        <v>34</v>
      </c>
      <c r="B205" s="4">
        <v>2136338.6</v>
      </c>
      <c r="C205" s="4">
        <v>1010773.74375</v>
      </c>
    </row>
    <row r="206" spans="1:3" x14ac:dyDescent="0.25">
      <c r="A206" s="3" t="s">
        <v>35</v>
      </c>
      <c r="B206" s="4">
        <v>972162.08</v>
      </c>
      <c r="C206" s="4">
        <v>920901.86687499995</v>
      </c>
    </row>
    <row r="207" spans="1:3" x14ac:dyDescent="0.25">
      <c r="A207" s="3" t="s">
        <v>36</v>
      </c>
      <c r="B207" s="4">
        <v>814820.95</v>
      </c>
      <c r="C207" s="4">
        <v>681152.729375</v>
      </c>
    </row>
    <row r="208" spans="1:3" x14ac:dyDescent="0.25">
      <c r="A208" s="3" t="s">
        <v>37</v>
      </c>
      <c r="B208" s="4">
        <v>944123.27</v>
      </c>
      <c r="C208" s="4">
        <v>645257.40500000003</v>
      </c>
    </row>
    <row r="209" spans="1:3" x14ac:dyDescent="0.25">
      <c r="A209" s="3" t="s">
        <v>38</v>
      </c>
      <c r="B209" s="4">
        <v>935816.65</v>
      </c>
      <c r="C209" s="4">
        <v>718402.93187500024</v>
      </c>
    </row>
    <row r="210" spans="1:3" x14ac:dyDescent="0.25">
      <c r="A210" s="3" t="s">
        <v>39</v>
      </c>
      <c r="B210" s="4">
        <v>744876.56</v>
      </c>
      <c r="C210" s="4">
        <v>573424.07562499994</v>
      </c>
    </row>
    <row r="211" spans="1:3" x14ac:dyDescent="0.25">
      <c r="A211" s="3" t="s">
        <v>40</v>
      </c>
      <c r="B211" s="4">
        <v>814519.69</v>
      </c>
      <c r="C211" s="4">
        <v>690425.87187500007</v>
      </c>
    </row>
    <row r="212" spans="1:3" x14ac:dyDescent="0.25">
      <c r="A212" s="3" t="s">
        <v>41</v>
      </c>
      <c r="B212" s="4">
        <v>979936.22</v>
      </c>
      <c r="C212" s="4">
        <v>666959.34062500007</v>
      </c>
    </row>
    <row r="213" spans="1:3" x14ac:dyDescent="0.25">
      <c r="A213" s="3" t="s">
        <v>46</v>
      </c>
      <c r="B213" s="4">
        <v>12362908.660000002</v>
      </c>
      <c r="C213" s="4">
        <v>9272311.2949999999</v>
      </c>
    </row>
  </sheetData>
  <mergeCells count="4">
    <mergeCell ref="A1:P4"/>
    <mergeCell ref="A5:P5"/>
    <mergeCell ref="A32:Q32"/>
    <mergeCell ref="A35:Y36"/>
  </mergeCells>
  <hyperlinks>
    <hyperlink ref="P9" location="Adapazide!A1" display="Adapazide" xr:uid="{1AB37587-CEF7-4BE7-838F-0A38212C14A1}"/>
    <hyperlink ref="P10" location="Lansoprofen!A1" display="Lansoprofen" xr:uid="{18CC7CA7-EDBC-4E72-980D-842A6E2E2F21}"/>
    <hyperlink ref="P11" location="Novastral!A1" display="Novastral" xr:uid="{38F65BC1-716B-482B-A510-6229F01104DE}"/>
    <hyperlink ref="P12" location="Trantalol!A1" display="Trantalol" xr:uid="{40622491-7213-4178-B9E5-4F6C9F972ADD}"/>
    <hyperlink ref="P13" location="Halocadren!A1" display="Halocadren" xr:uid="{25ED6ED4-5338-45A8-8DE8-B8B1E4B45429}"/>
    <hyperlink ref="P14" location="Nalopex!A1" display="Nalopex" xr:uid="{066BA87C-A827-400B-A8D7-F07250A7660A}"/>
    <hyperlink ref="P15" location="Verarotec!A1" display="Verarotec" xr:uid="{24EFA13B-9AD4-4B4D-B20D-E3C0FF423F4E}"/>
    <hyperlink ref="P16" location="Cortimentin!A1" display="Cortimentin" xr:uid="{D0722EBD-CC59-4B39-B554-0DFC4507F64E}"/>
    <hyperlink ref="P17" location="Divinesin!A1" display="Divinesin" xr:uid="{308976C0-97BD-4CFE-BB97-C454FD09120F}"/>
    <hyperlink ref="P18" location="Fentaprine!A1" display="Fentaprine" xr:uid="{01194AEC-586F-4D63-80B5-6C5DD50B65DD}"/>
    <hyperlink ref="P19" location="Formoprodol!A1" display="Formoprodol" xr:uid="{C19EE6FC-BC61-491E-85B1-98767C90A741}"/>
    <hyperlink ref="P20" location="Multilinum!A1" display="Multilinum" xr:uid="{1357C7C8-0358-4E78-A451-FCCBA56FA444}"/>
    <hyperlink ref="P21" location="Pentranil!A1" display="Pentranil" xr:uid="{49405B7B-FD95-4678-99B6-9128FB69218D}"/>
    <hyperlink ref="P22" location="Afirudin!A1" display="Afirudin" xr:uid="{7647AB0F-42F8-4A18-A264-78D4BB8AFA8B}"/>
    <hyperlink ref="P23" location="Tetapril!A1" display="Tetapril" xr:uid="{48D420E3-A50E-4FFC-8465-92923D26400A}"/>
    <hyperlink ref="P24" location="Oxozone!A1" display="Oxozone" xr:uid="{4C26777A-7DD0-4350-A09D-177AF56544DF}"/>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F7E07D71-3C8A-4B49-830A-28ADDC041776}">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656D-4422-4493-9B9B-8C0DA29D3DAD}">
  <dimension ref="A1:JC213"/>
  <sheetViews>
    <sheetView showGridLines="0" zoomScale="80" zoomScaleNormal="80" workbookViewId="0">
      <selection activeCell="H9" sqref="H9"/>
    </sheetView>
  </sheetViews>
  <sheetFormatPr defaultColWidth="17.28515625" defaultRowHeight="15" x14ac:dyDescent="0.25"/>
  <cols>
    <col min="1" max="128" width="17.28515625" customWidth="1"/>
  </cols>
  <sheetData>
    <row r="1" spans="1:263" s="6" customFormat="1" ht="15" customHeight="1" x14ac:dyDescent="0.25">
      <c r="A1" s="51" t="s">
        <v>13</v>
      </c>
      <c r="B1" s="51"/>
      <c r="C1" s="51"/>
      <c r="D1" s="51"/>
      <c r="E1" s="51"/>
      <c r="F1" s="51"/>
      <c r="G1" s="51"/>
      <c r="H1" s="51"/>
      <c r="I1" s="51"/>
      <c r="J1" s="51"/>
      <c r="K1" s="51"/>
      <c r="L1" s="51"/>
      <c r="M1" s="51"/>
      <c r="N1" s="51"/>
      <c r="O1" s="51"/>
      <c r="P1" s="51"/>
      <c r="Q1" s="9"/>
      <c r="R1" s="10"/>
      <c r="S1" s="10"/>
      <c r="T1" s="10"/>
      <c r="U1" s="10"/>
      <c r="V1" s="10"/>
      <c r="W1" s="10"/>
      <c r="X1" s="11"/>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row>
    <row r="2" spans="1:263" s="6" customFormat="1" ht="15" customHeight="1" x14ac:dyDescent="0.25">
      <c r="A2" s="51"/>
      <c r="B2" s="51"/>
      <c r="C2" s="51"/>
      <c r="D2" s="51"/>
      <c r="E2" s="51"/>
      <c r="F2" s="51"/>
      <c r="G2" s="51"/>
      <c r="H2" s="51"/>
      <c r="I2" s="51"/>
      <c r="J2" s="51"/>
      <c r="K2" s="51"/>
      <c r="L2" s="51"/>
      <c r="M2" s="51"/>
      <c r="N2" s="51"/>
      <c r="O2" s="51"/>
      <c r="P2" s="51"/>
      <c r="Q2" s="9"/>
      <c r="R2" s="10"/>
      <c r="S2" s="10"/>
      <c r="T2" s="10"/>
      <c r="U2" s="10"/>
      <c r="V2" s="10"/>
      <c r="W2" s="10"/>
      <c r="X2" s="11"/>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row>
    <row r="3" spans="1:263" s="6" customFormat="1" ht="15" customHeight="1" x14ac:dyDescent="0.25">
      <c r="A3" s="51"/>
      <c r="B3" s="51"/>
      <c r="C3" s="51"/>
      <c r="D3" s="51"/>
      <c r="E3" s="51"/>
      <c r="F3" s="51"/>
      <c r="G3" s="51"/>
      <c r="H3" s="51"/>
      <c r="I3" s="51"/>
      <c r="J3" s="51"/>
      <c r="K3" s="51"/>
      <c r="L3" s="51"/>
      <c r="M3" s="51"/>
      <c r="N3" s="51"/>
      <c r="O3" s="51"/>
      <c r="P3" s="51"/>
      <c r="Q3" s="9"/>
      <c r="R3" s="10"/>
      <c r="S3" s="10"/>
      <c r="T3" s="10"/>
      <c r="U3" s="10"/>
      <c r="V3" s="10"/>
      <c r="W3" s="10"/>
      <c r="X3" s="11"/>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row>
    <row r="4" spans="1:263" ht="15" customHeight="1" x14ac:dyDescent="0.25">
      <c r="A4" s="51"/>
      <c r="B4" s="51"/>
      <c r="C4" s="51"/>
      <c r="D4" s="51"/>
      <c r="E4" s="51"/>
      <c r="F4" s="51"/>
      <c r="G4" s="51"/>
      <c r="H4" s="51"/>
      <c r="I4" s="51"/>
      <c r="J4" s="51"/>
      <c r="K4" s="51"/>
      <c r="L4" s="51"/>
      <c r="M4" s="51"/>
      <c r="N4" s="51"/>
      <c r="O4" s="51"/>
      <c r="P4" s="51"/>
      <c r="Q4" s="9"/>
      <c r="R4" s="10"/>
      <c r="S4" s="10"/>
      <c r="T4" s="10"/>
      <c r="U4" s="10"/>
      <c r="V4" s="10"/>
      <c r="W4" s="10"/>
      <c r="X4" s="5"/>
    </row>
    <row r="5" spans="1:263" s="7" customFormat="1" ht="27" customHeight="1" x14ac:dyDescent="0.25">
      <c r="A5" s="52"/>
      <c r="B5" s="52"/>
      <c r="C5" s="52"/>
      <c r="D5" s="52"/>
      <c r="E5" s="52"/>
      <c r="F5" s="52"/>
      <c r="G5" s="52"/>
      <c r="H5" s="52"/>
      <c r="I5" s="52"/>
      <c r="J5" s="52"/>
      <c r="K5" s="52"/>
      <c r="L5" s="52"/>
      <c r="M5" s="52"/>
      <c r="N5" s="52"/>
      <c r="O5" s="52"/>
      <c r="P5" s="52"/>
      <c r="Q5" s="12"/>
      <c r="R5" s="12"/>
      <c r="S5" s="12"/>
      <c r="T5" s="12"/>
      <c r="U5" s="12"/>
      <c r="V5" s="12"/>
      <c r="W5" s="12"/>
      <c r="X5" s="12"/>
      <c r="Y5" s="1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row>
    <row r="6" spans="1:263" s="16" customFormat="1" ht="21.95" customHeight="1" x14ac:dyDescent="0.25">
      <c r="A6"/>
      <c r="B6"/>
      <c r="C6"/>
      <c r="D6"/>
      <c r="E6"/>
      <c r="F6"/>
      <c r="G6"/>
      <c r="H6"/>
      <c r="I6"/>
      <c r="J6"/>
      <c r="K6"/>
      <c r="L6"/>
      <c r="M6"/>
      <c r="N6"/>
      <c r="O6"/>
    </row>
    <row r="7" spans="1:263" s="16" customFormat="1" ht="21.95" customHeight="1" x14ac:dyDescent="0.25">
      <c r="A7"/>
      <c r="B7"/>
      <c r="C7"/>
      <c r="D7"/>
      <c r="E7"/>
      <c r="F7"/>
      <c r="G7"/>
      <c r="H7"/>
      <c r="I7"/>
      <c r="J7"/>
      <c r="K7"/>
      <c r="L7"/>
      <c r="M7"/>
      <c r="N7"/>
      <c r="P7" s="37" t="s">
        <v>99</v>
      </c>
    </row>
    <row r="8" spans="1:263" ht="21.95" customHeight="1" x14ac:dyDescent="0.25">
      <c r="P8" s="38"/>
    </row>
    <row r="9" spans="1:263" ht="21.95" customHeight="1" x14ac:dyDescent="0.35">
      <c r="P9" s="39" t="s">
        <v>12</v>
      </c>
    </row>
    <row r="10" spans="1:263" ht="21.95" customHeight="1" x14ac:dyDescent="0.4">
      <c r="P10" s="39" t="s">
        <v>16</v>
      </c>
      <c r="Q10" s="8"/>
    </row>
    <row r="11" spans="1:263" ht="21.95" customHeight="1" x14ac:dyDescent="0.35">
      <c r="P11" s="39" t="s">
        <v>10</v>
      </c>
    </row>
    <row r="12" spans="1:263" ht="21.95" customHeight="1" x14ac:dyDescent="0.35">
      <c r="P12" s="39" t="s">
        <v>8</v>
      </c>
    </row>
    <row r="13" spans="1:263" ht="21.95" customHeight="1" x14ac:dyDescent="0.35">
      <c r="P13" s="39" t="s">
        <v>11</v>
      </c>
    </row>
    <row r="14" spans="1:263" ht="21.95" customHeight="1" x14ac:dyDescent="0.35">
      <c r="P14" s="39" t="s">
        <v>13</v>
      </c>
    </row>
    <row r="15" spans="1:263" ht="21.95" customHeight="1" x14ac:dyDescent="0.35">
      <c r="P15" s="39" t="s">
        <v>14</v>
      </c>
    </row>
    <row r="16" spans="1:263" ht="21.95" customHeight="1" x14ac:dyDescent="0.35">
      <c r="P16" s="39" t="s">
        <v>6</v>
      </c>
    </row>
    <row r="17" spans="1:19" ht="21.95" customHeight="1" x14ac:dyDescent="0.35">
      <c r="P17" s="39" t="s">
        <v>15</v>
      </c>
    </row>
    <row r="18" spans="1:19" ht="21.95" customHeight="1" x14ac:dyDescent="0.35">
      <c r="P18" s="39" t="s">
        <v>17</v>
      </c>
    </row>
    <row r="19" spans="1:19" ht="21.95" customHeight="1" x14ac:dyDescent="0.35">
      <c r="M19" s="5"/>
      <c r="N19" s="5"/>
      <c r="P19" s="39" t="s">
        <v>7</v>
      </c>
    </row>
    <row r="20" spans="1:19" ht="21.95" customHeight="1" x14ac:dyDescent="0.4">
      <c r="M20" s="5"/>
      <c r="N20" s="5"/>
      <c r="P20" s="39" t="s">
        <v>9</v>
      </c>
      <c r="Q20" s="13"/>
      <c r="R20" s="13"/>
      <c r="S20" s="5"/>
    </row>
    <row r="21" spans="1:19" ht="21.95" customHeight="1" x14ac:dyDescent="0.35">
      <c r="P21" s="39" t="s">
        <v>4</v>
      </c>
      <c r="Q21" s="5"/>
      <c r="R21" s="5"/>
      <c r="S21" s="5"/>
    </row>
    <row r="22" spans="1:19" ht="21.95" customHeight="1" x14ac:dyDescent="0.35">
      <c r="P22" s="39" t="s">
        <v>2</v>
      </c>
      <c r="Q22" s="14"/>
      <c r="R22" s="5"/>
      <c r="S22" s="5"/>
    </row>
    <row r="23" spans="1:19" ht="21.95" customHeight="1" x14ac:dyDescent="0.35">
      <c r="P23" s="39" t="s">
        <v>3</v>
      </c>
      <c r="Q23" s="5"/>
      <c r="R23" s="5"/>
      <c r="S23" s="5"/>
    </row>
    <row r="24" spans="1:19" ht="21.95" customHeight="1" x14ac:dyDescent="0.35">
      <c r="P24" s="39" t="s">
        <v>5</v>
      </c>
      <c r="Q24" s="15"/>
      <c r="R24" s="15"/>
      <c r="S24" s="5"/>
    </row>
    <row r="25" spans="1:19" ht="21.95" customHeight="1" x14ac:dyDescent="0.25">
      <c r="P25" s="40"/>
      <c r="Q25" s="5"/>
      <c r="R25" s="5"/>
      <c r="S25" s="5"/>
    </row>
    <row r="26" spans="1:19" ht="21.95" customHeight="1" x14ac:dyDescent="0.35">
      <c r="P26" s="15"/>
      <c r="Q26" s="15"/>
      <c r="R26" s="15"/>
      <c r="S26" s="5"/>
    </row>
    <row r="27" spans="1:19" ht="21.95" customHeight="1" x14ac:dyDescent="0.25">
      <c r="P27" s="5"/>
      <c r="Q27" s="5"/>
      <c r="R27" s="5"/>
      <c r="S27" s="5"/>
    </row>
    <row r="28" spans="1:19" ht="21.95" customHeight="1" x14ac:dyDescent="0.35">
      <c r="O28" s="36"/>
      <c r="P28" s="15"/>
      <c r="Q28" s="15"/>
      <c r="R28" s="15"/>
      <c r="S28" s="5"/>
    </row>
    <row r="29" spans="1:19" ht="21.95" customHeight="1" x14ac:dyDescent="0.25">
      <c r="O29" s="5"/>
      <c r="P29" s="5"/>
      <c r="Q29" s="5"/>
      <c r="R29" s="5"/>
      <c r="S29" s="5"/>
    </row>
    <row r="30" spans="1:19" ht="21.95" customHeight="1" x14ac:dyDescent="0.25">
      <c r="O30" s="5"/>
      <c r="P30" s="5"/>
      <c r="Q30" s="5"/>
      <c r="R30" s="5"/>
      <c r="S30" s="5"/>
    </row>
    <row r="31" spans="1:19" ht="24" customHeight="1" x14ac:dyDescent="0.25">
      <c r="O31" s="5"/>
      <c r="P31" s="5"/>
      <c r="Q31" s="5"/>
      <c r="R31" s="5"/>
      <c r="S31" s="5"/>
    </row>
    <row r="32" spans="1:19" ht="24" customHeight="1" x14ac:dyDescent="0.25">
      <c r="A32" s="41"/>
      <c r="B32" s="41"/>
      <c r="C32" s="41"/>
      <c r="D32" s="41"/>
      <c r="E32" s="41"/>
      <c r="F32" s="41"/>
      <c r="G32" s="41"/>
      <c r="H32" s="41"/>
      <c r="I32" s="41"/>
      <c r="J32" s="41"/>
      <c r="K32" s="41"/>
      <c r="L32" s="41"/>
      <c r="M32" s="41"/>
      <c r="N32" s="41"/>
      <c r="O32" s="41"/>
      <c r="P32" s="41"/>
      <c r="Q32" s="41"/>
    </row>
    <row r="33" spans="1:25" ht="24" customHeight="1" x14ac:dyDescent="0.25"/>
    <row r="34" spans="1:25" ht="24" customHeight="1" x14ac:dyDescent="0.25"/>
    <row r="35" spans="1:25" ht="24"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row>
    <row r="36" spans="1:25" ht="24"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row>
    <row r="37" spans="1:25" ht="24" customHeight="1" x14ac:dyDescent="0.25"/>
    <row r="38" spans="1:25" ht="24" customHeight="1" x14ac:dyDescent="0.25"/>
    <row r="39" spans="1:25" ht="24" customHeight="1" x14ac:dyDescent="0.25"/>
    <row r="40" spans="1:25" ht="24" customHeight="1" x14ac:dyDescent="0.25"/>
    <row r="41" spans="1:25" ht="24" customHeight="1" x14ac:dyDescent="0.4">
      <c r="N41" s="13"/>
      <c r="O41" s="13"/>
    </row>
    <row r="42" spans="1:25" ht="24" customHeight="1" x14ac:dyDescent="0.25">
      <c r="N42" s="5"/>
      <c r="O42" s="5"/>
    </row>
    <row r="43" spans="1:25" ht="24" customHeight="1" x14ac:dyDescent="0.25">
      <c r="N43" s="14"/>
      <c r="O43" s="5"/>
    </row>
    <row r="44" spans="1:25" x14ac:dyDescent="0.25">
      <c r="N44" s="5"/>
      <c r="O44" s="5"/>
    </row>
    <row r="45" spans="1:25" ht="21" x14ac:dyDescent="0.35">
      <c r="N45" s="15"/>
      <c r="O45" s="15"/>
    </row>
    <row r="46" spans="1:25" x14ac:dyDescent="0.25">
      <c r="N46" s="5"/>
      <c r="O46" s="5"/>
    </row>
    <row r="47" spans="1:25" ht="21" x14ac:dyDescent="0.35">
      <c r="N47" s="15"/>
      <c r="O47" s="15"/>
    </row>
    <row r="48" spans="1:25" x14ac:dyDescent="0.25">
      <c r="N48" s="5"/>
      <c r="O48" s="5"/>
    </row>
    <row r="49" spans="14:15" ht="21" x14ac:dyDescent="0.35">
      <c r="N49" s="15"/>
      <c r="O49" s="15"/>
    </row>
    <row r="50" spans="14:15" x14ac:dyDescent="0.25">
      <c r="N50" s="5"/>
      <c r="O50" s="5"/>
    </row>
    <row r="98" spans="1:3" x14ac:dyDescent="0.25">
      <c r="A98" s="2" t="s">
        <v>0</v>
      </c>
      <c r="B98" s="3">
        <v>2017</v>
      </c>
    </row>
    <row r="100" spans="1:3" x14ac:dyDescent="0.25">
      <c r="A100" s="2" t="s">
        <v>45</v>
      </c>
      <c r="B100" t="s">
        <v>72</v>
      </c>
      <c r="C100" t="s">
        <v>79</v>
      </c>
    </row>
    <row r="101" spans="1:3" x14ac:dyDescent="0.25">
      <c r="A101" s="3" t="s">
        <v>30</v>
      </c>
      <c r="B101" s="4">
        <v>665797.76</v>
      </c>
      <c r="C101" s="4">
        <v>1</v>
      </c>
    </row>
    <row r="102" spans="1:3" x14ac:dyDescent="0.25">
      <c r="A102" s="3" t="s">
        <v>31</v>
      </c>
      <c r="B102" s="4">
        <v>1630780.5</v>
      </c>
      <c r="C102" s="4">
        <v>2</v>
      </c>
    </row>
    <row r="103" spans="1:3" x14ac:dyDescent="0.25">
      <c r="A103" s="3" t="s">
        <v>32</v>
      </c>
      <c r="B103" s="4">
        <v>966491.2</v>
      </c>
      <c r="C103" s="4">
        <v>4</v>
      </c>
    </row>
    <row r="104" spans="1:3" x14ac:dyDescent="0.25">
      <c r="A104" s="3" t="s">
        <v>33</v>
      </c>
      <c r="B104" s="4">
        <v>596211.38</v>
      </c>
      <c r="C104" s="4">
        <v>2</v>
      </c>
    </row>
    <row r="105" spans="1:3" x14ac:dyDescent="0.25">
      <c r="A105" s="3" t="s">
        <v>34</v>
      </c>
      <c r="B105" s="4">
        <v>1456594.48</v>
      </c>
      <c r="C105" s="4">
        <v>2</v>
      </c>
    </row>
    <row r="106" spans="1:3" x14ac:dyDescent="0.25">
      <c r="A106" s="3" t="s">
        <v>35</v>
      </c>
      <c r="B106" s="4">
        <v>1014429.98</v>
      </c>
      <c r="C106" s="4">
        <v>2</v>
      </c>
    </row>
    <row r="107" spans="1:3" x14ac:dyDescent="0.25">
      <c r="A107" s="3" t="s">
        <v>36</v>
      </c>
      <c r="B107" s="4">
        <v>1041160.09</v>
      </c>
      <c r="C107" s="4">
        <v>1</v>
      </c>
    </row>
    <row r="108" spans="1:3" x14ac:dyDescent="0.25">
      <c r="A108" s="3" t="s">
        <v>37</v>
      </c>
      <c r="B108" s="4">
        <v>764290.25</v>
      </c>
      <c r="C108" s="4">
        <v>0</v>
      </c>
    </row>
    <row r="109" spans="1:3" x14ac:dyDescent="0.25">
      <c r="A109" s="3" t="s">
        <v>38</v>
      </c>
      <c r="B109" s="4">
        <v>980379.31</v>
      </c>
      <c r="C109" s="4">
        <v>2</v>
      </c>
    </row>
    <row r="110" spans="1:3" x14ac:dyDescent="0.25">
      <c r="A110" s="3" t="s">
        <v>39</v>
      </c>
      <c r="B110" s="4">
        <v>701060.3</v>
      </c>
      <c r="C110" s="4">
        <v>0</v>
      </c>
    </row>
    <row r="111" spans="1:3" x14ac:dyDescent="0.25">
      <c r="A111" s="3" t="s">
        <v>40</v>
      </c>
      <c r="B111" s="4">
        <v>855245.67</v>
      </c>
      <c r="C111" s="4">
        <v>0</v>
      </c>
    </row>
    <row r="112" spans="1:3" x14ac:dyDescent="0.25">
      <c r="A112" s="3" t="s">
        <v>41</v>
      </c>
      <c r="B112" s="4">
        <v>825209.46</v>
      </c>
      <c r="C112" s="4">
        <v>0</v>
      </c>
    </row>
    <row r="113" spans="1:3" x14ac:dyDescent="0.25">
      <c r="A113" s="3" t="s">
        <v>46</v>
      </c>
      <c r="B113" s="4">
        <v>11497650.380000003</v>
      </c>
      <c r="C113" s="4">
        <v>16</v>
      </c>
    </row>
    <row r="188" spans="2:2" x14ac:dyDescent="0.25">
      <c r="B188" s="3"/>
    </row>
    <row r="198" spans="1:3" x14ac:dyDescent="0.25">
      <c r="A198" s="2" t="s">
        <v>0</v>
      </c>
      <c r="B198" s="3">
        <v>2017</v>
      </c>
    </row>
    <row r="200" spans="1:3" x14ac:dyDescent="0.25">
      <c r="A200" s="2" t="s">
        <v>45</v>
      </c>
      <c r="B200" t="s">
        <v>72</v>
      </c>
      <c r="C200" t="s">
        <v>98</v>
      </c>
    </row>
    <row r="201" spans="1:3" x14ac:dyDescent="0.25">
      <c r="A201" s="3" t="s">
        <v>30</v>
      </c>
      <c r="B201" s="4">
        <v>665797.76</v>
      </c>
      <c r="C201" s="4">
        <v>676420.16312499996</v>
      </c>
    </row>
    <row r="202" spans="1:3" x14ac:dyDescent="0.25">
      <c r="A202" s="3" t="s">
        <v>31</v>
      </c>
      <c r="B202" s="4">
        <v>1630780.5</v>
      </c>
      <c r="C202" s="4">
        <v>1144952.1275000002</v>
      </c>
    </row>
    <row r="203" spans="1:3" x14ac:dyDescent="0.25">
      <c r="A203" s="3" t="s">
        <v>32</v>
      </c>
      <c r="B203" s="4">
        <v>966491.2</v>
      </c>
      <c r="C203" s="4">
        <v>876700.08187500003</v>
      </c>
    </row>
    <row r="204" spans="1:3" x14ac:dyDescent="0.25">
      <c r="A204" s="3" t="s">
        <v>33</v>
      </c>
      <c r="B204" s="4">
        <v>596211.38</v>
      </c>
      <c r="C204" s="4">
        <v>666940.95750000014</v>
      </c>
    </row>
    <row r="205" spans="1:3" x14ac:dyDescent="0.25">
      <c r="A205" s="3" t="s">
        <v>34</v>
      </c>
      <c r="B205" s="4">
        <v>1456594.48</v>
      </c>
      <c r="C205" s="4">
        <v>1010773.74375</v>
      </c>
    </row>
    <row r="206" spans="1:3" x14ac:dyDescent="0.25">
      <c r="A206" s="3" t="s">
        <v>35</v>
      </c>
      <c r="B206" s="4">
        <v>1014429.98</v>
      </c>
      <c r="C206" s="4">
        <v>920901.86687499995</v>
      </c>
    </row>
    <row r="207" spans="1:3" x14ac:dyDescent="0.25">
      <c r="A207" s="3" t="s">
        <v>36</v>
      </c>
      <c r="B207" s="4">
        <v>1041160.09</v>
      </c>
      <c r="C207" s="4">
        <v>681152.729375</v>
      </c>
    </row>
    <row r="208" spans="1:3" x14ac:dyDescent="0.25">
      <c r="A208" s="3" t="s">
        <v>37</v>
      </c>
      <c r="B208" s="4">
        <v>764290.25</v>
      </c>
      <c r="C208" s="4">
        <v>645257.40500000003</v>
      </c>
    </row>
    <row r="209" spans="1:3" x14ac:dyDescent="0.25">
      <c r="A209" s="3" t="s">
        <v>38</v>
      </c>
      <c r="B209" s="4">
        <v>980379.31</v>
      </c>
      <c r="C209" s="4">
        <v>718402.93187500024</v>
      </c>
    </row>
    <row r="210" spans="1:3" x14ac:dyDescent="0.25">
      <c r="A210" s="3" t="s">
        <v>39</v>
      </c>
      <c r="B210" s="4">
        <v>701060.3</v>
      </c>
      <c r="C210" s="4">
        <v>573424.07562499994</v>
      </c>
    </row>
    <row r="211" spans="1:3" x14ac:dyDescent="0.25">
      <c r="A211" s="3" t="s">
        <v>40</v>
      </c>
      <c r="B211" s="4">
        <v>855245.67</v>
      </c>
      <c r="C211" s="4">
        <v>690425.87187500007</v>
      </c>
    </row>
    <row r="212" spans="1:3" x14ac:dyDescent="0.25">
      <c r="A212" s="3" t="s">
        <v>41</v>
      </c>
      <c r="B212" s="4">
        <v>825209.46</v>
      </c>
      <c r="C212" s="4">
        <v>666959.34062500007</v>
      </c>
    </row>
    <row r="213" spans="1:3" x14ac:dyDescent="0.25">
      <c r="A213" s="3" t="s">
        <v>46</v>
      </c>
      <c r="B213" s="4">
        <v>11497650.380000003</v>
      </c>
      <c r="C213" s="4">
        <v>9272311.2949999999</v>
      </c>
    </row>
  </sheetData>
  <mergeCells count="4">
    <mergeCell ref="A1:P4"/>
    <mergeCell ref="A5:P5"/>
    <mergeCell ref="A32:Q32"/>
    <mergeCell ref="A35:Y36"/>
  </mergeCells>
  <hyperlinks>
    <hyperlink ref="P9" location="Adapazide!A1" display="Adapazide" xr:uid="{AEECBF57-407B-44C8-AEAE-338BA6B344F1}"/>
    <hyperlink ref="P10" location="Lansoprofen!A1" display="Lansoprofen" xr:uid="{F1B7E9B6-DBD2-4F26-95F9-A5B9DA987531}"/>
    <hyperlink ref="P11" location="Novastral!A1" display="Novastral" xr:uid="{2DF96B0D-DC43-4300-B8E2-A9DC310319A2}"/>
    <hyperlink ref="P12" location="Trantalol!A1" display="Trantalol" xr:uid="{B9241532-2817-4D9F-ADE0-35262B94535C}"/>
    <hyperlink ref="P13" location="Halocadren!A1" display="Halocadren" xr:uid="{0136F492-D6C3-417B-AD87-6EB743215EBA}"/>
    <hyperlink ref="P14" location="Nalopex!A1" display="Nalopex" xr:uid="{4F475042-F11B-40B8-AE2F-B0C6C89B3BC4}"/>
    <hyperlink ref="P15" location="Verarotec!A1" display="Verarotec" xr:uid="{585AAEC9-F033-499E-BC50-5F08A19BB6E4}"/>
    <hyperlink ref="P16" location="Cortimentin!A1" display="Cortimentin" xr:uid="{620CBE21-5439-4ECB-BBB4-27C6E8005C6F}"/>
    <hyperlink ref="P17" location="Divinesin!A1" display="Divinesin" xr:uid="{0B65C50E-97E0-4622-90A7-9F04740AA9EF}"/>
    <hyperlink ref="P18" location="Fentaprine!A1" display="Fentaprine" xr:uid="{4F6EBF8F-0950-4841-B30E-3147E768E9AF}"/>
    <hyperlink ref="P19" location="Formoprodol!A1" display="Formoprodol" xr:uid="{21998545-12B1-49CA-90FA-D6A5C3D5CC8C}"/>
    <hyperlink ref="P20" location="Multilinum!A1" display="Multilinum" xr:uid="{762CBC51-99E5-41DF-AA67-5AFBA9078F2A}"/>
    <hyperlink ref="P21" location="Pentranil!A1" display="Pentranil" xr:uid="{8AD72765-D4B3-49AC-95B5-9FEFA183E88E}"/>
    <hyperlink ref="P22" location="Afirudin!A1" display="Afirudin" xr:uid="{F9509040-A94C-4B1A-BD0A-2D734B521B31}"/>
    <hyperlink ref="P23" location="Tetapril!A1" display="Tetapril" xr:uid="{0A385C5C-9B0A-4542-AB25-88DEC2950B8C}"/>
    <hyperlink ref="P24" location="Oxozone!A1" display="Oxozone" xr:uid="{848A6578-EE99-4539-BE20-A9C4DCF379C6}"/>
  </hyperlinks>
  <pageMargins left="0.7" right="0.7" top="0.75" bottom="0.75" header="0.3" footer="0.3"/>
  <pageSetup orientation="portrait" horizontalDpi="90" verticalDpi="90" r:id="rId3"/>
  <drawing r:id="rId4"/>
  <extLst>
    <ext xmlns:x14="http://schemas.microsoft.com/office/spreadsheetml/2009/9/main" uri="{05C60535-1F16-4fd2-B633-F4F36F0B64E0}">
      <x14:sparklineGroups xmlns:xm="http://schemas.microsoft.com/office/excel/2006/main">
        <x14:sparklineGroup displayEmptyCellsAs="gap" xr2:uid="{46925C76-E974-4D7E-B37F-CE8F04416E04}">
          <x14:colorSeries rgb="FF376092"/>
          <x14:colorNegative rgb="FFD00000"/>
          <x14:colorAxis rgb="FF000000"/>
          <x14:colorMarkers rgb="FFD00000"/>
          <x14:colorFirst rgb="FFD00000"/>
          <x14:colorLast rgb="FFD00000"/>
          <x14:colorHigh rgb="FFD00000"/>
          <x14:colorLow rgb="FFD00000"/>
          <x14:sparklines>
            <x14:sparkline>
              <xm:sqref>E9</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Sheet2</vt:lpstr>
      <vt:lpstr>Sheet16</vt:lpstr>
      <vt:lpstr>Dashboard</vt:lpstr>
      <vt:lpstr>Adapazide</vt:lpstr>
      <vt:lpstr>Lansoprofen</vt:lpstr>
      <vt:lpstr>Novastral</vt:lpstr>
      <vt:lpstr>Trantalol</vt:lpstr>
      <vt:lpstr>Halocadren</vt:lpstr>
      <vt:lpstr>Nalopex</vt:lpstr>
      <vt:lpstr>Verarotec</vt:lpstr>
      <vt:lpstr>Cortimentin</vt:lpstr>
      <vt:lpstr>Divinesin</vt:lpstr>
      <vt:lpstr>Fentaprine</vt:lpstr>
      <vt:lpstr>Formoprodol</vt:lpstr>
      <vt:lpstr>Multilinum</vt:lpstr>
      <vt:lpstr>Pentranil</vt:lpstr>
      <vt:lpstr>Afirudin</vt:lpstr>
      <vt:lpstr>Tetapril</vt:lpstr>
      <vt:lpstr>Oxozone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2018-08-02T13:42:51Z</dcterms:modified>
</cp:coreProperties>
</file>