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E:\1_excel\Excel Projects\5_workforce &amp; sales\"/>
    </mc:Choice>
  </mc:AlternateContent>
  <xr:revisionPtr revIDLastSave="0" documentId="13_ncr:1_{1ECEA072-06BF-4899-B047-D7FF9CD4E82F}" xr6:coauthVersionLast="47" xr6:coauthVersionMax="47" xr10:uidLastSave="{00000000-0000-0000-0000-000000000000}"/>
  <bookViews>
    <workbookView xWindow="-108" yWindow="-108" windowWidth="23256" windowHeight="12456" xr2:uid="{00000000-000D-0000-FFFF-FFFF00000000}"/>
  </bookViews>
  <sheets>
    <sheet name="Dashboard" sheetId="12" r:id="rId1"/>
    <sheet name="AmazonSales+Applying XLOOKUP fo" sheetId="1" r:id="rId2"/>
    <sheet name="Creating Pivot Tables" sheetId="5" r:id="rId3"/>
    <sheet name="Advanced Reporting  KPI" sheetId="7" r:id="rId4"/>
    <sheet name="Highlight high-performing regio" sheetId="9" r:id="rId5"/>
    <sheet name="ProductMaster" sheetId="2" state="hidden" r:id="rId6"/>
    <sheet name="RegionGoals" sheetId="3" state="hidden" r:id="rId7"/>
    <sheet name="CustomerMaster" sheetId="4" r:id="rId8"/>
  </sheets>
  <definedNames>
    <definedName name="Slicer_Delivery_Status">#N/A</definedName>
    <definedName name="Slicer_MONTH_OF_ORDERED_DATE">#N/A</definedName>
    <definedName name="Slicer_Payment_Method">#N/A</definedName>
    <definedName name="Slicer_Product_category">#N/A</definedName>
    <definedName name="Slicer_Region">#N/A</definedName>
  </definedNames>
  <calcPr calcId="191028"/>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uri="GoogleSheetsCustomDataVersion2">
      <go:sheetsCustomData xmlns:go="http://customooxmlschemas.google.com/" r:id="rId16" roundtripDataChecksum="Oi3DSMdMJAgU0wVTnAHqewjuYyq0O6KvV6uMw0ZD7pg="/>
    </ext>
  </extLst>
</workbook>
</file>

<file path=xl/calcChain.xml><?xml version="1.0" encoding="utf-8"?>
<calcChain xmlns="http://schemas.openxmlformats.org/spreadsheetml/2006/main">
  <c r="D6" i="7" l="1"/>
  <c r="D7" i="7"/>
  <c r="D8" i="7"/>
  <c r="D9" i="7"/>
  <c r="D5" i="7"/>
  <c r="E5" i="7"/>
  <c r="AA16" i="12"/>
  <c r="AA20" i="12" s="1"/>
  <c r="AC14" i="12"/>
  <c r="AB14" i="12"/>
  <c r="AA14" i="12"/>
  <c r="T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P3" i="1"/>
  <c r="R3" i="1" s="1"/>
  <c r="AA8" i="12"/>
  <c r="AA11" i="12"/>
  <c r="S2" i="1" l="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E6" i="7"/>
  <c r="E7" i="7"/>
  <c r="E8" i="7"/>
  <c r="E9" i="7"/>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P2" i="1"/>
  <c r="R2" i="1" s="1"/>
  <c r="P4" i="1"/>
  <c r="R4" i="1" s="1"/>
  <c r="P5" i="1"/>
  <c r="R5" i="1" s="1"/>
  <c r="P6" i="1"/>
  <c r="R6" i="1" s="1"/>
  <c r="P7" i="1"/>
  <c r="R7" i="1" s="1"/>
  <c r="P8" i="1"/>
  <c r="R8" i="1" s="1"/>
  <c r="P9" i="1"/>
  <c r="R9" i="1" s="1"/>
  <c r="P10" i="1"/>
  <c r="R10" i="1" s="1"/>
  <c r="P11" i="1"/>
  <c r="R11" i="1" s="1"/>
  <c r="P12" i="1"/>
  <c r="R12" i="1" s="1"/>
  <c r="P13" i="1"/>
  <c r="R13" i="1" s="1"/>
  <c r="P14" i="1"/>
  <c r="R14" i="1" s="1"/>
  <c r="P15" i="1"/>
  <c r="R15" i="1" s="1"/>
  <c r="P16" i="1"/>
  <c r="R16" i="1" s="1"/>
  <c r="P17" i="1"/>
  <c r="R17" i="1" s="1"/>
  <c r="P18" i="1"/>
  <c r="R18" i="1" s="1"/>
  <c r="P19" i="1"/>
  <c r="R19" i="1" s="1"/>
  <c r="P20" i="1"/>
  <c r="R20" i="1" s="1"/>
  <c r="P21" i="1"/>
  <c r="R21" i="1" s="1"/>
  <c r="P22" i="1"/>
  <c r="R22" i="1" s="1"/>
  <c r="P23" i="1"/>
  <c r="R23" i="1" s="1"/>
  <c r="P24" i="1"/>
  <c r="R24" i="1" s="1"/>
  <c r="P25" i="1"/>
  <c r="R25" i="1" s="1"/>
  <c r="P26" i="1"/>
  <c r="R26" i="1" s="1"/>
  <c r="P27" i="1"/>
  <c r="R27" i="1" s="1"/>
  <c r="P28" i="1"/>
  <c r="R28" i="1" s="1"/>
  <c r="P29" i="1"/>
  <c r="R29" i="1" s="1"/>
  <c r="P30" i="1"/>
  <c r="R30" i="1" s="1"/>
  <c r="P31" i="1"/>
  <c r="R31" i="1" s="1"/>
  <c r="P32" i="1"/>
  <c r="R32" i="1" s="1"/>
  <c r="P33" i="1"/>
  <c r="R33" i="1" s="1"/>
  <c r="P34" i="1"/>
  <c r="R34" i="1" s="1"/>
  <c r="P35" i="1"/>
  <c r="R35" i="1" s="1"/>
  <c r="P36" i="1"/>
  <c r="R36" i="1" s="1"/>
  <c r="P37" i="1"/>
  <c r="R37" i="1" s="1"/>
  <c r="P38" i="1"/>
  <c r="R38" i="1" s="1"/>
  <c r="P39" i="1"/>
  <c r="R39" i="1" s="1"/>
  <c r="P40" i="1"/>
  <c r="R40" i="1" s="1"/>
  <c r="P41" i="1"/>
  <c r="R41" i="1" s="1"/>
  <c r="P42" i="1"/>
  <c r="R42" i="1" s="1"/>
  <c r="P43" i="1"/>
  <c r="R43" i="1" s="1"/>
  <c r="P44" i="1"/>
  <c r="R44" i="1" s="1"/>
  <c r="P45" i="1"/>
  <c r="R45" i="1" s="1"/>
  <c r="P46" i="1"/>
  <c r="R46" i="1" s="1"/>
  <c r="P47" i="1"/>
  <c r="R47" i="1" s="1"/>
  <c r="P48" i="1"/>
  <c r="R48" i="1" s="1"/>
  <c r="P49" i="1"/>
  <c r="R49" i="1" s="1"/>
  <c r="P50" i="1"/>
  <c r="R50" i="1" s="1"/>
  <c r="P51" i="1"/>
  <c r="R51" i="1" s="1"/>
  <c r="P52" i="1"/>
  <c r="R52" i="1" s="1"/>
  <c r="P53" i="1"/>
  <c r="R53" i="1" s="1"/>
  <c r="P54" i="1"/>
  <c r="R54" i="1" s="1"/>
  <c r="P55" i="1"/>
  <c r="R55" i="1" s="1"/>
  <c r="P56" i="1"/>
  <c r="R56" i="1" s="1"/>
  <c r="P57" i="1"/>
  <c r="R57" i="1" s="1"/>
  <c r="P58" i="1"/>
  <c r="R58" i="1" s="1"/>
  <c r="P59" i="1"/>
  <c r="R59" i="1" s="1"/>
  <c r="P60" i="1"/>
  <c r="R60" i="1" s="1"/>
  <c r="P61" i="1"/>
  <c r="R61" i="1" s="1"/>
  <c r="P62" i="1"/>
  <c r="R62" i="1" s="1"/>
  <c r="P63" i="1"/>
  <c r="R63" i="1" s="1"/>
  <c r="P64" i="1"/>
  <c r="R64" i="1" s="1"/>
  <c r="P65" i="1"/>
  <c r="R65" i="1" s="1"/>
  <c r="P66" i="1"/>
  <c r="R66" i="1" s="1"/>
  <c r="P67" i="1"/>
  <c r="R67" i="1" s="1"/>
  <c r="P68" i="1"/>
  <c r="R68" i="1" s="1"/>
  <c r="P69" i="1"/>
  <c r="R69" i="1" s="1"/>
  <c r="P70" i="1"/>
  <c r="R70" i="1" s="1"/>
  <c r="P71" i="1"/>
  <c r="R71" i="1" s="1"/>
  <c r="P72" i="1"/>
  <c r="R72" i="1" s="1"/>
  <c r="P73" i="1"/>
  <c r="R73" i="1" s="1"/>
  <c r="P74" i="1"/>
  <c r="R74" i="1" s="1"/>
  <c r="P75" i="1"/>
  <c r="R75" i="1" s="1"/>
  <c r="P76" i="1"/>
  <c r="R76" i="1" s="1"/>
  <c r="P77" i="1"/>
  <c r="R77" i="1" s="1"/>
  <c r="P78" i="1"/>
  <c r="R78" i="1" s="1"/>
  <c r="P79" i="1"/>
  <c r="R79" i="1" s="1"/>
  <c r="P80" i="1"/>
  <c r="R80" i="1" s="1"/>
  <c r="P81" i="1"/>
  <c r="R81" i="1" s="1"/>
  <c r="P82" i="1"/>
  <c r="R82" i="1" s="1"/>
  <c r="P83" i="1"/>
  <c r="R83" i="1" s="1"/>
  <c r="P84" i="1"/>
  <c r="R84" i="1" s="1"/>
  <c r="P85" i="1"/>
  <c r="R85" i="1" s="1"/>
  <c r="P86" i="1"/>
  <c r="R86" i="1" s="1"/>
  <c r="P87" i="1"/>
  <c r="R87" i="1" s="1"/>
  <c r="P88" i="1"/>
  <c r="R88" i="1" s="1"/>
  <c r="P89" i="1"/>
  <c r="R89" i="1" s="1"/>
  <c r="P90" i="1"/>
  <c r="R90" i="1" s="1"/>
  <c r="P91" i="1"/>
  <c r="R91" i="1" s="1"/>
  <c r="P92" i="1"/>
  <c r="R92" i="1" s="1"/>
  <c r="P93" i="1"/>
  <c r="R93" i="1" s="1"/>
  <c r="P94" i="1"/>
  <c r="R94" i="1" s="1"/>
  <c r="P95" i="1"/>
  <c r="R95" i="1" s="1"/>
  <c r="P96" i="1"/>
  <c r="R96" i="1" s="1"/>
  <c r="P97" i="1"/>
  <c r="R97" i="1" s="1"/>
  <c r="P98" i="1"/>
  <c r="R98" i="1" s="1"/>
  <c r="P99" i="1"/>
  <c r="R99" i="1" s="1"/>
  <c r="P100" i="1"/>
  <c r="R100" i="1" s="1"/>
  <c r="P101" i="1"/>
  <c r="R101" i="1" s="1"/>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3" i="1"/>
  <c r="N4" i="1"/>
  <c r="N5" i="1"/>
  <c r="N6" i="1"/>
  <c r="N7" i="1"/>
  <c r="N8" i="1"/>
  <c r="N9" i="1"/>
  <c r="N10" i="1"/>
  <c r="N2" i="1"/>
</calcChain>
</file>

<file path=xl/sharedStrings.xml><?xml version="1.0" encoding="utf-8"?>
<sst xmlns="http://schemas.openxmlformats.org/spreadsheetml/2006/main" count="1352" uniqueCount="464">
  <si>
    <t>Order ID</t>
  </si>
  <si>
    <t>Order Date</t>
  </si>
  <si>
    <t>Delivery Date</t>
  </si>
  <si>
    <t>Cancel Date</t>
  </si>
  <si>
    <t>Customer ID</t>
  </si>
  <si>
    <t>Product ID</t>
  </si>
  <si>
    <t>Region</t>
  </si>
  <si>
    <t>Sale Price/Unit</t>
  </si>
  <si>
    <t>Quantity</t>
  </si>
  <si>
    <t>Total Amount</t>
  </si>
  <si>
    <t>Payment Method</t>
  </si>
  <si>
    <t>Delivery Status</t>
  </si>
  <si>
    <t>Fulfillment Partner</t>
  </si>
  <si>
    <t>Is Cancelled</t>
  </si>
  <si>
    <t>Product_category</t>
  </si>
  <si>
    <t>Delivery Time</t>
  </si>
  <si>
    <t>Customer Name</t>
  </si>
  <si>
    <t>Delivery Performance</t>
  </si>
  <si>
    <t xml:space="preserve">Product name </t>
  </si>
  <si>
    <t>MONTH OF ORDERED DATE</t>
  </si>
  <si>
    <t>ORD0001</t>
  </si>
  <si>
    <t>12/31/2023</t>
  </si>
  <si>
    <t>1/2/2024</t>
  </si>
  <si>
    <t>CUST021</t>
  </si>
  <si>
    <t>PROD012</t>
  </si>
  <si>
    <t>North</t>
  </si>
  <si>
    <t>Apple Pay</t>
  </si>
  <si>
    <t>Cancelled</t>
  </si>
  <si>
    <t>DHL</t>
  </si>
  <si>
    <t>ORD0002</t>
  </si>
  <si>
    <t>2/22/2023</t>
  </si>
  <si>
    <t>2/24/2023</t>
  </si>
  <si>
    <t>CUST029</t>
  </si>
  <si>
    <t>PROD018</t>
  </si>
  <si>
    <t>East</t>
  </si>
  <si>
    <t>Credit Card</t>
  </si>
  <si>
    <t>Delivered</t>
  </si>
  <si>
    <t>ORD0003</t>
  </si>
  <si>
    <t>10/11/2023</t>
  </si>
  <si>
    <t>PROD013</t>
  </si>
  <si>
    <t>South</t>
  </si>
  <si>
    <t>In Transit</t>
  </si>
  <si>
    <t>USPS</t>
  </si>
  <si>
    <t>ORD0004</t>
  </si>
  <si>
    <t>5/5/2023</t>
  </si>
  <si>
    <t>5/11/2023</t>
  </si>
  <si>
    <t>CUST044</t>
  </si>
  <si>
    <t>Paypal</t>
  </si>
  <si>
    <t>UPS</t>
  </si>
  <si>
    <t>ORD0005</t>
  </si>
  <si>
    <t>2/2/2023</t>
  </si>
  <si>
    <t>2/5/2023</t>
  </si>
  <si>
    <t>CUST027</t>
  </si>
  <si>
    <t>PROD010</t>
  </si>
  <si>
    <t>Amazon Logistics</t>
  </si>
  <si>
    <t>ORD0006</t>
  </si>
  <si>
    <t>11/1/2023</t>
  </si>
  <si>
    <t>11/2/2023</t>
  </si>
  <si>
    <t>CUST009</t>
  </si>
  <si>
    <t>Amazon Pay</t>
  </si>
  <si>
    <t>ORD0007</t>
  </si>
  <si>
    <t>8/14/2023</t>
  </si>
  <si>
    <t>8/18/2023</t>
  </si>
  <si>
    <t>CUST042</t>
  </si>
  <si>
    <t>PROD020</t>
  </si>
  <si>
    <t>Central</t>
  </si>
  <si>
    <t>Debit Card</t>
  </si>
  <si>
    <t>ORD0008</t>
  </si>
  <si>
    <t>4/1/2023</t>
  </si>
  <si>
    <t>4/6/2023</t>
  </si>
  <si>
    <t>CUST019</t>
  </si>
  <si>
    <t>PROD021</t>
  </si>
  <si>
    <t>West</t>
  </si>
  <si>
    <t>ORD0009</t>
  </si>
  <si>
    <t>7/21/2023</t>
  </si>
  <si>
    <t>CUST013</t>
  </si>
  <si>
    <t>PROD019</t>
  </si>
  <si>
    <t>ORD0010</t>
  </si>
  <si>
    <t>12/29/2023</t>
  </si>
  <si>
    <t>PROD003</t>
  </si>
  <si>
    <t>ORD0011</t>
  </si>
  <si>
    <t>5/4/2023</t>
  </si>
  <si>
    <t>5/8/2023</t>
  </si>
  <si>
    <t>CUST046</t>
  </si>
  <si>
    <t>PROD014</t>
  </si>
  <si>
    <t>ORD0012</t>
  </si>
  <si>
    <t>7/25/2023</t>
  </si>
  <si>
    <t>CUST045</t>
  </si>
  <si>
    <t>FedEx</t>
  </si>
  <si>
    <t>ORD0013</t>
  </si>
  <si>
    <t>2/25/2023</t>
  </si>
  <si>
    <t>2/28/2023</t>
  </si>
  <si>
    <t>CUST023</t>
  </si>
  <si>
    <t>PROD006</t>
  </si>
  <si>
    <t>ORD0014</t>
  </si>
  <si>
    <t>CUST033</t>
  </si>
  <si>
    <t>PROD017</t>
  </si>
  <si>
    <t>ORD0015</t>
  </si>
  <si>
    <t>8/26/2023</t>
  </si>
  <si>
    <t>9/2/2023</t>
  </si>
  <si>
    <t>PROD005</t>
  </si>
  <si>
    <t>ORD0016</t>
  </si>
  <si>
    <t>2/13/2023</t>
  </si>
  <si>
    <t>CUST047</t>
  </si>
  <si>
    <t>ORD0017</t>
  </si>
  <si>
    <t>6/28/2023</t>
  </si>
  <si>
    <t>7/1/2023</t>
  </si>
  <si>
    <t>PROD015</t>
  </si>
  <si>
    <t>ORD0018</t>
  </si>
  <si>
    <t>11/28/2023</t>
  </si>
  <si>
    <t>CUST011</t>
  </si>
  <si>
    <t>PROD008</t>
  </si>
  <si>
    <t>ORD0019</t>
  </si>
  <si>
    <t>8/25/2023</t>
  </si>
  <si>
    <t>CUST041</t>
  </si>
  <si>
    <t>ORD0020</t>
  </si>
  <si>
    <t>4/12/2023</t>
  </si>
  <si>
    <t>CUST025</t>
  </si>
  <si>
    <t>PROD001</t>
  </si>
  <si>
    <t>ORD0021</t>
  </si>
  <si>
    <t>10/2/2023</t>
  </si>
  <si>
    <t>ORD0022</t>
  </si>
  <si>
    <t>11/9/2023</t>
  </si>
  <si>
    <t>ORD0023</t>
  </si>
  <si>
    <t>2/14/2023</t>
  </si>
  <si>
    <t>CUST016</t>
  </si>
  <si>
    <t>ORD0024</t>
  </si>
  <si>
    <t>11/5/2023</t>
  </si>
  <si>
    <t>CUST028</t>
  </si>
  <si>
    <t>ORD0025</t>
  </si>
  <si>
    <t>5/28/2023</t>
  </si>
  <si>
    <t>5/30/2023</t>
  </si>
  <si>
    <t>CUST040</t>
  </si>
  <si>
    <t>PROD002</t>
  </si>
  <si>
    <t>ORD0026</t>
  </si>
  <si>
    <t>10/15/2023</t>
  </si>
  <si>
    <t>10/21/2023</t>
  </si>
  <si>
    <t>PROD022</t>
  </si>
  <si>
    <t>ORD0027</t>
  </si>
  <si>
    <t>1/16/2023</t>
  </si>
  <si>
    <t>CUST018</t>
  </si>
  <si>
    <t>ORD0028</t>
  </si>
  <si>
    <t>10/9/2023</t>
  </si>
  <si>
    <t>ORD0029</t>
  </si>
  <si>
    <t>10/7/2023</t>
  </si>
  <si>
    <t>10/10/2023</t>
  </si>
  <si>
    <t>CUST007</t>
  </si>
  <si>
    <t>ORD0030</t>
  </si>
  <si>
    <t>CUST008</t>
  </si>
  <si>
    <t>ORD0031</t>
  </si>
  <si>
    <t>3/26/2023</t>
  </si>
  <si>
    <t>CUST014</t>
  </si>
  <si>
    <t>ORD0032</t>
  </si>
  <si>
    <t>6/15/2023</t>
  </si>
  <si>
    <t>6/22/2023</t>
  </si>
  <si>
    <t>CUST037</t>
  </si>
  <si>
    <t>PROD009</t>
  </si>
  <si>
    <t>ORD0033</t>
  </si>
  <si>
    <t>5/22/2023</t>
  </si>
  <si>
    <t>5/23/2023</t>
  </si>
  <si>
    <t>ORD0034</t>
  </si>
  <si>
    <t>11/20/2023</t>
  </si>
  <si>
    <t>ORD0035</t>
  </si>
  <si>
    <t>12/22/2023</t>
  </si>
  <si>
    <t>12/26/2023</t>
  </si>
  <si>
    <t>CUST032</t>
  </si>
  <si>
    <t>PROD011</t>
  </si>
  <si>
    <t>ORD0036</t>
  </si>
  <si>
    <t>7/23/2023</t>
  </si>
  <si>
    <t>PROD016</t>
  </si>
  <si>
    <t>ORD0037</t>
  </si>
  <si>
    <t>10/17/2023</t>
  </si>
  <si>
    <t>10/22/2023</t>
  </si>
  <si>
    <t>ORD0038</t>
  </si>
  <si>
    <t>8/22/2023</t>
  </si>
  <si>
    <t>8/24/2023</t>
  </si>
  <si>
    <t>PROD007</t>
  </si>
  <si>
    <t>ORD0039</t>
  </si>
  <si>
    <t>12/2/2023</t>
  </si>
  <si>
    <t>CUST024</t>
  </si>
  <si>
    <t>ORD0040</t>
  </si>
  <si>
    <t>12/25/2023</t>
  </si>
  <si>
    <t>CUST006</t>
  </si>
  <si>
    <t>PROD004</t>
  </si>
  <si>
    <t>ORD0041</t>
  </si>
  <si>
    <t>9/23/2023</t>
  </si>
  <si>
    <t>9/30/2023</t>
  </si>
  <si>
    <t>CUST001</t>
  </si>
  <si>
    <t>ORD0042</t>
  </si>
  <si>
    <t>7/16/2023</t>
  </si>
  <si>
    <t>7/18/2023</t>
  </si>
  <si>
    <t>ORD0043</t>
  </si>
  <si>
    <t>2/11/2023</t>
  </si>
  <si>
    <t>ORD0044</t>
  </si>
  <si>
    <t>12/18/2023</t>
  </si>
  <si>
    <t>12/23/2023</t>
  </si>
  <si>
    <t>ORD0045</t>
  </si>
  <si>
    <t>6/11/2023</t>
  </si>
  <si>
    <t>6/14/2023</t>
  </si>
  <si>
    <t>ORD0046</t>
  </si>
  <si>
    <t>12/4/2023</t>
  </si>
  <si>
    <t>12/8/2023</t>
  </si>
  <si>
    <t>CUST039</t>
  </si>
  <si>
    <t>ORD0047</t>
  </si>
  <si>
    <t>7/17/2023</t>
  </si>
  <si>
    <t>7/19/2023</t>
  </si>
  <si>
    <t>ORD0048</t>
  </si>
  <si>
    <t>10/19/2023</t>
  </si>
  <si>
    <t>10/24/2023</t>
  </si>
  <si>
    <t>ORD0049</t>
  </si>
  <si>
    <t>5/15/2023</t>
  </si>
  <si>
    <t>CUST026</t>
  </si>
  <si>
    <t>ORD0050</t>
  </si>
  <si>
    <t>2/12/2023</t>
  </si>
  <si>
    <t>2/19/2023</t>
  </si>
  <si>
    <t>ORD0051</t>
  </si>
  <si>
    <t>ORD0052</t>
  </si>
  <si>
    <t>1/30/2023</t>
  </si>
  <si>
    <t>2/1/2023</t>
  </si>
  <si>
    <t>ORD0053</t>
  </si>
  <si>
    <t>1/1/2024</t>
  </si>
  <si>
    <t>ORD0054</t>
  </si>
  <si>
    <t>3/6/2023</t>
  </si>
  <si>
    <t>3/13/2023</t>
  </si>
  <si>
    <t>ORD0055</t>
  </si>
  <si>
    <t>2/6/2023</t>
  </si>
  <si>
    <t>ORD0056</t>
  </si>
  <si>
    <t>10/18/2023</t>
  </si>
  <si>
    <t>CUST017</t>
  </si>
  <si>
    <t>ORD0057</t>
  </si>
  <si>
    <t>1/7/2023</t>
  </si>
  <si>
    <t>1/9/2023</t>
  </si>
  <si>
    <t>ORD0058</t>
  </si>
  <si>
    <t>ORD0059</t>
  </si>
  <si>
    <t>4/2/2023</t>
  </si>
  <si>
    <t>4/5/2023</t>
  </si>
  <si>
    <t>CUST003</t>
  </si>
  <si>
    <t>ORD0060</t>
  </si>
  <si>
    <t>10/12/2023</t>
  </si>
  <si>
    <t>ORD0061</t>
  </si>
  <si>
    <t>9/10/2023</t>
  </si>
  <si>
    <t>CUST035</t>
  </si>
  <si>
    <t>ORD0062</t>
  </si>
  <si>
    <t>11/22/2023</t>
  </si>
  <si>
    <t>11/29/2023</t>
  </si>
  <si>
    <t>CUST022</t>
  </si>
  <si>
    <t>ORD0063</t>
  </si>
  <si>
    <t>5/2/2023</t>
  </si>
  <si>
    <t>CUST004</t>
  </si>
  <si>
    <t>ORD0064</t>
  </si>
  <si>
    <t>CUST048</t>
  </si>
  <si>
    <t>ORD0065</t>
  </si>
  <si>
    <t>10/20/2023</t>
  </si>
  <si>
    <t>ORD0066</t>
  </si>
  <si>
    <t>5/20/2023</t>
  </si>
  <si>
    <t>5/21/2023</t>
  </si>
  <si>
    <t>ORD0067</t>
  </si>
  <si>
    <t>7/28/2023</t>
  </si>
  <si>
    <t>7/30/2023</t>
  </si>
  <si>
    <t>CUST050</t>
  </si>
  <si>
    <t>ORD0068</t>
  </si>
  <si>
    <t>ORD0069</t>
  </si>
  <si>
    <t>7/2/2023</t>
  </si>
  <si>
    <t>7/7/2023</t>
  </si>
  <si>
    <t>ORD0070</t>
  </si>
  <si>
    <t>ORD0071</t>
  </si>
  <si>
    <t>ORD0072</t>
  </si>
  <si>
    <t>3/7/2023</t>
  </si>
  <si>
    <t>ORD0073</t>
  </si>
  <si>
    <t>7/22/2023</t>
  </si>
  <si>
    <t>ORD0074</t>
  </si>
  <si>
    <t>1/18/2023</t>
  </si>
  <si>
    <t>1/24/2023</t>
  </si>
  <si>
    <t>ORD0075</t>
  </si>
  <si>
    <t>5/24/2023</t>
  </si>
  <si>
    <t>ORD0076</t>
  </si>
  <si>
    <t>9/3/2023</t>
  </si>
  <si>
    <t>9/9/2023</t>
  </si>
  <si>
    <t>ORD0077</t>
  </si>
  <si>
    <t>11/4/2023</t>
  </si>
  <si>
    <t>ORD0078</t>
  </si>
  <si>
    <t>12/3/2023</t>
  </si>
  <si>
    <t>12/6/2023</t>
  </si>
  <si>
    <t>ORD0079</t>
  </si>
  <si>
    <t>ORD0080</t>
  </si>
  <si>
    <t>10/16/2023</t>
  </si>
  <si>
    <t>ORD0081</t>
  </si>
  <si>
    <t>ORD0082</t>
  </si>
  <si>
    <t>6/18/2023</t>
  </si>
  <si>
    <t>ORD0083</t>
  </si>
  <si>
    <t>10/28/2023</t>
  </si>
  <si>
    <t>10/30/2023</t>
  </si>
  <si>
    <t>ORD0084</t>
  </si>
  <si>
    <t>CUST015</t>
  </si>
  <si>
    <t>ORD0085</t>
  </si>
  <si>
    <t>ORD0086</t>
  </si>
  <si>
    <t>11/10/2023</t>
  </si>
  <si>
    <t>ORD0087</t>
  </si>
  <si>
    <t>CUST043</t>
  </si>
  <si>
    <t>ORD0088</t>
  </si>
  <si>
    <t>ORD0089</t>
  </si>
  <si>
    <t>7/13/2023</t>
  </si>
  <si>
    <t>ORD0090</t>
  </si>
  <si>
    <t>ORD0091</t>
  </si>
  <si>
    <t>6/23/2023</t>
  </si>
  <si>
    <t>6/29/2023</t>
  </si>
  <si>
    <t>CUST031</t>
  </si>
  <si>
    <t>ORD0092</t>
  </si>
  <si>
    <t>2/21/2023</t>
  </si>
  <si>
    <t>ORD0093</t>
  </si>
  <si>
    <t>CUST036</t>
  </si>
  <si>
    <t>ORD0094</t>
  </si>
  <si>
    <t>12/5/2023</t>
  </si>
  <si>
    <t>12/12/2023</t>
  </si>
  <si>
    <t>ORD0095</t>
  </si>
  <si>
    <t>6/7/2023</t>
  </si>
  <si>
    <t>6/12/2023</t>
  </si>
  <si>
    <t>ORD0096</t>
  </si>
  <si>
    <t>7/9/2023</t>
  </si>
  <si>
    <t>7/12/2023</t>
  </si>
  <si>
    <t>ORD0097</t>
  </si>
  <si>
    <t>ORD0098</t>
  </si>
  <si>
    <t>9/25/2023</t>
  </si>
  <si>
    <t>ORD0099</t>
  </si>
  <si>
    <t>CUST034</t>
  </si>
  <si>
    <t>ORD0100</t>
  </si>
  <si>
    <t>3/27/2023</t>
  </si>
  <si>
    <t>FILTER</t>
  </si>
  <si>
    <t>Workforce &amp; Sales Intelligence Dashboard</t>
  </si>
  <si>
    <t>Total Revenue</t>
  </si>
  <si>
    <t>% of Fast Deliveries</t>
  </si>
  <si>
    <t>Sum of Total Amount</t>
  </si>
  <si>
    <t>Books</t>
  </si>
  <si>
    <t>Electronics</t>
  </si>
  <si>
    <t>Fashion</t>
  </si>
  <si>
    <t>Home</t>
  </si>
  <si>
    <t>Toys</t>
  </si>
  <si>
    <t>Grand Total</t>
  </si>
  <si>
    <t>Count of Order ID</t>
  </si>
  <si>
    <t>Average of Delivery Time</t>
  </si>
  <si>
    <t>Create a field: Cancellation Rate by Region (Cancelled Orders / Total Orders)</t>
  </si>
  <si>
    <t>Count of Cancel Date</t>
  </si>
  <si>
    <t>Add Calculated Field in Pivot: Effective Sales = Sales Amount for Delivered Orders only</t>
  </si>
  <si>
    <t>(All)</t>
  </si>
  <si>
    <t>Row Labels</t>
  </si>
  <si>
    <t>Fast</t>
  </si>
  <si>
    <t>Slow</t>
  </si>
  <si>
    <t>Smartphone</t>
  </si>
  <si>
    <t>Cookware Set Pro</t>
  </si>
  <si>
    <t>Cookware Set</t>
  </si>
  <si>
    <t>Smartwatch</t>
  </si>
  <si>
    <t>Vacuum Cleaner</t>
  </si>
  <si>
    <t>Doll House</t>
  </si>
  <si>
    <t>Gaming Mouse</t>
  </si>
  <si>
    <t>Textbook</t>
  </si>
  <si>
    <t>Shoes</t>
  </si>
  <si>
    <t>Headphones</t>
  </si>
  <si>
    <t>Leg Set</t>
  </si>
  <si>
    <t>Formal Shirt</t>
  </si>
  <si>
    <t>Wall Clock</t>
  </si>
  <si>
    <t>Bluetooth Speaker</t>
  </si>
  <si>
    <t>Action Figure</t>
  </si>
  <si>
    <t>Jeans</t>
  </si>
  <si>
    <t>T-Shirt</t>
  </si>
  <si>
    <t>Backpack</t>
  </si>
  <si>
    <t>Lamp</t>
  </si>
  <si>
    <t>Novel</t>
  </si>
  <si>
    <t>Puzzle</t>
  </si>
  <si>
    <t>Magazine</t>
  </si>
  <si>
    <t>Product Name</t>
  </si>
  <si>
    <t>Category</t>
  </si>
  <si>
    <t>Cost Price</t>
  </si>
  <si>
    <t>Description</t>
  </si>
  <si>
    <t>Latest model with 5G, dual SIM, and OLED display</t>
  </si>
  <si>
    <t>Collectible superhero action figure for ages 8+</t>
  </si>
  <si>
    <t>Non-stick 5-piece cookware set for daily use</t>
  </si>
  <si>
    <t>300-piece creative building block toy set</t>
  </si>
  <si>
    <t>Cotton t-shirt, available in multiple colors</t>
  </si>
  <si>
    <t>Casual wear shoes for men and women</t>
  </si>
  <si>
    <t>1000-piece jigsaw puzzle</t>
  </si>
  <si>
    <t>University-level textbook on computer science</t>
  </si>
  <si>
    <t>Monthly lifestyle magazine</t>
  </si>
  <si>
    <t>Slim fit denim jeans with stretch</t>
  </si>
  <si>
    <t>Wireless noise-cancelling over-ear headphones</t>
  </si>
  <si>
    <t>LED desk lamp with dimmable light</t>
  </si>
  <si>
    <t>Portable cordless vacuum cleaner</t>
  </si>
  <si>
    <t>Fitness-focused smartwatch with heart rate monitoring</t>
  </si>
  <si>
    <t>Best-selling fiction novel</t>
  </si>
  <si>
    <t>Premium 10-piece stainless steel cookware collection</t>
  </si>
  <si>
    <t>High DPI gaming mouse with RGB lighting</t>
  </si>
  <si>
    <t>Wooden doll house with accessories</t>
  </si>
  <si>
    <t>Long-sleeve formal shirt for office wear</t>
  </si>
  <si>
    <t>Portable speaker with deep bass and 12h battery life</t>
  </si>
  <si>
    <t>Silent quartz wall clock with modern design</t>
  </si>
  <si>
    <t>Waterproof backpack with laptop compartment</t>
  </si>
  <si>
    <t>Sales Target</t>
  </si>
  <si>
    <t>Customer Type</t>
  </si>
  <si>
    <t>City</t>
  </si>
  <si>
    <t>State</t>
  </si>
  <si>
    <t>James Miller</t>
  </si>
  <si>
    <t>Business</t>
  </si>
  <si>
    <t>New York</t>
  </si>
  <si>
    <t>CUST002</t>
  </si>
  <si>
    <t>Emily Johnson</t>
  </si>
  <si>
    <t>Prime</t>
  </si>
  <si>
    <t>Seattle</t>
  </si>
  <si>
    <t>Washington</t>
  </si>
  <si>
    <t>Ethan Davis</t>
  </si>
  <si>
    <t>Austin</t>
  </si>
  <si>
    <t>Texas</t>
  </si>
  <si>
    <t>Noah Wilson</t>
  </si>
  <si>
    <t>San Francisco</t>
  </si>
  <si>
    <t>California</t>
  </si>
  <si>
    <t>CUST005</t>
  </si>
  <si>
    <t>Olivia Martinez</t>
  </si>
  <si>
    <t>Ava Robinson</t>
  </si>
  <si>
    <t>Chicago</t>
  </si>
  <si>
    <t>Illinois</t>
  </si>
  <si>
    <t>Liam Walker</t>
  </si>
  <si>
    <t>Harper Young</t>
  </si>
  <si>
    <t>Dallas</t>
  </si>
  <si>
    <t>Jackson Allen</t>
  </si>
  <si>
    <t>CUST010</t>
  </si>
  <si>
    <t>Charlotte Harris</t>
  </si>
  <si>
    <t>Mason Hall</t>
  </si>
  <si>
    <t>Miami</t>
  </si>
  <si>
    <t>Florida</t>
  </si>
  <si>
    <t>CUST012</t>
  </si>
  <si>
    <t>Individual</t>
  </si>
  <si>
    <t>Phoenix</t>
  </si>
  <si>
    <t>Arizona</t>
  </si>
  <si>
    <t>Ava White</t>
  </si>
  <si>
    <t>Elijah Lewis</t>
  </si>
  <si>
    <t>Emma King</t>
  </si>
  <si>
    <t>Grace Scott</t>
  </si>
  <si>
    <t>CUST020</t>
  </si>
  <si>
    <t>Benjamin Wright</t>
  </si>
  <si>
    <t>Zoe Mitchell</t>
  </si>
  <si>
    <t>Charlotte Reed</t>
  </si>
  <si>
    <t>Scarlett Murphy</t>
  </si>
  <si>
    <t>Hazel Brooks</t>
  </si>
  <si>
    <t>Lily Bennett</t>
  </si>
  <si>
    <t>CUST030</t>
  </si>
  <si>
    <t>Mason Collins</t>
  </si>
  <si>
    <t>Luke Gray</t>
  </si>
  <si>
    <t>Hazel Rivera</t>
  </si>
  <si>
    <t>Lily Simmons</t>
  </si>
  <si>
    <t>Scarlett Adams</t>
  </si>
  <si>
    <t>CUST038</t>
  </si>
  <si>
    <t>Luke Torres</t>
  </si>
  <si>
    <t>Logan Ramirez</t>
  </si>
  <si>
    <t>Benjamin Clark</t>
  </si>
  <si>
    <t>Jacob Price</t>
  </si>
  <si>
    <t>Lily Reed</t>
  </si>
  <si>
    <t>Grace Ward</t>
  </si>
  <si>
    <t>CUST049</t>
  </si>
  <si>
    <t>Hazel Gray</t>
  </si>
  <si>
    <t>Top 3 Performing Regions</t>
  </si>
  <si>
    <t>Highest-selling Product</t>
  </si>
  <si>
    <t>Extra chart</t>
  </si>
  <si>
    <t>Count of Delivery Performance</t>
  </si>
  <si>
    <t>Column Labels</t>
  </si>
  <si>
    <t>KPI Metrics</t>
  </si>
  <si>
    <t>Product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</si>
</sst>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17" x14ac:knownFonts="1">
    <font>
      <sz val="11"/>
      <color theme="1"/>
      <name val="Calibri"/>
      <scheme val="minor"/>
    </font>
    <font>
      <sz val="11"/>
      <color theme="1"/>
      <name val="Calibri"/>
      <family val="2"/>
      <scheme val="minor"/>
    </font>
    <font>
      <sz val="11"/>
      <color theme="1"/>
      <name val="Calibri"/>
      <family val="2"/>
      <scheme val="minor"/>
    </font>
    <font>
      <b/>
      <sz val="11"/>
      <color theme="1"/>
      <name val="Calibri"/>
      <family val="2"/>
    </font>
    <font>
      <sz val="11"/>
      <color theme="1"/>
      <name val="Calibri"/>
      <family val="2"/>
    </font>
    <font>
      <sz val="11"/>
      <color theme="1"/>
      <name val="Calibri"/>
      <family val="2"/>
      <scheme val="minor"/>
    </font>
    <font>
      <b/>
      <sz val="24"/>
      <name val="Calibri"/>
      <family val="2"/>
      <scheme val="minor"/>
    </font>
    <font>
      <b/>
      <sz val="11"/>
      <color theme="1"/>
      <name val="Calibri"/>
      <family val="2"/>
      <scheme val="minor"/>
    </font>
    <font>
      <b/>
      <sz val="22"/>
      <name val="Calibri"/>
      <family val="2"/>
      <scheme val="minor"/>
    </font>
    <font>
      <b/>
      <sz val="21"/>
      <name val="Calibri"/>
      <family val="2"/>
      <scheme val="minor"/>
    </font>
    <font>
      <b/>
      <sz val="24"/>
      <color theme="1"/>
      <name val="Calibri"/>
      <family val="2"/>
      <scheme val="minor"/>
    </font>
    <font>
      <sz val="20"/>
      <color theme="1"/>
      <name val="Calibri"/>
      <family val="2"/>
      <scheme val="minor"/>
    </font>
    <font>
      <b/>
      <sz val="11"/>
      <name val="Calibri"/>
      <family val="2"/>
      <scheme val="minor"/>
    </font>
    <font>
      <sz val="20"/>
      <name val="Calibri"/>
      <family val="2"/>
      <scheme val="minor"/>
    </font>
    <font>
      <b/>
      <sz val="36"/>
      <name val="Calibri"/>
      <family val="2"/>
      <scheme val="minor"/>
    </font>
    <font>
      <b/>
      <sz val="28"/>
      <color theme="1"/>
      <name val="Calibri"/>
      <family val="2"/>
      <scheme val="minor"/>
    </font>
    <font>
      <sz val="24"/>
      <color theme="1"/>
      <name val="Calibri"/>
      <family val="2"/>
      <scheme val="minor"/>
    </font>
  </fonts>
  <fills count="3">
    <fill>
      <patternFill patternType="none"/>
    </fill>
    <fill>
      <patternFill patternType="gray125"/>
    </fill>
    <fill>
      <patternFill patternType="solid">
        <fgColor theme="6" tint="0.59999389629810485"/>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s>
  <cellStyleXfs count="1">
    <xf numFmtId="0" fontId="0" fillId="0" borderId="0"/>
  </cellStyleXfs>
  <cellXfs count="63">
    <xf numFmtId="0" fontId="0" fillId="0" borderId="0" xfId="0"/>
    <xf numFmtId="0" fontId="4" fillId="0" borderId="0" xfId="0" applyFont="1" applyAlignment="1">
      <alignment horizontal="left"/>
    </xf>
    <xf numFmtId="0" fontId="4" fillId="0" borderId="0" xfId="0" applyFont="1" applyAlignment="1">
      <alignment horizontal="right"/>
    </xf>
    <xf numFmtId="0" fontId="4" fillId="0" borderId="1" xfId="0" applyFont="1" applyBorder="1" applyAlignment="1">
      <alignment horizontal="left" vertical="center" wrapText="1"/>
    </xf>
    <xf numFmtId="0" fontId="4" fillId="0" borderId="1" xfId="0" applyFont="1" applyBorder="1" applyAlignment="1">
      <alignment horizontal="right" vertical="center" wrapText="1"/>
    </xf>
    <xf numFmtId="0" fontId="5" fillId="0" borderId="0" xfId="0" applyFont="1" applyAlignment="1">
      <alignment vertical="center"/>
    </xf>
    <xf numFmtId="0" fontId="4" fillId="0" borderId="1" xfId="0" applyFont="1" applyBorder="1" applyAlignment="1">
      <alignment horizontal="left" vertical="center"/>
    </xf>
    <xf numFmtId="14" fontId="4" fillId="0" borderId="1" xfId="0" applyNumberFormat="1" applyFont="1" applyBorder="1"/>
    <xf numFmtId="14" fontId="4" fillId="0" borderId="0" xfId="0" applyNumberFormat="1" applyFont="1"/>
    <xf numFmtId="14" fontId="0" fillId="0" borderId="0" xfId="0" applyNumberFormat="1"/>
    <xf numFmtId="1" fontId="4" fillId="0" borderId="1" xfId="0" applyNumberFormat="1" applyFont="1" applyBorder="1" applyAlignment="1">
      <alignment horizontal="right" vertical="center"/>
    </xf>
    <xf numFmtId="1" fontId="4" fillId="0" borderId="0" xfId="0" applyNumberFormat="1" applyFont="1" applyAlignment="1">
      <alignment horizontal="right"/>
    </xf>
    <xf numFmtId="0" fontId="4" fillId="0" borderId="2" xfId="0" applyFont="1" applyBorder="1" applyAlignment="1">
      <alignment horizontal="left" vertical="center"/>
    </xf>
    <xf numFmtId="0" fontId="3" fillId="0" borderId="3" xfId="0" applyFont="1" applyBorder="1" applyAlignment="1">
      <alignment horizontal="left" vertical="center"/>
    </xf>
    <xf numFmtId="14" fontId="3" fillId="0" borderId="4" xfId="0" applyNumberFormat="1" applyFont="1" applyBorder="1" applyAlignment="1">
      <alignment horizontal="center" vertical="top"/>
    </xf>
    <xf numFmtId="0" fontId="3" fillId="0" borderId="4" xfId="0" applyFont="1" applyBorder="1" applyAlignment="1">
      <alignment horizontal="left" vertical="center"/>
    </xf>
    <xf numFmtId="1" fontId="3" fillId="0" borderId="4" xfId="0" applyNumberFormat="1" applyFont="1" applyBorder="1" applyAlignment="1">
      <alignment horizontal="right" vertical="center"/>
    </xf>
    <xf numFmtId="0" fontId="4" fillId="0" borderId="2" xfId="0" applyFont="1" applyBorder="1" applyAlignment="1">
      <alignment horizontal="left" vertical="center" wrapText="1"/>
    </xf>
    <xf numFmtId="0" fontId="4" fillId="0" borderId="5" xfId="0" applyFont="1" applyBorder="1" applyAlignment="1">
      <alignment horizontal="left" vertical="center" wrapText="1"/>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0" fontId="3" fillId="0" borderId="4" xfId="0" applyFont="1" applyBorder="1" applyAlignment="1">
      <alignment horizontal="right" vertical="center" wrapText="1"/>
    </xf>
    <xf numFmtId="0" fontId="3" fillId="0" borderId="6" xfId="0" applyFont="1" applyBorder="1" applyAlignment="1">
      <alignment horizontal="left" vertical="center" wrapText="1"/>
    </xf>
    <xf numFmtId="0" fontId="4" fillId="0" borderId="7" xfId="0" applyFont="1" applyBorder="1" applyAlignment="1">
      <alignment horizontal="left" vertical="center" wrapText="1"/>
    </xf>
    <xf numFmtId="0" fontId="4" fillId="0" borderId="8" xfId="0" applyFont="1" applyBorder="1" applyAlignment="1">
      <alignment horizontal="left" vertical="center" wrapText="1"/>
    </xf>
    <xf numFmtId="0" fontId="4" fillId="0" borderId="8" xfId="0" applyFont="1" applyBorder="1" applyAlignment="1">
      <alignment horizontal="right" vertical="center" wrapText="1"/>
    </xf>
    <xf numFmtId="0" fontId="4" fillId="0" borderId="9" xfId="0" applyFont="1" applyBorder="1" applyAlignment="1">
      <alignment horizontal="left" vertical="center" wrapText="1"/>
    </xf>
    <xf numFmtId="3" fontId="4" fillId="0" borderId="5" xfId="0" applyNumberFormat="1" applyFont="1" applyBorder="1"/>
    <xf numFmtId="0" fontId="3" fillId="0" borderId="6" xfId="0" applyFont="1" applyBorder="1" applyAlignment="1">
      <alignment horizontal="left" vertical="center"/>
    </xf>
    <xf numFmtId="0" fontId="4" fillId="0" borderId="7" xfId="0" applyFont="1" applyBorder="1" applyAlignment="1">
      <alignment horizontal="left" vertical="center"/>
    </xf>
    <xf numFmtId="3" fontId="4" fillId="0" borderId="9" xfId="0" applyNumberFormat="1" applyFont="1" applyBorder="1"/>
    <xf numFmtId="0" fontId="4" fillId="0" borderId="4" xfId="0" applyFont="1" applyBorder="1" applyAlignment="1">
      <alignment horizontal="left" vertical="center"/>
    </xf>
    <xf numFmtId="0" fontId="4" fillId="0" borderId="8" xfId="0" applyFont="1" applyBorder="1" applyAlignment="1">
      <alignment horizontal="left" vertical="center"/>
    </xf>
    <xf numFmtId="0" fontId="0" fillId="0" borderId="0" xfId="0" pivotButton="1"/>
    <xf numFmtId="164" fontId="0" fillId="0" borderId="0" xfId="0" applyNumberFormat="1"/>
    <xf numFmtId="0" fontId="4" fillId="0" borderId="0" xfId="0" applyFont="1" applyAlignment="1">
      <alignment horizontal="left" vertical="center"/>
    </xf>
    <xf numFmtId="0" fontId="0" fillId="0" borderId="0" xfId="0" applyAlignment="1">
      <alignment horizontal="left"/>
    </xf>
    <xf numFmtId="1" fontId="0" fillId="0" borderId="0" xfId="0" applyNumberFormat="1"/>
    <xf numFmtId="0" fontId="2" fillId="0" borderId="0" xfId="0" applyFont="1"/>
    <xf numFmtId="9" fontId="0" fillId="0" borderId="0" xfId="0" applyNumberFormat="1"/>
    <xf numFmtId="1" fontId="2" fillId="0" borderId="1" xfId="0" applyNumberFormat="1" applyFont="1" applyBorder="1"/>
    <xf numFmtId="0" fontId="2" fillId="0" borderId="0" xfId="0" applyFont="1" applyAlignment="1">
      <alignment vertical="center"/>
    </xf>
    <xf numFmtId="0" fontId="7" fillId="0" borderId="0" xfId="0" applyFont="1"/>
    <xf numFmtId="0" fontId="1" fillId="0" borderId="0" xfId="0" applyFont="1"/>
    <xf numFmtId="0" fontId="0" fillId="2" borderId="0" xfId="0" applyFill="1"/>
    <xf numFmtId="0" fontId="9" fillId="2" borderId="0" xfId="0" applyFont="1" applyFill="1"/>
    <xf numFmtId="0" fontId="6" fillId="2" borderId="0" xfId="0" applyFont="1" applyFill="1" applyAlignment="1">
      <alignment vertical="center"/>
    </xf>
    <xf numFmtId="0" fontId="6" fillId="2" borderId="0" xfId="0" applyFont="1" applyFill="1" applyAlignment="1">
      <alignment horizontal="left"/>
    </xf>
    <xf numFmtId="0" fontId="11" fillId="2" borderId="0" xfId="0" applyFont="1" applyFill="1" applyAlignment="1">
      <alignment horizontal="left"/>
    </xf>
    <xf numFmtId="0" fontId="6" fillId="2" borderId="0" xfId="0" applyFont="1" applyFill="1"/>
    <xf numFmtId="9" fontId="11" fillId="2" borderId="0" xfId="0" applyNumberFormat="1" applyFont="1" applyFill="1" applyAlignment="1">
      <alignment horizontal="left"/>
    </xf>
    <xf numFmtId="0" fontId="13" fillId="2" borderId="0" xfId="0" applyFont="1" applyFill="1"/>
    <xf numFmtId="0" fontId="10" fillId="2" borderId="0" xfId="0" applyFont="1" applyFill="1"/>
    <xf numFmtId="0" fontId="11" fillId="2" borderId="0" xfId="0" applyFont="1" applyFill="1"/>
    <xf numFmtId="0" fontId="16" fillId="2" borderId="0" xfId="0" applyFont="1" applyFill="1"/>
    <xf numFmtId="0" fontId="15" fillId="2" borderId="0" xfId="0" applyFont="1" applyFill="1" applyAlignment="1">
      <alignment horizontal="left"/>
    </xf>
    <xf numFmtId="0" fontId="0" fillId="2" borderId="0" xfId="0" applyFill="1" applyAlignment="1">
      <alignment horizontal="left"/>
    </xf>
    <xf numFmtId="0" fontId="8" fillId="2" borderId="0" xfId="0" applyFont="1" applyFill="1" applyAlignment="1">
      <alignment horizontal="center"/>
    </xf>
    <xf numFmtId="0" fontId="0" fillId="2" borderId="0" xfId="0" applyFill="1" applyAlignment="1">
      <alignment horizontal="center"/>
    </xf>
    <xf numFmtId="0" fontId="14" fillId="2" borderId="0" xfId="0" applyFont="1" applyFill="1" applyAlignment="1">
      <alignment horizontal="center"/>
    </xf>
    <xf numFmtId="0" fontId="12" fillId="2" borderId="0" xfId="0" applyFont="1" applyFill="1" applyAlignment="1">
      <alignment horizontal="center"/>
    </xf>
    <xf numFmtId="0" fontId="0" fillId="0" borderId="0" xfId="0" applyNumberFormat="1"/>
    <xf numFmtId="1" fontId="11" fillId="2" borderId="0" xfId="0" applyNumberFormat="1" applyFont="1" applyFill="1"/>
  </cellXfs>
  <cellStyles count="1">
    <cellStyle name="Normal" xfId="0" builtinId="0"/>
  </cellStyles>
  <dxfs count="71">
    <dxf>
      <font>
        <color rgb="FF006100"/>
      </font>
      <fill>
        <patternFill>
          <bgColor rgb="FFC6EFCE"/>
        </patternFill>
      </fill>
    </dxf>
    <dxf>
      <font>
        <b val="0"/>
        <i val="0"/>
        <strike val="0"/>
        <condense val="0"/>
        <extend val="0"/>
        <outline val="0"/>
        <shadow val="0"/>
        <u val="none"/>
        <vertAlign val="baseline"/>
        <sz val="11"/>
        <color theme="1"/>
        <name val="Calibri"/>
        <scheme val="none"/>
      </font>
      <alignment horizontal="left" vertical="center" textRotation="0" wrapText="1" indent="0" justifyLastLine="0" shrinkToFit="0"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alignment horizontal="left"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alignment horizontal="left"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alignment horizontal="left"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alignment horizontal="left" vertical="center" textRotation="0" wrapText="1" indent="0" justifyLastLine="0" shrinkToFit="0" readingOrder="0"/>
      <border diagonalUp="0" diagonalDown="0">
        <left/>
        <right style="thin">
          <color rgb="FF000000"/>
        </right>
        <top style="thin">
          <color rgb="FF000000"/>
        </top>
        <bottom style="thin">
          <color rgb="FF000000"/>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theme="1"/>
        <name val="Calibri"/>
        <scheme val="none"/>
      </font>
      <alignment horizontal="left"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1"/>
        <color theme="1"/>
        <name val="Calibri"/>
        <scheme val="none"/>
      </font>
      <alignment horizontal="left" vertical="center"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1"/>
        <color theme="1"/>
        <name val="Calibri"/>
        <scheme val="none"/>
      </font>
      <numFmt numFmtId="3" formatCode="#,##0"/>
      <alignment horizontal="general" vertical="bottom" textRotation="0" wrapText="0" indent="0" justifyLastLine="0" shrinkToFit="0"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alignment horizontal="left" vertical="center" textRotation="0" wrapText="0" indent="0" justifyLastLine="0" shrinkToFit="0" readingOrder="0"/>
      <border diagonalUp="0" diagonalDown="0">
        <left/>
        <right style="thin">
          <color rgb="FF000000"/>
        </right>
        <top style="thin">
          <color rgb="FF000000"/>
        </top>
        <bottom style="thin">
          <color rgb="FF000000"/>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scheme val="none"/>
      </font>
      <alignment horizontal="left"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1"/>
        <color theme="1"/>
        <name val="Calibri"/>
        <scheme val="none"/>
      </font>
      <alignment horizontal="left" vertical="center" textRotation="0" wrapText="1" indent="0" justifyLastLine="0" shrinkToFit="0"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alignment horizontal="right"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alignment horizontal="left"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alignment horizontal="left"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alignment horizontal="left" vertical="center" textRotation="0" wrapText="1" indent="0" justifyLastLine="0" shrinkToFit="0" readingOrder="0"/>
      <border diagonalUp="0" diagonalDown="0">
        <left/>
        <right style="thin">
          <color rgb="FF000000"/>
        </right>
        <top style="thin">
          <color rgb="FF000000"/>
        </top>
        <bottom style="thin">
          <color rgb="FF000000"/>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scheme val="none"/>
      </font>
      <alignment horizontal="left" vertical="center" textRotation="0" wrapText="1" indent="0" justifyLastLine="0" shrinkToFit="0" readingOrder="0"/>
      <border diagonalUp="0" diagonalDown="0" outline="0">
        <left style="thin">
          <color rgb="FF000000"/>
        </left>
        <right style="thin">
          <color rgb="FF000000"/>
        </right>
        <top/>
        <bottom/>
      </border>
    </dxf>
    <dxf>
      <numFmt numFmtId="13" formatCode="0%"/>
    </dxf>
    <dxf>
      <numFmt numFmtId="164" formatCode="0.0"/>
    </dxf>
    <dxf>
      <numFmt numFmtId="164" formatCode="0.0"/>
    </dxf>
    <dxf>
      <font>
        <b val="0"/>
        <i val="0"/>
        <strike val="0"/>
        <condense val="0"/>
        <extend val="0"/>
        <outline val="0"/>
        <shadow val="0"/>
        <u val="none"/>
        <vertAlign val="baseline"/>
        <sz val="11"/>
        <color theme="1"/>
        <name val="Calibri"/>
        <scheme val="none"/>
      </font>
      <numFmt numFmtId="0" formatCode="General"/>
      <alignment horizontal="left" vertical="center" textRotation="0" wrapText="0" indent="0" justifyLastLine="0" shrinkToFit="0" readingOrder="0"/>
    </dxf>
    <dxf>
      <font>
        <b val="0"/>
        <i val="0"/>
        <strike val="0"/>
        <condense val="0"/>
        <extend val="0"/>
        <outline val="0"/>
        <shadow val="0"/>
        <u val="none"/>
        <vertAlign val="baseline"/>
        <sz val="11"/>
        <color theme="1"/>
        <name val="Calibri"/>
        <scheme val="none"/>
      </font>
      <numFmt numFmtId="0" formatCode="General"/>
      <alignment horizontal="left" vertical="center" textRotation="0" wrapText="0" indent="0" justifyLastLine="0" shrinkToFit="0" readingOrder="0"/>
    </dxf>
    <dxf>
      <font>
        <b val="0"/>
        <i val="0"/>
        <strike val="0"/>
        <condense val="0"/>
        <extend val="0"/>
        <outline val="0"/>
        <shadow val="0"/>
        <u val="none"/>
        <vertAlign val="baseline"/>
        <sz val="11"/>
        <color theme="1"/>
        <name val="Calibri"/>
        <scheme val="none"/>
      </font>
      <numFmt numFmtId="0" formatCode="General"/>
      <alignment horizontal="left" vertical="center" textRotation="0" wrapText="0" indent="0" justifyLastLine="0" shrinkToFit="0" readingOrder="0"/>
    </dxf>
    <dxf>
      <font>
        <b val="0"/>
        <i val="0"/>
        <strike val="0"/>
        <condense val="0"/>
        <extend val="0"/>
        <outline val="0"/>
        <shadow val="0"/>
        <u val="none"/>
        <vertAlign val="baseline"/>
        <sz val="11"/>
        <color theme="1"/>
        <name val="Calibri"/>
        <scheme val="none"/>
      </font>
      <numFmt numFmtId="0" formatCode="General"/>
      <alignment horizontal="left" vertical="center" textRotation="0" wrapText="0" indent="0" justifyLastLine="0" shrinkToFit="0" readingOrder="0"/>
    </dxf>
    <dxf>
      <font>
        <b val="0"/>
        <i val="0"/>
        <strike val="0"/>
        <condense val="0"/>
        <extend val="0"/>
        <outline val="0"/>
        <shadow val="0"/>
        <u val="none"/>
        <vertAlign val="baseline"/>
        <sz val="11"/>
        <color theme="1"/>
        <name val="Calibri"/>
        <scheme val="none"/>
      </font>
      <numFmt numFmtId="0" formatCode="General"/>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numFmt numFmtId="0" formatCode="General"/>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minor"/>
      </font>
      <numFmt numFmtId="1" formatCode="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numFmt numFmtId="1" formatCode="0"/>
      <alignment horizontal="righ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numFmt numFmtId="1" formatCode="0"/>
      <alignment horizontal="righ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numFmt numFmtId="165" formatCode="m/d/yyyy"/>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numFmt numFmtId="165" formatCode="m/d/yyyy"/>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numFmt numFmtId="165" formatCode="m/d/yyyy"/>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alignment horizontal="left" vertical="center" textRotation="0" wrapText="0" indent="0" justifyLastLine="0" shrinkToFit="0" readingOrder="0"/>
      <border diagonalUp="0" diagonalDown="0">
        <left/>
        <right style="thin">
          <color rgb="FF000000"/>
        </right>
        <top style="thin">
          <color rgb="FF000000"/>
        </top>
        <bottom style="thin">
          <color rgb="FF000000"/>
        </bottom>
        <vertical/>
        <horizontal/>
      </border>
    </dxf>
    <dxf>
      <border outline="0">
        <left style="thin">
          <color rgb="FF000000"/>
        </left>
        <top style="thin">
          <color rgb="FF000000"/>
        </top>
      </border>
    </dxf>
    <dxf>
      <font>
        <b val="0"/>
        <i val="0"/>
        <strike val="0"/>
        <condense val="0"/>
        <extend val="0"/>
        <outline val="0"/>
        <shadow val="0"/>
        <u val="none"/>
        <vertAlign val="baseline"/>
        <sz val="11"/>
        <color theme="1"/>
        <name val="Calibri"/>
        <scheme val="none"/>
      </font>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1"/>
        <color theme="1"/>
        <name val="Calibri"/>
        <scheme val="none"/>
      </font>
      <alignment horizontal="left" vertical="center" textRotation="0" wrapText="0" indent="0" justifyLastLine="0" shrinkToFit="0" readingOrder="0"/>
      <border diagonalUp="0" diagonalDown="0" outline="0">
        <left style="thin">
          <color rgb="FF000000"/>
        </left>
        <right style="thin">
          <color rgb="FF000000"/>
        </right>
        <top/>
        <bottom/>
      </border>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ont>
        <sz val="20"/>
      </font>
    </dxf>
    <dxf>
      <font>
        <sz val="24"/>
      </font>
    </dxf>
    <dxf>
      <font>
        <sz val="24"/>
      </font>
    </dxf>
    <dxf>
      <fill>
        <patternFill patternType="solid">
          <bgColor rgb="FFB6F180"/>
        </patternFill>
      </fill>
    </dxf>
    <dxf>
      <fill>
        <patternFill patternType="solid">
          <bgColor rgb="FFB6F180"/>
        </patternFill>
      </fill>
    </dxf>
    <dxf>
      <fill>
        <patternFill patternType="solid">
          <bgColor rgb="FFB6F180"/>
        </patternFill>
      </fill>
    </dxf>
    <dxf>
      <fill>
        <patternFill patternType="solid">
          <bgColor rgb="FFB6F180"/>
        </patternFill>
      </fill>
    </dxf>
    <dxf>
      <font>
        <sz val="22"/>
      </font>
    </dxf>
    <dxf>
      <font>
        <sz val="22"/>
      </font>
    </dxf>
    <dxf>
      <font>
        <sz val="22"/>
      </font>
    </dxf>
    <dxf>
      <font>
        <sz val="22"/>
      </font>
    </dxf>
    <dxf>
      <font>
        <sz val="22"/>
      </font>
    </dxf>
    <dxf>
      <font>
        <b/>
        <i val="0"/>
      </font>
      <fill>
        <patternFill>
          <bgColor theme="6" tint="-0.24994659260841701"/>
        </patternFill>
      </fill>
      <border>
        <left style="thin">
          <color auto="1"/>
        </left>
        <right style="thin">
          <color auto="1"/>
        </right>
        <top style="thin">
          <color auto="1"/>
        </top>
        <bottom style="thin">
          <color auto="1"/>
        </bottom>
      </border>
    </dxf>
    <dxf>
      <fill>
        <patternFill>
          <bgColor theme="6" tint="-0.24994659260841701"/>
        </patternFill>
      </fill>
      <border>
        <left style="thin">
          <color auto="1"/>
        </left>
        <right style="thin">
          <color auto="1"/>
        </right>
        <top style="thin">
          <color auto="1"/>
        </top>
        <bottom style="thin">
          <color auto="1"/>
        </bottom>
      </border>
    </dxf>
  </dxfs>
  <tableStyles count="1" defaultTableStyle="TableStyleMedium2" defaultPivotStyle="PivotStyleLight16">
    <tableStyle name="Slicer Style 1" pivot="0" table="0" count="9" xr9:uid="{F39A4994-3697-4E3E-A6BA-042313091C59}">
      <tableStyleElement type="wholeTable" dxfId="70"/>
      <tableStyleElement type="headerRow" dxfId="69"/>
    </tableStyle>
  </tableStyles>
  <colors>
    <mruColors>
      <color rgb="FFB6F180"/>
      <color rgb="FF00A68A"/>
      <color rgb="FF60A500"/>
      <color rgb="FF005E00"/>
    </mruColors>
  </colors>
  <extLst>
    <ext xmlns:x14="http://schemas.microsoft.com/office/spreadsheetml/2009/9/main" uri="{46F421CA-312F-682f-3DD2-61675219B42D}">
      <x14:dxfs count="7">
        <dxf>
          <fill>
            <patternFill>
              <bgColor theme="6" tint="-0.24994659260841701"/>
            </patternFill>
          </fill>
          <border>
            <left style="thin">
              <color auto="1"/>
            </left>
            <right style="thin">
              <color auto="1"/>
            </right>
            <top style="thin">
              <color auto="1"/>
            </top>
            <bottom style="thin">
              <color auto="1"/>
            </bottom>
          </border>
        </dxf>
        <dxf>
          <font>
            <b/>
            <i val="0"/>
          </font>
          <fill>
            <patternFill>
              <bgColor theme="6" tint="-0.24994659260841701"/>
            </patternFill>
          </fill>
          <border>
            <left style="thin">
              <color auto="1"/>
            </left>
            <right style="thin">
              <color auto="1"/>
            </right>
            <top style="thin">
              <color auto="1"/>
            </top>
            <bottom style="thin">
              <color auto="1"/>
            </bottom>
          </border>
        </dxf>
        <dxf>
          <fill>
            <patternFill>
              <bgColor theme="6" tint="-0.24994659260841701"/>
            </patternFill>
          </fill>
          <border>
            <left style="thin">
              <color auto="1"/>
            </left>
            <right style="thin">
              <color auto="1"/>
            </right>
            <top style="thin">
              <color auto="1"/>
            </top>
            <bottom style="thin">
              <color auto="1"/>
            </bottom>
          </border>
        </dxf>
        <dxf>
          <fill>
            <patternFill>
              <bgColor theme="6" tint="-0.24994659260841701"/>
            </patternFill>
          </fill>
          <border>
            <left style="thin">
              <color auto="1"/>
            </left>
            <right style="thin">
              <color auto="1"/>
            </right>
            <top style="thin">
              <color auto="1"/>
            </top>
            <bottom style="thin">
              <color auto="1"/>
            </bottom>
          </border>
        </dxf>
        <dxf>
          <font>
            <b/>
            <i val="0"/>
          </font>
          <fill>
            <patternFill>
              <bgColor theme="6" tint="-0.24994659260841701"/>
            </patternFill>
          </fill>
          <border>
            <left style="thin">
              <color auto="1"/>
            </left>
            <right style="thin">
              <color auto="1"/>
            </right>
            <top style="thin">
              <color auto="1"/>
            </top>
            <bottom style="thin">
              <color auto="1"/>
            </bottom>
          </border>
        </dxf>
        <dxf>
          <fill>
            <patternFill>
              <bgColor theme="6" tint="-0.24994659260841701"/>
            </patternFill>
          </fill>
          <border>
            <left style="thin">
              <color auto="1"/>
            </left>
            <right style="thin">
              <color auto="1"/>
            </right>
            <top style="thin">
              <color auto="1"/>
            </top>
            <bottom style="thin">
              <color auto="1"/>
            </bottom>
          </border>
        </dxf>
        <dxf>
          <fill>
            <patternFill>
              <bgColor theme="6" tint="-0.24994659260841701"/>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0" Type="http://schemas.microsoft.com/office/2007/relationships/slicerCache" Target="slicerCaches/slicerCache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[project.xlsx]Creating Pivot Tables!PivotTable2</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i="0" u="none" strike="noStrike" baseline="0">
                <a:solidFill>
                  <a:sysClr val="windowText" lastClr="000000"/>
                </a:solidFill>
              </a:rPr>
              <a:t>Total Sales Amount by Region and Product Category </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'Creating Pivot Tables'!$B$1:$B$2</c:f>
              <c:strCache>
                <c:ptCount val="1"/>
                <c:pt idx="0">
                  <c:v>Books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'Creating Pivot Tables'!$A$3:$A$8</c:f>
              <c:strCache>
                <c:ptCount val="5"/>
                <c:pt idx="0">
                  <c:v>Central</c:v>
                </c:pt>
                <c:pt idx="1">
                  <c:v>East</c:v>
                </c:pt>
                <c:pt idx="2">
                  <c:v>North</c:v>
                </c:pt>
                <c:pt idx="3">
                  <c:v>South</c:v>
                </c:pt>
                <c:pt idx="4">
                  <c:v>West</c:v>
                </c:pt>
              </c:strCache>
            </c:strRef>
          </c:cat>
          <c:val>
            <c:numRef>
              <c:f>'Creating Pivot Tables'!$B$3:$B$8</c:f>
              <c:numCache>
                <c:formatCode>General</c:formatCode>
                <c:ptCount val="5"/>
                <c:pt idx="2">
                  <c:v>345</c:v>
                </c:pt>
              </c:numCache>
            </c:numRef>
          </c:val>
          <c:extLst>
            <c:ext xmlns:c16="http://schemas.microsoft.com/office/drawing/2014/chart" uri="{C3380CC4-5D6E-409C-BE32-E72D297353CC}">
              <c16:uniqueId val="{00000000-9B1E-4168-AC98-49A7CA1C3282}"/>
            </c:ext>
          </c:extLst>
        </c:ser>
        <c:ser>
          <c:idx val="1"/>
          <c:order val="1"/>
          <c:tx>
            <c:strRef>
              <c:f>'Creating Pivot Tables'!$C$1:$C$2</c:f>
              <c:strCache>
                <c:ptCount val="1"/>
                <c:pt idx="0">
                  <c:v>Electronics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'Creating Pivot Tables'!$A$3:$A$8</c:f>
              <c:strCache>
                <c:ptCount val="5"/>
                <c:pt idx="0">
                  <c:v>Central</c:v>
                </c:pt>
                <c:pt idx="1">
                  <c:v>East</c:v>
                </c:pt>
                <c:pt idx="2">
                  <c:v>North</c:v>
                </c:pt>
                <c:pt idx="3">
                  <c:v>South</c:v>
                </c:pt>
                <c:pt idx="4">
                  <c:v>West</c:v>
                </c:pt>
              </c:strCache>
            </c:strRef>
          </c:cat>
          <c:val>
            <c:numRef>
              <c:f>'Creating Pivot Tables'!$C$3:$C$8</c:f>
              <c:numCache>
                <c:formatCode>General</c:formatCode>
                <c:ptCount val="5"/>
                <c:pt idx="2">
                  <c:v>1240</c:v>
                </c:pt>
                <c:pt idx="4">
                  <c:v>370</c:v>
                </c:pt>
              </c:numCache>
            </c:numRef>
          </c:val>
          <c:extLst>
            <c:ext xmlns:c16="http://schemas.microsoft.com/office/drawing/2014/chart" uri="{C3380CC4-5D6E-409C-BE32-E72D297353CC}">
              <c16:uniqueId val="{00000001-0CDD-49BA-8944-1479EA35323F}"/>
            </c:ext>
          </c:extLst>
        </c:ser>
        <c:ser>
          <c:idx val="2"/>
          <c:order val="2"/>
          <c:tx>
            <c:strRef>
              <c:f>'Creating Pivot Tables'!$D$1:$D$2</c:f>
              <c:strCache>
                <c:ptCount val="1"/>
                <c:pt idx="0">
                  <c:v>Fashion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'Creating Pivot Tables'!$A$3:$A$8</c:f>
              <c:strCache>
                <c:ptCount val="5"/>
                <c:pt idx="0">
                  <c:v>Central</c:v>
                </c:pt>
                <c:pt idx="1">
                  <c:v>East</c:v>
                </c:pt>
                <c:pt idx="2">
                  <c:v>North</c:v>
                </c:pt>
                <c:pt idx="3">
                  <c:v>South</c:v>
                </c:pt>
                <c:pt idx="4">
                  <c:v>West</c:v>
                </c:pt>
              </c:strCache>
            </c:strRef>
          </c:cat>
          <c:val>
            <c:numRef>
              <c:f>'Creating Pivot Tables'!$D$3:$D$8</c:f>
              <c:numCache>
                <c:formatCode>General</c:formatCode>
                <c:ptCount val="5"/>
                <c:pt idx="0">
                  <c:v>96</c:v>
                </c:pt>
                <c:pt idx="1">
                  <c:v>81</c:v>
                </c:pt>
                <c:pt idx="2">
                  <c:v>59</c:v>
                </c:pt>
                <c:pt idx="3">
                  <c:v>81</c:v>
                </c:pt>
                <c:pt idx="4">
                  <c:v>174</c:v>
                </c:pt>
              </c:numCache>
            </c:numRef>
          </c:val>
          <c:extLst>
            <c:ext xmlns:c16="http://schemas.microsoft.com/office/drawing/2014/chart" uri="{C3380CC4-5D6E-409C-BE32-E72D297353CC}">
              <c16:uniqueId val="{00000002-0CDD-49BA-8944-1479EA35323F}"/>
            </c:ext>
          </c:extLst>
        </c:ser>
        <c:ser>
          <c:idx val="3"/>
          <c:order val="3"/>
          <c:tx>
            <c:strRef>
              <c:f>'Creating Pivot Tables'!$E$1:$E$2</c:f>
              <c:strCache>
                <c:ptCount val="1"/>
                <c:pt idx="0">
                  <c:v>Home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'Creating Pivot Tables'!$A$3:$A$8</c:f>
              <c:strCache>
                <c:ptCount val="5"/>
                <c:pt idx="0">
                  <c:v>Central</c:v>
                </c:pt>
                <c:pt idx="1">
                  <c:v>East</c:v>
                </c:pt>
                <c:pt idx="2">
                  <c:v>North</c:v>
                </c:pt>
                <c:pt idx="3">
                  <c:v>South</c:v>
                </c:pt>
                <c:pt idx="4">
                  <c:v>West</c:v>
                </c:pt>
              </c:strCache>
            </c:strRef>
          </c:cat>
          <c:val>
            <c:numRef>
              <c:f>'Creating Pivot Tables'!$E$3:$E$8</c:f>
              <c:numCache>
                <c:formatCode>General</c:formatCode>
                <c:ptCount val="5"/>
                <c:pt idx="0">
                  <c:v>144</c:v>
                </c:pt>
                <c:pt idx="1">
                  <c:v>630</c:v>
                </c:pt>
                <c:pt idx="4">
                  <c:v>108</c:v>
                </c:pt>
              </c:numCache>
            </c:numRef>
          </c:val>
          <c:extLst>
            <c:ext xmlns:c16="http://schemas.microsoft.com/office/drawing/2014/chart" uri="{C3380CC4-5D6E-409C-BE32-E72D297353CC}">
              <c16:uniqueId val="{00000003-E659-4639-AAAA-2D1A288AEE02}"/>
            </c:ext>
          </c:extLst>
        </c:ser>
        <c:ser>
          <c:idx val="4"/>
          <c:order val="4"/>
          <c:tx>
            <c:strRef>
              <c:f>'Creating Pivot Tables'!$F$1:$F$2</c:f>
              <c:strCache>
                <c:ptCount val="1"/>
                <c:pt idx="0">
                  <c:v>Toys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'Creating Pivot Tables'!$A$3:$A$8</c:f>
              <c:strCache>
                <c:ptCount val="5"/>
                <c:pt idx="0">
                  <c:v>Central</c:v>
                </c:pt>
                <c:pt idx="1">
                  <c:v>East</c:v>
                </c:pt>
                <c:pt idx="2">
                  <c:v>North</c:v>
                </c:pt>
                <c:pt idx="3">
                  <c:v>South</c:v>
                </c:pt>
                <c:pt idx="4">
                  <c:v>West</c:v>
                </c:pt>
              </c:strCache>
            </c:strRef>
          </c:cat>
          <c:val>
            <c:numRef>
              <c:f>'Creating Pivot Tables'!$F$3:$F$8</c:f>
              <c:numCache>
                <c:formatCode>General</c:formatCode>
                <c:ptCount val="5"/>
                <c:pt idx="1">
                  <c:v>384</c:v>
                </c:pt>
              </c:numCache>
            </c:numRef>
          </c:val>
          <c:extLst>
            <c:ext xmlns:c16="http://schemas.microsoft.com/office/drawing/2014/chart" uri="{C3380CC4-5D6E-409C-BE32-E72D297353CC}">
              <c16:uniqueId val="{00000004-E659-4639-AAAA-2D1A288AEE02}"/>
            </c:ext>
          </c:extLst>
        </c:ser>
        <c:dLbls>
          <c:dLblPos val="outEnd"/>
          <c:showLegendKey val="0"/>
          <c:showVal val="1"/>
          <c:showCatName val="0"/>
          <c:showSerName val="0"/>
          <c:showPercent val="0"/>
          <c:showBubbleSize val="0"/>
        </c:dLbls>
        <c:gapWidth val="219"/>
        <c:overlap val="-27"/>
        <c:axId val="487975840"/>
        <c:axId val="487977280"/>
      </c:barChart>
      <c:catAx>
        <c:axId val="487975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endParaRPr lang="en-US"/>
          </a:p>
        </c:txPr>
        <c:crossAx val="487977280"/>
        <c:crosses val="autoZero"/>
        <c:auto val="1"/>
        <c:lblAlgn val="ctr"/>
        <c:lblOffset val="100"/>
        <c:noMultiLvlLbl val="0"/>
      </c:catAx>
      <c:valAx>
        <c:axId val="487977280"/>
        <c:scaling>
          <c:orientation val="minMax"/>
        </c:scaling>
        <c:delete val="1"/>
        <c:axPos val="l"/>
        <c:numFmt formatCode="General" sourceLinked="1"/>
        <c:majorTickMark val="none"/>
        <c:minorTickMark val="none"/>
        <c:tickLblPos val="nextTo"/>
        <c:crossAx val="48797584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[project.xlsx]Creating Pivot Tables!PivotTable3</c:name>
    <c:fmtId val="9"/>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IN" sz="1800" b="1" i="0" u="none" strike="noStrike" baseline="0">
              <a:solidFill>
                <a:sysClr val="windowText" lastClr="000000"/>
              </a:solidFill>
            </a:endParaRPr>
          </a:p>
          <a:p>
            <a:pPr>
              <a:defRPr b="1">
                <a:solidFill>
                  <a:sysClr val="windowText" lastClr="000000"/>
                </a:solidFill>
              </a:defRPr>
            </a:pPr>
            <a:r>
              <a:rPr lang="en-IN" sz="1800" b="1" i="0" u="none" strike="noStrike" baseline="0">
                <a:solidFill>
                  <a:sysClr val="windowText" lastClr="000000"/>
                </a:solidFill>
              </a:rPr>
              <a:t>Orders by Delivery Status </a:t>
            </a:r>
          </a:p>
          <a:p>
            <a:pPr>
              <a:defRPr b="1">
                <a:solidFill>
                  <a:sysClr val="windowText" lastClr="000000"/>
                </a:solidFill>
              </a:defRPr>
            </a:pPr>
            <a:endParaRPr lang="en-IN" b="1">
              <a:solidFill>
                <a:sysClr val="windowText" lastClr="000000"/>
              </a:solidFill>
            </a:endParaRPr>
          </a:p>
        </c:rich>
      </c:tx>
      <c:layout>
        <c:manualLayout>
          <c:xMode val="edge"/>
          <c:yMode val="edge"/>
          <c:x val="0.31964566929133864"/>
          <c:y val="3.6088888888888889E-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IN"/>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howDataLabelsRange val="1"/>
            </c:ext>
          </c:extLst>
        </c:dLbl>
      </c:pivotFmt>
      <c:pivotFmt>
        <c:idx val="6"/>
        <c:spPr>
          <a:solidFill>
            <a:schemeClr val="accent1"/>
          </a:solidFill>
          <a:ln w="19050">
            <a:solidFill>
              <a:schemeClr val="lt1"/>
            </a:solidFill>
          </a:ln>
          <a:effectLst/>
        </c:spPr>
        <c:dLbl>
          <c:idx val="0"/>
          <c:layout>
            <c:manualLayout>
              <c:x val="0.15000000000000008"/>
              <c:y val="-4.2185185185185187E-2"/>
            </c:manualLayout>
          </c:layout>
          <c:tx>
            <c:rich>
              <a:bodyPr rot="0" spcFirstLastPara="1" vertOverflow="ellipsis"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fld id="{4B23A3D6-3BF4-4254-854C-F16C46D991C2}" type="CELLRANGE">
                  <a:rPr lang="en-US" b="0" baseline="0"/>
                  <a:pPr>
                    <a:defRPr sz="1600" b="1">
                      <a:solidFill>
                        <a:schemeClr val="tx1"/>
                      </a:solidFill>
                    </a:defRPr>
                  </a:pPr>
                  <a:t>[CELLRANGE]</a:t>
                </a:fld>
                <a:r>
                  <a:rPr lang="en-US" b="0" baseline="0"/>
                  <a:t>, </a:t>
                </a:r>
                <a:fld id="{9BCE5C26-EC16-4B87-B40D-F52E04F07D91}" type="VALUE">
                  <a:rPr lang="en-US" b="0" baseline="0"/>
                  <a:pPr>
                    <a:defRPr sz="1600" b="1">
                      <a:solidFill>
                        <a:schemeClr val="tx1"/>
                      </a:solidFill>
                    </a:defRPr>
                  </a:pPr>
                  <a:t>[VALUE]</a:t>
                </a:fld>
                <a:endParaRPr lang="en-US" b="0" baseline="0"/>
              </a:p>
            </c:rich>
          </c:tx>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1"/>
            </c:ext>
          </c:extLst>
        </c:dLbl>
      </c:pivotFmt>
      <c:pivotFmt>
        <c:idx val="7"/>
        <c:spPr>
          <a:solidFill>
            <a:schemeClr val="accent1"/>
          </a:solidFill>
          <a:ln w="19050">
            <a:solidFill>
              <a:schemeClr val="lt1"/>
            </a:solidFill>
          </a:ln>
          <a:effectLst/>
        </c:spPr>
        <c:dLbl>
          <c:idx val="0"/>
          <c:layout>
            <c:manualLayout>
              <c:x val="0.21535087719298246"/>
              <c:y val="-6.3629629629629633E-2"/>
            </c:manualLayout>
          </c:layout>
          <c:tx>
            <c:rich>
              <a:bodyPr rot="0" spcFirstLastPara="1" vertOverflow="ellipsis"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fld id="{2E3A8A4B-D4E1-49F6-8B38-0436FE659D74}" type="CELLRANGE">
                  <a:rPr lang="en-US" b="0" baseline="0"/>
                  <a:pPr>
                    <a:defRPr sz="1600" b="1">
                      <a:solidFill>
                        <a:schemeClr val="tx1"/>
                      </a:solidFill>
                    </a:defRPr>
                  </a:pPr>
                  <a:t>[CELLRANGE]</a:t>
                </a:fld>
                <a:r>
                  <a:rPr lang="en-US" b="0" baseline="0"/>
                  <a:t>, </a:t>
                </a:r>
                <a:fld id="{E358FD9B-556E-49B4-986E-02CF4745B5F3}" type="VALUE">
                  <a:rPr lang="en-US" b="0" baseline="0"/>
                  <a:pPr>
                    <a:defRPr sz="1600" b="1">
                      <a:solidFill>
                        <a:schemeClr val="tx1"/>
                      </a:solidFill>
                    </a:defRPr>
                  </a:pPr>
                  <a:t>[VALUE]</a:t>
                </a:fld>
                <a:endParaRPr lang="en-US" b="0" baseline="0"/>
              </a:p>
            </c:rich>
          </c:tx>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1"/>
            </c:ext>
          </c:extLst>
        </c:dLbl>
      </c:pivotFmt>
      <c:pivotFmt>
        <c:idx val="8"/>
        <c:spPr>
          <a:solidFill>
            <a:schemeClr val="accent1"/>
          </a:solidFill>
          <a:ln w="19050">
            <a:solidFill>
              <a:schemeClr val="lt1"/>
            </a:solidFill>
          </a:ln>
          <a:effectLst/>
        </c:spPr>
        <c:dLbl>
          <c:idx val="0"/>
          <c:layout>
            <c:manualLayout>
              <c:x val="-0.13874274761707417"/>
              <c:y val="9.1296296296296209E-2"/>
            </c:manualLayout>
          </c:layout>
          <c:tx>
            <c:rich>
              <a:bodyPr rot="0" spcFirstLastPara="1" vertOverflow="ellipsis"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fld id="{F901515C-5964-4E07-8499-F16AB2CD581B}" type="CELLRANGE">
                  <a:rPr lang="en-US" b="0" baseline="0"/>
                  <a:pPr>
                    <a:defRPr sz="1600" b="1">
                      <a:solidFill>
                        <a:schemeClr val="tx1"/>
                      </a:solidFill>
                    </a:defRPr>
                  </a:pPr>
                  <a:t>[CELLRANGE]</a:t>
                </a:fld>
                <a:r>
                  <a:rPr lang="en-US" b="0" baseline="0"/>
                  <a:t>, </a:t>
                </a:r>
                <a:fld id="{929046CE-367F-44C0-BD11-5CA72D24748A}" type="VALUE">
                  <a:rPr lang="en-US" b="0" baseline="0"/>
                  <a:pPr>
                    <a:defRPr sz="1600" b="1">
                      <a:solidFill>
                        <a:schemeClr val="tx1"/>
                      </a:solidFill>
                    </a:defRPr>
                  </a:pPr>
                  <a:t>[VALUE]</a:t>
                </a:fld>
                <a:endParaRPr lang="en-US" b="0" baseline="0"/>
              </a:p>
            </c:rich>
          </c:tx>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1"/>
            </c:ext>
          </c:extLst>
        </c:dLbl>
      </c:pivotFmt>
    </c:pivotFmts>
    <c:plotArea>
      <c:layout>
        <c:manualLayout>
          <c:layoutTarget val="inner"/>
          <c:xMode val="edge"/>
          <c:yMode val="edge"/>
          <c:x val="0.29836045494313218"/>
          <c:y val="0.25842373869932928"/>
          <c:w val="0.41716797900262464"/>
          <c:h val="0.69527996500437439"/>
        </c:manualLayout>
      </c:layout>
      <c:doughnutChart>
        <c:varyColors val="1"/>
        <c:ser>
          <c:idx val="0"/>
          <c:order val="0"/>
          <c:tx>
            <c:strRef>
              <c:f>'Creating Pivot Tables'!$A$11:$A$13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E5B-4BA4-A5D1-9BDE0FFCD09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E5B-4BA4-A5D1-9BDE0FFCD09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E5B-4BA4-A5D1-9BDE0FFCD099}"/>
              </c:ext>
            </c:extLst>
          </c:dPt>
          <c:dLbls>
            <c:dLbl>
              <c:idx val="0"/>
              <c:layout>
                <c:manualLayout>
                  <c:x val="0.15000000000000008"/>
                  <c:y val="-4.2185185185185187E-2"/>
                </c:manualLayout>
              </c:layout>
              <c:tx>
                <c:rich>
                  <a:bodyPr/>
                  <a:lstStyle/>
                  <a:p>
                    <a:fld id="{4B23A3D6-3BF4-4254-854C-F16C46D991C2}" type="CELLRANGE">
                      <a:rPr lang="en-US" b="0" baseline="0"/>
                      <a:pPr/>
                      <a:t>[CELLRANGE]</a:t>
                    </a:fld>
                    <a:r>
                      <a:rPr lang="en-US" b="0" baseline="0"/>
                      <a:t>, </a:t>
                    </a:r>
                    <a:fld id="{9BCE5C26-EC16-4B87-B40D-F52E04F07D91}" type="VALUE">
                      <a:rPr lang="en-US" b="0" baseline="0"/>
                      <a:pPr/>
                      <a:t>[VALUE]</a:t>
                    </a:fld>
                    <a:endParaRPr lang="en-US" b="0" baseline="0"/>
                  </a:p>
                </c:rich>
              </c:tx>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1E5B-4BA4-A5D1-9BDE0FFCD099}"/>
                </c:ext>
              </c:extLst>
            </c:dLbl>
            <c:dLbl>
              <c:idx val="1"/>
              <c:layout>
                <c:manualLayout>
                  <c:x val="0.21535087719298246"/>
                  <c:y val="-6.3629629629629633E-2"/>
                </c:manualLayout>
              </c:layout>
              <c:tx>
                <c:rich>
                  <a:bodyPr/>
                  <a:lstStyle/>
                  <a:p>
                    <a:fld id="{2E3A8A4B-D4E1-49F6-8B38-0436FE659D74}" type="CELLRANGE">
                      <a:rPr lang="en-US" b="0" baseline="0"/>
                      <a:pPr/>
                      <a:t>[CELLRANGE]</a:t>
                    </a:fld>
                    <a:r>
                      <a:rPr lang="en-US" b="0" baseline="0"/>
                      <a:t>, </a:t>
                    </a:r>
                    <a:fld id="{E358FD9B-556E-49B4-986E-02CF4745B5F3}" type="VALUE">
                      <a:rPr lang="en-US" b="0" baseline="0"/>
                      <a:pPr/>
                      <a:t>[VALUE]</a:t>
                    </a:fld>
                    <a:endParaRPr lang="en-US" b="0" baseline="0"/>
                  </a:p>
                </c:rich>
              </c:tx>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1E5B-4BA4-A5D1-9BDE0FFCD099}"/>
                </c:ext>
              </c:extLst>
            </c:dLbl>
            <c:dLbl>
              <c:idx val="2"/>
              <c:layout>
                <c:manualLayout>
                  <c:x val="-0.13874274761707417"/>
                  <c:y val="9.1296296296296209E-2"/>
                </c:manualLayout>
              </c:layout>
              <c:tx>
                <c:rich>
                  <a:bodyPr/>
                  <a:lstStyle/>
                  <a:p>
                    <a:fld id="{F901515C-5964-4E07-8499-F16AB2CD581B}" type="CELLRANGE">
                      <a:rPr lang="en-US" b="0" baseline="0"/>
                      <a:pPr/>
                      <a:t>[CELLRANGE]</a:t>
                    </a:fld>
                    <a:r>
                      <a:rPr lang="en-US" b="0" baseline="0"/>
                      <a:t>, </a:t>
                    </a:r>
                    <a:fld id="{929046CE-367F-44C0-BD11-5CA72D24748A}" type="VALUE">
                      <a:rPr lang="en-US" b="0" baseline="0"/>
                      <a:pPr/>
                      <a:t>[VALUE]</a:t>
                    </a:fld>
                    <a:endParaRPr lang="en-US" b="0" baseline="0"/>
                  </a:p>
                </c:rich>
              </c:tx>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1E5B-4BA4-A5D1-9BDE0FFCD099}"/>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howDataLabelsRange val="1"/>
              </c:ext>
            </c:extLst>
          </c:dLbls>
          <c:cat>
            <c:strRef>
              <c:f>'Creating Pivot Tables'!$A$11:$A$13</c:f>
              <c:strCache>
                <c:ptCount val="3"/>
                <c:pt idx="0">
                  <c:v>Cancelled</c:v>
                </c:pt>
                <c:pt idx="1">
                  <c:v>Delivered</c:v>
                </c:pt>
                <c:pt idx="2">
                  <c:v>In Transit</c:v>
                </c:pt>
              </c:strCache>
            </c:strRef>
          </c:cat>
          <c:val>
            <c:numRef>
              <c:f>'Creating Pivot Tables'!$A$11:$A$13</c:f>
              <c:numCache>
                <c:formatCode>General</c:formatCode>
                <c:ptCount val="3"/>
                <c:pt idx="0">
                  <c:v>5</c:v>
                </c:pt>
                <c:pt idx="1">
                  <c:v>5</c:v>
                </c:pt>
                <c:pt idx="2">
                  <c:v>2</c:v>
                </c:pt>
              </c:numCache>
            </c:numRef>
          </c:val>
          <c:extLst>
            <c:ext xmlns:c15="http://schemas.microsoft.com/office/drawing/2012/chart" uri="{02D57815-91ED-43cb-92C2-25804820EDAC}">
              <c15:datalabelsRange>
                <c15:f>'Creating Pivot Tables'!$A$11:$A$13</c15:f>
                <c15:dlblRangeCache>
                  <c:ptCount val="3"/>
                  <c:pt idx="0">
                    <c:v>Cancelled</c:v>
                  </c:pt>
                  <c:pt idx="1">
                    <c:v>Delivered</c:v>
                  </c:pt>
                  <c:pt idx="2">
                    <c:v>In Transit</c:v>
                  </c:pt>
                </c15:dlblRangeCache>
              </c15:datalabelsRange>
            </c:ext>
            <c:ext xmlns:c16="http://schemas.microsoft.com/office/drawing/2014/chart" uri="{C3380CC4-5D6E-409C-BE32-E72D297353CC}">
              <c16:uniqueId val="{00000006-1E5B-4BA4-A5D1-9BDE0FFCD09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[project.xlsx]Creating Pivot Tables!PivotTable4</c:name>
    <c:fmtId val="11"/>
  </c:pivotSource>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en-IN" sz="1600" b="1" i="0" u="none" strike="noStrike" baseline="0">
              <a:solidFill>
                <a:sysClr val="windowText" lastClr="000000"/>
              </a:solidFill>
            </a:endParaRPr>
          </a:p>
          <a:p>
            <a:pPr>
              <a:defRPr sz="1600" b="1">
                <a:solidFill>
                  <a:sysClr val="windowText" lastClr="000000"/>
                </a:solidFill>
              </a:defRPr>
            </a:pPr>
            <a:r>
              <a:rPr lang="en-IN" sz="1800" b="1" i="0" u="none" strike="noStrike" baseline="0">
                <a:solidFill>
                  <a:sysClr val="windowText" lastClr="000000"/>
                </a:solidFill>
              </a:rPr>
              <a:t>Average Delivery Time </a:t>
            </a:r>
          </a:p>
        </c:rich>
      </c:tx>
      <c:layout>
        <c:manualLayout>
          <c:xMode val="edge"/>
          <c:yMode val="edge"/>
          <c:x val="0.26544444444444443"/>
          <c:y val="8.2385535141440668E-3"/>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en-IN"/>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'Creating Pivot Tables'!$B$16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'Creating Pivot Tables'!$A$17:$A$22</c:f>
              <c:strCache>
                <c:ptCount val="5"/>
                <c:pt idx="0">
                  <c:v>Central</c:v>
                </c:pt>
                <c:pt idx="1">
                  <c:v>East</c:v>
                </c:pt>
                <c:pt idx="2">
                  <c:v>North</c:v>
                </c:pt>
                <c:pt idx="3">
                  <c:v>South</c:v>
                </c:pt>
                <c:pt idx="4">
                  <c:v>West</c:v>
                </c:pt>
              </c:strCache>
            </c:strRef>
          </c:cat>
          <c:val>
            <c:numRef>
              <c:f>'Creating Pivot Tables'!$B$17:$B$22</c:f>
              <c:numCache>
                <c:formatCode>0.0</c:formatCode>
                <c:ptCount val="5"/>
                <c:pt idx="0">
                  <c:v>4</c:v>
                </c:pt>
                <c:pt idx="1">
                  <c:v>3.6666666666666665</c:v>
                </c:pt>
                <c:pt idx="2">
                  <c:v>3</c:v>
                </c:pt>
                <c:pt idx="3">
                  <c:v>#N/A</c:v>
                </c:pt>
                <c:pt idx="4">
                  <c:v>#N/A</c:v>
                </c:pt>
              </c:numCache>
            </c:numRef>
          </c:val>
          <c:extLst>
            <c:ext xmlns:c16="http://schemas.microsoft.com/office/drawing/2014/chart" uri="{C3380CC4-5D6E-409C-BE32-E72D297353CC}">
              <c16:uniqueId val="{00000000-BC03-4CBC-928A-1C54CC6E2530}"/>
            </c:ext>
          </c:extLst>
        </c:ser>
        <c:dLbls>
          <c:showLegendKey val="0"/>
          <c:showVal val="0"/>
          <c:showCatName val="0"/>
          <c:showSerName val="0"/>
          <c:showPercent val="0"/>
          <c:showBubbleSize val="0"/>
        </c:dLbls>
        <c:gapWidth val="219"/>
        <c:overlap val="-27"/>
        <c:axId val="678962160"/>
        <c:axId val="678951120"/>
      </c:barChart>
      <c:catAx>
        <c:axId val="678962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crossAx val="678951120"/>
        <c:crosses val="autoZero"/>
        <c:auto val="1"/>
        <c:lblAlgn val="ctr"/>
        <c:lblOffset val="100"/>
        <c:noMultiLvlLbl val="0"/>
      </c:catAx>
      <c:valAx>
        <c:axId val="678951120"/>
        <c:scaling>
          <c:orientation val="minMax"/>
        </c:scaling>
        <c:delete val="1"/>
        <c:axPos val="l"/>
        <c:numFmt formatCode="0.0" sourceLinked="1"/>
        <c:majorTickMark val="none"/>
        <c:minorTickMark val="none"/>
        <c:tickLblPos val="nextTo"/>
        <c:crossAx val="6789621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a:solidFill>
                  <a:sysClr val="windowText" lastClr="000000"/>
                </a:solidFill>
              </a:rPr>
              <a:t>Cancellation Rate by Region</a:t>
            </a:r>
          </a:p>
        </c:rich>
      </c:tx>
      <c:layout>
        <c:manualLayout>
          <c:xMode val="edge"/>
          <c:yMode val="edge"/>
          <c:x val="0.26946045313223727"/>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2.3736922179256749E-2"/>
          <c:y val="0.21134287734225302"/>
          <c:w val="0.95252615564148646"/>
          <c:h val="0.53421074385773559"/>
        </c:manualLayout>
      </c:layout>
      <c:lineChart>
        <c:grouping val="standard"/>
        <c:varyColors val="0"/>
        <c:ser>
          <c:idx val="0"/>
          <c:order val="0"/>
          <c:spPr>
            <a:ln w="28575" cap="rnd">
              <a:solidFill>
                <a:schemeClr val="accent1"/>
              </a:solidFill>
              <a:round/>
            </a:ln>
            <a:effectLst/>
          </c:spPr>
          <c:marker>
            <c:symbol val="none"/>
          </c:marker>
          <c:dLbls>
            <c:dLbl>
              <c:idx val="1"/>
              <c:layout>
                <c:manualLayout>
                  <c:x val="-5.0739102564102564E-2"/>
                  <c:y val="9.621444444444435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755-4179-A20F-E1E0B02E03F4}"/>
                </c:ext>
              </c:extLst>
            </c:dLbl>
            <c:dLbl>
              <c:idx val="3"/>
              <c:layout>
                <c:manualLayout>
                  <c:x val="-5.6166452991452995E-2"/>
                  <c:y val="0.14325148148148148"/>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755-4179-A20F-E1E0B02E03F4}"/>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'Advanced Reporting  KPI'!$D$5:$D$9</c:f>
              <c:strCache>
                <c:ptCount val="5"/>
                <c:pt idx="0">
                  <c:v>Central</c:v>
                </c:pt>
                <c:pt idx="1">
                  <c:v>East</c:v>
                </c:pt>
                <c:pt idx="2">
                  <c:v>North</c:v>
                </c:pt>
                <c:pt idx="3">
                  <c:v>South</c:v>
                </c:pt>
                <c:pt idx="4">
                  <c:v>West</c:v>
                </c:pt>
              </c:strCache>
            </c:strRef>
          </c:cat>
          <c:val>
            <c:numRef>
              <c:f>'Advanced Reporting  KPI'!$E$5:$E$9</c:f>
              <c:numCache>
                <c:formatCode>0%</c:formatCode>
                <c:ptCount val="5"/>
                <c:pt idx="0">
                  <c:v>0.5</c:v>
                </c:pt>
                <c:pt idx="1">
                  <c:v>0</c:v>
                </c:pt>
                <c:pt idx="2">
                  <c:v>0.33333333333333331</c:v>
                </c:pt>
                <c:pt idx="3">
                  <c:v>0</c:v>
                </c:pt>
                <c:pt idx="4">
                  <c:v>1</c:v>
                </c:pt>
              </c:numCache>
            </c:numRef>
          </c:val>
          <c:smooth val="0"/>
          <c:extLst>
            <c:ext xmlns:c16="http://schemas.microsoft.com/office/drawing/2014/chart" uri="{C3380CC4-5D6E-409C-BE32-E72D297353CC}">
              <c16:uniqueId val="{00000000-8755-4179-A20F-E1E0B02E03F4}"/>
            </c:ext>
          </c:extLst>
        </c:ser>
        <c:dLbls>
          <c:dLblPos val="t"/>
          <c:showLegendKey val="0"/>
          <c:showVal val="1"/>
          <c:showCatName val="0"/>
          <c:showSerName val="0"/>
          <c:showPercent val="0"/>
          <c:showBubbleSize val="0"/>
        </c:dLbls>
        <c:smooth val="0"/>
        <c:axId val="1447352416"/>
        <c:axId val="1447351456"/>
      </c:lineChart>
      <c:catAx>
        <c:axId val="1447352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crossAx val="1447351456"/>
        <c:crosses val="autoZero"/>
        <c:auto val="1"/>
        <c:lblAlgn val="ctr"/>
        <c:lblOffset val="100"/>
        <c:noMultiLvlLbl val="0"/>
      </c:catAx>
      <c:valAx>
        <c:axId val="1447351456"/>
        <c:scaling>
          <c:orientation val="minMax"/>
        </c:scaling>
        <c:delete val="1"/>
        <c:axPos val="l"/>
        <c:numFmt formatCode="0%" sourceLinked="1"/>
        <c:majorTickMark val="none"/>
        <c:minorTickMark val="none"/>
        <c:tickLblPos val="nextTo"/>
        <c:crossAx val="144735241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[project.xlsx]Creating Pivot Tables!PivotTable13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2000" b="1">
                <a:solidFill>
                  <a:schemeClr val="tx1"/>
                </a:solidFill>
              </a:rPr>
              <a:t>Region</a:t>
            </a:r>
            <a:r>
              <a:rPr lang="en-IN" sz="2000" b="1" baseline="0">
                <a:solidFill>
                  <a:schemeClr val="tx1"/>
                </a:solidFill>
              </a:rPr>
              <a:t> wise Fast vs Slow Delivery</a:t>
            </a:r>
            <a:endParaRPr lang="en-IN" sz="20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'Creating Pivot Tables'!$B$28:$B$29</c:f>
              <c:strCache>
                <c:ptCount val="1"/>
                <c:pt idx="0">
                  <c:v>Fast</c:v>
                </c:pt>
              </c:strCache>
            </c:strRef>
          </c:tx>
          <c:spPr>
            <a:solidFill>
              <a:schemeClr val="accent1"/>
            </a:solidFill>
            <a:ln>
              <a:noFill/>
            </a:ln>
            <a:effectLst/>
          </c:spPr>
          <c:invertIfNegative val="0"/>
          <c:cat>
            <c:strRef>
              <c:f>'Creating Pivot Tables'!$A$30:$A$35</c:f>
              <c:strCache>
                <c:ptCount val="5"/>
                <c:pt idx="0">
                  <c:v>Central</c:v>
                </c:pt>
                <c:pt idx="1">
                  <c:v>East</c:v>
                </c:pt>
                <c:pt idx="2">
                  <c:v>North</c:v>
                </c:pt>
                <c:pt idx="3">
                  <c:v>South</c:v>
                </c:pt>
                <c:pt idx="4">
                  <c:v>West</c:v>
                </c:pt>
              </c:strCache>
            </c:strRef>
          </c:cat>
          <c:val>
            <c:numRef>
              <c:f>'Creating Pivot Tables'!$B$30:$B$35</c:f>
              <c:numCache>
                <c:formatCode>General</c:formatCode>
                <c:ptCount val="5"/>
                <c:pt idx="1">
                  <c:v>2</c:v>
                </c:pt>
              </c:numCache>
            </c:numRef>
          </c:val>
          <c:extLst>
            <c:ext xmlns:c16="http://schemas.microsoft.com/office/drawing/2014/chart" uri="{C3380CC4-5D6E-409C-BE32-E72D297353CC}">
              <c16:uniqueId val="{00000000-8CB3-4C5A-B246-FA0A5A9EFF99}"/>
            </c:ext>
          </c:extLst>
        </c:ser>
        <c:ser>
          <c:idx val="1"/>
          <c:order val="1"/>
          <c:tx>
            <c:strRef>
              <c:f>'Creating Pivot Tables'!$C$28:$C$29</c:f>
              <c:strCache>
                <c:ptCount val="1"/>
                <c:pt idx="0">
                  <c:v>Slow</c:v>
                </c:pt>
              </c:strCache>
            </c:strRef>
          </c:tx>
          <c:spPr>
            <a:solidFill>
              <a:schemeClr val="accent2"/>
            </a:solidFill>
            <a:ln>
              <a:noFill/>
            </a:ln>
            <a:effectLst/>
          </c:spPr>
          <c:invertIfNegative val="0"/>
          <c:cat>
            <c:strRef>
              <c:f>'Creating Pivot Tables'!$A$30:$A$35</c:f>
              <c:strCache>
                <c:ptCount val="5"/>
                <c:pt idx="0">
                  <c:v>Central</c:v>
                </c:pt>
                <c:pt idx="1">
                  <c:v>East</c:v>
                </c:pt>
                <c:pt idx="2">
                  <c:v>North</c:v>
                </c:pt>
                <c:pt idx="3">
                  <c:v>South</c:v>
                </c:pt>
                <c:pt idx="4">
                  <c:v>West</c:v>
                </c:pt>
              </c:strCache>
            </c:strRef>
          </c:cat>
          <c:val>
            <c:numRef>
              <c:f>'Creating Pivot Tables'!$C$30:$C$35</c:f>
              <c:numCache>
                <c:formatCode>General</c:formatCode>
                <c:ptCount val="5"/>
                <c:pt idx="0">
                  <c:v>2</c:v>
                </c:pt>
                <c:pt idx="1">
                  <c:v>1</c:v>
                </c:pt>
                <c:pt idx="2">
                  <c:v>3</c:v>
                </c:pt>
                <c:pt idx="3">
                  <c:v>1</c:v>
                </c:pt>
                <c:pt idx="4">
                  <c:v>3</c:v>
                </c:pt>
              </c:numCache>
            </c:numRef>
          </c:val>
          <c:extLst>
            <c:ext xmlns:c16="http://schemas.microsoft.com/office/drawing/2014/chart" uri="{C3380CC4-5D6E-409C-BE32-E72D297353CC}">
              <c16:uniqueId val="{00000002-BB5D-4227-B0CA-59BC835E77C5}"/>
            </c:ext>
          </c:extLst>
        </c:ser>
        <c:dLbls>
          <c:showLegendKey val="0"/>
          <c:showVal val="0"/>
          <c:showCatName val="0"/>
          <c:showSerName val="0"/>
          <c:showPercent val="0"/>
          <c:showBubbleSize val="0"/>
        </c:dLbls>
        <c:gapWidth val="219"/>
        <c:overlap val="-27"/>
        <c:axId val="1453348240"/>
        <c:axId val="1453360720"/>
      </c:barChart>
      <c:catAx>
        <c:axId val="1453348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crossAx val="1453360720"/>
        <c:crosses val="autoZero"/>
        <c:auto val="1"/>
        <c:lblAlgn val="ctr"/>
        <c:lblOffset val="100"/>
        <c:noMultiLvlLbl val="0"/>
      </c:catAx>
      <c:valAx>
        <c:axId val="1453360720"/>
        <c:scaling>
          <c:orientation val="minMax"/>
        </c:scaling>
        <c:delete val="1"/>
        <c:axPos val="l"/>
        <c:numFmt formatCode="General" sourceLinked="1"/>
        <c:majorTickMark val="none"/>
        <c:minorTickMark val="none"/>
        <c:tickLblPos val="nextTo"/>
        <c:crossAx val="1453348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chart" Target="../charts/chart3.xml"/><Relationship Id="rId7" Type="http://schemas.openxmlformats.org/officeDocument/2006/relationships/image" Target="../media/image2.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image" Target="../media/image4.svg"/></Relationships>
</file>

<file path=xl/drawings/drawing1.xml><?xml version="1.0" encoding="utf-8"?>
<xdr:wsDr xmlns:xdr="http://schemas.openxmlformats.org/drawingml/2006/spreadsheetDrawing" xmlns:a="http://schemas.openxmlformats.org/drawingml/2006/main">
  <xdr:twoCellAnchor>
    <xdr:from>
      <xdr:col>4</xdr:col>
      <xdr:colOff>193964</xdr:colOff>
      <xdr:row>25</xdr:row>
      <xdr:rowOff>27710</xdr:rowOff>
    </xdr:from>
    <xdr:to>
      <xdr:col>13</xdr:col>
      <xdr:colOff>346364</xdr:colOff>
      <xdr:row>40</xdr:row>
      <xdr:rowOff>26073</xdr:rowOff>
    </xdr:to>
    <xdr:sp macro="" textlink="">
      <xdr:nvSpPr>
        <xdr:cNvPr id="43" name="Rectangle: Rounded Corners 42">
          <a:extLst>
            <a:ext uri="{FF2B5EF4-FFF2-40B4-BE49-F238E27FC236}">
              <a16:creationId xmlns:a16="http://schemas.microsoft.com/office/drawing/2014/main" id="{3BFAE974-6358-49EA-BBA9-BA44DC9631E0}"/>
            </a:ext>
          </a:extLst>
        </xdr:cNvPr>
        <xdr:cNvSpPr/>
      </xdr:nvSpPr>
      <xdr:spPr>
        <a:xfrm>
          <a:off x="2632364" y="6331528"/>
          <a:ext cx="5638800" cy="2700000"/>
        </a:xfrm>
        <a:prstGeom prst="roundRect">
          <a:avLst/>
        </a:prstGeom>
        <a:solidFill>
          <a:srgbClr val="60A500">
            <a:alpha val="30000"/>
          </a:srgbClr>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IN" kern="1200"/>
        </a:p>
      </xdr:txBody>
    </xdr:sp>
    <xdr:clientData/>
  </xdr:twoCellAnchor>
  <xdr:twoCellAnchor>
    <xdr:from>
      <xdr:col>0</xdr:col>
      <xdr:colOff>0</xdr:colOff>
      <xdr:row>3</xdr:row>
      <xdr:rowOff>96982</xdr:rowOff>
    </xdr:from>
    <xdr:to>
      <xdr:col>4</xdr:col>
      <xdr:colOff>83127</xdr:colOff>
      <xdr:row>40</xdr:row>
      <xdr:rowOff>69272</xdr:rowOff>
    </xdr:to>
    <xdr:sp macro="" textlink="">
      <xdr:nvSpPr>
        <xdr:cNvPr id="21" name="Rectangle 20">
          <a:extLst>
            <a:ext uri="{FF2B5EF4-FFF2-40B4-BE49-F238E27FC236}">
              <a16:creationId xmlns:a16="http://schemas.microsoft.com/office/drawing/2014/main" id="{EF46336C-E013-C579-369F-43B8E2FD24D4}"/>
            </a:ext>
          </a:extLst>
        </xdr:cNvPr>
        <xdr:cNvSpPr/>
      </xdr:nvSpPr>
      <xdr:spPr>
        <a:xfrm>
          <a:off x="0" y="637309"/>
          <a:ext cx="2521527" cy="8437418"/>
        </a:xfrm>
        <a:prstGeom prst="rect">
          <a:avLst/>
        </a:prstGeom>
        <a:solidFill>
          <a:srgbClr val="60A500">
            <a:alpha val="30000"/>
          </a:srgbClr>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20</xdr:col>
      <xdr:colOff>360218</xdr:colOff>
      <xdr:row>7</xdr:row>
      <xdr:rowOff>318655</xdr:rowOff>
    </xdr:from>
    <xdr:to>
      <xdr:col>25</xdr:col>
      <xdr:colOff>232691</xdr:colOff>
      <xdr:row>15</xdr:row>
      <xdr:rowOff>96980</xdr:rowOff>
    </xdr:to>
    <xdr:sp macro="" textlink="">
      <xdr:nvSpPr>
        <xdr:cNvPr id="34" name="Rectangle: Rounded Corners 33">
          <a:extLst>
            <a:ext uri="{FF2B5EF4-FFF2-40B4-BE49-F238E27FC236}">
              <a16:creationId xmlns:a16="http://schemas.microsoft.com/office/drawing/2014/main" id="{F791B92B-0FFC-4845-8E65-61113F9E5D61}"/>
            </a:ext>
          </a:extLst>
        </xdr:cNvPr>
        <xdr:cNvSpPr/>
      </xdr:nvSpPr>
      <xdr:spPr>
        <a:xfrm>
          <a:off x="12552218" y="1801091"/>
          <a:ext cx="5885346" cy="2493816"/>
        </a:xfrm>
        <a:prstGeom prst="roundRect">
          <a:avLst/>
        </a:prstGeom>
        <a:solidFill>
          <a:srgbClr val="60A500">
            <a:alpha val="30000"/>
          </a:srgbClr>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IN" kern="1200"/>
        </a:p>
      </xdr:txBody>
    </xdr:sp>
    <xdr:clientData/>
  </xdr:twoCellAnchor>
  <xdr:twoCellAnchor>
    <xdr:from>
      <xdr:col>4</xdr:col>
      <xdr:colOff>96983</xdr:colOff>
      <xdr:row>4</xdr:row>
      <xdr:rowOff>83127</xdr:rowOff>
    </xdr:from>
    <xdr:to>
      <xdr:col>20</xdr:col>
      <xdr:colOff>374073</xdr:colOff>
      <xdr:row>24</xdr:row>
      <xdr:rowOff>69272</xdr:rowOff>
    </xdr:to>
    <xdr:sp macro="" textlink="">
      <xdr:nvSpPr>
        <xdr:cNvPr id="33" name="Rectangle: Rounded Corners 32">
          <a:extLst>
            <a:ext uri="{FF2B5EF4-FFF2-40B4-BE49-F238E27FC236}">
              <a16:creationId xmlns:a16="http://schemas.microsoft.com/office/drawing/2014/main" id="{F35A3F5C-749D-4C44-919E-321A5288544E}"/>
            </a:ext>
          </a:extLst>
        </xdr:cNvPr>
        <xdr:cNvSpPr/>
      </xdr:nvSpPr>
      <xdr:spPr>
        <a:xfrm>
          <a:off x="2535383" y="803563"/>
          <a:ext cx="10030690" cy="5611091"/>
        </a:xfrm>
        <a:prstGeom prst="roundRect">
          <a:avLst/>
        </a:prstGeom>
        <a:solidFill>
          <a:srgbClr val="60A500">
            <a:alpha val="30000"/>
          </a:srgbClr>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IN" kern="1200"/>
        </a:p>
      </xdr:txBody>
    </xdr:sp>
    <xdr:clientData/>
  </xdr:twoCellAnchor>
  <xdr:twoCellAnchor>
    <xdr:from>
      <xdr:col>20</xdr:col>
      <xdr:colOff>387926</xdr:colOff>
      <xdr:row>15</xdr:row>
      <xdr:rowOff>83126</xdr:rowOff>
    </xdr:from>
    <xdr:to>
      <xdr:col>25</xdr:col>
      <xdr:colOff>260399</xdr:colOff>
      <xdr:row>23</xdr:row>
      <xdr:rowOff>166255</xdr:rowOff>
    </xdr:to>
    <xdr:sp macro="" textlink="">
      <xdr:nvSpPr>
        <xdr:cNvPr id="28" name="Rectangle: Rounded Corners 27">
          <a:extLst>
            <a:ext uri="{FF2B5EF4-FFF2-40B4-BE49-F238E27FC236}">
              <a16:creationId xmlns:a16="http://schemas.microsoft.com/office/drawing/2014/main" id="{BC35C3FE-388C-7920-B213-F11C93559B0B}"/>
            </a:ext>
          </a:extLst>
        </xdr:cNvPr>
        <xdr:cNvSpPr/>
      </xdr:nvSpPr>
      <xdr:spPr>
        <a:xfrm>
          <a:off x="12579926" y="4211781"/>
          <a:ext cx="4680000" cy="1898074"/>
        </a:xfrm>
        <a:prstGeom prst="roundRect">
          <a:avLst/>
        </a:prstGeom>
        <a:solidFill>
          <a:srgbClr val="60A500">
            <a:alpha val="30000"/>
          </a:srgbClr>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IN" kern="1200"/>
        </a:p>
      </xdr:txBody>
    </xdr:sp>
    <xdr:clientData/>
  </xdr:twoCellAnchor>
  <xdr:twoCellAnchor>
    <xdr:from>
      <xdr:col>22</xdr:col>
      <xdr:colOff>2216728</xdr:colOff>
      <xdr:row>24</xdr:row>
      <xdr:rowOff>110836</xdr:rowOff>
    </xdr:from>
    <xdr:to>
      <xdr:col>30</xdr:col>
      <xdr:colOff>387928</xdr:colOff>
      <xdr:row>39</xdr:row>
      <xdr:rowOff>109200</xdr:rowOff>
    </xdr:to>
    <xdr:sp macro="" textlink="">
      <xdr:nvSpPr>
        <xdr:cNvPr id="27" name="Rectangle: Rounded Corners 26">
          <a:extLst>
            <a:ext uri="{FF2B5EF4-FFF2-40B4-BE49-F238E27FC236}">
              <a16:creationId xmlns:a16="http://schemas.microsoft.com/office/drawing/2014/main" id="{BC35C3FE-388C-7920-B213-F11C93559B0B}"/>
            </a:ext>
          </a:extLst>
        </xdr:cNvPr>
        <xdr:cNvSpPr/>
      </xdr:nvSpPr>
      <xdr:spPr>
        <a:xfrm>
          <a:off x="16279092" y="6234545"/>
          <a:ext cx="5638800" cy="2700000"/>
        </a:xfrm>
        <a:prstGeom prst="roundRect">
          <a:avLst/>
        </a:prstGeom>
        <a:solidFill>
          <a:srgbClr val="60A500">
            <a:alpha val="30000"/>
          </a:srgbClr>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IN" kern="1200"/>
        </a:p>
      </xdr:txBody>
    </xdr:sp>
    <xdr:clientData/>
  </xdr:twoCellAnchor>
  <xdr:twoCellAnchor editAs="oneCell">
    <xdr:from>
      <xdr:col>0</xdr:col>
      <xdr:colOff>13854</xdr:colOff>
      <xdr:row>15</xdr:row>
      <xdr:rowOff>163647</xdr:rowOff>
    </xdr:from>
    <xdr:to>
      <xdr:col>4</xdr:col>
      <xdr:colOff>15759</xdr:colOff>
      <xdr:row>19</xdr:row>
      <xdr:rowOff>208338</xdr:rowOff>
    </xdr:to>
    <mc:AlternateContent xmlns:mc="http://schemas.openxmlformats.org/markup-compatibility/2006" xmlns:a14="http://schemas.microsoft.com/office/drawing/2010/main">
      <mc:Choice Requires="a14">
        <xdr:graphicFrame macro="">
          <xdr:nvGraphicFramePr>
            <xdr:cNvPr id="13" name="Payment Method 1">
              <a:extLst>
                <a:ext uri="{FF2B5EF4-FFF2-40B4-BE49-F238E27FC236}">
                  <a16:creationId xmlns:a16="http://schemas.microsoft.com/office/drawing/2014/main" id="{71C397C8-5BFF-416E-BD16-9739261D01A4}"/>
                </a:ext>
                <a:ext uri="{147F2762-F138-4A5C-976F-8EAC2B608ADB}">
                  <a16:predDERef xmlns:a16="http://schemas.microsoft.com/office/drawing/2014/main" pred="{EAC92D92-585E-461B-8E7C-AFC8BF801376}"/>
                </a:ext>
              </a:extLst>
            </xdr:cNvPr>
            <xdr:cNvGraphicFramePr/>
          </xdr:nvGraphicFramePr>
          <xdr:xfrm>
            <a:off x="0" y="0"/>
            <a:ext cx="0" cy="0"/>
          </xdr:xfrm>
          <a:graphic>
            <a:graphicData uri="http://schemas.microsoft.com/office/drawing/2010/slicer">
              <sle:slicer xmlns:sle="http://schemas.microsoft.com/office/drawing/2010/slicer" name="Payment Method 1"/>
            </a:graphicData>
          </a:graphic>
        </xdr:graphicFrame>
      </mc:Choice>
      <mc:Fallback xmlns="">
        <xdr:sp macro="" textlink="">
          <xdr:nvSpPr>
            <xdr:cNvPr id="0" name=""/>
            <xdr:cNvSpPr>
              <a:spLocks noTextEdit="1"/>
            </xdr:cNvSpPr>
          </xdr:nvSpPr>
          <xdr:spPr>
            <a:xfrm>
              <a:off x="13854" y="4361574"/>
              <a:ext cx="2440305" cy="1139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130793</xdr:rowOff>
    </xdr:from>
    <xdr:to>
      <xdr:col>4</xdr:col>
      <xdr:colOff>0</xdr:colOff>
      <xdr:row>27</xdr:row>
      <xdr:rowOff>24245</xdr:rowOff>
    </xdr:to>
    <mc:AlternateContent xmlns:mc="http://schemas.openxmlformats.org/markup-compatibility/2006" xmlns:a14="http://schemas.microsoft.com/office/drawing/2010/main">
      <mc:Choice Requires="a14">
        <xdr:graphicFrame macro="">
          <xdr:nvGraphicFramePr>
            <xdr:cNvPr id="14" name="Region 1">
              <a:extLst>
                <a:ext uri="{FF2B5EF4-FFF2-40B4-BE49-F238E27FC236}">
                  <a16:creationId xmlns:a16="http://schemas.microsoft.com/office/drawing/2014/main" id="{D09E4009-0B52-4FDF-89AD-0B308340F18A}"/>
                </a:ext>
                <a:ext uri="{147F2762-F138-4A5C-976F-8EAC2B608ADB}">
                  <a16:predDERef xmlns:a16="http://schemas.microsoft.com/office/drawing/2014/main" pred="{71C397C8-5BFF-416E-BD16-9739261D01A4}"/>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0" y="5755738"/>
              <a:ext cx="2438400" cy="11542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13854</xdr:colOff>
      <xdr:row>27</xdr:row>
      <xdr:rowOff>151405</xdr:rowOff>
    </xdr:from>
    <xdr:to>
      <xdr:col>4</xdr:col>
      <xdr:colOff>13854</xdr:colOff>
      <xdr:row>34</xdr:row>
      <xdr:rowOff>47106</xdr:rowOff>
    </xdr:to>
    <mc:AlternateContent xmlns:mc="http://schemas.openxmlformats.org/markup-compatibility/2006" xmlns:a14="http://schemas.microsoft.com/office/drawing/2010/main">
      <mc:Choice Requires="a14">
        <xdr:graphicFrame macro="">
          <xdr:nvGraphicFramePr>
            <xdr:cNvPr id="15" name="Product_category 1">
              <a:extLst>
                <a:ext uri="{FF2B5EF4-FFF2-40B4-BE49-F238E27FC236}">
                  <a16:creationId xmlns:a16="http://schemas.microsoft.com/office/drawing/2014/main" id="{3B7D9004-086B-4BD2-9B78-6A0C8435545F}"/>
                </a:ext>
                <a:ext uri="{147F2762-F138-4A5C-976F-8EAC2B608ADB}">
                  <a16:predDERef xmlns:a16="http://schemas.microsoft.com/office/drawing/2014/main" pred="{81541562-3397-3921-8B79-E6BDCF7E46B7}"/>
                </a:ext>
              </a:extLst>
            </xdr:cNvPr>
            <xdr:cNvGraphicFramePr/>
          </xdr:nvGraphicFramePr>
          <xdr:xfrm>
            <a:off x="0" y="0"/>
            <a:ext cx="0" cy="0"/>
          </xdr:xfrm>
          <a:graphic>
            <a:graphicData uri="http://schemas.microsoft.com/office/drawing/2010/slicer">
              <sle:slicer xmlns:sle="http://schemas.microsoft.com/office/drawing/2010/slicer" name="Product_category 1"/>
            </a:graphicData>
          </a:graphic>
        </xdr:graphicFrame>
      </mc:Choice>
      <mc:Fallback xmlns="">
        <xdr:sp macro="" textlink="">
          <xdr:nvSpPr>
            <xdr:cNvPr id="0" name=""/>
            <xdr:cNvSpPr>
              <a:spLocks noTextEdit="1"/>
            </xdr:cNvSpPr>
          </xdr:nvSpPr>
          <xdr:spPr>
            <a:xfrm>
              <a:off x="13854" y="7037114"/>
              <a:ext cx="2438400" cy="11564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34</xdr:row>
      <xdr:rowOff>179072</xdr:rowOff>
    </xdr:from>
    <xdr:to>
      <xdr:col>3</xdr:col>
      <xdr:colOff>581891</xdr:colOff>
      <xdr:row>39</xdr:row>
      <xdr:rowOff>152402</xdr:rowOff>
    </xdr:to>
    <mc:AlternateContent xmlns:mc="http://schemas.openxmlformats.org/markup-compatibility/2006" xmlns:a14="http://schemas.microsoft.com/office/drawing/2010/main">
      <mc:Choice Requires="a14">
        <xdr:graphicFrame macro="">
          <xdr:nvGraphicFramePr>
            <xdr:cNvPr id="16" name="Delivery Status 1">
              <a:extLst>
                <a:ext uri="{FF2B5EF4-FFF2-40B4-BE49-F238E27FC236}">
                  <a16:creationId xmlns:a16="http://schemas.microsoft.com/office/drawing/2014/main" id="{A3EA64F5-BCB2-4F7F-80CC-CD559B502037}"/>
                </a:ext>
                <a:ext uri="{147F2762-F138-4A5C-976F-8EAC2B608ADB}">
                  <a16:predDERef xmlns:a16="http://schemas.microsoft.com/office/drawing/2014/main" pred="{DF5B4DE8-7706-D30E-A2B8-CE33A3982F7C}"/>
                </a:ext>
              </a:extLst>
            </xdr:cNvPr>
            <xdr:cNvGraphicFramePr/>
          </xdr:nvGraphicFramePr>
          <xdr:xfrm>
            <a:off x="0" y="0"/>
            <a:ext cx="0" cy="0"/>
          </xdr:xfrm>
          <a:graphic>
            <a:graphicData uri="http://schemas.microsoft.com/office/drawing/2010/slicer">
              <sle:slicer xmlns:sle="http://schemas.microsoft.com/office/drawing/2010/slicer" name="Delivery Status 1"/>
            </a:graphicData>
          </a:graphic>
        </xdr:graphicFrame>
      </mc:Choice>
      <mc:Fallback xmlns="">
        <xdr:sp macro="" textlink="">
          <xdr:nvSpPr>
            <xdr:cNvPr id="0" name=""/>
            <xdr:cNvSpPr>
              <a:spLocks noTextEdit="1"/>
            </xdr:cNvSpPr>
          </xdr:nvSpPr>
          <xdr:spPr>
            <a:xfrm>
              <a:off x="0" y="8325545"/>
              <a:ext cx="2410691" cy="873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349332</xdr:colOff>
      <xdr:row>5</xdr:row>
      <xdr:rowOff>76199</xdr:rowOff>
    </xdr:from>
    <xdr:to>
      <xdr:col>20</xdr:col>
      <xdr:colOff>429490</xdr:colOff>
      <xdr:row>23</xdr:row>
      <xdr:rowOff>83128</xdr:rowOff>
    </xdr:to>
    <xdr:graphicFrame macro="">
      <xdr:nvGraphicFramePr>
        <xdr:cNvPr id="17" name="Chart 16">
          <a:extLst>
            <a:ext uri="{FF2B5EF4-FFF2-40B4-BE49-F238E27FC236}">
              <a16:creationId xmlns:a16="http://schemas.microsoft.com/office/drawing/2014/main" id="{0D10666F-6C7C-4211-943A-EA246B0186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554182</xdr:colOff>
      <xdr:row>24</xdr:row>
      <xdr:rowOff>118755</xdr:rowOff>
    </xdr:from>
    <xdr:to>
      <xdr:col>13</xdr:col>
      <xdr:colOff>249382</xdr:colOff>
      <xdr:row>39</xdr:row>
      <xdr:rowOff>117119</xdr:rowOff>
    </xdr:to>
    <xdr:graphicFrame macro="">
      <xdr:nvGraphicFramePr>
        <xdr:cNvPr id="18" name="Chart 17">
          <a:extLst>
            <a:ext uri="{FF2B5EF4-FFF2-40B4-BE49-F238E27FC236}">
              <a16:creationId xmlns:a16="http://schemas.microsoft.com/office/drawing/2014/main" id="{4812DB1A-74B4-4EA7-901F-AF67A51D04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110835</xdr:colOff>
      <xdr:row>24</xdr:row>
      <xdr:rowOff>110836</xdr:rowOff>
    </xdr:from>
    <xdr:to>
      <xdr:col>22</xdr:col>
      <xdr:colOff>1343890</xdr:colOff>
      <xdr:row>39</xdr:row>
      <xdr:rowOff>109200</xdr:rowOff>
    </xdr:to>
    <xdr:graphicFrame macro="">
      <xdr:nvGraphicFramePr>
        <xdr:cNvPr id="19" name="Chart 18">
          <a:extLst>
            <a:ext uri="{FF2B5EF4-FFF2-40B4-BE49-F238E27FC236}">
              <a16:creationId xmlns:a16="http://schemas.microsoft.com/office/drawing/2014/main" id="{B720634F-3859-454C-AD73-3C394B3984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27706</xdr:rowOff>
    </xdr:from>
    <xdr:to>
      <xdr:col>4</xdr:col>
      <xdr:colOff>0</xdr:colOff>
      <xdr:row>15</xdr:row>
      <xdr:rowOff>41562</xdr:rowOff>
    </xdr:to>
    <mc:AlternateContent xmlns:mc="http://schemas.openxmlformats.org/markup-compatibility/2006" xmlns:a14="http://schemas.microsoft.com/office/drawing/2010/main">
      <mc:Choice Requires="a14">
        <xdr:graphicFrame macro="">
          <xdr:nvGraphicFramePr>
            <xdr:cNvPr id="2" name="MONTH OF ORDERED DATE">
              <a:extLst>
                <a:ext uri="{FF2B5EF4-FFF2-40B4-BE49-F238E27FC236}">
                  <a16:creationId xmlns:a16="http://schemas.microsoft.com/office/drawing/2014/main" id="{071EEB21-5DAD-46C5-A588-C238803D0924}"/>
                </a:ext>
              </a:extLst>
            </xdr:cNvPr>
            <xdr:cNvGraphicFramePr/>
          </xdr:nvGraphicFramePr>
          <xdr:xfrm>
            <a:off x="0" y="0"/>
            <a:ext cx="0" cy="0"/>
          </xdr:xfrm>
          <a:graphic>
            <a:graphicData uri="http://schemas.microsoft.com/office/drawing/2010/slicer">
              <sle:slicer xmlns:sle="http://schemas.microsoft.com/office/drawing/2010/slicer" name="MONTH OF ORDERED DATE"/>
            </a:graphicData>
          </a:graphic>
        </xdr:graphicFrame>
      </mc:Choice>
      <mc:Fallback xmlns="">
        <xdr:sp macro="" textlink="">
          <xdr:nvSpPr>
            <xdr:cNvPr id="0" name=""/>
            <xdr:cNvSpPr>
              <a:spLocks noTextEdit="1"/>
            </xdr:cNvSpPr>
          </xdr:nvSpPr>
          <xdr:spPr>
            <a:xfrm>
              <a:off x="0" y="748142"/>
              <a:ext cx="2438400" cy="34913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498765</xdr:colOff>
      <xdr:row>15</xdr:row>
      <xdr:rowOff>221673</xdr:rowOff>
    </xdr:from>
    <xdr:to>
      <xdr:col>25</xdr:col>
      <xdr:colOff>371238</xdr:colOff>
      <xdr:row>23</xdr:row>
      <xdr:rowOff>27710</xdr:rowOff>
    </xdr:to>
    <xdr:graphicFrame macro="">
      <xdr:nvGraphicFramePr>
        <xdr:cNvPr id="8" name="Chart 7">
          <a:extLst>
            <a:ext uri="{FF2B5EF4-FFF2-40B4-BE49-F238E27FC236}">
              <a16:creationId xmlns:a16="http://schemas.microsoft.com/office/drawing/2014/main" id="{8ED9670C-207C-4C69-A706-60B59FC4EA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0</xdr:row>
      <xdr:rowOff>110836</xdr:rowOff>
    </xdr:from>
    <xdr:to>
      <xdr:col>2</xdr:col>
      <xdr:colOff>457200</xdr:colOff>
      <xdr:row>3</xdr:row>
      <xdr:rowOff>55418</xdr:rowOff>
    </xdr:to>
    <xdr:sp macro="" textlink="">
      <xdr:nvSpPr>
        <xdr:cNvPr id="12" name="Rectangle: Rounded Corners 11">
          <a:extLst>
            <a:ext uri="{FF2B5EF4-FFF2-40B4-BE49-F238E27FC236}">
              <a16:creationId xmlns:a16="http://schemas.microsoft.com/office/drawing/2014/main" id="{ED9A360E-36DC-D3A6-7FF5-616EBEBD2F9D}"/>
            </a:ext>
          </a:extLst>
        </xdr:cNvPr>
        <xdr:cNvSpPr/>
      </xdr:nvSpPr>
      <xdr:spPr>
        <a:xfrm>
          <a:off x="0" y="110836"/>
          <a:ext cx="1676400" cy="484909"/>
        </a:xfrm>
        <a:prstGeom prst="roundRect">
          <a:avLst/>
        </a:prstGeom>
        <a:solidFill>
          <a:srgbClr val="005E00">
            <a:alpha val="30000"/>
          </a:srgbClr>
        </a:solidFill>
        <a:ln w="57150">
          <a:solidFill>
            <a:schemeClr val="tx1"/>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20</xdr:col>
      <xdr:colOff>526472</xdr:colOff>
      <xdr:row>4</xdr:row>
      <xdr:rowOff>96982</xdr:rowOff>
    </xdr:from>
    <xdr:to>
      <xdr:col>24</xdr:col>
      <xdr:colOff>304800</xdr:colOff>
      <xdr:row>7</xdr:row>
      <xdr:rowOff>193963</xdr:rowOff>
    </xdr:to>
    <xdr:sp macro="" textlink="">
      <xdr:nvSpPr>
        <xdr:cNvPr id="9" name="TextBox 8">
          <a:extLst>
            <a:ext uri="{FF2B5EF4-FFF2-40B4-BE49-F238E27FC236}">
              <a16:creationId xmlns:a16="http://schemas.microsoft.com/office/drawing/2014/main" id="{605B5742-F97F-A5E1-226A-4904872FFFCA}"/>
            </a:ext>
          </a:extLst>
        </xdr:cNvPr>
        <xdr:cNvSpPr txBox="1"/>
      </xdr:nvSpPr>
      <xdr:spPr>
        <a:xfrm>
          <a:off x="12718472" y="817418"/>
          <a:ext cx="3976255" cy="858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b="0" i="0" u="none" strike="noStrike" baseline="0">
            <a:solidFill>
              <a:schemeClr val="dk1"/>
            </a:solidFill>
            <a:latin typeface="+mn-lt"/>
            <a:ea typeface="+mn-ea"/>
            <a:cs typeface="+mn-cs"/>
          </a:endParaRPr>
        </a:p>
        <a:p>
          <a:r>
            <a:rPr lang="en-IN" sz="2800" b="1" i="0" u="none" strike="noStrike" baseline="0">
              <a:solidFill>
                <a:schemeClr val="dk1"/>
              </a:solidFill>
              <a:latin typeface="+mn-lt"/>
              <a:ea typeface="+mn-ea"/>
              <a:cs typeface="+mn-cs"/>
            </a:rPr>
            <a:t>High-performing regions </a:t>
          </a:r>
        </a:p>
        <a:p>
          <a:endParaRPr lang="en-IN" sz="1100"/>
        </a:p>
      </xdr:txBody>
    </xdr:sp>
    <xdr:clientData/>
  </xdr:twoCellAnchor>
  <xdr:twoCellAnchor>
    <xdr:from>
      <xdr:col>20</xdr:col>
      <xdr:colOff>360218</xdr:colOff>
      <xdr:row>5</xdr:row>
      <xdr:rowOff>27709</xdr:rowOff>
    </xdr:from>
    <xdr:to>
      <xdr:col>25</xdr:col>
      <xdr:colOff>121855</xdr:colOff>
      <xdr:row>7</xdr:row>
      <xdr:rowOff>290946</xdr:rowOff>
    </xdr:to>
    <xdr:sp macro="" textlink="">
      <xdr:nvSpPr>
        <xdr:cNvPr id="35" name="Rectangle: Rounded Corners 34">
          <a:extLst>
            <a:ext uri="{FF2B5EF4-FFF2-40B4-BE49-F238E27FC236}">
              <a16:creationId xmlns:a16="http://schemas.microsoft.com/office/drawing/2014/main" id="{B12F47FD-64F0-48BF-AC7E-F11C266ABA07}"/>
            </a:ext>
          </a:extLst>
        </xdr:cNvPr>
        <xdr:cNvSpPr/>
      </xdr:nvSpPr>
      <xdr:spPr>
        <a:xfrm>
          <a:off x="12552218" y="928254"/>
          <a:ext cx="4569164" cy="845128"/>
        </a:xfrm>
        <a:prstGeom prst="roundRect">
          <a:avLst>
            <a:gd name="adj" fmla="val 31421"/>
          </a:avLst>
        </a:prstGeom>
        <a:solidFill>
          <a:srgbClr val="60A500">
            <a:alpha val="30000"/>
          </a:srgbClr>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IN" kern="1200"/>
        </a:p>
      </xdr:txBody>
    </xdr:sp>
    <xdr:clientData/>
  </xdr:twoCellAnchor>
  <xdr:twoCellAnchor>
    <xdr:from>
      <xdr:col>25</xdr:col>
      <xdr:colOff>471052</xdr:colOff>
      <xdr:row>11</xdr:row>
      <xdr:rowOff>180111</xdr:rowOff>
    </xdr:from>
    <xdr:to>
      <xdr:col>31</xdr:col>
      <xdr:colOff>27708</xdr:colOff>
      <xdr:row>14</xdr:row>
      <xdr:rowOff>13311</xdr:rowOff>
    </xdr:to>
    <xdr:sp macro="" textlink="">
      <xdr:nvSpPr>
        <xdr:cNvPr id="40" name="Rectangle: Rounded Corners 39">
          <a:extLst>
            <a:ext uri="{FF2B5EF4-FFF2-40B4-BE49-F238E27FC236}">
              <a16:creationId xmlns:a16="http://schemas.microsoft.com/office/drawing/2014/main" id="{0969BA96-6C53-40AE-A9EA-CAE51039CC80}"/>
            </a:ext>
          </a:extLst>
        </xdr:cNvPr>
        <xdr:cNvSpPr/>
      </xdr:nvSpPr>
      <xdr:spPr>
        <a:xfrm>
          <a:off x="18675925" y="2909456"/>
          <a:ext cx="3491347" cy="900000"/>
        </a:xfrm>
        <a:prstGeom prst="roundRect">
          <a:avLst>
            <a:gd name="adj" fmla="val 18206"/>
          </a:avLst>
        </a:prstGeom>
        <a:solidFill>
          <a:srgbClr val="60A500">
            <a:alpha val="30000"/>
          </a:srgbClr>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25</xdr:col>
      <xdr:colOff>471054</xdr:colOff>
      <xdr:row>6</xdr:row>
      <xdr:rowOff>13853</xdr:rowOff>
    </xdr:from>
    <xdr:to>
      <xdr:col>30</xdr:col>
      <xdr:colOff>565963</xdr:colOff>
      <xdr:row>8</xdr:row>
      <xdr:rowOff>107563</xdr:rowOff>
    </xdr:to>
    <xdr:sp macro="" textlink="">
      <xdr:nvSpPr>
        <xdr:cNvPr id="37" name="Rectangle: Rounded Corners 36">
          <a:extLst>
            <a:ext uri="{FF2B5EF4-FFF2-40B4-BE49-F238E27FC236}">
              <a16:creationId xmlns:a16="http://schemas.microsoft.com/office/drawing/2014/main" id="{959FEF9D-2ADE-09F9-B854-882571571860}"/>
            </a:ext>
          </a:extLst>
        </xdr:cNvPr>
        <xdr:cNvSpPr/>
      </xdr:nvSpPr>
      <xdr:spPr>
        <a:xfrm>
          <a:off x="18675927" y="1094508"/>
          <a:ext cx="3420000" cy="828000"/>
        </a:xfrm>
        <a:prstGeom prst="roundRect">
          <a:avLst>
            <a:gd name="adj" fmla="val 18340"/>
          </a:avLst>
        </a:prstGeom>
        <a:solidFill>
          <a:srgbClr val="60A500">
            <a:alpha val="30000"/>
          </a:srgbClr>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25</xdr:col>
      <xdr:colOff>471054</xdr:colOff>
      <xdr:row>8</xdr:row>
      <xdr:rowOff>152401</xdr:rowOff>
    </xdr:from>
    <xdr:to>
      <xdr:col>31</xdr:col>
      <xdr:colOff>13855</xdr:colOff>
      <xdr:row>11</xdr:row>
      <xdr:rowOff>138001</xdr:rowOff>
    </xdr:to>
    <xdr:sp macro="" textlink="">
      <xdr:nvSpPr>
        <xdr:cNvPr id="38" name="Rectangle: Rounded Corners 37">
          <a:extLst>
            <a:ext uri="{FF2B5EF4-FFF2-40B4-BE49-F238E27FC236}">
              <a16:creationId xmlns:a16="http://schemas.microsoft.com/office/drawing/2014/main" id="{80323F69-10BB-4BC5-8C98-E0FD2ABC2891}"/>
            </a:ext>
          </a:extLst>
        </xdr:cNvPr>
        <xdr:cNvSpPr/>
      </xdr:nvSpPr>
      <xdr:spPr>
        <a:xfrm>
          <a:off x="18675927" y="1967346"/>
          <a:ext cx="3477492" cy="900000"/>
        </a:xfrm>
        <a:prstGeom prst="roundRect">
          <a:avLst>
            <a:gd name="adj" fmla="val 18206"/>
          </a:avLst>
        </a:prstGeom>
        <a:solidFill>
          <a:srgbClr val="60A500">
            <a:alpha val="30000"/>
          </a:srgbClr>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25</xdr:col>
      <xdr:colOff>471054</xdr:colOff>
      <xdr:row>14</xdr:row>
      <xdr:rowOff>69273</xdr:rowOff>
    </xdr:from>
    <xdr:to>
      <xdr:col>31</xdr:col>
      <xdr:colOff>41562</xdr:colOff>
      <xdr:row>17</xdr:row>
      <xdr:rowOff>54873</xdr:rowOff>
    </xdr:to>
    <xdr:sp macro="" textlink="">
      <xdr:nvSpPr>
        <xdr:cNvPr id="41" name="Rectangle: Rounded Corners 40">
          <a:extLst>
            <a:ext uri="{FF2B5EF4-FFF2-40B4-BE49-F238E27FC236}">
              <a16:creationId xmlns:a16="http://schemas.microsoft.com/office/drawing/2014/main" id="{0A452A98-9673-44A3-A3EF-1F516AF13E4C}"/>
            </a:ext>
          </a:extLst>
        </xdr:cNvPr>
        <xdr:cNvSpPr/>
      </xdr:nvSpPr>
      <xdr:spPr>
        <a:xfrm>
          <a:off x="18675927" y="3865418"/>
          <a:ext cx="3505199" cy="900000"/>
        </a:xfrm>
        <a:prstGeom prst="roundRect">
          <a:avLst>
            <a:gd name="adj" fmla="val 24364"/>
          </a:avLst>
        </a:prstGeom>
        <a:solidFill>
          <a:srgbClr val="60A500">
            <a:alpha val="30000"/>
          </a:srgbClr>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41562</xdr:colOff>
      <xdr:row>24</xdr:row>
      <xdr:rowOff>166255</xdr:rowOff>
    </xdr:from>
    <xdr:to>
      <xdr:col>22</xdr:col>
      <xdr:colOff>1302325</xdr:colOff>
      <xdr:row>39</xdr:row>
      <xdr:rowOff>164619</xdr:rowOff>
    </xdr:to>
    <xdr:sp macro="" textlink="">
      <xdr:nvSpPr>
        <xdr:cNvPr id="42" name="Rectangle: Rounded Corners 41">
          <a:extLst>
            <a:ext uri="{FF2B5EF4-FFF2-40B4-BE49-F238E27FC236}">
              <a16:creationId xmlns:a16="http://schemas.microsoft.com/office/drawing/2014/main" id="{E2099012-D3B5-4608-8028-A65BA40D38BF}"/>
            </a:ext>
          </a:extLst>
        </xdr:cNvPr>
        <xdr:cNvSpPr/>
      </xdr:nvSpPr>
      <xdr:spPr>
        <a:xfrm>
          <a:off x="9185562" y="6289964"/>
          <a:ext cx="6179127" cy="2700000"/>
        </a:xfrm>
        <a:prstGeom prst="roundRect">
          <a:avLst/>
        </a:prstGeom>
        <a:solidFill>
          <a:srgbClr val="60A500">
            <a:alpha val="30000"/>
          </a:srgbClr>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IN" kern="1200"/>
        </a:p>
      </xdr:txBody>
    </xdr:sp>
    <xdr:clientData/>
  </xdr:twoCellAnchor>
  <xdr:twoCellAnchor>
    <xdr:from>
      <xdr:col>22</xdr:col>
      <xdr:colOff>2299854</xdr:colOff>
      <xdr:row>24</xdr:row>
      <xdr:rowOff>96983</xdr:rowOff>
    </xdr:from>
    <xdr:to>
      <xdr:col>30</xdr:col>
      <xdr:colOff>152399</xdr:colOff>
      <xdr:row>39</xdr:row>
      <xdr:rowOff>138547</xdr:rowOff>
    </xdr:to>
    <xdr:graphicFrame macro="">
      <xdr:nvGraphicFramePr>
        <xdr:cNvPr id="44" name="Chart 43">
          <a:extLst>
            <a:ext uri="{FF2B5EF4-FFF2-40B4-BE49-F238E27FC236}">
              <a16:creationId xmlns:a16="http://schemas.microsoft.com/office/drawing/2014/main" id="{C09335EB-2BDF-4511-B3A6-3DEDABBC6C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25</xdr:col>
      <xdr:colOff>443346</xdr:colOff>
      <xdr:row>1</xdr:row>
      <xdr:rowOff>110835</xdr:rowOff>
    </xdr:from>
    <xdr:to>
      <xdr:col>30</xdr:col>
      <xdr:colOff>538255</xdr:colOff>
      <xdr:row>5</xdr:row>
      <xdr:rowOff>93708</xdr:rowOff>
    </xdr:to>
    <xdr:sp macro="" textlink="">
      <xdr:nvSpPr>
        <xdr:cNvPr id="54" name="Rectangle: Rounded Corners 53">
          <a:extLst>
            <a:ext uri="{FF2B5EF4-FFF2-40B4-BE49-F238E27FC236}">
              <a16:creationId xmlns:a16="http://schemas.microsoft.com/office/drawing/2014/main" id="{2B140F6B-3279-4DF1-9809-2293F2DB9342}"/>
            </a:ext>
          </a:extLst>
        </xdr:cNvPr>
        <xdr:cNvSpPr/>
      </xdr:nvSpPr>
      <xdr:spPr>
        <a:xfrm>
          <a:off x="18648219" y="290944"/>
          <a:ext cx="3420000" cy="703309"/>
        </a:xfrm>
        <a:prstGeom prst="roundRect">
          <a:avLst>
            <a:gd name="adj" fmla="val 18637"/>
          </a:avLst>
        </a:prstGeom>
        <a:solidFill>
          <a:srgbClr val="60A500">
            <a:alpha val="30000"/>
          </a:srgbClr>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401782</xdr:colOff>
      <xdr:row>0</xdr:row>
      <xdr:rowOff>69273</xdr:rowOff>
    </xdr:from>
    <xdr:to>
      <xdr:col>4</xdr:col>
      <xdr:colOff>96982</xdr:colOff>
      <xdr:row>3</xdr:row>
      <xdr:rowOff>166255</xdr:rowOff>
    </xdr:to>
    <xdr:pic>
      <xdr:nvPicPr>
        <xdr:cNvPr id="53" name="Graphic 52" descr="Filter">
          <a:extLst>
            <a:ext uri="{FF2B5EF4-FFF2-40B4-BE49-F238E27FC236}">
              <a16:creationId xmlns:a16="http://schemas.microsoft.com/office/drawing/2014/main" id="{DA97C3C8-FB85-EC9F-3108-D371FC979B5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620982" y="69273"/>
          <a:ext cx="914400" cy="637309"/>
        </a:xfrm>
        <a:prstGeom prst="rect">
          <a:avLst/>
        </a:prstGeom>
      </xdr:spPr>
    </xdr:pic>
    <xdr:clientData/>
  </xdr:twoCellAnchor>
  <xdr:twoCellAnchor editAs="oneCell">
    <xdr:from>
      <xdr:col>29</xdr:col>
      <xdr:colOff>55418</xdr:colOff>
      <xdr:row>1</xdr:row>
      <xdr:rowOff>13855</xdr:rowOff>
    </xdr:from>
    <xdr:to>
      <xdr:col>30</xdr:col>
      <xdr:colOff>360218</xdr:colOff>
      <xdr:row>6</xdr:row>
      <xdr:rowOff>27709</xdr:rowOff>
    </xdr:to>
    <xdr:pic>
      <xdr:nvPicPr>
        <xdr:cNvPr id="56" name="Graphic 55" descr="Credit card">
          <a:extLst>
            <a:ext uri="{FF2B5EF4-FFF2-40B4-BE49-F238E27FC236}">
              <a16:creationId xmlns:a16="http://schemas.microsoft.com/office/drawing/2014/main" id="{B6390AC0-0587-20F4-8A26-53B2E30BC039}"/>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20975782" y="193964"/>
          <a:ext cx="914400" cy="914400"/>
        </a:xfrm>
        <a:prstGeom prst="rect">
          <a:avLst/>
        </a:prstGeom>
      </xdr:spPr>
    </xdr:pic>
    <xdr:clientData/>
  </xdr:twoCellAnchor>
  <xdr:twoCellAnchor>
    <xdr:from>
      <xdr:col>25</xdr:col>
      <xdr:colOff>498762</xdr:colOff>
      <xdr:row>17</xdr:row>
      <xdr:rowOff>124692</xdr:rowOff>
    </xdr:from>
    <xdr:to>
      <xdr:col>31</xdr:col>
      <xdr:colOff>83126</xdr:colOff>
      <xdr:row>20</xdr:row>
      <xdr:rowOff>110292</xdr:rowOff>
    </xdr:to>
    <xdr:sp macro="" textlink="">
      <xdr:nvSpPr>
        <xdr:cNvPr id="58" name="Rectangle: Rounded Corners 57">
          <a:extLst>
            <a:ext uri="{FF2B5EF4-FFF2-40B4-BE49-F238E27FC236}">
              <a16:creationId xmlns:a16="http://schemas.microsoft.com/office/drawing/2014/main" id="{0714987D-BD8B-4FB2-9DEC-C88ABE717A58}"/>
            </a:ext>
          </a:extLst>
        </xdr:cNvPr>
        <xdr:cNvSpPr/>
      </xdr:nvSpPr>
      <xdr:spPr>
        <a:xfrm>
          <a:off x="18703635" y="4835237"/>
          <a:ext cx="3519055" cy="900000"/>
        </a:xfrm>
        <a:prstGeom prst="roundRect">
          <a:avLst>
            <a:gd name="adj" fmla="val 27443"/>
          </a:avLst>
        </a:prstGeom>
        <a:solidFill>
          <a:srgbClr val="60A500">
            <a:alpha val="30000"/>
          </a:srgbClr>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870.233655208336" createdVersion="8" refreshedVersion="8" minRefreshableVersion="3" recordCount="100" xr:uid="{335163A8-779B-4E40-A374-DE9973EABCBC}">
  <cacheSource type="worksheet">
    <worksheetSource name="Table1"/>
  </cacheSource>
  <cacheFields count="20">
    <cacheField name="Order ID" numFmtId="0">
      <sharedItems/>
    </cacheField>
    <cacheField name="Order Date" numFmtId="14">
      <sharedItems count="81">
        <s v="12/31/2023"/>
        <s v="2/22/2023"/>
        <s v="10/11/2023"/>
        <s v="5/5/2023"/>
        <s v="2/2/2023"/>
        <s v="11/1/2023"/>
        <s v="8/14/2023"/>
        <s v="4/1/2023"/>
        <s v="7/21/2023"/>
        <s v="12/29/2023"/>
        <s v="5/4/2023"/>
        <s v="7/25/2023"/>
        <s v="2/25/2023"/>
        <s v="2/24/2023"/>
        <s v="8/26/2023"/>
        <s v="2/13/2023"/>
        <s v="6/28/2023"/>
        <s v="11/28/2023"/>
        <s v="8/25/2023"/>
        <s v="4/12/2023"/>
        <s v="10/2/2023"/>
        <s v="11/9/2023"/>
        <s v="11/2/2023"/>
        <s v="5/28/2023"/>
        <s v="10/15/2023"/>
        <s v="1/16/2023"/>
        <s v="10/9/2023"/>
        <s v="10/7/2023"/>
        <s v="2/14/2023"/>
        <s v="3/26/2023"/>
        <s v="6/15/2023"/>
        <s v="5/22/2023"/>
        <s v="11/20/2023"/>
        <s v="12/22/2023"/>
        <s v="7/23/2023"/>
        <s v="10/17/2023"/>
        <s v="8/22/2023"/>
        <s v="12/2/2023"/>
        <s v="12/25/2023"/>
        <s v="9/23/2023"/>
        <s v="7/16/2023"/>
        <s v="2/5/2023"/>
        <s v="12/18/2023"/>
        <s v="6/11/2023"/>
        <s v="12/4/2023"/>
        <s v="7/17/2023"/>
        <s v="10/19/2023"/>
        <s v="5/15/2023"/>
        <s v="2/12/2023"/>
        <s v="1/30/2023"/>
        <s v="3/6/2023"/>
        <s v="10/18/2023"/>
        <s v="1/7/2023"/>
        <s v="5/8/2023"/>
        <s v="4/2/2023"/>
        <s v="9/10/2023"/>
        <s v="11/22/2023"/>
        <s v="5/2/2023"/>
        <s v="5/20/2023"/>
        <s v="7/28/2023"/>
        <s v="7/2/2023"/>
        <s v="3/7/2023"/>
        <s v="7/22/2023"/>
        <s v="1/18/2023"/>
        <s v="5/24/2023"/>
        <s v="9/3/2023"/>
        <s v="12/3/2023"/>
        <s v="10/16/2023"/>
        <s v="11/5/2023"/>
        <s v="10/28/2023"/>
        <s v="11/10/2023"/>
        <s v="7/13/2023"/>
        <s v="6/23/2023"/>
        <s v="2/21/2023"/>
        <s v="2/19/2023"/>
        <s v="12/5/2023"/>
        <s v="6/7/2023"/>
        <s v="7/9/2023"/>
        <s v="12/23/2023"/>
        <s v="9/25/2023"/>
        <s v="3/27/2023"/>
      </sharedItems>
    </cacheField>
    <cacheField name="Delivery Date" numFmtId="14">
      <sharedItems containsBlank="1"/>
    </cacheField>
    <cacheField name="Cancel Date" numFmtId="14">
      <sharedItems containsBlank="1" count="29">
        <s v="1/2/2024"/>
        <m/>
        <s v="5/11/2023"/>
        <s v="11/2/2023"/>
        <s v="8/18/2023"/>
        <s v="4/6/2023"/>
        <s v="5/8/2023"/>
        <s v="2/28/2023"/>
        <s v="2/25/2023"/>
        <s v="9/2/2023"/>
        <s v="2/14/2023"/>
        <s v="10/10/2023"/>
        <s v="6/22/2023"/>
        <s v="8/24/2023"/>
        <s v="2/11/2023"/>
        <s v="12/23/2023"/>
        <s v="6/14/2023"/>
        <s v="3/13/2023"/>
        <s v="4/5/2023"/>
        <s v="10/12/2023"/>
        <s v="10/20/2023"/>
        <s v="5/21/2023"/>
        <s v="7/7/2023"/>
        <s v="7/25/2023"/>
        <s v="12/6/2023"/>
        <s v="6/18/2023"/>
        <s v="12/12/2023"/>
        <s v="6/12/2023"/>
        <s v="1/24/2023"/>
      </sharedItems>
    </cacheField>
    <cacheField name="Customer ID" numFmtId="0">
      <sharedItems/>
    </cacheField>
    <cacheField name="Product ID" numFmtId="0">
      <sharedItems/>
    </cacheField>
    <cacheField name="Region" numFmtId="0">
      <sharedItems count="5">
        <s v="North"/>
        <s v="East"/>
        <s v="South"/>
        <s v="Central"/>
        <s v="West"/>
      </sharedItems>
    </cacheField>
    <cacheField name="Sale Price/Unit" numFmtId="1">
      <sharedItems containsSemiMixedTypes="0" containsString="0" containsNumber="1" containsInteger="1" minValue="11" maxValue="815"/>
    </cacheField>
    <cacheField name="Quantity" numFmtId="1">
      <sharedItems containsSemiMixedTypes="0" containsString="0" containsNumber="1" containsInteger="1" minValue="1" maxValue="5"/>
    </cacheField>
    <cacheField name="Total Amount" numFmtId="1">
      <sharedItems containsSemiMixedTypes="0" containsString="0" containsNumber="1" containsInteger="1" minValue="21" maxValue="3260"/>
    </cacheField>
    <cacheField name="Payment Method" numFmtId="0">
      <sharedItems count="5">
        <s v="Apple Pay"/>
        <s v="Credit Card"/>
        <s v="Paypal"/>
        <s v="Amazon Pay"/>
        <s v="Debit Card"/>
      </sharedItems>
    </cacheField>
    <cacheField name="Delivery Status" numFmtId="0">
      <sharedItems count="3">
        <s v="Cancelled"/>
        <s v="Delivered"/>
        <s v="In Transit"/>
      </sharedItems>
    </cacheField>
    <cacheField name="Fulfillment Partner" numFmtId="0">
      <sharedItems/>
    </cacheField>
    <cacheField name="Is Cancelled" numFmtId="0">
      <sharedItems/>
    </cacheField>
    <cacheField name="Product_category" numFmtId="0">
      <sharedItems count="5">
        <s v="Home"/>
        <s v="Toys"/>
        <s v="Fashion"/>
        <s v="Electronics"/>
        <s v="Books"/>
      </sharedItems>
    </cacheField>
    <cacheField name="Delivery Time" numFmtId="0">
      <sharedItems containsMixedTypes="1" containsNumber="1" containsInteger="1" minValue="1" maxValue="7"/>
    </cacheField>
    <cacheField name="Customer Name" numFmtId="0">
      <sharedItems/>
    </cacheField>
    <cacheField name="Delivery Performance" numFmtId="0">
      <sharedItems count="4">
        <s v="Slow"/>
        <s v="Fast"/>
        <s v="Not delivered yet" u="1"/>
        <s v="Check Data" u="1"/>
      </sharedItems>
    </cacheField>
    <cacheField name="Product name " numFmtId="0">
      <sharedItems count="22">
        <s v="Lamp"/>
        <s v="Doll House"/>
        <s v="Vacuum Cleaner"/>
        <s v="Jeans"/>
        <s v="Bluetooth Speaker"/>
        <s v="Wall Clock"/>
        <s v="Formal Shirt"/>
        <s v="Cookware Set"/>
        <s v="Smartwatch"/>
        <s v="Shoes"/>
        <s v="Gaming Mouse"/>
        <s v="T-Shirt"/>
        <s v="Novel"/>
        <s v="Textbook"/>
        <s v="Smartphone"/>
        <s v="Action Figure"/>
        <s v="Backpack"/>
        <s v="Magazine"/>
        <s v="Headphones"/>
        <s v="Cookware Set Pro"/>
        <s v="Puzzle"/>
        <s v="Leg Set"/>
      </sharedItems>
    </cacheField>
    <cacheField name="MONTH OF ORDERED DATE" numFmtId="0">
      <sharedItems containsMixedTypes="1" containsNumber="1" containsInteger="1" minValue="1" maxValue="12" count="24">
        <s v="December"/>
        <s v="February"/>
        <s v="October"/>
        <s v="May"/>
        <s v="November"/>
        <s v="August"/>
        <s v="April"/>
        <s v="July"/>
        <s v="June"/>
        <s v="January"/>
        <s v="March"/>
        <s v="September"/>
        <n v="12" u="1"/>
        <n v="2" u="1"/>
        <n v="10" u="1"/>
        <n v="5" u="1"/>
        <n v="11" u="1"/>
        <n v="8" u="1"/>
        <n v="4" u="1"/>
        <n v="7" u="1"/>
        <n v="6" u="1"/>
        <n v="1" u="1"/>
        <n v="3" u="1"/>
        <n v="9" u="1"/>
      </sharedItems>
    </cacheField>
  </cacheFields>
  <extLst>
    <ext xmlns:x14="http://schemas.microsoft.com/office/spreadsheetml/2009/9/main" uri="{725AE2AE-9491-48be-B2B4-4EB974FC3084}">
      <x14:pivotCacheDefinition pivotCacheId="13611535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ORD0001"/>
    <x v="0"/>
    <m/>
    <x v="0"/>
    <s v="CUST021"/>
    <s v="PROD012"/>
    <x v="0"/>
    <n v="44"/>
    <n v="1"/>
    <n v="44"/>
    <x v="0"/>
    <x v="0"/>
    <s v="DHL"/>
    <s v="Yes"/>
    <x v="0"/>
    <s v="Not delivered yet"/>
    <s v="Zoe Mitchell"/>
    <x v="0"/>
    <x v="0"/>
    <x v="0"/>
  </r>
  <r>
    <s v="ORD0002"/>
    <x v="1"/>
    <s v="2/24/2023"/>
    <x v="1"/>
    <s v="CUST029"/>
    <s v="PROD018"/>
    <x v="1"/>
    <n v="96"/>
    <n v="4"/>
    <n v="384"/>
    <x v="1"/>
    <x v="1"/>
    <s v="DHL"/>
    <s v="No"/>
    <x v="1"/>
    <n v="2"/>
    <s v="Ava White"/>
    <x v="1"/>
    <x v="1"/>
    <x v="1"/>
  </r>
  <r>
    <s v="ORD0003"/>
    <x v="2"/>
    <m/>
    <x v="1"/>
    <s v="CUST021"/>
    <s v="PROD013"/>
    <x v="2"/>
    <n v="194"/>
    <n v="4"/>
    <n v="776"/>
    <x v="1"/>
    <x v="2"/>
    <s v="USPS"/>
    <s v="No"/>
    <x v="0"/>
    <s v="Not delivered yet"/>
    <s v="Zoe Mitchell"/>
    <x v="0"/>
    <x v="2"/>
    <x v="2"/>
  </r>
  <r>
    <s v="ORD0004"/>
    <x v="3"/>
    <m/>
    <x v="2"/>
    <s v="CUST044"/>
    <s v="PROD013"/>
    <x v="0"/>
    <n v="196"/>
    <n v="3"/>
    <n v="588"/>
    <x v="2"/>
    <x v="0"/>
    <s v="UPS"/>
    <s v="Yes"/>
    <x v="0"/>
    <s v="Not delivered yet"/>
    <s v="Grace Ward"/>
    <x v="0"/>
    <x v="2"/>
    <x v="3"/>
  </r>
  <r>
    <s v="ORD0005"/>
    <x v="4"/>
    <s v="2/5/2023"/>
    <x v="1"/>
    <s v="CUST027"/>
    <s v="PROD010"/>
    <x v="0"/>
    <n v="59"/>
    <n v="1"/>
    <n v="59"/>
    <x v="2"/>
    <x v="1"/>
    <s v="Amazon Logistics"/>
    <s v="No"/>
    <x v="2"/>
    <n v="3"/>
    <s v="Hazel Brooks"/>
    <x v="0"/>
    <x v="3"/>
    <x v="1"/>
  </r>
  <r>
    <s v="ORD0006"/>
    <x v="5"/>
    <m/>
    <x v="3"/>
    <s v="CUST009"/>
    <s v="PROD010"/>
    <x v="0"/>
    <n v="58"/>
    <n v="4"/>
    <n v="232"/>
    <x v="3"/>
    <x v="0"/>
    <s v="DHL"/>
    <s v="Yes"/>
    <x v="2"/>
    <s v="Not delivered yet"/>
    <s v="Jackson Allen"/>
    <x v="0"/>
    <x v="3"/>
    <x v="4"/>
  </r>
  <r>
    <s v="ORD0007"/>
    <x v="6"/>
    <m/>
    <x v="4"/>
    <s v="CUST042"/>
    <s v="PROD020"/>
    <x v="3"/>
    <n v="105"/>
    <n v="3"/>
    <n v="315"/>
    <x v="4"/>
    <x v="0"/>
    <s v="DHL"/>
    <s v="Yes"/>
    <x v="3"/>
    <s v="Not delivered yet"/>
    <s v="Noah Wilson"/>
    <x v="0"/>
    <x v="4"/>
    <x v="5"/>
  </r>
  <r>
    <s v="ORD0008"/>
    <x v="7"/>
    <m/>
    <x v="5"/>
    <s v="CUST019"/>
    <s v="PROD021"/>
    <x v="4"/>
    <n v="37"/>
    <n v="5"/>
    <n v="185"/>
    <x v="2"/>
    <x v="0"/>
    <s v="DHL"/>
    <s v="Yes"/>
    <x v="0"/>
    <s v="Not delivered yet"/>
    <s v="Ava Robinson"/>
    <x v="0"/>
    <x v="5"/>
    <x v="6"/>
  </r>
  <r>
    <s v="ORD0009"/>
    <x v="8"/>
    <m/>
    <x v="1"/>
    <s v="CUST013"/>
    <s v="PROD019"/>
    <x v="3"/>
    <n v="44"/>
    <n v="2"/>
    <n v="88"/>
    <x v="1"/>
    <x v="2"/>
    <s v="Amazon Logistics"/>
    <s v="No"/>
    <x v="2"/>
    <s v="Not delivered yet"/>
    <s v="Olivia Martinez"/>
    <x v="0"/>
    <x v="6"/>
    <x v="7"/>
  </r>
  <r>
    <s v="ORD0010"/>
    <x v="9"/>
    <m/>
    <x v="1"/>
    <s v="CUST019"/>
    <s v="PROD003"/>
    <x v="2"/>
    <n v="141"/>
    <n v="4"/>
    <n v="564"/>
    <x v="4"/>
    <x v="2"/>
    <s v="DHL"/>
    <s v="No"/>
    <x v="0"/>
    <s v="Not delivered yet"/>
    <s v="Ava Robinson"/>
    <x v="0"/>
    <x v="7"/>
    <x v="0"/>
  </r>
  <r>
    <s v="ORD0011"/>
    <x v="10"/>
    <m/>
    <x v="6"/>
    <s v="CUST046"/>
    <s v="PROD014"/>
    <x v="2"/>
    <n v="249"/>
    <n v="1"/>
    <n v="249"/>
    <x v="3"/>
    <x v="0"/>
    <s v="USPS"/>
    <s v="Yes"/>
    <x v="3"/>
    <s v="Not delivered yet"/>
    <s v="Emily Johnson"/>
    <x v="0"/>
    <x v="8"/>
    <x v="3"/>
  </r>
  <r>
    <s v="ORD0012"/>
    <x v="11"/>
    <m/>
    <x v="1"/>
    <s v="CUST045"/>
    <s v="PROD014"/>
    <x v="3"/>
    <n v="247"/>
    <n v="3"/>
    <n v="741"/>
    <x v="3"/>
    <x v="2"/>
    <s v="FedEx"/>
    <s v="No"/>
    <x v="3"/>
    <s v="Not delivered yet"/>
    <s v="Emily Johnson"/>
    <x v="0"/>
    <x v="8"/>
    <x v="7"/>
  </r>
  <r>
    <s v="ORD0013"/>
    <x v="12"/>
    <m/>
    <x v="7"/>
    <s v="CUST023"/>
    <s v="PROD006"/>
    <x v="3"/>
    <n v="96"/>
    <n v="1"/>
    <n v="96"/>
    <x v="0"/>
    <x v="0"/>
    <s v="Amazon Logistics"/>
    <s v="Yes"/>
    <x v="2"/>
    <s v="Not delivered yet"/>
    <s v="Charlotte Reed"/>
    <x v="0"/>
    <x v="9"/>
    <x v="1"/>
  </r>
  <r>
    <s v="ORD0014"/>
    <x v="13"/>
    <m/>
    <x v="8"/>
    <s v="CUST033"/>
    <s v="PROD017"/>
    <x v="4"/>
    <n v="74"/>
    <n v="5"/>
    <n v="370"/>
    <x v="0"/>
    <x v="0"/>
    <s v="Amazon Logistics"/>
    <s v="Yes"/>
    <x v="3"/>
    <s v="Not delivered yet"/>
    <s v="Hazel Rivera"/>
    <x v="0"/>
    <x v="10"/>
    <x v="1"/>
  </r>
  <r>
    <s v="ORD0015"/>
    <x v="14"/>
    <m/>
    <x v="9"/>
    <s v="CUST033"/>
    <s v="PROD005"/>
    <x v="2"/>
    <n v="27"/>
    <n v="1"/>
    <n v="27"/>
    <x v="1"/>
    <x v="0"/>
    <s v="Amazon Logistics"/>
    <s v="Yes"/>
    <x v="2"/>
    <s v="Not delivered yet"/>
    <s v="Hazel Rivera"/>
    <x v="0"/>
    <x v="11"/>
    <x v="5"/>
  </r>
  <r>
    <s v="ORD0016"/>
    <x v="15"/>
    <m/>
    <x v="1"/>
    <s v="CUST047"/>
    <s v="PROD005"/>
    <x v="2"/>
    <n v="27"/>
    <n v="3"/>
    <n v="81"/>
    <x v="4"/>
    <x v="2"/>
    <s v="Amazon Logistics"/>
    <s v="No"/>
    <x v="2"/>
    <s v="Not delivered yet"/>
    <s v="Scarlett Murphy"/>
    <x v="0"/>
    <x v="11"/>
    <x v="1"/>
  </r>
  <r>
    <s v="ORD0017"/>
    <x v="16"/>
    <s v="7/1/2023"/>
    <x v="1"/>
    <s v="CUST045"/>
    <s v="PROD015"/>
    <x v="1"/>
    <n v="21"/>
    <n v="3"/>
    <n v="63"/>
    <x v="1"/>
    <x v="1"/>
    <s v="DHL"/>
    <s v="No"/>
    <x v="4"/>
    <n v="3"/>
    <s v="Emily Johnson"/>
    <x v="0"/>
    <x v="12"/>
    <x v="8"/>
  </r>
  <r>
    <s v="ORD0018"/>
    <x v="17"/>
    <m/>
    <x v="1"/>
    <s v="CUST011"/>
    <s v="PROD008"/>
    <x v="4"/>
    <n v="70"/>
    <n v="5"/>
    <n v="350"/>
    <x v="2"/>
    <x v="2"/>
    <s v="Amazon Logistics"/>
    <s v="No"/>
    <x v="4"/>
    <s v="Not delivered yet"/>
    <s v="Mason Hall"/>
    <x v="0"/>
    <x v="13"/>
    <x v="4"/>
  </r>
  <r>
    <s v="ORD0019"/>
    <x v="18"/>
    <m/>
    <x v="1"/>
    <s v="CUST041"/>
    <s v="PROD006"/>
    <x v="2"/>
    <n v="94"/>
    <n v="4"/>
    <n v="376"/>
    <x v="1"/>
    <x v="2"/>
    <s v="USPS"/>
    <s v="No"/>
    <x v="2"/>
    <s v="Not delivered yet"/>
    <s v="Jacob Price"/>
    <x v="0"/>
    <x v="9"/>
    <x v="5"/>
  </r>
  <r>
    <s v="ORD0020"/>
    <x v="19"/>
    <m/>
    <x v="1"/>
    <s v="CUST025"/>
    <s v="PROD001"/>
    <x v="0"/>
    <n v="813"/>
    <n v="2"/>
    <n v="1626"/>
    <x v="1"/>
    <x v="2"/>
    <s v="FedEx"/>
    <s v="No"/>
    <x v="3"/>
    <s v="Not delivered yet"/>
    <s v="Emma King"/>
    <x v="0"/>
    <x v="14"/>
    <x v="6"/>
  </r>
  <r>
    <s v="ORD0021"/>
    <x v="20"/>
    <m/>
    <x v="1"/>
    <s v="CUST013"/>
    <s v="PROD015"/>
    <x v="3"/>
    <n v="21"/>
    <n v="4"/>
    <n v="84"/>
    <x v="2"/>
    <x v="2"/>
    <s v="Amazon Logistics"/>
    <s v="No"/>
    <x v="4"/>
    <s v="Not delivered yet"/>
    <s v="Olivia Martinez"/>
    <x v="0"/>
    <x v="12"/>
    <x v="2"/>
  </r>
  <r>
    <s v="ORD0022"/>
    <x v="21"/>
    <m/>
    <x v="1"/>
    <s v="CUST023"/>
    <s v="PROD012"/>
    <x v="4"/>
    <n v="46"/>
    <n v="5"/>
    <n v="230"/>
    <x v="2"/>
    <x v="2"/>
    <s v="USPS"/>
    <s v="No"/>
    <x v="0"/>
    <s v="Not delivered yet"/>
    <s v="Charlotte Reed"/>
    <x v="0"/>
    <x v="0"/>
    <x v="4"/>
  </r>
  <r>
    <s v="ORD0023"/>
    <x v="15"/>
    <m/>
    <x v="10"/>
    <s v="CUST016"/>
    <s v="PROD010"/>
    <x v="4"/>
    <n v="58"/>
    <n v="3"/>
    <n v="174"/>
    <x v="3"/>
    <x v="0"/>
    <s v="Amazon Logistics"/>
    <s v="Yes"/>
    <x v="2"/>
    <s v="Not delivered yet"/>
    <s v="Elijah Lewis"/>
    <x v="0"/>
    <x v="3"/>
    <x v="1"/>
  </r>
  <r>
    <s v="ORD0024"/>
    <x v="22"/>
    <s v="11/5/2023"/>
    <x v="1"/>
    <s v="CUST028"/>
    <s v="PROD006"/>
    <x v="4"/>
    <n v="96"/>
    <n v="5"/>
    <n v="480"/>
    <x v="3"/>
    <x v="1"/>
    <s v="Amazon Logistics"/>
    <s v="No"/>
    <x v="2"/>
    <n v="3"/>
    <s v="Lily Bennett"/>
    <x v="0"/>
    <x v="9"/>
    <x v="4"/>
  </r>
  <r>
    <s v="ORD0025"/>
    <x v="23"/>
    <s v="5/30/2023"/>
    <x v="1"/>
    <s v="CUST040"/>
    <s v="PROD002"/>
    <x v="2"/>
    <n v="43"/>
    <n v="1"/>
    <n v="43"/>
    <x v="4"/>
    <x v="1"/>
    <s v="Amazon Logistics"/>
    <s v="No"/>
    <x v="1"/>
    <n v="2"/>
    <s v="Benjamin Clark"/>
    <x v="1"/>
    <x v="15"/>
    <x v="3"/>
  </r>
  <r>
    <s v="ORD0026"/>
    <x v="24"/>
    <s v="10/21/2023"/>
    <x v="1"/>
    <s v="CUST027"/>
    <s v="PROD022"/>
    <x v="2"/>
    <n v="64"/>
    <n v="4"/>
    <n v="256"/>
    <x v="4"/>
    <x v="1"/>
    <s v="USPS"/>
    <s v="No"/>
    <x v="2"/>
    <n v="6"/>
    <s v="Hazel Brooks"/>
    <x v="0"/>
    <x v="16"/>
    <x v="2"/>
  </r>
  <r>
    <s v="ORD0027"/>
    <x v="25"/>
    <m/>
    <x v="1"/>
    <s v="CUST018"/>
    <s v="PROD008"/>
    <x v="2"/>
    <n v="70"/>
    <n v="2"/>
    <n v="140"/>
    <x v="3"/>
    <x v="2"/>
    <s v="Amazon Logistics"/>
    <s v="No"/>
    <x v="4"/>
    <s v="Not delivered yet"/>
    <s v="Grace Scott"/>
    <x v="0"/>
    <x v="13"/>
    <x v="9"/>
  </r>
  <r>
    <s v="ORD0028"/>
    <x v="26"/>
    <m/>
    <x v="1"/>
    <s v="CUST018"/>
    <s v="PROD018"/>
    <x v="3"/>
    <n v="97"/>
    <n v="3"/>
    <n v="291"/>
    <x v="1"/>
    <x v="2"/>
    <s v="Amazon Logistics"/>
    <s v="No"/>
    <x v="1"/>
    <s v="Not delivered yet"/>
    <s v="Grace Scott"/>
    <x v="0"/>
    <x v="1"/>
    <x v="2"/>
  </r>
  <r>
    <s v="ORD0029"/>
    <x v="27"/>
    <m/>
    <x v="11"/>
    <s v="CUST007"/>
    <s v="PROD021"/>
    <x v="1"/>
    <n v="37"/>
    <n v="3"/>
    <n v="111"/>
    <x v="0"/>
    <x v="0"/>
    <s v="DHL"/>
    <s v="Yes"/>
    <x v="0"/>
    <s v="Not delivered yet"/>
    <s v="Liam Walker"/>
    <x v="0"/>
    <x v="5"/>
    <x v="2"/>
  </r>
  <r>
    <s v="ORD0030"/>
    <x v="28"/>
    <m/>
    <x v="1"/>
    <s v="CUST008"/>
    <s v="PROD008"/>
    <x v="0"/>
    <n v="69"/>
    <n v="5"/>
    <n v="345"/>
    <x v="3"/>
    <x v="2"/>
    <s v="Amazon Logistics"/>
    <s v="No"/>
    <x v="4"/>
    <s v="Not delivered yet"/>
    <s v="Harper Young"/>
    <x v="0"/>
    <x v="13"/>
    <x v="1"/>
  </r>
  <r>
    <s v="ORD0031"/>
    <x v="29"/>
    <m/>
    <x v="1"/>
    <s v="CUST014"/>
    <s v="PROD002"/>
    <x v="0"/>
    <n v="42"/>
    <n v="5"/>
    <n v="210"/>
    <x v="3"/>
    <x v="2"/>
    <s v="UPS"/>
    <s v="No"/>
    <x v="1"/>
    <s v="Not delivered yet"/>
    <s v="Harper Young"/>
    <x v="0"/>
    <x v="15"/>
    <x v="10"/>
  </r>
  <r>
    <s v="ORD0032"/>
    <x v="30"/>
    <m/>
    <x v="12"/>
    <s v="CUST037"/>
    <s v="PROD009"/>
    <x v="1"/>
    <n v="11"/>
    <n v="5"/>
    <n v="55"/>
    <x v="4"/>
    <x v="0"/>
    <s v="FedEx"/>
    <s v="Yes"/>
    <x v="4"/>
    <s v="Not delivered yet"/>
    <s v="Emily Johnson"/>
    <x v="0"/>
    <x v="17"/>
    <x v="8"/>
  </r>
  <r>
    <s v="ORD0033"/>
    <x v="31"/>
    <s v="5/23/2023"/>
    <x v="1"/>
    <s v="CUST016"/>
    <s v="PROD005"/>
    <x v="2"/>
    <n v="27"/>
    <n v="2"/>
    <n v="54"/>
    <x v="0"/>
    <x v="1"/>
    <s v="USPS"/>
    <s v="No"/>
    <x v="2"/>
    <n v="1"/>
    <s v="Elijah Lewis"/>
    <x v="1"/>
    <x v="11"/>
    <x v="3"/>
  </r>
  <r>
    <s v="ORD0034"/>
    <x v="32"/>
    <m/>
    <x v="1"/>
    <s v="CUST025"/>
    <s v="PROD015"/>
    <x v="2"/>
    <n v="21"/>
    <n v="1"/>
    <n v="21"/>
    <x v="3"/>
    <x v="2"/>
    <s v="DHL"/>
    <s v="No"/>
    <x v="4"/>
    <s v="Not delivered yet"/>
    <s v="Emma King"/>
    <x v="0"/>
    <x v="12"/>
    <x v="4"/>
  </r>
  <r>
    <s v="ORD0035"/>
    <x v="33"/>
    <s v="12/26/2023"/>
    <x v="1"/>
    <s v="CUST032"/>
    <s v="PROD011"/>
    <x v="2"/>
    <n v="172"/>
    <n v="1"/>
    <n v="172"/>
    <x v="2"/>
    <x v="1"/>
    <s v="USPS"/>
    <s v="No"/>
    <x v="3"/>
    <n v="4"/>
    <s v="Luke Gray"/>
    <x v="0"/>
    <x v="18"/>
    <x v="0"/>
  </r>
  <r>
    <s v="ORD0036"/>
    <x v="34"/>
    <m/>
    <x v="1"/>
    <s v="CUST014"/>
    <s v="PROD016"/>
    <x v="0"/>
    <n v="212"/>
    <n v="3"/>
    <n v="636"/>
    <x v="3"/>
    <x v="2"/>
    <s v="UPS"/>
    <s v="No"/>
    <x v="0"/>
    <s v="Not delivered yet"/>
    <s v="Harper Young"/>
    <x v="0"/>
    <x v="19"/>
    <x v="7"/>
  </r>
  <r>
    <s v="ORD0037"/>
    <x v="35"/>
    <s v="10/22/2023"/>
    <x v="1"/>
    <s v="CUST044"/>
    <s v="PROD002"/>
    <x v="1"/>
    <n v="41"/>
    <n v="4"/>
    <n v="164"/>
    <x v="1"/>
    <x v="1"/>
    <s v="Amazon Logistics"/>
    <s v="No"/>
    <x v="1"/>
    <n v="5"/>
    <s v="Grace Ward"/>
    <x v="0"/>
    <x v="15"/>
    <x v="2"/>
  </r>
  <r>
    <s v="ORD0038"/>
    <x v="36"/>
    <m/>
    <x v="13"/>
    <s v="CUST028"/>
    <s v="PROD007"/>
    <x v="0"/>
    <n v="32"/>
    <n v="2"/>
    <n v="64"/>
    <x v="4"/>
    <x v="0"/>
    <s v="FedEx"/>
    <s v="Yes"/>
    <x v="1"/>
    <s v="Not delivered yet"/>
    <s v="Lily Bennett"/>
    <x v="0"/>
    <x v="20"/>
    <x v="5"/>
  </r>
  <r>
    <s v="ORD0039"/>
    <x v="37"/>
    <m/>
    <x v="1"/>
    <s v="CUST024"/>
    <s v="PROD022"/>
    <x v="1"/>
    <n v="66"/>
    <n v="2"/>
    <n v="132"/>
    <x v="0"/>
    <x v="2"/>
    <s v="DHL"/>
    <s v="No"/>
    <x v="2"/>
    <s v="Not delivered yet"/>
    <s v="Scarlett Murphy"/>
    <x v="0"/>
    <x v="16"/>
    <x v="0"/>
  </r>
  <r>
    <s v="ORD0040"/>
    <x v="38"/>
    <m/>
    <x v="1"/>
    <s v="CUST006"/>
    <s v="PROD004"/>
    <x v="1"/>
    <n v="62"/>
    <n v="4"/>
    <n v="248"/>
    <x v="4"/>
    <x v="2"/>
    <s v="UPS"/>
    <s v="No"/>
    <x v="1"/>
    <s v="Not delivered yet"/>
    <s v="Ava Robinson"/>
    <x v="0"/>
    <x v="21"/>
    <x v="0"/>
  </r>
  <r>
    <s v="ORD0041"/>
    <x v="39"/>
    <s v="9/30/2023"/>
    <x v="1"/>
    <s v="CUST001"/>
    <s v="PROD011"/>
    <x v="4"/>
    <n v="173"/>
    <n v="4"/>
    <n v="692"/>
    <x v="0"/>
    <x v="1"/>
    <s v="UPS"/>
    <s v="No"/>
    <x v="3"/>
    <n v="7"/>
    <s v="James Miller"/>
    <x v="0"/>
    <x v="18"/>
    <x v="11"/>
  </r>
  <r>
    <s v="ORD0042"/>
    <x v="40"/>
    <s v="7/18/2023"/>
    <x v="1"/>
    <s v="CUST007"/>
    <s v="PROD004"/>
    <x v="4"/>
    <n v="63"/>
    <n v="3"/>
    <n v="189"/>
    <x v="0"/>
    <x v="1"/>
    <s v="UPS"/>
    <s v="No"/>
    <x v="1"/>
    <n v="2"/>
    <s v="Liam Walker"/>
    <x v="1"/>
    <x v="21"/>
    <x v="7"/>
  </r>
  <r>
    <s v="ORD0043"/>
    <x v="41"/>
    <m/>
    <x v="14"/>
    <s v="CUST040"/>
    <s v="PROD021"/>
    <x v="4"/>
    <n v="36"/>
    <n v="3"/>
    <n v="108"/>
    <x v="4"/>
    <x v="0"/>
    <s v="USPS"/>
    <s v="Yes"/>
    <x v="0"/>
    <s v="Not delivered yet"/>
    <s v="Benjamin Clark"/>
    <x v="0"/>
    <x v="5"/>
    <x v="1"/>
  </r>
  <r>
    <s v="ORD0044"/>
    <x v="42"/>
    <m/>
    <x v="15"/>
    <s v="CUST006"/>
    <s v="PROD004"/>
    <x v="3"/>
    <n v="62"/>
    <n v="1"/>
    <n v="62"/>
    <x v="0"/>
    <x v="0"/>
    <s v="Amazon Logistics"/>
    <s v="Yes"/>
    <x v="1"/>
    <s v="Not delivered yet"/>
    <s v="Ava Robinson"/>
    <x v="0"/>
    <x v="21"/>
    <x v="0"/>
  </r>
  <r>
    <s v="ORD0045"/>
    <x v="43"/>
    <m/>
    <x v="16"/>
    <s v="CUST042"/>
    <s v="PROD003"/>
    <x v="3"/>
    <n v="137"/>
    <n v="5"/>
    <n v="685"/>
    <x v="3"/>
    <x v="0"/>
    <s v="FedEx"/>
    <s v="Yes"/>
    <x v="0"/>
    <s v="Not delivered yet"/>
    <s v="Noah Wilson"/>
    <x v="0"/>
    <x v="7"/>
    <x v="8"/>
  </r>
  <r>
    <s v="ORD0046"/>
    <x v="44"/>
    <s v="12/8/2023"/>
    <x v="1"/>
    <s v="CUST039"/>
    <s v="PROD017"/>
    <x v="0"/>
    <n v="73"/>
    <n v="4"/>
    <n v="292"/>
    <x v="1"/>
    <x v="1"/>
    <s v="Amazon Logistics"/>
    <s v="No"/>
    <x v="3"/>
    <n v="4"/>
    <s v="Logan Ramirez"/>
    <x v="0"/>
    <x v="10"/>
    <x v="0"/>
  </r>
  <r>
    <s v="ORD0047"/>
    <x v="45"/>
    <s v="7/19/2023"/>
    <x v="1"/>
    <s v="CUST041"/>
    <s v="PROD020"/>
    <x v="0"/>
    <n v="104"/>
    <n v="1"/>
    <n v="104"/>
    <x v="2"/>
    <x v="1"/>
    <s v="Amazon Logistics"/>
    <s v="No"/>
    <x v="3"/>
    <n v="2"/>
    <s v="Jacob Price"/>
    <x v="1"/>
    <x v="4"/>
    <x v="7"/>
  </r>
  <r>
    <s v="ORD0048"/>
    <x v="46"/>
    <s v="10/24/2023"/>
    <x v="1"/>
    <s v="CUST044"/>
    <s v="PROD006"/>
    <x v="1"/>
    <n v="97"/>
    <n v="1"/>
    <n v="97"/>
    <x v="3"/>
    <x v="1"/>
    <s v="FedEx"/>
    <s v="No"/>
    <x v="2"/>
    <n v="5"/>
    <s v="Grace Ward"/>
    <x v="0"/>
    <x v="9"/>
    <x v="2"/>
  </r>
  <r>
    <s v="ORD0049"/>
    <x v="47"/>
    <m/>
    <x v="1"/>
    <s v="CUST026"/>
    <s v="PROD017"/>
    <x v="2"/>
    <n v="73"/>
    <n v="5"/>
    <n v="365"/>
    <x v="0"/>
    <x v="2"/>
    <s v="Amazon Logistics"/>
    <s v="No"/>
    <x v="3"/>
    <s v="Not delivered yet"/>
    <s v="Zoe Mitchell"/>
    <x v="0"/>
    <x v="10"/>
    <x v="3"/>
  </r>
  <r>
    <s v="ORD0050"/>
    <x v="48"/>
    <s v="2/19/2023"/>
    <x v="1"/>
    <s v="CUST040"/>
    <s v="PROD005"/>
    <x v="1"/>
    <n v="27"/>
    <n v="3"/>
    <n v="81"/>
    <x v="3"/>
    <x v="1"/>
    <s v="UPS"/>
    <s v="No"/>
    <x v="2"/>
    <n v="7"/>
    <s v="Benjamin Clark"/>
    <x v="0"/>
    <x v="11"/>
    <x v="1"/>
  </r>
  <r>
    <s v="ORD0051"/>
    <x v="20"/>
    <m/>
    <x v="1"/>
    <s v="CUST041"/>
    <s v="PROD021"/>
    <x v="0"/>
    <n v="37"/>
    <n v="1"/>
    <n v="37"/>
    <x v="0"/>
    <x v="2"/>
    <s v="UPS"/>
    <s v="No"/>
    <x v="0"/>
    <s v="Not delivered yet"/>
    <s v="Jacob Price"/>
    <x v="0"/>
    <x v="5"/>
    <x v="2"/>
  </r>
  <r>
    <s v="ORD0052"/>
    <x v="49"/>
    <s v="2/1/2023"/>
    <x v="1"/>
    <s v="CUST008"/>
    <s v="PROD015"/>
    <x v="0"/>
    <n v="22"/>
    <n v="1"/>
    <n v="22"/>
    <x v="4"/>
    <x v="1"/>
    <s v="FedEx"/>
    <s v="No"/>
    <x v="4"/>
    <n v="2"/>
    <s v="Harper Young"/>
    <x v="1"/>
    <x v="12"/>
    <x v="9"/>
  </r>
  <r>
    <s v="ORD0053"/>
    <x v="9"/>
    <s v="1/1/2024"/>
    <x v="1"/>
    <s v="CUST011"/>
    <s v="PROD016"/>
    <x v="3"/>
    <n v="218"/>
    <n v="5"/>
    <n v="1090"/>
    <x v="2"/>
    <x v="1"/>
    <s v="DHL"/>
    <s v="No"/>
    <x v="0"/>
    <s v="Not delivered yet"/>
    <s v="Mason Hall"/>
    <x v="0"/>
    <x v="19"/>
    <x v="0"/>
  </r>
  <r>
    <s v="ORD0054"/>
    <x v="50"/>
    <m/>
    <x v="17"/>
    <s v="CUST018"/>
    <s v="PROD004"/>
    <x v="0"/>
    <n v="64"/>
    <n v="1"/>
    <n v="64"/>
    <x v="0"/>
    <x v="0"/>
    <s v="USPS"/>
    <s v="Yes"/>
    <x v="1"/>
    <s v="Not delivered yet"/>
    <s v="Grace Scott"/>
    <x v="0"/>
    <x v="21"/>
    <x v="10"/>
  </r>
  <r>
    <s v="ORD0055"/>
    <x v="4"/>
    <s v="2/6/2023"/>
    <x v="1"/>
    <s v="CUST037"/>
    <s v="PROD021"/>
    <x v="3"/>
    <n v="36"/>
    <n v="4"/>
    <n v="144"/>
    <x v="2"/>
    <x v="1"/>
    <s v="Amazon Logistics"/>
    <s v="No"/>
    <x v="0"/>
    <n v="4"/>
    <s v="Emily Johnson"/>
    <x v="0"/>
    <x v="5"/>
    <x v="1"/>
  </r>
  <r>
    <s v="ORD0056"/>
    <x v="51"/>
    <s v="10/21/2023"/>
    <x v="1"/>
    <s v="CUST017"/>
    <s v="PROD004"/>
    <x v="4"/>
    <n v="65"/>
    <n v="1"/>
    <n v="65"/>
    <x v="3"/>
    <x v="1"/>
    <s v="FedEx"/>
    <s v="No"/>
    <x v="1"/>
    <n v="3"/>
    <s v="Emma King"/>
    <x v="0"/>
    <x v="21"/>
    <x v="2"/>
  </r>
  <r>
    <s v="ORD0057"/>
    <x v="52"/>
    <s v="1/9/2023"/>
    <x v="1"/>
    <s v="CUST025"/>
    <s v="PROD005"/>
    <x v="3"/>
    <n v="26"/>
    <n v="1"/>
    <n v="26"/>
    <x v="0"/>
    <x v="1"/>
    <s v="DHL"/>
    <s v="No"/>
    <x v="2"/>
    <n v="2"/>
    <s v="Emma King"/>
    <x v="1"/>
    <x v="11"/>
    <x v="9"/>
  </r>
  <r>
    <s v="ORD0058"/>
    <x v="53"/>
    <m/>
    <x v="1"/>
    <s v="CUST021"/>
    <s v="PROD009"/>
    <x v="0"/>
    <n v="11"/>
    <n v="5"/>
    <n v="55"/>
    <x v="1"/>
    <x v="2"/>
    <s v="FedEx"/>
    <s v="No"/>
    <x v="4"/>
    <s v="Not delivered yet"/>
    <s v="Zoe Mitchell"/>
    <x v="0"/>
    <x v="17"/>
    <x v="3"/>
  </r>
  <r>
    <s v="ORD0059"/>
    <x v="54"/>
    <m/>
    <x v="18"/>
    <s v="CUST003"/>
    <s v="PROD013"/>
    <x v="0"/>
    <n v="195"/>
    <n v="4"/>
    <n v="780"/>
    <x v="2"/>
    <x v="0"/>
    <s v="FedEx"/>
    <s v="Yes"/>
    <x v="0"/>
    <s v="Not delivered yet"/>
    <s v="Ethan Davis"/>
    <x v="0"/>
    <x v="2"/>
    <x v="6"/>
  </r>
  <r>
    <s v="ORD0060"/>
    <x v="2"/>
    <m/>
    <x v="19"/>
    <s v="CUST019"/>
    <s v="PROD019"/>
    <x v="4"/>
    <n v="44"/>
    <n v="5"/>
    <n v="220"/>
    <x v="0"/>
    <x v="0"/>
    <s v="USPS"/>
    <s v="Yes"/>
    <x v="2"/>
    <s v="Not delivered yet"/>
    <s v="Ava Robinson"/>
    <x v="0"/>
    <x v="6"/>
    <x v="2"/>
  </r>
  <r>
    <s v="ORD0061"/>
    <x v="55"/>
    <m/>
    <x v="1"/>
    <s v="CUST035"/>
    <s v="PROD008"/>
    <x v="1"/>
    <n v="69"/>
    <n v="4"/>
    <n v="276"/>
    <x v="4"/>
    <x v="2"/>
    <s v="DHL"/>
    <s v="No"/>
    <x v="4"/>
    <s v="Not delivered yet"/>
    <s v="Scarlett Adams"/>
    <x v="0"/>
    <x v="13"/>
    <x v="11"/>
  </r>
  <r>
    <s v="ORD0062"/>
    <x v="56"/>
    <s v="11/29/2023"/>
    <x v="1"/>
    <s v="CUST022"/>
    <s v="PROD001"/>
    <x v="0"/>
    <n v="815"/>
    <n v="4"/>
    <n v="3260"/>
    <x v="1"/>
    <x v="1"/>
    <s v="USPS"/>
    <s v="No"/>
    <x v="3"/>
    <n v="7"/>
    <s v="Elijah Lewis"/>
    <x v="0"/>
    <x v="14"/>
    <x v="4"/>
  </r>
  <r>
    <s v="ORD0063"/>
    <x v="57"/>
    <m/>
    <x v="1"/>
    <s v="CUST004"/>
    <s v="PROD005"/>
    <x v="1"/>
    <n v="27"/>
    <n v="1"/>
    <n v="27"/>
    <x v="4"/>
    <x v="2"/>
    <s v="Amazon Logistics"/>
    <s v="No"/>
    <x v="2"/>
    <s v="Not delivered yet"/>
    <s v="Noah Wilson"/>
    <x v="0"/>
    <x v="11"/>
    <x v="3"/>
  </r>
  <r>
    <s v="ORD0064"/>
    <x v="38"/>
    <s v="12/29/2023"/>
    <x v="1"/>
    <s v="CUST048"/>
    <s v="PROD003"/>
    <x v="4"/>
    <n v="139"/>
    <n v="5"/>
    <n v="695"/>
    <x v="0"/>
    <x v="1"/>
    <s v="USPS"/>
    <s v="No"/>
    <x v="0"/>
    <n v="4"/>
    <s v="Noah Wilson"/>
    <x v="0"/>
    <x v="7"/>
    <x v="0"/>
  </r>
  <r>
    <s v="ORD0065"/>
    <x v="51"/>
    <m/>
    <x v="20"/>
    <s v="CUST009"/>
    <s v="PROD008"/>
    <x v="2"/>
    <n v="69"/>
    <n v="3"/>
    <n v="207"/>
    <x v="2"/>
    <x v="0"/>
    <s v="Amazon Logistics"/>
    <s v="Yes"/>
    <x v="4"/>
    <s v="Not delivered yet"/>
    <s v="Jackson Allen"/>
    <x v="0"/>
    <x v="13"/>
    <x v="2"/>
  </r>
  <r>
    <s v="ORD0066"/>
    <x v="58"/>
    <m/>
    <x v="21"/>
    <s v="CUST009"/>
    <s v="PROD019"/>
    <x v="4"/>
    <n v="42"/>
    <n v="1"/>
    <n v="42"/>
    <x v="0"/>
    <x v="0"/>
    <s v="DHL"/>
    <s v="Yes"/>
    <x v="2"/>
    <s v="Not delivered yet"/>
    <s v="Jackson Allen"/>
    <x v="0"/>
    <x v="6"/>
    <x v="3"/>
  </r>
  <r>
    <s v="ORD0067"/>
    <x v="59"/>
    <s v="7/30/2023"/>
    <x v="1"/>
    <s v="CUST050"/>
    <s v="PROD007"/>
    <x v="0"/>
    <n v="31"/>
    <n v="4"/>
    <n v="124"/>
    <x v="1"/>
    <x v="1"/>
    <s v="UPS"/>
    <s v="No"/>
    <x v="1"/>
    <n v="2"/>
    <e v="#N/A"/>
    <x v="1"/>
    <x v="20"/>
    <x v="7"/>
  </r>
  <r>
    <s v="ORD0068"/>
    <x v="42"/>
    <m/>
    <x v="1"/>
    <s v="CUST045"/>
    <s v="PROD020"/>
    <x v="4"/>
    <n v="104"/>
    <n v="3"/>
    <n v="312"/>
    <x v="1"/>
    <x v="2"/>
    <s v="UPS"/>
    <s v="No"/>
    <x v="3"/>
    <s v="Not delivered yet"/>
    <s v="Emily Johnson"/>
    <x v="0"/>
    <x v="4"/>
    <x v="0"/>
  </r>
  <r>
    <s v="ORD0069"/>
    <x v="60"/>
    <m/>
    <x v="22"/>
    <s v="CUST044"/>
    <s v="PROD010"/>
    <x v="1"/>
    <n v="58"/>
    <n v="2"/>
    <n v="116"/>
    <x v="0"/>
    <x v="0"/>
    <s v="USPS"/>
    <s v="Yes"/>
    <x v="2"/>
    <s v="Not delivered yet"/>
    <s v="Grace Ward"/>
    <x v="0"/>
    <x v="3"/>
    <x v="7"/>
  </r>
  <r>
    <s v="ORD0070"/>
    <x v="26"/>
    <m/>
    <x v="11"/>
    <s v="CUST009"/>
    <s v="PROD004"/>
    <x v="4"/>
    <n v="62"/>
    <n v="2"/>
    <n v="124"/>
    <x v="4"/>
    <x v="0"/>
    <s v="DHL"/>
    <s v="Yes"/>
    <x v="1"/>
    <s v="Not delivered yet"/>
    <s v="Jackson Allen"/>
    <x v="0"/>
    <x v="21"/>
    <x v="2"/>
  </r>
  <r>
    <s v="ORD0071"/>
    <x v="42"/>
    <s v="12/25/2023"/>
    <x v="1"/>
    <s v="CUST006"/>
    <s v="PROD019"/>
    <x v="1"/>
    <n v="43"/>
    <n v="1"/>
    <n v="43"/>
    <x v="1"/>
    <x v="1"/>
    <s v="Amazon Logistics"/>
    <s v="No"/>
    <x v="2"/>
    <n v="7"/>
    <s v="Ava Robinson"/>
    <x v="0"/>
    <x v="6"/>
    <x v="0"/>
  </r>
  <r>
    <s v="ORD0072"/>
    <x v="61"/>
    <m/>
    <x v="1"/>
    <s v="CUST022"/>
    <s v="PROD004"/>
    <x v="1"/>
    <n v="62"/>
    <n v="4"/>
    <n v="248"/>
    <x v="4"/>
    <x v="2"/>
    <s v="Amazon Logistics"/>
    <s v="No"/>
    <x v="1"/>
    <s v="Not delivered yet"/>
    <s v="Elijah Lewis"/>
    <x v="0"/>
    <x v="21"/>
    <x v="10"/>
  </r>
  <r>
    <s v="ORD0073"/>
    <x v="62"/>
    <m/>
    <x v="23"/>
    <s v="CUST028"/>
    <s v="PROD006"/>
    <x v="0"/>
    <n v="95"/>
    <n v="2"/>
    <n v="190"/>
    <x v="2"/>
    <x v="0"/>
    <s v="UPS"/>
    <s v="Yes"/>
    <x v="2"/>
    <s v="Not delivered yet"/>
    <s v="Lily Bennett"/>
    <x v="0"/>
    <x v="9"/>
    <x v="7"/>
  </r>
  <r>
    <s v="ORD0074"/>
    <x v="63"/>
    <s v="1/24/2023"/>
    <x v="1"/>
    <s v="CUST016"/>
    <s v="PROD021"/>
    <x v="3"/>
    <n v="36"/>
    <n v="4"/>
    <n v="144"/>
    <x v="0"/>
    <x v="1"/>
    <s v="FedEx"/>
    <s v="No"/>
    <x v="0"/>
    <n v="6"/>
    <s v="Elijah Lewis"/>
    <x v="0"/>
    <x v="5"/>
    <x v="9"/>
  </r>
  <r>
    <s v="ORD0075"/>
    <x v="64"/>
    <m/>
    <x v="1"/>
    <s v="CUST042"/>
    <s v="PROD017"/>
    <x v="1"/>
    <n v="73"/>
    <n v="5"/>
    <n v="365"/>
    <x v="0"/>
    <x v="2"/>
    <s v="DHL"/>
    <s v="No"/>
    <x v="3"/>
    <s v="Not delivered yet"/>
    <s v="Noah Wilson"/>
    <x v="0"/>
    <x v="10"/>
    <x v="3"/>
  </r>
  <r>
    <s v="ORD0076"/>
    <x v="65"/>
    <s v="9/9/2023"/>
    <x v="1"/>
    <s v="CUST023"/>
    <s v="PROD019"/>
    <x v="0"/>
    <n v="43"/>
    <n v="4"/>
    <n v="172"/>
    <x v="4"/>
    <x v="1"/>
    <s v="DHL"/>
    <s v="No"/>
    <x v="2"/>
    <n v="6"/>
    <s v="Charlotte Reed"/>
    <x v="0"/>
    <x v="6"/>
    <x v="11"/>
  </r>
  <r>
    <s v="ORD0077"/>
    <x v="22"/>
    <s v="11/4/2023"/>
    <x v="1"/>
    <s v="CUST004"/>
    <s v="PROD016"/>
    <x v="4"/>
    <n v="214"/>
    <n v="5"/>
    <n v="1070"/>
    <x v="4"/>
    <x v="1"/>
    <s v="UPS"/>
    <s v="No"/>
    <x v="0"/>
    <n v="2"/>
    <s v="Noah Wilson"/>
    <x v="1"/>
    <x v="19"/>
    <x v="4"/>
  </r>
  <r>
    <s v="ORD0078"/>
    <x v="66"/>
    <m/>
    <x v="24"/>
    <s v="CUST048"/>
    <s v="PROD002"/>
    <x v="3"/>
    <n v="42"/>
    <n v="2"/>
    <n v="84"/>
    <x v="0"/>
    <x v="0"/>
    <s v="UPS"/>
    <s v="Yes"/>
    <x v="1"/>
    <s v="Not delivered yet"/>
    <s v="Noah Wilson"/>
    <x v="0"/>
    <x v="15"/>
    <x v="0"/>
  </r>
  <r>
    <s v="ORD0079"/>
    <x v="7"/>
    <m/>
    <x v="1"/>
    <s v="CUST048"/>
    <s v="PROD012"/>
    <x v="0"/>
    <n v="46"/>
    <n v="1"/>
    <n v="46"/>
    <x v="3"/>
    <x v="2"/>
    <s v="UPS"/>
    <s v="No"/>
    <x v="0"/>
    <s v="Not delivered yet"/>
    <s v="Noah Wilson"/>
    <x v="0"/>
    <x v="0"/>
    <x v="6"/>
  </r>
  <r>
    <s v="ORD0080"/>
    <x v="67"/>
    <s v="10/19/2023"/>
    <x v="1"/>
    <s v="CUST032"/>
    <s v="PROD018"/>
    <x v="1"/>
    <n v="95"/>
    <n v="4"/>
    <n v="380"/>
    <x v="1"/>
    <x v="1"/>
    <s v="UPS"/>
    <s v="No"/>
    <x v="1"/>
    <n v="3"/>
    <s v="Luke Gray"/>
    <x v="0"/>
    <x v="1"/>
    <x v="2"/>
  </r>
  <r>
    <s v="ORD0081"/>
    <x v="68"/>
    <m/>
    <x v="1"/>
    <s v="CUST001"/>
    <s v="PROD011"/>
    <x v="4"/>
    <n v="174"/>
    <n v="2"/>
    <n v="348"/>
    <x v="2"/>
    <x v="2"/>
    <s v="UPS"/>
    <s v="No"/>
    <x v="3"/>
    <s v="Not delivered yet"/>
    <s v="James Miller"/>
    <x v="0"/>
    <x v="18"/>
    <x v="4"/>
  </r>
  <r>
    <s v="ORD0082"/>
    <x v="30"/>
    <m/>
    <x v="25"/>
    <s v="CUST046"/>
    <s v="PROD005"/>
    <x v="0"/>
    <n v="27"/>
    <n v="5"/>
    <n v="135"/>
    <x v="1"/>
    <x v="0"/>
    <s v="Amazon Logistics"/>
    <s v="Yes"/>
    <x v="2"/>
    <s v="Not delivered yet"/>
    <s v="Emily Johnson"/>
    <x v="0"/>
    <x v="11"/>
    <x v="8"/>
  </r>
  <r>
    <s v="ORD0083"/>
    <x v="69"/>
    <s v="10/30/2023"/>
    <x v="1"/>
    <s v="CUST021"/>
    <s v="PROD005"/>
    <x v="2"/>
    <n v="27"/>
    <n v="4"/>
    <n v="108"/>
    <x v="2"/>
    <x v="1"/>
    <s v="USPS"/>
    <s v="No"/>
    <x v="2"/>
    <n v="2"/>
    <s v="Zoe Mitchell"/>
    <x v="1"/>
    <x v="11"/>
    <x v="2"/>
  </r>
  <r>
    <s v="ORD0084"/>
    <x v="33"/>
    <m/>
    <x v="1"/>
    <s v="CUST015"/>
    <s v="PROD022"/>
    <x v="2"/>
    <n v="65"/>
    <n v="2"/>
    <n v="130"/>
    <x v="2"/>
    <x v="2"/>
    <s v="DHL"/>
    <s v="No"/>
    <x v="2"/>
    <s v="Not delivered yet"/>
    <s v="Ava White"/>
    <x v="0"/>
    <x v="16"/>
    <x v="0"/>
  </r>
  <r>
    <s v="ORD0085"/>
    <x v="61"/>
    <m/>
    <x v="1"/>
    <s v="CUST045"/>
    <s v="PROD019"/>
    <x v="1"/>
    <n v="43"/>
    <n v="5"/>
    <n v="215"/>
    <x v="4"/>
    <x v="2"/>
    <s v="DHL"/>
    <s v="No"/>
    <x v="2"/>
    <s v="Not delivered yet"/>
    <s v="Emily Johnson"/>
    <x v="0"/>
    <x v="6"/>
    <x v="10"/>
  </r>
  <r>
    <s v="ORD0086"/>
    <x v="70"/>
    <m/>
    <x v="1"/>
    <s v="CUST007"/>
    <s v="PROD016"/>
    <x v="4"/>
    <n v="210"/>
    <n v="1"/>
    <n v="210"/>
    <x v="2"/>
    <x v="2"/>
    <s v="UPS"/>
    <s v="No"/>
    <x v="0"/>
    <s v="Not delivered yet"/>
    <s v="Liam Walker"/>
    <x v="0"/>
    <x v="19"/>
    <x v="4"/>
  </r>
  <r>
    <s v="ORD0087"/>
    <x v="56"/>
    <m/>
    <x v="1"/>
    <s v="CUST043"/>
    <s v="PROD021"/>
    <x v="2"/>
    <n v="37"/>
    <n v="3"/>
    <n v="111"/>
    <x v="1"/>
    <x v="2"/>
    <s v="UPS"/>
    <s v="No"/>
    <x v="0"/>
    <s v="Not delivered yet"/>
    <s v="Lily Reed"/>
    <x v="0"/>
    <x v="5"/>
    <x v="4"/>
  </r>
  <r>
    <s v="ORD0088"/>
    <x v="53"/>
    <m/>
    <x v="1"/>
    <s v="CUST007"/>
    <s v="PROD001"/>
    <x v="2"/>
    <n v="788"/>
    <n v="4"/>
    <n v="3152"/>
    <x v="4"/>
    <x v="2"/>
    <s v="Amazon Logistics"/>
    <s v="No"/>
    <x v="3"/>
    <s v="Not delivered yet"/>
    <s v="Liam Walker"/>
    <x v="0"/>
    <x v="14"/>
    <x v="3"/>
  </r>
  <r>
    <s v="ORD0089"/>
    <x v="71"/>
    <m/>
    <x v="1"/>
    <s v="CUST007"/>
    <s v="PROD016"/>
    <x v="4"/>
    <n v="217"/>
    <n v="5"/>
    <n v="1085"/>
    <x v="4"/>
    <x v="2"/>
    <s v="FedEx"/>
    <s v="No"/>
    <x v="0"/>
    <s v="Not delivered yet"/>
    <s v="Liam Walker"/>
    <x v="0"/>
    <x v="19"/>
    <x v="7"/>
  </r>
  <r>
    <s v="ORD0090"/>
    <x v="63"/>
    <m/>
    <x v="1"/>
    <s v="CUST007"/>
    <s v="PROD003"/>
    <x v="4"/>
    <n v="138"/>
    <n v="4"/>
    <n v="552"/>
    <x v="1"/>
    <x v="2"/>
    <s v="FedEx"/>
    <s v="No"/>
    <x v="0"/>
    <s v="Not delivered yet"/>
    <s v="Liam Walker"/>
    <x v="0"/>
    <x v="7"/>
    <x v="9"/>
  </r>
  <r>
    <s v="ORD0091"/>
    <x v="72"/>
    <s v="6/29/2023"/>
    <x v="1"/>
    <s v="CUST031"/>
    <s v="PROD001"/>
    <x v="3"/>
    <n v="803"/>
    <n v="2"/>
    <n v="1606"/>
    <x v="0"/>
    <x v="1"/>
    <s v="FedEx"/>
    <s v="No"/>
    <x v="3"/>
    <n v="6"/>
    <s v="Mason Collins"/>
    <x v="0"/>
    <x v="14"/>
    <x v="8"/>
  </r>
  <r>
    <s v="ORD0092"/>
    <x v="73"/>
    <m/>
    <x v="8"/>
    <s v="CUST013"/>
    <s v="PROD014"/>
    <x v="0"/>
    <n v="248"/>
    <n v="5"/>
    <n v="1240"/>
    <x v="2"/>
    <x v="0"/>
    <s v="UPS"/>
    <s v="Yes"/>
    <x v="3"/>
    <s v="Not delivered yet"/>
    <s v="Olivia Martinez"/>
    <x v="0"/>
    <x v="8"/>
    <x v="1"/>
  </r>
  <r>
    <s v="ORD0093"/>
    <x v="74"/>
    <s v="2/21/2023"/>
    <x v="1"/>
    <s v="CUST036"/>
    <s v="PROD016"/>
    <x v="1"/>
    <n v="210"/>
    <n v="3"/>
    <n v="630"/>
    <x v="0"/>
    <x v="1"/>
    <s v="DHL"/>
    <s v="No"/>
    <x v="0"/>
    <n v="2"/>
    <s v="Ethan Davis"/>
    <x v="1"/>
    <x v="19"/>
    <x v="1"/>
  </r>
  <r>
    <s v="ORD0094"/>
    <x v="75"/>
    <m/>
    <x v="26"/>
    <s v="CUST013"/>
    <s v="PROD004"/>
    <x v="0"/>
    <n v="62"/>
    <n v="2"/>
    <n v="124"/>
    <x v="1"/>
    <x v="0"/>
    <s v="FedEx"/>
    <s v="Yes"/>
    <x v="1"/>
    <s v="Not delivered yet"/>
    <s v="Olivia Martinez"/>
    <x v="0"/>
    <x v="21"/>
    <x v="0"/>
  </r>
  <r>
    <s v="ORD0095"/>
    <x v="76"/>
    <m/>
    <x v="27"/>
    <s v="CUST043"/>
    <s v="PROD009"/>
    <x v="2"/>
    <n v="11"/>
    <n v="5"/>
    <n v="55"/>
    <x v="4"/>
    <x v="0"/>
    <s v="Amazon Logistics"/>
    <s v="Yes"/>
    <x v="4"/>
    <s v="Not delivered yet"/>
    <s v="Lily Reed"/>
    <x v="0"/>
    <x v="17"/>
    <x v="8"/>
  </r>
  <r>
    <s v="ORD0096"/>
    <x v="77"/>
    <s v="7/12/2023"/>
    <x v="1"/>
    <s v="CUST017"/>
    <s v="PROD015"/>
    <x v="0"/>
    <n v="21"/>
    <n v="2"/>
    <n v="42"/>
    <x v="3"/>
    <x v="1"/>
    <s v="UPS"/>
    <s v="No"/>
    <x v="4"/>
    <s v="Not delivered yet"/>
    <s v="Emma King"/>
    <x v="0"/>
    <x v="12"/>
    <x v="7"/>
  </r>
  <r>
    <s v="ORD0097"/>
    <x v="78"/>
    <s v="12/26/2023"/>
    <x v="1"/>
    <s v="CUST023"/>
    <s v="PROD018"/>
    <x v="4"/>
    <n v="95"/>
    <n v="5"/>
    <n v="475"/>
    <x v="3"/>
    <x v="1"/>
    <s v="Amazon Logistics"/>
    <s v="No"/>
    <x v="1"/>
    <n v="3"/>
    <s v="Charlotte Reed"/>
    <x v="0"/>
    <x v="1"/>
    <x v="0"/>
  </r>
  <r>
    <s v="ORD0098"/>
    <x v="79"/>
    <s v="9/30/2023"/>
    <x v="1"/>
    <s v="CUST044"/>
    <s v="PROD016"/>
    <x v="2"/>
    <n v="215"/>
    <n v="2"/>
    <n v="430"/>
    <x v="2"/>
    <x v="1"/>
    <s v="Amazon Logistics"/>
    <s v="No"/>
    <x v="0"/>
    <n v="5"/>
    <s v="Grace Ward"/>
    <x v="0"/>
    <x v="19"/>
    <x v="11"/>
  </r>
  <r>
    <s v="ORD0099"/>
    <x v="63"/>
    <m/>
    <x v="28"/>
    <s v="CUST034"/>
    <s v="PROD019"/>
    <x v="4"/>
    <n v="43"/>
    <n v="5"/>
    <n v="215"/>
    <x v="1"/>
    <x v="0"/>
    <s v="UPS"/>
    <s v="Yes"/>
    <x v="2"/>
    <s v="Not delivered yet"/>
    <s v="Lily Simmons"/>
    <x v="0"/>
    <x v="6"/>
    <x v="9"/>
  </r>
  <r>
    <s v="ORD0100"/>
    <x v="80"/>
    <m/>
    <x v="1"/>
    <s v="CUST009"/>
    <s v="PROD002"/>
    <x v="4"/>
    <n v="42"/>
    <n v="4"/>
    <n v="168"/>
    <x v="4"/>
    <x v="2"/>
    <s v="DHL"/>
    <s v="No"/>
    <x v="1"/>
    <s v="Not delivered yet"/>
    <s v="Jackson Allen"/>
    <x v="0"/>
    <x v="15"/>
    <x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1EA984-9312-4F5E-9AC6-88B1DDA1286A}"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Region">
  <location ref="V10:W15" firstHeaderRow="1" firstDataRow="1" firstDataCol="1"/>
  <pivotFields count="20">
    <pivotField showAll="0"/>
    <pivotField showAll="0"/>
    <pivotField showAll="0"/>
    <pivotField showAll="0"/>
    <pivotField showAll="0"/>
    <pivotField showAll="0"/>
    <pivotField axis="axisRow" showAll="0" sortType="descending">
      <items count="6">
        <item x="3"/>
        <item x="1"/>
        <item x="0"/>
        <item x="2"/>
        <item x="4"/>
        <item t="default"/>
      </items>
      <autoSortScope>
        <pivotArea dataOnly="0" outline="0" fieldPosition="0">
          <references count="1">
            <reference field="4294967294" count="1" selected="0">
              <x v="0"/>
            </reference>
          </references>
        </pivotArea>
      </autoSortScope>
    </pivotField>
    <pivotField numFmtId="1" showAll="0"/>
    <pivotField numFmtId="1" showAll="0"/>
    <pivotField dataField="1" numFmtId="1" showAll="0"/>
    <pivotField showAll="0">
      <items count="6">
        <item x="3"/>
        <item x="0"/>
        <item x="1"/>
        <item x="4"/>
        <item x="2"/>
        <item t="default"/>
      </items>
    </pivotField>
    <pivotField showAll="0"/>
    <pivotField showAll="0"/>
    <pivotField showAll="0"/>
    <pivotField showAll="0">
      <items count="6">
        <item x="4"/>
        <item x="3"/>
        <item x="2"/>
        <item x="0"/>
        <item x="1"/>
        <item t="default"/>
      </items>
    </pivotField>
    <pivotField showAll="0"/>
    <pivotField showAll="0"/>
    <pivotField showAll="0"/>
    <pivotField showAll="0"/>
    <pivotField showAll="0">
      <items count="25">
        <item h="1" m="1" x="21"/>
        <item h="1" m="1" x="13"/>
        <item h="1" m="1" x="22"/>
        <item h="1" m="1" x="18"/>
        <item h="1" m="1" x="15"/>
        <item h="1" m="1" x="20"/>
        <item h="1" m="1" x="19"/>
        <item h="1" m="1" x="17"/>
        <item h="1" m="1" x="23"/>
        <item h="1" m="1" x="14"/>
        <item h="1" m="1" x="16"/>
        <item h="1" m="1" x="12"/>
        <item h="1" x="9"/>
        <item x="1"/>
        <item h="1" x="10"/>
        <item h="1" x="6"/>
        <item h="1" x="3"/>
        <item h="1" x="8"/>
        <item h="1" x="7"/>
        <item h="1" x="5"/>
        <item h="1" x="11"/>
        <item h="1" x="2"/>
        <item h="1" x="4"/>
        <item h="1" x="0"/>
        <item t="default"/>
      </items>
    </pivotField>
  </pivotFields>
  <rowFields count="1">
    <field x="6"/>
  </rowFields>
  <rowItems count="5">
    <i>
      <x v="2"/>
    </i>
    <i>
      <x v="1"/>
    </i>
    <i>
      <x v="4"/>
    </i>
    <i>
      <x/>
    </i>
    <i>
      <x v="3"/>
    </i>
  </rowItems>
  <colItems count="1">
    <i/>
  </colItems>
  <dataFields count="1">
    <dataField name="Sum of Total Amount" fld="9" baseField="0" baseItem="0" numFmtId="1"/>
  </dataFields>
  <formats count="17">
    <format dxfId="68">
      <pivotArea type="all" dataOnly="0" outline="0" fieldPosition="0"/>
    </format>
    <format dxfId="67">
      <pivotArea outline="0" collapsedLevelsAreSubtotals="1" fieldPosition="0"/>
    </format>
    <format dxfId="66">
      <pivotArea field="6" type="button" dataOnly="0" labelOnly="1" outline="0" axis="axisRow" fieldPosition="0"/>
    </format>
    <format dxfId="65">
      <pivotArea dataOnly="0" labelOnly="1" fieldPosition="0">
        <references count="1">
          <reference field="6" count="0"/>
        </references>
      </pivotArea>
    </format>
    <format dxfId="64">
      <pivotArea dataOnly="0" labelOnly="1" outline="0" axis="axisValues" fieldPosition="0"/>
    </format>
    <format dxfId="63">
      <pivotArea outline="0" collapsedLevelsAreSubtotals="1" fieldPosition="0"/>
    </format>
    <format dxfId="62">
      <pivotArea dataOnly="0" labelOnly="1" fieldPosition="0">
        <references count="1">
          <reference field="6" count="0"/>
        </references>
      </pivotArea>
    </format>
    <format dxfId="61">
      <pivotArea field="6" type="button" dataOnly="0" labelOnly="1" outline="0" axis="axisRow" fieldPosition="0"/>
    </format>
    <format dxfId="60">
      <pivotArea dataOnly="0" labelOnly="1" outline="0" axis="axisValues" fieldPosition="0"/>
    </format>
    <format dxfId="59">
      <pivotArea field="6" type="button" dataOnly="0" labelOnly="1" outline="0" axis="axisRow" fieldPosition="0"/>
    </format>
    <format dxfId="58">
      <pivotArea dataOnly="0" labelOnly="1" outline="0" axis="axisValues" fieldPosition="0"/>
    </format>
    <format dxfId="57">
      <pivotArea dataOnly="0" fieldPosition="0">
        <references count="1">
          <reference field="6" count="0"/>
        </references>
      </pivotArea>
    </format>
    <format dxfId="56">
      <pivotArea type="all" dataOnly="0" outline="0" fieldPosition="0"/>
    </format>
    <format dxfId="55">
      <pivotArea outline="0" collapsedLevelsAreSubtotals="1" fieldPosition="0"/>
    </format>
    <format dxfId="54">
      <pivotArea field="6" type="button" dataOnly="0" labelOnly="1" outline="0" axis="axisRow" fieldPosition="0"/>
    </format>
    <format dxfId="53">
      <pivotArea dataOnly="0" labelOnly="1" fieldPosition="0">
        <references count="1">
          <reference field="6" count="0"/>
        </references>
      </pivotArea>
    </format>
    <format dxfId="52">
      <pivotArea dataOnly="0" labelOnly="1" outline="0" axis="axisValues" fieldPosition="0"/>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C4D2C56-7D9A-4A90-B9B1-9FC8DB044FF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5:B31" firstHeaderRow="1" firstDataRow="1" firstDataCol="1"/>
  <pivotFields count="20">
    <pivotField showAll="0"/>
    <pivotField showAll="0"/>
    <pivotField showAll="0"/>
    <pivotField showAll="0"/>
    <pivotField showAll="0"/>
    <pivotField showAll="0"/>
    <pivotField axis="axisRow" showAll="0">
      <items count="6">
        <item x="3"/>
        <item x="1"/>
        <item x="0"/>
        <item x="2"/>
        <item x="4"/>
        <item t="default"/>
      </items>
    </pivotField>
    <pivotField numFmtId="1" showAll="0"/>
    <pivotField numFmtId="1" showAll="0"/>
    <pivotField dataField="1" numFmtId="1" showAll="0"/>
    <pivotField showAll="0">
      <items count="6">
        <item x="3"/>
        <item x="0"/>
        <item x="1"/>
        <item x="4"/>
        <item x="2"/>
        <item t="default"/>
      </items>
    </pivotField>
    <pivotField showAll="0">
      <items count="4">
        <item x="0"/>
        <item x="1"/>
        <item x="2"/>
        <item t="default"/>
      </items>
    </pivotField>
    <pivotField showAll="0"/>
    <pivotField showAll="0"/>
    <pivotField showAll="0">
      <items count="6">
        <item x="4"/>
        <item x="3"/>
        <item x="2"/>
        <item x="0"/>
        <item x="1"/>
        <item t="default"/>
      </items>
    </pivotField>
    <pivotField showAll="0"/>
    <pivotField showAll="0"/>
    <pivotField showAll="0"/>
    <pivotField showAll="0"/>
    <pivotField showAll="0">
      <items count="25">
        <item h="1" m="1" x="21"/>
        <item h="1" m="1" x="13"/>
        <item h="1" m="1" x="22"/>
        <item h="1" m="1" x="18"/>
        <item h="1" m="1" x="15"/>
        <item h="1" m="1" x="20"/>
        <item h="1" m="1" x="19"/>
        <item h="1" m="1" x="17"/>
        <item h="1" m="1" x="23"/>
        <item h="1" m="1" x="14"/>
        <item h="1" m="1" x="16"/>
        <item h="1" m="1" x="12"/>
        <item h="1" x="9"/>
        <item x="1"/>
        <item h="1" x="10"/>
        <item h="1" x="6"/>
        <item h="1" x="3"/>
        <item h="1" x="8"/>
        <item h="1" x="7"/>
        <item h="1" x="5"/>
        <item h="1" x="11"/>
        <item h="1" x="2"/>
        <item h="1" x="4"/>
        <item h="1" x="0"/>
        <item t="default"/>
      </items>
    </pivotField>
  </pivotFields>
  <rowFields count="1">
    <field x="6"/>
  </rowFields>
  <rowItems count="6">
    <i>
      <x/>
    </i>
    <i>
      <x v="1"/>
    </i>
    <i>
      <x v="2"/>
    </i>
    <i>
      <x v="3"/>
    </i>
    <i>
      <x v="4"/>
    </i>
    <i t="grand">
      <x/>
    </i>
  </rowItems>
  <colItems count="1">
    <i/>
  </colItems>
  <dataFields count="1">
    <dataField name="Sum of Total Amount" fld="9" baseField="0"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30FD8F0-F175-4650-A570-713F7BB128C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8:A19" firstHeaderRow="1" firstDataRow="1" firstDataCol="0" rowPageCount="1" colPageCount="1"/>
  <pivotFields count="20">
    <pivotField showAll="0"/>
    <pivotField showAll="0"/>
    <pivotField showAll="0"/>
    <pivotField showAll="0"/>
    <pivotField showAll="0"/>
    <pivotField showAll="0"/>
    <pivotField showAll="0">
      <items count="6">
        <item x="3"/>
        <item x="1"/>
        <item x="0"/>
        <item x="2"/>
        <item x="4"/>
        <item t="default"/>
      </items>
    </pivotField>
    <pivotField numFmtId="1" showAll="0"/>
    <pivotField numFmtId="1" showAll="0"/>
    <pivotField dataField="1" numFmtId="1" showAll="0"/>
    <pivotField showAll="0">
      <items count="6">
        <item x="3"/>
        <item x="0"/>
        <item x="1"/>
        <item x="4"/>
        <item x="2"/>
        <item t="default"/>
      </items>
    </pivotField>
    <pivotField axis="axisPage" showAll="0">
      <items count="4">
        <item x="0"/>
        <item x="1"/>
        <item x="2"/>
        <item t="default"/>
      </items>
    </pivotField>
    <pivotField showAll="0"/>
    <pivotField showAll="0"/>
    <pivotField showAll="0">
      <items count="6">
        <item x="4"/>
        <item x="3"/>
        <item x="2"/>
        <item x="0"/>
        <item x="1"/>
        <item t="default"/>
      </items>
    </pivotField>
    <pivotField showAll="0"/>
    <pivotField showAll="0"/>
    <pivotField showAll="0"/>
    <pivotField showAll="0"/>
    <pivotField showAll="0">
      <items count="25">
        <item h="1" m="1" x="21"/>
        <item h="1" m="1" x="13"/>
        <item h="1" m="1" x="22"/>
        <item h="1" m="1" x="18"/>
        <item h="1" m="1" x="15"/>
        <item h="1" m="1" x="20"/>
        <item h="1" m="1" x="19"/>
        <item h="1" m="1" x="17"/>
        <item h="1" m="1" x="23"/>
        <item h="1" m="1" x="14"/>
        <item h="1" m="1" x="16"/>
        <item h="1" m="1" x="12"/>
        <item h="1" x="9"/>
        <item x="1"/>
        <item h="1" x="10"/>
        <item h="1" x="6"/>
        <item h="1" x="3"/>
        <item h="1" x="8"/>
        <item h="1" x="7"/>
        <item h="1" x="5"/>
        <item h="1" x="11"/>
        <item h="1" x="2"/>
        <item h="1" x="4"/>
        <item h="1" x="0"/>
        <item t="default"/>
      </items>
    </pivotField>
  </pivotFields>
  <rowItems count="1">
    <i/>
  </rowItems>
  <colItems count="1">
    <i/>
  </colItems>
  <pageFields count="1">
    <pageField fld="11" hier="-1"/>
  </pageFields>
  <dataFields count="1">
    <dataField name="Sum of Total Amount" fld="9" baseField="0"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DC2C125-CF87-4441-8B73-0E362CEDAFB4}"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2:B8" firstHeaderRow="1" firstDataRow="1" firstDataCol="1"/>
  <pivotFields count="2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sortType="descending">
      <items count="6">
        <item x="3"/>
        <item x="1"/>
        <item x="0"/>
        <item x="2"/>
        <item x="4"/>
        <item t="default"/>
      </items>
      <autoSortScope>
        <pivotArea dataOnly="0" outline="0" fieldPosition="0">
          <references count="1">
            <reference field="4294967294" count="1" selected="0">
              <x v="0"/>
            </reference>
          </references>
        </pivotArea>
      </autoSortScope>
    </pivotField>
    <pivotField compact="0" numFmtId="1" outline="0" showAll="0"/>
    <pivotField compact="0" numFmtId="1" outline="0" showAll="0"/>
    <pivotField dataField="1" compact="0" numFmtId="1" outline="0" showAll="0"/>
    <pivotField compact="0" outline="0" showAll="0">
      <items count="6">
        <item x="3"/>
        <item x="0"/>
        <item x="1"/>
        <item x="4"/>
        <item x="2"/>
        <item t="default"/>
      </items>
    </pivotField>
    <pivotField compact="0" outline="0" showAll="0">
      <items count="4">
        <item x="0"/>
        <item x="1"/>
        <item x="2"/>
        <item t="default"/>
      </items>
    </pivotField>
    <pivotField compact="0" outline="0" showAll="0"/>
    <pivotField compact="0" outline="0" showAll="0"/>
    <pivotField compact="0" outline="0" showAll="0">
      <items count="6">
        <item x="4"/>
        <item x="3"/>
        <item x="2"/>
        <item x="0"/>
        <item x="1"/>
        <item t="default"/>
      </items>
    </pivotField>
    <pivotField compact="0" outline="0" showAll="0"/>
    <pivotField compact="0" outline="0" showAll="0"/>
    <pivotField compact="0" outline="0" showAll="0"/>
    <pivotField compact="0" outline="0" showAll="0" sortType="descending">
      <items count="23">
        <item x="5"/>
        <item x="2"/>
        <item x="11"/>
        <item x="13"/>
        <item x="8"/>
        <item x="14"/>
        <item x="9"/>
        <item x="20"/>
        <item x="12"/>
        <item x="17"/>
        <item x="21"/>
        <item x="0"/>
        <item x="3"/>
        <item x="18"/>
        <item x="10"/>
        <item x="6"/>
        <item x="1"/>
        <item x="19"/>
        <item x="7"/>
        <item x="4"/>
        <item x="16"/>
        <item x="15"/>
        <item t="default"/>
      </items>
      <autoSortScope>
        <pivotArea dataOnly="0" outline="0" fieldPosition="0">
          <references count="1">
            <reference field="4294967294" count="1" selected="0">
              <x v="0"/>
            </reference>
          </references>
        </pivotArea>
      </autoSortScope>
    </pivotField>
    <pivotField compact="0" outline="0" showAll="0">
      <items count="25">
        <item h="1" m="1" x="21"/>
        <item h="1" m="1" x="13"/>
        <item h="1" m="1" x="22"/>
        <item h="1" m="1" x="18"/>
        <item h="1" m="1" x="15"/>
        <item h="1" m="1" x="20"/>
        <item h="1" m="1" x="19"/>
        <item h="1" m="1" x="17"/>
        <item h="1" m="1" x="23"/>
        <item h="1" m="1" x="14"/>
        <item h="1" m="1" x="16"/>
        <item h="1" m="1" x="12"/>
        <item h="1" x="9"/>
        <item x="1"/>
        <item h="1" x="10"/>
        <item h="1" x="6"/>
        <item h="1" x="3"/>
        <item h="1" x="8"/>
        <item h="1" x="7"/>
        <item h="1" x="5"/>
        <item h="1" x="11"/>
        <item h="1" x="2"/>
        <item h="1" x="4"/>
        <item h="1" x="0"/>
        <item t="default"/>
      </items>
    </pivotField>
  </pivotFields>
  <rowFields count="1">
    <field x="6"/>
  </rowFields>
  <rowItems count="6">
    <i>
      <x v="2"/>
    </i>
    <i>
      <x v="1"/>
    </i>
    <i>
      <x v="4"/>
    </i>
    <i>
      <x/>
    </i>
    <i>
      <x v="3"/>
    </i>
    <i t="grand">
      <x/>
    </i>
  </rowItems>
  <colItems count="1">
    <i/>
  </colItems>
  <dataFields count="1">
    <dataField name="Sum of Total Amount" fld="9" baseField="0" baseItem="0" numFmtId="1"/>
  </dataField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3F7D32-D72B-401E-AE8A-94D204650608}"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0">
  <location ref="A1:G8" firstHeaderRow="1" firstDataRow="2" firstDataCol="1"/>
  <pivotFields count="2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6">
        <item x="3"/>
        <item x="1"/>
        <item x="0"/>
        <item x="2"/>
        <item x="4"/>
        <item t="default"/>
      </items>
    </pivotField>
    <pivotField compact="0" numFmtId="1" outline="0" showAll="0"/>
    <pivotField compact="0" numFmtId="1" outline="0" showAll="0"/>
    <pivotField dataField="1" compact="0" outline="0" showAll="0"/>
    <pivotField compact="0" outline="0" showAll="0">
      <items count="6">
        <item x="3"/>
        <item x="0"/>
        <item x="1"/>
        <item x="4"/>
        <item x="2"/>
        <item t="default"/>
      </items>
    </pivotField>
    <pivotField compact="0" outline="0" showAll="0">
      <items count="4">
        <item x="0"/>
        <item x="1"/>
        <item x="2"/>
        <item t="default"/>
      </items>
    </pivotField>
    <pivotField compact="0" outline="0" showAll="0"/>
    <pivotField compact="0" outline="0" showAll="0"/>
    <pivotField axis="axisCol" compact="0" outline="0" showAll="0">
      <items count="6">
        <item x="4"/>
        <item x="3"/>
        <item x="2"/>
        <item x="0"/>
        <item x="1"/>
        <item t="default"/>
      </items>
    </pivotField>
    <pivotField compact="0" outline="0" showAll="0"/>
    <pivotField compact="0" outline="0" showAll="0"/>
    <pivotField compact="0" outline="0" showAll="0"/>
    <pivotField compact="0" outline="0" showAll="0"/>
    <pivotField compact="0" outline="0" showAll="0">
      <items count="25">
        <item h="1" m="1" x="21"/>
        <item h="1" m="1" x="13"/>
        <item h="1" m="1" x="22"/>
        <item h="1" m="1" x="18"/>
        <item h="1" m="1" x="15"/>
        <item h="1" m="1" x="20"/>
        <item h="1" m="1" x="19"/>
        <item h="1" m="1" x="17"/>
        <item h="1" m="1" x="23"/>
        <item h="1" m="1" x="14"/>
        <item h="1" m="1" x="16"/>
        <item h="1" m="1" x="12"/>
        <item h="1" x="9"/>
        <item x="1"/>
        <item h="1" x="10"/>
        <item h="1" x="6"/>
        <item h="1" x="3"/>
        <item h="1" x="8"/>
        <item h="1" x="7"/>
        <item h="1" x="5"/>
        <item h="1" x="11"/>
        <item h="1" x="2"/>
        <item h="1" x="4"/>
        <item h="1" x="0"/>
        <item t="default"/>
      </items>
    </pivotField>
  </pivotFields>
  <rowFields count="1">
    <field x="6"/>
  </rowFields>
  <rowItems count="6">
    <i>
      <x/>
    </i>
    <i>
      <x v="1"/>
    </i>
    <i>
      <x v="2"/>
    </i>
    <i>
      <x v="3"/>
    </i>
    <i>
      <x v="4"/>
    </i>
    <i t="grand">
      <x/>
    </i>
  </rowItems>
  <colFields count="1">
    <field x="14"/>
  </colFields>
  <colItems count="6">
    <i>
      <x/>
    </i>
    <i>
      <x v="1"/>
    </i>
    <i>
      <x v="2"/>
    </i>
    <i>
      <x v="3"/>
    </i>
    <i>
      <x v="4"/>
    </i>
    <i t="grand">
      <x/>
    </i>
  </colItems>
  <dataFields count="1">
    <dataField name="Sum of Total Amount" fld="9" baseField="0" baseItem="0"/>
  </dataFields>
  <chartFormats count="6">
    <chartFormat chart="19" format="10" series="1">
      <pivotArea type="data" outline="0" fieldPosition="0">
        <references count="2">
          <reference field="4294967294" count="1" selected="0">
            <x v="0"/>
          </reference>
          <reference field="14" count="1" selected="0">
            <x v="0"/>
          </reference>
        </references>
      </pivotArea>
    </chartFormat>
    <chartFormat chart="19" format="11" series="1">
      <pivotArea type="data" outline="0" fieldPosition="0">
        <references count="2">
          <reference field="4294967294" count="1" selected="0">
            <x v="0"/>
          </reference>
          <reference field="14" count="1" selected="0">
            <x v="1"/>
          </reference>
        </references>
      </pivotArea>
    </chartFormat>
    <chartFormat chart="19" format="12" series="1">
      <pivotArea type="data" outline="0" fieldPosition="0">
        <references count="2">
          <reference field="4294967294" count="1" selected="0">
            <x v="0"/>
          </reference>
          <reference field="14" count="1" selected="0">
            <x v="2"/>
          </reference>
        </references>
      </pivotArea>
    </chartFormat>
    <chartFormat chart="19" format="13" series="1">
      <pivotArea type="data" outline="0" fieldPosition="0">
        <references count="2">
          <reference field="4294967294" count="1" selected="0">
            <x v="0"/>
          </reference>
          <reference field="14" count="1" selected="0">
            <x v="3"/>
          </reference>
        </references>
      </pivotArea>
    </chartFormat>
    <chartFormat chart="19" format="14" series="1">
      <pivotArea type="data" outline="0" fieldPosition="0">
        <references count="2">
          <reference field="4294967294" count="1" selected="0">
            <x v="0"/>
          </reference>
          <reference field="14" count="1" selected="0">
            <x v="4"/>
          </reference>
        </references>
      </pivotArea>
    </chartFormat>
    <chartFormat chart="19"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87DC12-7709-4152-833D-15D9863C6E98}" name="PivotTable4"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2">
  <location ref="A16:B22" firstHeaderRow="1" firstDataRow="1" firstDataCol="1"/>
  <pivotFields count="2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6">
        <item x="3"/>
        <item x="1"/>
        <item x="0"/>
        <item x="2"/>
        <item x="4"/>
        <item t="default"/>
      </items>
    </pivotField>
    <pivotField compact="0" numFmtId="1" outline="0" showAll="0"/>
    <pivotField compact="0" numFmtId="1" outline="0" showAll="0"/>
    <pivotField compact="0" numFmtId="1" outline="0" showAll="0"/>
    <pivotField compact="0" outline="0" showAll="0">
      <items count="6">
        <item x="3"/>
        <item x="0"/>
        <item x="1"/>
        <item x="4"/>
        <item x="2"/>
        <item t="default"/>
      </items>
    </pivotField>
    <pivotField compact="0" outline="0" showAll="0">
      <items count="4">
        <item x="0"/>
        <item x="1"/>
        <item x="2"/>
        <item t="default"/>
      </items>
    </pivotField>
    <pivotField compact="0" outline="0" showAll="0"/>
    <pivotField compact="0" outline="0" showAll="0"/>
    <pivotField compact="0" outline="0" showAll="0">
      <items count="6">
        <item x="4"/>
        <item x="3"/>
        <item x="2"/>
        <item x="0"/>
        <item x="1"/>
        <item t="default"/>
      </items>
    </pivotField>
    <pivotField dataField="1" compact="0" outline="0" showAll="0"/>
    <pivotField compact="0" outline="0" showAll="0"/>
    <pivotField compact="0" outline="0" showAll="0"/>
    <pivotField compact="0" outline="0" showAll="0"/>
    <pivotField compact="0" outline="0" showAll="0">
      <items count="25">
        <item h="1" m="1" x="21"/>
        <item h="1" m="1" x="13"/>
        <item h="1" m="1" x="22"/>
        <item h="1" m="1" x="18"/>
        <item h="1" m="1" x="15"/>
        <item h="1" m="1" x="20"/>
        <item h="1" m="1" x="19"/>
        <item h="1" m="1" x="17"/>
        <item h="1" m="1" x="23"/>
        <item h="1" m="1" x="14"/>
        <item h="1" m="1" x="16"/>
        <item h="1" m="1" x="12"/>
        <item h="1" x="9"/>
        <item x="1"/>
        <item h="1" x="10"/>
        <item h="1" x="6"/>
        <item h="1" x="3"/>
        <item h="1" x="8"/>
        <item h="1" x="7"/>
        <item h="1" x="5"/>
        <item h="1" x="11"/>
        <item h="1" x="2"/>
        <item h="1" x="4"/>
        <item h="1" x="0"/>
        <item t="default"/>
      </items>
    </pivotField>
  </pivotFields>
  <rowFields count="1">
    <field x="6"/>
  </rowFields>
  <rowItems count="6">
    <i>
      <x/>
    </i>
    <i>
      <x v="1"/>
    </i>
    <i>
      <x v="2"/>
    </i>
    <i>
      <x v="3"/>
    </i>
    <i>
      <x v="4"/>
    </i>
    <i t="grand">
      <x/>
    </i>
  </rowItems>
  <colItems count="1">
    <i/>
  </colItems>
  <dataFields count="1">
    <dataField name="Average of Delivery Time" fld="15" subtotal="average" baseField="6" baseItem="0"/>
  </dataFields>
  <formats count="2">
    <format dxfId="28">
      <pivotArea outline="0" collapsedLevelsAreSubtotals="1" fieldPosition="0"/>
    </format>
    <format dxfId="27">
      <pivotArea outline="0" fieldPosition="0">
        <references count="1">
          <reference field="6" count="1" selected="0">
            <x v="0"/>
          </reference>
        </references>
      </pivotArea>
    </format>
  </format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FAA8DD2-5AB3-4355-A188-A61E8B4700FC}"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8:D35" firstHeaderRow="1" firstDataRow="2" firstDataCol="1"/>
  <pivotFields count="20">
    <pivotField showAll="0"/>
    <pivotField showAll="0">
      <items count="82">
        <item x="25"/>
        <item x="63"/>
        <item x="49"/>
        <item x="52"/>
        <item x="2"/>
        <item x="24"/>
        <item x="67"/>
        <item x="35"/>
        <item x="51"/>
        <item x="46"/>
        <item x="20"/>
        <item x="69"/>
        <item x="27"/>
        <item x="26"/>
        <item x="5"/>
        <item x="70"/>
        <item x="22"/>
        <item x="32"/>
        <item x="56"/>
        <item x="17"/>
        <item x="68"/>
        <item x="21"/>
        <item x="42"/>
        <item x="37"/>
        <item x="33"/>
        <item x="78"/>
        <item x="38"/>
        <item x="9"/>
        <item x="66"/>
        <item x="0"/>
        <item x="44"/>
        <item x="75"/>
        <item x="48"/>
        <item x="15"/>
        <item x="28"/>
        <item x="74"/>
        <item x="4"/>
        <item x="73"/>
        <item x="1"/>
        <item x="13"/>
        <item x="12"/>
        <item x="41"/>
        <item x="29"/>
        <item x="80"/>
        <item x="50"/>
        <item x="61"/>
        <item x="7"/>
        <item x="19"/>
        <item x="54"/>
        <item x="47"/>
        <item x="57"/>
        <item x="58"/>
        <item x="31"/>
        <item x="64"/>
        <item x="23"/>
        <item x="10"/>
        <item x="3"/>
        <item x="53"/>
        <item x="43"/>
        <item x="30"/>
        <item x="72"/>
        <item x="16"/>
        <item x="76"/>
        <item x="71"/>
        <item x="40"/>
        <item x="45"/>
        <item x="60"/>
        <item x="8"/>
        <item x="62"/>
        <item x="34"/>
        <item x="11"/>
        <item x="59"/>
        <item x="77"/>
        <item x="6"/>
        <item x="36"/>
        <item x="18"/>
        <item x="14"/>
        <item x="55"/>
        <item x="39"/>
        <item x="79"/>
        <item x="65"/>
        <item t="default"/>
      </items>
    </pivotField>
    <pivotField showAll="0"/>
    <pivotField showAll="0">
      <items count="30">
        <item x="0"/>
        <item x="28"/>
        <item x="11"/>
        <item x="19"/>
        <item x="20"/>
        <item x="3"/>
        <item x="26"/>
        <item x="15"/>
        <item x="24"/>
        <item x="14"/>
        <item x="10"/>
        <item x="8"/>
        <item x="7"/>
        <item x="17"/>
        <item x="18"/>
        <item x="5"/>
        <item x="2"/>
        <item x="21"/>
        <item x="6"/>
        <item x="27"/>
        <item x="16"/>
        <item x="25"/>
        <item x="12"/>
        <item x="23"/>
        <item x="22"/>
        <item x="4"/>
        <item x="13"/>
        <item x="9"/>
        <item x="1"/>
        <item t="default"/>
      </items>
    </pivotField>
    <pivotField showAll="0"/>
    <pivotField showAll="0"/>
    <pivotField axis="axisRow" showAll="0">
      <items count="6">
        <item x="3"/>
        <item x="1"/>
        <item x="0"/>
        <item x="2"/>
        <item x="4"/>
        <item t="default"/>
      </items>
    </pivotField>
    <pivotField numFmtId="1" showAll="0"/>
    <pivotField numFmtId="1" showAll="0"/>
    <pivotField numFmtId="1" showAll="0"/>
    <pivotField showAll="0">
      <items count="6">
        <item x="3"/>
        <item x="0"/>
        <item x="1"/>
        <item x="4"/>
        <item x="2"/>
        <item t="default"/>
      </items>
    </pivotField>
    <pivotField showAll="0">
      <items count="4">
        <item x="0"/>
        <item x="1"/>
        <item x="2"/>
        <item t="default"/>
      </items>
    </pivotField>
    <pivotField showAll="0"/>
    <pivotField showAll="0"/>
    <pivotField showAll="0">
      <items count="6">
        <item x="4"/>
        <item x="3"/>
        <item x="2"/>
        <item x="0"/>
        <item x="1"/>
        <item t="default"/>
      </items>
    </pivotField>
    <pivotField showAll="0"/>
    <pivotField showAll="0"/>
    <pivotField axis="axisCol" dataField="1" showAll="0">
      <items count="5">
        <item m="1" x="3"/>
        <item x="1"/>
        <item m="1" x="2"/>
        <item x="0"/>
        <item t="default"/>
      </items>
    </pivotField>
    <pivotField showAll="0"/>
    <pivotField showAll="0">
      <items count="25">
        <item h="1" m="1" x="21"/>
        <item h="1" m="1" x="13"/>
        <item h="1" m="1" x="22"/>
        <item h="1" m="1" x="18"/>
        <item h="1" m="1" x="15"/>
        <item h="1" m="1" x="20"/>
        <item h="1" m="1" x="19"/>
        <item h="1" m="1" x="17"/>
        <item h="1" m="1" x="23"/>
        <item h="1" m="1" x="14"/>
        <item h="1" m="1" x="16"/>
        <item h="1" m="1" x="12"/>
        <item h="1" x="9"/>
        <item x="1"/>
        <item h="1" x="10"/>
        <item h="1" x="6"/>
        <item h="1" x="3"/>
        <item h="1" x="8"/>
        <item h="1" x="7"/>
        <item h="1" x="5"/>
        <item h="1" x="11"/>
        <item h="1" x="2"/>
        <item h="1" x="4"/>
        <item h="1" x="0"/>
        <item t="default"/>
      </items>
    </pivotField>
  </pivotFields>
  <rowFields count="1">
    <field x="6"/>
  </rowFields>
  <rowItems count="6">
    <i>
      <x/>
    </i>
    <i>
      <x v="1"/>
    </i>
    <i>
      <x v="2"/>
    </i>
    <i>
      <x v="3"/>
    </i>
    <i>
      <x v="4"/>
    </i>
    <i t="grand">
      <x/>
    </i>
  </rowItems>
  <colFields count="1">
    <field x="17"/>
  </colFields>
  <colItems count="3">
    <i>
      <x v="1"/>
    </i>
    <i>
      <x v="3"/>
    </i>
    <i t="grand">
      <x/>
    </i>
  </colItems>
  <dataFields count="1">
    <dataField name="Count of Delivery Performance" fld="17" subtotal="count" baseField="0" baseItem="0"/>
  </dataFields>
  <chartFormats count="2">
    <chartFormat chart="3" format="4" series="1">
      <pivotArea type="data" outline="0" fieldPosition="0">
        <references count="2">
          <reference field="4294967294" count="1" selected="0">
            <x v="0"/>
          </reference>
          <reference field="17" count="1" selected="0">
            <x v="1"/>
          </reference>
        </references>
      </pivotArea>
    </chartFormat>
    <chartFormat chart="3" format="5" series="1">
      <pivotArea type="data" outline="0" fieldPosition="0">
        <references count="2">
          <reference field="4294967294" count="1" selected="0">
            <x v="0"/>
          </reference>
          <reference field="1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0D42BB0-2714-4AD1-82F5-4D43164511C4}"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2">
  <location ref="A10:B14" firstHeaderRow="1" firstDataRow="1" firstDataCol="1"/>
  <pivotFields count="20">
    <pivotField dataField="1" compact="0" outline="0" showAll="0"/>
    <pivotField compact="0" outline="0" showAll="0"/>
    <pivotField compact="0" outline="0" showAll="0"/>
    <pivotField compact="0" outline="0" showAll="0"/>
    <pivotField compact="0" outline="0" showAll="0"/>
    <pivotField compact="0" outline="0" showAll="0"/>
    <pivotField compact="0" outline="0" showAll="0">
      <items count="6">
        <item x="3"/>
        <item x="1"/>
        <item x="0"/>
        <item x="2"/>
        <item x="4"/>
        <item t="default"/>
      </items>
    </pivotField>
    <pivotField compact="0" numFmtId="1" outline="0" showAll="0"/>
    <pivotField compact="0" numFmtId="1" outline="0" showAll="0"/>
    <pivotField compact="0" numFmtId="1" outline="0" showAll="0"/>
    <pivotField compact="0" outline="0" showAll="0">
      <items count="6">
        <item x="3"/>
        <item x="0"/>
        <item x="1"/>
        <item x="4"/>
        <item x="2"/>
        <item t="default"/>
      </items>
    </pivotField>
    <pivotField axis="axisRow" compact="0" outline="0" showAll="0">
      <items count="4">
        <item x="0"/>
        <item x="1"/>
        <item x="2"/>
        <item t="default"/>
      </items>
    </pivotField>
    <pivotField compact="0" outline="0" showAll="0"/>
    <pivotField compact="0" outline="0" showAll="0"/>
    <pivotField compact="0" outline="0" showAll="0">
      <items count="6">
        <item x="4"/>
        <item x="3"/>
        <item x="2"/>
        <item x="0"/>
        <item x="1"/>
        <item t="default"/>
      </items>
    </pivotField>
    <pivotField compact="0" outline="0" showAll="0"/>
    <pivotField compact="0" outline="0" showAll="0"/>
    <pivotField compact="0" outline="0" showAll="0"/>
    <pivotField compact="0" outline="0" showAll="0"/>
    <pivotField compact="0" outline="0" showAll="0">
      <items count="25">
        <item h="1" m="1" x="21"/>
        <item h="1" m="1" x="13"/>
        <item h="1" m="1" x="22"/>
        <item h="1" m="1" x="18"/>
        <item h="1" m="1" x="15"/>
        <item h="1" m="1" x="20"/>
        <item h="1" m="1" x="19"/>
        <item h="1" m="1" x="17"/>
        <item h="1" m="1" x="23"/>
        <item h="1" m="1" x="14"/>
        <item h="1" m="1" x="16"/>
        <item h="1" m="1" x="12"/>
        <item h="1" x="9"/>
        <item x="1"/>
        <item h="1" x="10"/>
        <item h="1" x="6"/>
        <item h="1" x="3"/>
        <item h="1" x="8"/>
        <item h="1" x="7"/>
        <item h="1" x="5"/>
        <item h="1" x="11"/>
        <item h="1" x="2"/>
        <item h="1" x="4"/>
        <item h="1" x="0"/>
        <item t="default"/>
      </items>
    </pivotField>
  </pivotFields>
  <rowFields count="1">
    <field x="11"/>
  </rowFields>
  <rowItems count="4">
    <i>
      <x/>
    </i>
    <i>
      <x v="1"/>
    </i>
    <i>
      <x v="2"/>
    </i>
    <i t="grand">
      <x/>
    </i>
  </rowItems>
  <colItems count="1">
    <i/>
  </colItems>
  <dataFields count="1">
    <dataField name="Count of Order ID" fld="0" subtotal="count" baseField="0" baseItem="0"/>
  </dataFields>
  <chartFormats count="4">
    <chartFormat chart="9" format="5" series="1">
      <pivotArea type="data" outline="0" fieldPosition="0">
        <references count="1">
          <reference field="4294967294" count="1" selected="0">
            <x v="0"/>
          </reference>
        </references>
      </pivotArea>
    </chartFormat>
    <chartFormat chart="9" format="6">
      <pivotArea type="data" outline="0" fieldPosition="0">
        <references count="2">
          <reference field="4294967294" count="1" selected="0">
            <x v="0"/>
          </reference>
          <reference field="11" count="1" selected="0">
            <x v="0"/>
          </reference>
        </references>
      </pivotArea>
    </chartFormat>
    <chartFormat chart="9" format="7">
      <pivotArea type="data" outline="0" fieldPosition="0">
        <references count="2">
          <reference field="4294967294" count="1" selected="0">
            <x v="0"/>
          </reference>
          <reference field="11" count="1" selected="0">
            <x v="1"/>
          </reference>
        </references>
      </pivotArea>
    </chartFormat>
    <chartFormat chart="9" format="8">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ACDA1D8-9E6E-46D9-84F6-061A5D45C3C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48:E58" firstHeaderRow="1" firstDataRow="1" firstDataCol="1"/>
  <pivotFields count="20">
    <pivotField showAll="0"/>
    <pivotField showAll="0"/>
    <pivotField showAll="0"/>
    <pivotField showAll="0"/>
    <pivotField showAll="0"/>
    <pivotField showAll="0"/>
    <pivotField showAll="0">
      <items count="6">
        <item x="3"/>
        <item x="1"/>
        <item x="0"/>
        <item x="2"/>
        <item x="4"/>
        <item t="default"/>
      </items>
    </pivotField>
    <pivotField numFmtId="1" showAll="0"/>
    <pivotField numFmtId="1" showAll="0"/>
    <pivotField dataField="1" numFmtId="1" showAll="0"/>
    <pivotField showAll="0">
      <items count="6">
        <item x="3"/>
        <item x="0"/>
        <item x="1"/>
        <item x="4"/>
        <item x="2"/>
        <item t="default"/>
      </items>
    </pivotField>
    <pivotField showAll="0">
      <items count="4">
        <item x="0"/>
        <item x="1"/>
        <item x="2"/>
        <item t="default"/>
      </items>
    </pivotField>
    <pivotField showAll="0"/>
    <pivotField showAll="0"/>
    <pivotField showAll="0">
      <items count="6">
        <item x="1"/>
        <item x="0"/>
        <item x="2"/>
        <item x="3"/>
        <item x="4"/>
        <item t="default"/>
      </items>
    </pivotField>
    <pivotField showAll="0"/>
    <pivotField showAll="0"/>
    <pivotField showAll="0"/>
    <pivotField axis="axisRow" showAll="0" sortType="descending">
      <items count="23">
        <item x="15"/>
        <item x="16"/>
        <item x="4"/>
        <item x="7"/>
        <item x="19"/>
        <item x="1"/>
        <item x="6"/>
        <item x="10"/>
        <item x="18"/>
        <item x="3"/>
        <item x="0"/>
        <item x="21"/>
        <item x="17"/>
        <item x="12"/>
        <item x="20"/>
        <item x="9"/>
        <item x="14"/>
        <item x="8"/>
        <item x="13"/>
        <item x="11"/>
        <item x="2"/>
        <item x="5"/>
        <item t="default"/>
      </items>
      <autoSortScope>
        <pivotArea dataOnly="0" outline="0" fieldPosition="0">
          <references count="1">
            <reference field="4294967294" count="1" selected="0">
              <x v="0"/>
            </reference>
          </references>
        </pivotArea>
      </autoSortScope>
    </pivotField>
    <pivotField showAll="0">
      <items count="25">
        <item h="1" m="1" x="21"/>
        <item h="1" m="1" x="13"/>
        <item h="1" m="1" x="22"/>
        <item h="1" m="1" x="18"/>
        <item h="1" m="1" x="15"/>
        <item h="1" m="1" x="20"/>
        <item h="1" m="1" x="19"/>
        <item h="1" m="1" x="17"/>
        <item h="1" m="1" x="23"/>
        <item h="1" m="1" x="14"/>
        <item h="1" m="1" x="16"/>
        <item h="1" m="1" x="12"/>
        <item h="1" x="9"/>
        <item x="1"/>
        <item h="1" x="10"/>
        <item h="1" x="6"/>
        <item h="1" x="3"/>
        <item h="1" x="8"/>
        <item h="1" x="7"/>
        <item h="1" x="5"/>
        <item h="1" x="11"/>
        <item h="1" x="2"/>
        <item h="1" x="4"/>
        <item h="1" x="0"/>
        <item t="default"/>
      </items>
    </pivotField>
  </pivotFields>
  <rowFields count="1">
    <field x="18"/>
  </rowFields>
  <rowItems count="10">
    <i>
      <x v="17"/>
    </i>
    <i>
      <x v="4"/>
    </i>
    <i>
      <x v="5"/>
    </i>
    <i>
      <x v="7"/>
    </i>
    <i>
      <x v="18"/>
    </i>
    <i>
      <x v="21"/>
    </i>
    <i>
      <x v="9"/>
    </i>
    <i>
      <x v="19"/>
    </i>
    <i>
      <x v="15"/>
    </i>
    <i t="grand">
      <x/>
    </i>
  </rowItems>
  <colItems count="1">
    <i/>
  </colItems>
  <dataFields count="1">
    <dataField name="Sum of Total Amount" fld="9" baseField="0"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959D2D5-5947-48DD-B1F6-DEFA5068D94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8:B54" firstHeaderRow="1" firstDataRow="1" firstDataCol="1" rowPageCount="1" colPageCount="1"/>
  <pivotFields count="20">
    <pivotField showAll="0"/>
    <pivotField showAll="0"/>
    <pivotField showAll="0"/>
    <pivotField showAll="0"/>
    <pivotField showAll="0"/>
    <pivotField showAll="0"/>
    <pivotField axis="axisRow" showAll="0" sortType="descending">
      <items count="6">
        <item x="3"/>
        <item x="1"/>
        <item x="0"/>
        <item x="2"/>
        <item x="4"/>
        <item t="default"/>
      </items>
      <autoSortScope>
        <pivotArea dataOnly="0" outline="0" fieldPosition="0">
          <references count="1">
            <reference field="4294967294" count="1" selected="0">
              <x v="0"/>
            </reference>
          </references>
        </pivotArea>
      </autoSortScope>
    </pivotField>
    <pivotField numFmtId="1" showAll="0"/>
    <pivotField numFmtId="1" showAll="0"/>
    <pivotField dataField="1" numFmtId="1" showAll="0"/>
    <pivotField showAll="0">
      <items count="6">
        <item x="3"/>
        <item x="0"/>
        <item x="1"/>
        <item x="4"/>
        <item x="2"/>
        <item t="default"/>
      </items>
    </pivotField>
    <pivotField axis="axisPage" showAll="0">
      <items count="4">
        <item x="0"/>
        <item x="1"/>
        <item x="2"/>
        <item t="default"/>
      </items>
    </pivotField>
    <pivotField showAll="0"/>
    <pivotField showAll="0"/>
    <pivotField showAll="0">
      <items count="6">
        <item x="4"/>
        <item x="3"/>
        <item x="2"/>
        <item x="0"/>
        <item x="1"/>
        <item t="default"/>
      </items>
    </pivotField>
    <pivotField showAll="0"/>
    <pivotField showAll="0"/>
    <pivotField showAll="0">
      <items count="5">
        <item m="1" x="3"/>
        <item x="1"/>
        <item m="1" x="2"/>
        <item x="0"/>
        <item t="default"/>
      </items>
    </pivotField>
    <pivotField showAll="0"/>
    <pivotField showAll="0">
      <items count="25">
        <item h="1" m="1" x="21"/>
        <item h="1" m="1" x="13"/>
        <item h="1" m="1" x="22"/>
        <item h="1" m="1" x="18"/>
        <item h="1" m="1" x="15"/>
        <item h="1" m="1" x="20"/>
        <item h="1" m="1" x="19"/>
        <item h="1" m="1" x="17"/>
        <item h="1" m="1" x="23"/>
        <item h="1" m="1" x="14"/>
        <item h="1" m="1" x="16"/>
        <item h="1" m="1" x="12"/>
        <item h="1" x="9"/>
        <item x="1"/>
        <item h="1" x="10"/>
        <item h="1" x="6"/>
        <item h="1" x="3"/>
        <item h="1" x="8"/>
        <item h="1" x="7"/>
        <item h="1" x="5"/>
        <item h="1" x="11"/>
        <item h="1" x="2"/>
        <item h="1" x="4"/>
        <item h="1" x="0"/>
        <item t="default"/>
      </items>
    </pivotField>
  </pivotFields>
  <rowFields count="1">
    <field x="6"/>
  </rowFields>
  <rowItems count="6">
    <i>
      <x v="2"/>
    </i>
    <i>
      <x v="1"/>
    </i>
    <i>
      <x v="4"/>
    </i>
    <i>
      <x/>
    </i>
    <i>
      <x v="3"/>
    </i>
    <i t="grand">
      <x/>
    </i>
  </rowItems>
  <colItems count="1">
    <i/>
  </colItems>
  <pageFields count="1">
    <pageField fld="11" hier="-1"/>
  </pageFields>
  <dataFields count="1">
    <dataField name="Sum of Total Amount" fld="9" baseField="0"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ECC2902-8F5D-4A06-9E6F-87D1472FF75B}" name="PivotTable6"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4">
  <location ref="A4:C10" firstHeaderRow="0" firstDataRow="1" firstDataCol="1"/>
  <pivotFields count="20">
    <pivotField dataField="1" compact="0" outline="0" showAll="0"/>
    <pivotField compact="0" outline="0" showAll="0"/>
    <pivotField compact="0" outline="0" showAll="0"/>
    <pivotField dataField="1" compact="0" outline="0" showAll="0"/>
    <pivotField compact="0" outline="0" showAll="0"/>
    <pivotField compact="0" outline="0" showAll="0"/>
    <pivotField axis="axisRow" compact="0" outline="0" showAll="0">
      <items count="6">
        <item x="3"/>
        <item x="1"/>
        <item x="0"/>
        <item x="2"/>
        <item x="4"/>
        <item t="default"/>
      </items>
    </pivotField>
    <pivotField compact="0" numFmtId="1" outline="0" showAll="0"/>
    <pivotField compact="0" numFmtId="1" outline="0" showAll="0"/>
    <pivotField compact="0" numFmtId="1" outline="0" showAll="0"/>
    <pivotField compact="0" outline="0" showAll="0">
      <items count="6">
        <item x="3"/>
        <item x="0"/>
        <item x="1"/>
        <item x="4"/>
        <item x="2"/>
        <item t="default"/>
      </items>
    </pivotField>
    <pivotField compact="0" outline="0" showAll="0">
      <items count="4">
        <item x="0"/>
        <item x="1"/>
        <item x="2"/>
        <item t="default"/>
      </items>
    </pivotField>
    <pivotField compact="0" outline="0" showAll="0"/>
    <pivotField compact="0" outline="0" multipleItemSelectionAllowed="1" showAll="0"/>
    <pivotField compact="0" outline="0" showAll="0">
      <items count="6">
        <item x="4"/>
        <item x="3"/>
        <item x="2"/>
        <item x="0"/>
        <item x="1"/>
        <item t="default"/>
      </items>
    </pivotField>
    <pivotField compact="0" outline="0" showAll="0"/>
    <pivotField compact="0" outline="0" showAll="0"/>
    <pivotField compact="0" outline="0" showAll="0"/>
    <pivotField compact="0" outline="0" showAll="0"/>
    <pivotField compact="0" outline="0" showAll="0">
      <items count="25">
        <item h="1" m="1" x="21"/>
        <item h="1" m="1" x="13"/>
        <item h="1" m="1" x="22"/>
        <item h="1" m="1" x="18"/>
        <item h="1" m="1" x="15"/>
        <item h="1" m="1" x="20"/>
        <item h="1" m="1" x="19"/>
        <item h="1" m="1" x="17"/>
        <item h="1" m="1" x="23"/>
        <item h="1" m="1" x="14"/>
        <item h="1" m="1" x="16"/>
        <item h="1" m="1" x="12"/>
        <item h="1" x="9"/>
        <item x="1"/>
        <item h="1" x="10"/>
        <item h="1" x="6"/>
        <item h="1" x="3"/>
        <item h="1" x="8"/>
        <item h="1" x="7"/>
        <item h="1" x="5"/>
        <item h="1" x="11"/>
        <item h="1" x="2"/>
        <item h="1" x="4"/>
        <item h="1" x="0"/>
        <item t="default"/>
      </items>
    </pivotField>
  </pivotFields>
  <rowFields count="1">
    <field x="6"/>
  </rowFields>
  <rowItems count="6">
    <i>
      <x/>
    </i>
    <i>
      <x v="1"/>
    </i>
    <i>
      <x v="2"/>
    </i>
    <i>
      <x v="3"/>
    </i>
    <i>
      <x v="4"/>
    </i>
    <i t="grand">
      <x/>
    </i>
  </rowItems>
  <colFields count="1">
    <field x="-2"/>
  </colFields>
  <colItems count="2">
    <i>
      <x/>
    </i>
    <i i="1">
      <x v="1"/>
    </i>
  </colItems>
  <dataFields count="2">
    <dataField name="Count of Order ID" fld="0" subtotal="count" baseField="0" baseItem="0"/>
    <dataField name="Count of Cancel Date" fld="3"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B5DD431-BDB6-46D8-88E3-C8ADF3A7044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9:B42" firstHeaderRow="1" firstDataRow="1" firstDataCol="1"/>
  <pivotFields count="20">
    <pivotField dataField="1" showAll="0"/>
    <pivotField showAll="0"/>
    <pivotField showAll="0"/>
    <pivotField showAll="0"/>
    <pivotField showAll="0"/>
    <pivotField showAll="0"/>
    <pivotField showAll="0">
      <items count="6">
        <item x="3"/>
        <item x="1"/>
        <item x="0"/>
        <item x="2"/>
        <item x="4"/>
        <item t="default"/>
      </items>
    </pivotField>
    <pivotField numFmtId="1" showAll="0"/>
    <pivotField numFmtId="1" showAll="0"/>
    <pivotField numFmtId="1" showAll="0"/>
    <pivotField showAll="0">
      <items count="6">
        <item x="3"/>
        <item x="0"/>
        <item x="1"/>
        <item x="4"/>
        <item x="2"/>
        <item t="default"/>
      </items>
    </pivotField>
    <pivotField showAll="0">
      <items count="4">
        <item x="0"/>
        <item x="1"/>
        <item x="2"/>
        <item t="default"/>
      </items>
    </pivotField>
    <pivotField showAll="0"/>
    <pivotField showAll="0"/>
    <pivotField showAll="0">
      <items count="6">
        <item x="4"/>
        <item x="3"/>
        <item x="2"/>
        <item x="0"/>
        <item x="1"/>
        <item t="default"/>
      </items>
    </pivotField>
    <pivotField showAll="0"/>
    <pivotField showAll="0"/>
    <pivotField axis="axisRow" showAll="0">
      <items count="5">
        <item m="1" x="3"/>
        <item x="1"/>
        <item m="1" x="2"/>
        <item x="0"/>
        <item t="default"/>
      </items>
    </pivotField>
    <pivotField showAll="0"/>
    <pivotField showAll="0">
      <items count="25">
        <item h="1" m="1" x="21"/>
        <item h="1" m="1" x="13"/>
        <item h="1" m="1" x="22"/>
        <item h="1" m="1" x="18"/>
        <item h="1" m="1" x="15"/>
        <item h="1" m="1" x="20"/>
        <item h="1" m="1" x="19"/>
        <item h="1" m="1" x="17"/>
        <item h="1" m="1" x="23"/>
        <item h="1" m="1" x="14"/>
        <item h="1" m="1" x="16"/>
        <item h="1" m="1" x="12"/>
        <item h="1" x="9"/>
        <item x="1"/>
        <item h="1" x="10"/>
        <item h="1" x="6"/>
        <item h="1" x="3"/>
        <item h="1" x="8"/>
        <item h="1" x="7"/>
        <item h="1" x="5"/>
        <item h="1" x="11"/>
        <item h="1" x="2"/>
        <item h="1" x="4"/>
        <item h="1" x="0"/>
        <item t="default"/>
      </items>
    </pivotField>
  </pivotFields>
  <rowFields count="1">
    <field x="17"/>
  </rowFields>
  <rowItems count="3">
    <i>
      <x v="1"/>
    </i>
    <i>
      <x v="3"/>
    </i>
    <i t="grand">
      <x/>
    </i>
  </rowItems>
  <colItems count="1">
    <i/>
  </colItems>
  <dataFields count="1">
    <dataField name="Count of Order ID" fld="0" subtotal="count" showDataAs="percentOfTotal" baseField="17" baseItem="1" numFmtId="9"/>
  </dataFields>
  <formats count="1">
    <format dxfId="2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FFE5527C-8CAE-4953-B103-F3021A00A369}" sourceName="Payment Method">
  <pivotTables>
    <pivotTable tabId="5" name="PivotTable2"/>
    <pivotTable tabId="5" name="PivotTable4"/>
    <pivotTable tabId="5" name="PivotTable3"/>
    <pivotTable tabId="7" name="PivotTable6"/>
    <pivotTable tabId="7" name="PivotTable2"/>
    <pivotTable tabId="9" name="PivotTable1"/>
    <pivotTable tabId="7" name="PivotTable3"/>
    <pivotTable tabId="7" name="PivotTable5"/>
    <pivotTable tabId="7" name="PivotTable1"/>
    <pivotTable tabId="12" name="PivotTable6"/>
    <pivotTable tabId="7" name="PivotTable4"/>
    <pivotTable tabId="5" name="PivotTable13"/>
  </pivotTables>
  <data>
    <tabular pivotCacheId="1361153552">
      <items count="5">
        <i x="3" s="1"/>
        <i x="0" s="1"/>
        <i x="1"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7E52D79-BC0C-4EE0-8504-B2F10BA45B81}" sourceName="Region">
  <pivotTables>
    <pivotTable tabId="5" name="PivotTable3"/>
    <pivotTable tabId="5" name="PivotTable2"/>
    <pivotTable tabId="5" name="PivotTable4"/>
    <pivotTable tabId="7" name="PivotTable6"/>
    <pivotTable tabId="7" name="PivotTable2"/>
    <pivotTable tabId="9" name="PivotTable1"/>
    <pivotTable tabId="7" name="PivotTable3"/>
    <pivotTable tabId="7" name="PivotTable5"/>
    <pivotTable tabId="7" name="PivotTable1"/>
    <pivotTable tabId="12" name="PivotTable6"/>
    <pivotTable tabId="7" name="PivotTable4"/>
    <pivotTable tabId="5" name="PivotTable13"/>
  </pivotTables>
  <data>
    <tabular pivotCacheId="1361153552">
      <items count="5">
        <i x="3" s="1"/>
        <i x="1" s="1"/>
        <i x="0" s="1"/>
        <i x="2"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9A63878C-2E4A-483C-9B76-538E2DE32234}" sourceName="Product_category">
  <pivotTables>
    <pivotTable tabId="5" name="PivotTable2"/>
    <pivotTable tabId="5" name="PivotTable4"/>
    <pivotTable tabId="5" name="PivotTable3"/>
    <pivotTable tabId="7" name="PivotTable6"/>
    <pivotTable tabId="7" name="PivotTable2"/>
    <pivotTable tabId="9" name="PivotTable1"/>
    <pivotTable tabId="7" name="PivotTable3"/>
    <pivotTable tabId="7" name="PivotTable5"/>
    <pivotTable tabId="7" name="PivotTable1"/>
    <pivotTable tabId="12" name="PivotTable6"/>
    <pivotTable tabId="7" name="PivotTable4"/>
    <pivotTable tabId="5" name="PivotTable13"/>
  </pivotTables>
  <data>
    <tabular pivotCacheId="1361153552">
      <items count="5">
        <i x="4" s="1"/>
        <i x="3" s="1"/>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Status" xr10:uid="{B21DDDC7-50F0-422B-9533-D12AC009B0C0}" sourceName="Delivery Status">
  <pivotTables>
    <pivotTable tabId="5" name="PivotTable3"/>
    <pivotTable tabId="5" name="PivotTable2"/>
    <pivotTable tabId="5" name="PivotTable4"/>
    <pivotTable tabId="7" name="PivotTable6"/>
    <pivotTable tabId="7" name="PivotTable2"/>
    <pivotTable tabId="9" name="PivotTable1"/>
    <pivotTable tabId="7" name="PivotTable3"/>
    <pivotTable tabId="7" name="PivotTable5"/>
    <pivotTable tabId="7" name="PivotTable1"/>
    <pivotTable tabId="7" name="PivotTable4"/>
    <pivotTable tabId="5" name="PivotTable13"/>
  </pivotTables>
  <data>
    <tabular pivotCacheId="1361153552">
      <items count="3">
        <i x="0" s="1"/>
        <i x="1"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OF_ORDERED_DATE" xr10:uid="{827C467E-1E0E-4298-A398-13AA3D7E97C5}" sourceName="MONTH OF ORDERED DATE">
  <pivotTables>
    <pivotTable tabId="7" name="PivotTable5"/>
    <pivotTable tabId="7" name="PivotTable2"/>
    <pivotTable tabId="7" name="PivotTable3"/>
    <pivotTable tabId="7" name="PivotTable6"/>
    <pivotTable tabId="5" name="PivotTable2"/>
    <pivotTable tabId="5" name="PivotTable3"/>
    <pivotTable tabId="5" name="PivotTable4"/>
    <pivotTable tabId="9" name="PivotTable1"/>
    <pivotTable tabId="7" name="PivotTable1"/>
    <pivotTable tabId="12" name="PivotTable6"/>
    <pivotTable tabId="7" name="PivotTable4"/>
    <pivotTable tabId="5" name="PivotTable13"/>
  </pivotTables>
  <data>
    <tabular pivotCacheId="1361153552">
      <items count="24">
        <i x="9"/>
        <i x="1" s="1"/>
        <i x="10"/>
        <i x="6"/>
        <i x="3"/>
        <i x="8"/>
        <i x="7"/>
        <i x="5"/>
        <i x="11"/>
        <i x="2"/>
        <i x="4"/>
        <i x="0"/>
        <i x="21" nd="1"/>
        <i x="13" nd="1"/>
        <i x="22" nd="1"/>
        <i x="18" nd="1"/>
        <i x="15" nd="1"/>
        <i x="20" nd="1"/>
        <i x="19" nd="1"/>
        <i x="17" nd="1"/>
        <i x="23" nd="1"/>
        <i x="14" nd="1"/>
        <i x="16" nd="1"/>
        <i x="1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Method 1" xr10:uid="{DED73BF8-1E72-43C3-B123-64DD2D84C4A7}" cache="Slicer_Payment_Method" caption="Payment Method" columnCount="2" style="Slicer Style 1" rowHeight="228600"/>
  <slicer name="Region 1" xr10:uid="{D1E2DE85-619C-4798-86B1-E9B35D5C9EAE}" cache="Slicer_Region" caption="Region" columnCount="2" style="Slicer Style 1" rowHeight="228600"/>
  <slicer name="Product_category 1" xr10:uid="{D50B1C52-D579-478C-91C9-D3AB4BD1A22D}" cache="Slicer_Product_category" caption="Product_category" columnCount="2" style="Slicer Style 1" rowHeight="228600"/>
  <slicer name="Delivery Status 1" xr10:uid="{30195118-6C1E-44D0-8EE5-EB215ED5D4DB}" cache="Slicer_Delivery_Status" caption="Delivery Status" columnCount="2" style="Slicer Style 1" rowHeight="228600"/>
  <slicer name="MONTH OF ORDERED DATE" xr10:uid="{7B1F2702-3038-47B6-AE7A-4F4A05715CF5}" cache="Slicer_MONTH_OF_ORDERED_DATE" caption="MONTH " style="Slicer Style 1" rowHeight="2286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14017AE-E6F6-44EB-AAAD-57AC16F7D135}" name="Table1" displayName="Table1" ref="A1:T101" totalsRowShown="0" headerRowDxfId="51" dataDxfId="49" headerRowBorderDxfId="50" tableBorderDxfId="48">
  <autoFilter ref="A1:T101" xr:uid="{114017AE-E6F6-44EB-AAAD-57AC16F7D135}"/>
  <tableColumns count="20">
    <tableColumn id="1" xr3:uid="{95202860-2795-40FC-9681-FC7993572B73}" name="Order ID" dataDxfId="47"/>
    <tableColumn id="2" xr3:uid="{597236BD-DD58-42CB-AEA9-D79EDDEF10A5}" name="Order Date" dataDxfId="46"/>
    <tableColumn id="3" xr3:uid="{5531B1EC-DD08-47B7-A3F0-FDF518283A30}" name="Delivery Date" dataDxfId="45"/>
    <tableColumn id="4" xr3:uid="{1498DE1D-7F51-4EFD-895E-58AEB1EAC13A}" name="Cancel Date" dataDxfId="44"/>
    <tableColumn id="5" xr3:uid="{E107E008-7FCE-463C-AC74-C1AB178B2908}" name="Customer ID" dataDxfId="43"/>
    <tableColumn id="6" xr3:uid="{F7C3E1C6-A16E-41F1-B5FB-CC7B8904C39B}" name="Product ID" dataDxfId="42"/>
    <tableColumn id="7" xr3:uid="{B38A22DE-4F25-484F-BBCF-7304390AD324}" name="Region" dataDxfId="41"/>
    <tableColumn id="8" xr3:uid="{942A691E-D09F-43CB-9576-29F4A01F6DAF}" name="Sale Price/Unit" dataDxfId="40"/>
    <tableColumn id="9" xr3:uid="{DE373308-1064-47C6-BF87-C45AB509F70B}" name="Quantity" dataDxfId="39"/>
    <tableColumn id="10" xr3:uid="{680AFCC3-8FD4-4BA8-A87B-F4987C781804}" name="Total Amount" dataDxfId="38"/>
    <tableColumn id="11" xr3:uid="{167B74CE-B0EE-4321-81E6-E56AC48450CE}" name="Payment Method" dataDxfId="37"/>
    <tableColumn id="12" xr3:uid="{E7AD3E67-DCD3-4A3F-87D5-2CFC0DE6E141}" name="Delivery Status" dataDxfId="36"/>
    <tableColumn id="13" xr3:uid="{655237C4-ABE0-46AC-9DED-95B5AD4EBA8D}" name="Fulfillment Partner" dataDxfId="35"/>
    <tableColumn id="14" xr3:uid="{36E2C12F-D9C6-4FFF-9E74-D8514A5F4499}" name="Is Cancelled">
      <calculatedColumnFormula>IF(AND(D2&lt;&gt;"",L2="Cancelled"),"Yes","No")</calculatedColumnFormula>
    </tableColumn>
    <tableColumn id="15" xr3:uid="{9848EBC3-B784-4779-BAC3-22584EB860E7}" name="Product_category" dataDxfId="34">
      <calculatedColumnFormula>INDEX(Table2[Category],MATCH('AmazonSales+Applying XLOOKUP fo'!F2,Table2[Product ID],0))</calculatedColumnFormula>
    </tableColumn>
    <tableColumn id="16" xr3:uid="{FA1E3E5F-CC45-4C89-A346-48EC25ECA80A}" name="Delivery Time" dataDxfId="33">
      <calculatedColumnFormula>IF(AND(Table1[[#This Row],[Delivery Date]]&lt;&gt;"", Table1[[#This Row],[Delivery Date]]&gt;Table1[[#This Row],[Order Date]]), Table1[[#This Row],[Delivery Date]]-Table1[[#This Row],[Order Date]], "Not delivered yet")</calculatedColumnFormula>
    </tableColumn>
    <tableColumn id="19" xr3:uid="{2780844C-292C-493E-8357-55353E7E5D7C}" name="Customer Name" dataDxfId="32">
      <calculatedColumnFormula>INDEX(Table4[Customer Name],MATCH(Table1[[#This Row],[Customer ID]],Table4[Customer ID],0))</calculatedColumnFormula>
    </tableColumn>
    <tableColumn id="21" xr3:uid="{E8DD565E-366B-4080-87E2-1E07303BF28D}" name="Delivery Performance" dataDxfId="31">
      <calculatedColumnFormula>IF(Table1[[#This Row],[Delivery Time]] &lt;= 2, "Fast", "Slow")</calculatedColumnFormula>
    </tableColumn>
    <tableColumn id="17" xr3:uid="{1770C373-3EAA-4225-A704-5F6ED1577420}" name="Product name " dataDxfId="30">
      <calculatedColumnFormula>INDEX(Table2[Product Name],MATCH(Table1[[#This Row],[Product ID]],Table2[Product ID],0))</calculatedColumnFormula>
    </tableColumn>
    <tableColumn id="18" xr3:uid="{1F621E19-9ABC-43E2-B50B-DAE4B3D31CBC}" name="MONTH OF ORDERED DATE" dataDxfId="29">
      <calculatedColumnFormula>TEXT(Table1[[#This Row],[Order Date]],"MMMM")</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3FCE968-B54B-4DFF-B147-DB4DCBD8372F}" name="Table2" displayName="Table2" ref="A1:E23" totalsRowShown="0" headerRowDxfId="25" headerRowBorderDxfId="24" tableBorderDxfId="23" totalsRowBorderDxfId="22">
  <autoFilter ref="A1:E23" xr:uid="{23FCE968-B54B-4DFF-B147-DB4DCBD8372F}"/>
  <tableColumns count="5">
    <tableColumn id="1" xr3:uid="{21429176-566D-426D-85B4-A19BBF0CF603}" name="Product ID" dataDxfId="21"/>
    <tableColumn id="2" xr3:uid="{61AA95AD-2276-4B69-8209-D46E0973C38E}" name="Product Name" dataDxfId="20"/>
    <tableColumn id="3" xr3:uid="{E9C41387-1B58-4BA5-9E00-56B0152A4B86}" name="Category" dataDxfId="19"/>
    <tableColumn id="4" xr3:uid="{DA8A120E-406B-4320-A92C-06B1BC25E5B7}" name="Cost Price" dataDxfId="18"/>
    <tableColumn id="5" xr3:uid="{49162065-8969-48F6-89B9-96C8520ACC42}" name="Description" dataDxfId="1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E27E955-C74F-4F5D-AF73-0008642E2641}" name="Table3" displayName="Table3" ref="A1:B6" totalsRowShown="0" headerRowDxfId="16" headerRowBorderDxfId="15" tableBorderDxfId="14" totalsRowBorderDxfId="13">
  <autoFilter ref="A1:B6" xr:uid="{6E27E955-C74F-4F5D-AF73-0008642E2641}"/>
  <tableColumns count="2">
    <tableColumn id="1" xr3:uid="{C84379CD-E7CC-4593-A49C-BB9FE6791F63}" name="Region" dataDxfId="12"/>
    <tableColumn id="2" xr3:uid="{6389DD60-C9D4-47D2-BD94-C1C5544554B6}" name="Sales Target" dataDxfId="1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30E6F84-2169-4F62-9B1F-17CD2A50D828}" name="Table4" displayName="Table4" ref="A1:E50" totalsRowShown="0" headerRowDxfId="10" dataDxfId="8" headerRowBorderDxfId="9" tableBorderDxfId="7" totalsRowBorderDxfId="6">
  <autoFilter ref="A1:E50" xr:uid="{D30E6F84-2169-4F62-9B1F-17CD2A50D828}"/>
  <tableColumns count="5">
    <tableColumn id="1" xr3:uid="{6D503DD8-88E4-4FEB-AD4F-C3442D723ED0}" name="Customer ID" dataDxfId="5"/>
    <tableColumn id="2" xr3:uid="{511B14F8-3DE9-4D23-99AC-FE19E7A1068A}" name="Customer Name" dataDxfId="4"/>
    <tableColumn id="3" xr3:uid="{C1B0EDEF-6E3D-478E-B082-A921771526E9}" name="Customer Type" dataDxfId="3"/>
    <tableColumn id="4" xr3:uid="{EFDDB534-BAE2-42B3-A49D-7BBC244F0181}" name="City" dataDxfId="2"/>
    <tableColumn id="5" xr3:uid="{41E36BCC-6065-419D-84BA-F5F2164119E3}" name="State" dataDxfId="1"/>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pivotTable" Target="../pivotTables/pivotTable11.xml"/><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A03A9-0470-4011-9206-3F977F474BC3}">
  <dimension ref="A1:AD20"/>
  <sheetViews>
    <sheetView tabSelected="1" zoomScale="55" zoomScaleNormal="55" workbookViewId="0">
      <selection activeCell="AK20" sqref="AK20"/>
    </sheetView>
  </sheetViews>
  <sheetFormatPr defaultColWidth="8.88671875" defaultRowHeight="14.4" x14ac:dyDescent="0.3"/>
  <cols>
    <col min="1" max="21" width="8.88671875" style="44"/>
    <col min="22" max="22" width="18.33203125" style="44" bestFit="1" customWidth="1"/>
    <col min="23" max="23" width="42.5546875" style="44" bestFit="1" customWidth="1"/>
    <col min="24" max="26" width="8.88671875" style="44"/>
    <col min="27" max="28" width="10.88671875" style="44" bestFit="1" customWidth="1"/>
    <col min="29" max="16384" width="8.88671875" style="44"/>
  </cols>
  <sheetData>
    <row r="1" spans="1:30" x14ac:dyDescent="0.3">
      <c r="L1" s="59" t="s">
        <v>328</v>
      </c>
      <c r="M1" s="60"/>
      <c r="N1" s="60"/>
      <c r="O1" s="60"/>
      <c r="P1" s="60"/>
      <c r="Q1" s="60"/>
      <c r="R1" s="60"/>
      <c r="S1" s="60"/>
      <c r="T1" s="60"/>
      <c r="U1" s="60"/>
      <c r="V1" s="60"/>
      <c r="W1" s="60"/>
    </row>
    <row r="2" spans="1:30" ht="14.4" customHeight="1" x14ac:dyDescent="0.5">
      <c r="A2" s="57" t="s">
        <v>327</v>
      </c>
      <c r="B2" s="58"/>
      <c r="C2" s="58"/>
      <c r="E2" s="45"/>
      <c r="F2" s="45"/>
      <c r="G2" s="46"/>
      <c r="H2" s="46"/>
      <c r="I2" s="46"/>
      <c r="J2" s="46"/>
      <c r="K2" s="46"/>
      <c r="L2" s="60"/>
      <c r="M2" s="60"/>
      <c r="N2" s="60"/>
      <c r="O2" s="60"/>
      <c r="P2" s="60"/>
      <c r="Q2" s="60"/>
      <c r="R2" s="60"/>
      <c r="S2" s="60"/>
      <c r="T2" s="60"/>
      <c r="U2" s="60"/>
      <c r="V2" s="60"/>
      <c r="W2" s="60"/>
    </row>
    <row r="3" spans="1:30" ht="14.4" customHeight="1" x14ac:dyDescent="0.5">
      <c r="A3" s="58"/>
      <c r="B3" s="58"/>
      <c r="C3" s="58"/>
      <c r="E3" s="45"/>
      <c r="F3" s="45"/>
      <c r="G3" s="46"/>
      <c r="H3" s="46"/>
      <c r="I3" s="46"/>
      <c r="J3" s="46"/>
      <c r="K3" s="46"/>
      <c r="L3" s="60"/>
      <c r="M3" s="60"/>
      <c r="N3" s="60"/>
      <c r="O3" s="60"/>
      <c r="P3" s="60"/>
      <c r="Q3" s="60"/>
      <c r="R3" s="60"/>
      <c r="S3" s="60"/>
      <c r="T3" s="60"/>
      <c r="U3" s="60"/>
      <c r="V3" s="60"/>
      <c r="W3" s="60"/>
      <c r="AA3" s="55" t="s">
        <v>462</v>
      </c>
      <c r="AB3" s="56"/>
      <c r="AC3" s="56"/>
      <c r="AD3" s="56"/>
    </row>
    <row r="4" spans="1:30" ht="14.4" customHeight="1" x14ac:dyDescent="0.3">
      <c r="G4" s="46"/>
      <c r="H4" s="46"/>
      <c r="I4" s="46"/>
      <c r="J4" s="46"/>
      <c r="K4" s="46"/>
      <c r="L4" s="60"/>
      <c r="M4" s="60"/>
      <c r="N4" s="60"/>
      <c r="O4" s="60"/>
      <c r="P4" s="60"/>
      <c r="Q4" s="60"/>
      <c r="R4" s="60"/>
      <c r="S4" s="60"/>
      <c r="T4" s="60"/>
      <c r="U4" s="60"/>
      <c r="V4" s="60"/>
      <c r="W4" s="60"/>
      <c r="AA4" s="56"/>
      <c r="AB4" s="56"/>
      <c r="AC4" s="56"/>
      <c r="AD4" s="56"/>
    </row>
    <row r="5" spans="1:30" x14ac:dyDescent="0.3">
      <c r="AA5" s="56"/>
      <c r="AB5" s="56"/>
      <c r="AC5" s="56"/>
      <c r="AD5" s="56"/>
    </row>
    <row r="6" spans="1:30" ht="14.4" customHeight="1" x14ac:dyDescent="0.3"/>
    <row r="7" spans="1:30" ht="31.2" x14ac:dyDescent="0.6">
      <c r="AA7" s="47" t="s">
        <v>329</v>
      </c>
    </row>
    <row r="8" spans="1:30" ht="25.8" x14ac:dyDescent="0.5">
      <c r="AA8" s="48">
        <f>GETPIVOTDATA("Total Amount",'Advanced Reporting  KPI'!$A$18)</f>
        <v>3712</v>
      </c>
    </row>
    <row r="10" spans="1:30" ht="31.2" x14ac:dyDescent="0.6">
      <c r="V10" s="54" t="s">
        <v>6</v>
      </c>
      <c r="W10" s="54" t="s">
        <v>331</v>
      </c>
      <c r="AA10" s="49" t="s">
        <v>330</v>
      </c>
    </row>
    <row r="11" spans="1:30" ht="25.8" x14ac:dyDescent="0.5">
      <c r="V11" s="48" t="s">
        <v>25</v>
      </c>
      <c r="W11" s="62">
        <v>1644</v>
      </c>
      <c r="AA11" s="50">
        <f>GETPIVOTDATA("Order ID",'Advanced Reporting  KPI'!$A$39,"Delivery Performance","Fast")</f>
        <v>0.16666666666666666</v>
      </c>
    </row>
    <row r="12" spans="1:30" ht="25.8" x14ac:dyDescent="0.5">
      <c r="V12" s="48" t="s">
        <v>34</v>
      </c>
      <c r="W12" s="62">
        <v>1095</v>
      </c>
    </row>
    <row r="13" spans="1:30" ht="31.2" x14ac:dyDescent="0.6">
      <c r="V13" s="48" t="s">
        <v>72</v>
      </c>
      <c r="W13" s="62">
        <v>652</v>
      </c>
      <c r="AA13" s="49" t="s">
        <v>457</v>
      </c>
    </row>
    <row r="14" spans="1:30" ht="25.8" x14ac:dyDescent="0.5">
      <c r="V14" s="48" t="s">
        <v>65</v>
      </c>
      <c r="W14" s="62">
        <v>240</v>
      </c>
      <c r="AA14" s="51" t="str">
        <f>'Advanced Reporting  KPI'!A49</f>
        <v>North</v>
      </c>
      <c r="AB14" s="51" t="str">
        <f>'Advanced Reporting  KPI'!A50</f>
        <v>East</v>
      </c>
      <c r="AC14" s="51" t="str">
        <f>'Advanced Reporting  KPI'!A51</f>
        <v>West</v>
      </c>
    </row>
    <row r="15" spans="1:30" ht="31.2" x14ac:dyDescent="0.6">
      <c r="V15" s="48" t="s">
        <v>40</v>
      </c>
      <c r="W15" s="62">
        <v>81</v>
      </c>
      <c r="AA15" s="52" t="s">
        <v>458</v>
      </c>
    </row>
    <row r="16" spans="1:30" ht="25.8" x14ac:dyDescent="0.5">
      <c r="AA16" s="51" t="str">
        <f>'Advanced Reporting  KPI'!D49</f>
        <v>Smartwatch</v>
      </c>
    </row>
    <row r="19" spans="27:27" ht="31.2" x14ac:dyDescent="0.6">
      <c r="AA19" s="52" t="s">
        <v>463</v>
      </c>
    </row>
    <row r="20" spans="27:27" ht="25.8" x14ac:dyDescent="0.5">
      <c r="AA20" s="53" t="str">
        <f>INDEX(Table2[Category],MATCH(Dashboard!AA16,Table2[Product Name],0))</f>
        <v>Electronics</v>
      </c>
    </row>
  </sheetData>
  <mergeCells count="3">
    <mergeCell ref="AA3:AD5"/>
    <mergeCell ref="A2:C3"/>
    <mergeCell ref="L1:W4"/>
  </mergeCells>
  <conditionalFormatting pivot="1" sqref="W11:W15">
    <cfRule type="dataBar" priority="1">
      <dataBar>
        <cfvo type="min"/>
        <cfvo type="max"/>
        <color rgb="FF00B050"/>
      </dataBar>
      <extLst>
        <ext xmlns:x14="http://schemas.microsoft.com/office/spreadsheetml/2009/9/main" uri="{B025F937-C7B1-47D3-B67F-A62EFF666E3E}">
          <x14:id>{903E7DE3-D035-4A6C-99E2-C81CEC6EAE2F}</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903E7DE3-D035-4A6C-99E2-C81CEC6EAE2F}">
            <x14:dataBar minLength="0" maxLength="100" border="1" negativeBarBorderColorSameAsPositive="0">
              <x14:cfvo type="autoMin"/>
              <x14:cfvo type="autoMax"/>
              <x14:borderColor rgb="FF00B050"/>
              <x14:negativeFillColor rgb="FFFF0000"/>
              <x14:negativeBorderColor rgb="FFFF0000"/>
              <x14:axisColor rgb="FF000000"/>
            </x14:dataBar>
          </x14:cfRule>
          <xm:sqref>W11:W15</xm:sqref>
        </x14:conditionalFormatting>
      </x14:conditionalFormatting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0"/>
  <sheetViews>
    <sheetView topLeftCell="H1" workbookViewId="0">
      <pane ySplit="1" topLeftCell="A2" activePane="bottomLeft" state="frozen"/>
      <selection pane="bottomLeft" activeCell="O6" sqref="O6"/>
    </sheetView>
  </sheetViews>
  <sheetFormatPr defaultColWidth="14.44140625" defaultRowHeight="15" customHeight="1" x14ac:dyDescent="0.3"/>
  <cols>
    <col min="1" max="1" width="10.6640625" style="1" bestFit="1" customWidth="1"/>
    <col min="2" max="2" width="13" style="8" bestFit="1" customWidth="1"/>
    <col min="3" max="3" width="15.109375" style="9" bestFit="1" customWidth="1"/>
    <col min="4" max="4" width="13.6640625" style="9" bestFit="1" customWidth="1"/>
    <col min="5" max="5" width="14.109375" style="1" bestFit="1" customWidth="1"/>
    <col min="6" max="6" width="12.5546875" style="1" bestFit="1" customWidth="1"/>
    <col min="7" max="7" width="9.33203125" style="1" bestFit="1" customWidth="1"/>
    <col min="8" max="8" width="16.44140625" style="11" bestFit="1" customWidth="1"/>
    <col min="9" max="9" width="11" style="11" bestFit="1" customWidth="1"/>
    <col min="10" max="10" width="15.44140625" style="11" bestFit="1" customWidth="1"/>
    <col min="11" max="11" width="18.6640625" style="1" bestFit="1" customWidth="1"/>
    <col min="12" max="12" width="16.5546875" style="1" bestFit="1" customWidth="1"/>
    <col min="13" max="13" width="20" style="1" bestFit="1" customWidth="1"/>
    <col min="14" max="14" width="13.6640625" bestFit="1" customWidth="1"/>
    <col min="15" max="15" width="8.6640625" customWidth="1"/>
    <col min="16" max="16" width="16" bestFit="1" customWidth="1"/>
    <col min="17" max="17" width="17.5546875" bestFit="1" customWidth="1"/>
    <col min="18" max="18" width="22.44140625" bestFit="1" customWidth="1"/>
    <col min="19" max="19" width="16.109375" bestFit="1" customWidth="1"/>
    <col min="20" max="24" width="8.6640625" customWidth="1"/>
  </cols>
  <sheetData>
    <row r="1" spans="1:20" ht="18" customHeight="1" x14ac:dyDescent="0.3">
      <c r="A1" s="13" t="s">
        <v>0</v>
      </c>
      <c r="B1" s="14" t="s">
        <v>1</v>
      </c>
      <c r="C1" s="14" t="s">
        <v>2</v>
      </c>
      <c r="D1" s="14" t="s">
        <v>3</v>
      </c>
      <c r="E1" s="15" t="s">
        <v>4</v>
      </c>
      <c r="F1" s="15" t="s">
        <v>5</v>
      </c>
      <c r="G1" s="15" t="s">
        <v>6</v>
      </c>
      <c r="H1" s="16" t="s">
        <v>7</v>
      </c>
      <c r="I1" s="16" t="s">
        <v>8</v>
      </c>
      <c r="J1" s="16" t="s">
        <v>9</v>
      </c>
      <c r="K1" s="15" t="s">
        <v>10</v>
      </c>
      <c r="L1" s="15" t="s">
        <v>11</v>
      </c>
      <c r="M1" s="15" t="s">
        <v>12</v>
      </c>
      <c r="N1" s="15" t="s">
        <v>13</v>
      </c>
      <c r="O1" s="15" t="s">
        <v>14</v>
      </c>
      <c r="P1" s="15" t="s">
        <v>15</v>
      </c>
      <c r="Q1" s="15" t="s">
        <v>16</v>
      </c>
      <c r="R1" s="15" t="s">
        <v>17</v>
      </c>
      <c r="S1" s="15" t="s">
        <v>18</v>
      </c>
      <c r="T1" s="15" t="s">
        <v>19</v>
      </c>
    </row>
    <row r="2" spans="1:20" ht="18" customHeight="1" x14ac:dyDescent="0.3">
      <c r="A2" s="12" t="s">
        <v>20</v>
      </c>
      <c r="B2" s="7" t="s">
        <v>21</v>
      </c>
      <c r="C2" s="7"/>
      <c r="D2" s="7" t="s">
        <v>22</v>
      </c>
      <c r="E2" s="6" t="s">
        <v>23</v>
      </c>
      <c r="F2" s="6" t="s">
        <v>24</v>
      </c>
      <c r="G2" s="6" t="s">
        <v>25</v>
      </c>
      <c r="H2" s="10">
        <v>44</v>
      </c>
      <c r="I2" s="10">
        <v>1</v>
      </c>
      <c r="J2" s="40">
        <v>44</v>
      </c>
      <c r="K2" s="6" t="s">
        <v>26</v>
      </c>
      <c r="L2" s="6" t="s">
        <v>27</v>
      </c>
      <c r="M2" s="6" t="s">
        <v>28</v>
      </c>
      <c r="N2" t="str">
        <f t="shared" ref="N2:N33" si="0">IF(AND(D2&lt;&gt;"",L2="Cancelled"),"Yes","No")</f>
        <v>Yes</v>
      </c>
      <c r="O2" s="31" t="str">
        <f>INDEX(Table2[Category],MATCH('AmazonSales+Applying XLOOKUP fo'!F2,Table2[Product ID],0))</f>
        <v>Home</v>
      </c>
      <c r="P2" s="31" t="str">
        <f>IF(AND(Table1[[#This Row],[Delivery Date]]&lt;&gt;"", Table1[[#This Row],[Delivery Date]]&gt;Table1[[#This Row],[Order Date]]), Table1[[#This Row],[Delivery Date]]-Table1[[#This Row],[Order Date]], "Not delivered yet")</f>
        <v>Not delivered yet</v>
      </c>
      <c r="Q2" s="35" t="str">
        <f>INDEX(Table4[Customer Name],MATCH(Table1[[#This Row],[Customer ID]],Table4[Customer ID],0))</f>
        <v>Zoe Mitchell</v>
      </c>
      <c r="R2" s="35" t="str">
        <f>IF(Table1[[#This Row],[Delivery Time]] &lt;= 2, "Fast", "Slow")</f>
        <v>Slow</v>
      </c>
      <c r="S2" s="35" t="str">
        <f>INDEX(Table2[Product Name],MATCH(Table1[[#This Row],[Product ID]],Table2[Product ID],0))</f>
        <v>Lamp</v>
      </c>
      <c r="T2" s="35" t="str">
        <f>TEXT(Table1[[#This Row],[Order Date]],"MMMM")</f>
        <v>December</v>
      </c>
    </row>
    <row r="3" spans="1:20" ht="18" customHeight="1" x14ac:dyDescent="0.3">
      <c r="A3" s="12" t="s">
        <v>29</v>
      </c>
      <c r="B3" s="7" t="s">
        <v>30</v>
      </c>
      <c r="C3" s="7" t="s">
        <v>31</v>
      </c>
      <c r="D3" s="7"/>
      <c r="E3" s="6" t="s">
        <v>32</v>
      </c>
      <c r="F3" s="6" t="s">
        <v>33</v>
      </c>
      <c r="G3" s="6" t="s">
        <v>34</v>
      </c>
      <c r="H3" s="10">
        <v>96</v>
      </c>
      <c r="I3" s="10">
        <v>4</v>
      </c>
      <c r="J3" s="40">
        <v>384</v>
      </c>
      <c r="K3" s="6" t="s">
        <v>35</v>
      </c>
      <c r="L3" s="6" t="s">
        <v>36</v>
      </c>
      <c r="M3" s="6" t="s">
        <v>28</v>
      </c>
      <c r="N3" t="str">
        <f t="shared" si="0"/>
        <v>No</v>
      </c>
      <c r="O3" s="6" t="str">
        <f>INDEX(Table2[Category],MATCH('AmazonSales+Applying XLOOKUP fo'!F3,Table2[Product ID],0))</f>
        <v>Toys</v>
      </c>
      <c r="P3" s="6">
        <f>IF(AND(Table1[[#This Row],[Delivery Date]]&lt;&gt;"", Table1[[#This Row],[Delivery Date]]&gt;Table1[[#This Row],[Order Date]]), Table1[[#This Row],[Delivery Date]]-Table1[[#This Row],[Order Date]], "Not delivered yet")</f>
        <v>2</v>
      </c>
      <c r="Q3" s="35" t="str">
        <f>INDEX(Table4[Customer Name],MATCH(Table1[[#This Row],[Customer ID]],Table4[Customer ID],0))</f>
        <v>Ava White</v>
      </c>
      <c r="R3" s="35" t="str">
        <f>IF(Table1[[#This Row],[Delivery Time]] &lt;= 2, "Fast", "Slow")</f>
        <v>Fast</v>
      </c>
      <c r="S3" s="35" t="str">
        <f>INDEX(Table2[Product Name],MATCH(Table1[[#This Row],[Product ID]],Table2[Product ID],0))</f>
        <v>Doll House</v>
      </c>
      <c r="T3" s="35" t="str">
        <f>TEXT(Table1[[#This Row],[Order Date]],"MMMM")</f>
        <v>February</v>
      </c>
    </row>
    <row r="4" spans="1:20" ht="18" customHeight="1" x14ac:dyDescent="0.3">
      <c r="A4" s="12" t="s">
        <v>37</v>
      </c>
      <c r="B4" s="7" t="s">
        <v>38</v>
      </c>
      <c r="C4" s="7"/>
      <c r="D4" s="7"/>
      <c r="E4" s="6" t="s">
        <v>23</v>
      </c>
      <c r="F4" s="6" t="s">
        <v>39</v>
      </c>
      <c r="G4" s="6" t="s">
        <v>40</v>
      </c>
      <c r="H4" s="10">
        <v>194</v>
      </c>
      <c r="I4" s="10">
        <v>4</v>
      </c>
      <c r="J4" s="40">
        <v>776</v>
      </c>
      <c r="K4" s="6" t="s">
        <v>35</v>
      </c>
      <c r="L4" s="6" t="s">
        <v>41</v>
      </c>
      <c r="M4" s="6" t="s">
        <v>42</v>
      </c>
      <c r="N4" t="str">
        <f t="shared" si="0"/>
        <v>No</v>
      </c>
      <c r="O4" s="6" t="str">
        <f>INDEX(Table2[Category],MATCH('AmazonSales+Applying XLOOKUP fo'!F4,Table2[Product ID],0))</f>
        <v>Home</v>
      </c>
      <c r="P4" s="6" t="str">
        <f>IF(AND(Table1[[#This Row],[Delivery Date]]&lt;&gt;"", Table1[[#This Row],[Delivery Date]]&gt;Table1[[#This Row],[Order Date]]), Table1[[#This Row],[Delivery Date]]-Table1[[#This Row],[Order Date]], "Not delivered yet")</f>
        <v>Not delivered yet</v>
      </c>
      <c r="Q4" s="35" t="str">
        <f>INDEX(Table4[Customer Name],MATCH(Table1[[#This Row],[Customer ID]],Table4[Customer ID],0))</f>
        <v>Zoe Mitchell</v>
      </c>
      <c r="R4" s="35" t="str">
        <f>IF(Table1[[#This Row],[Delivery Time]] &lt;= 2, "Fast", "Slow")</f>
        <v>Slow</v>
      </c>
      <c r="S4" s="35" t="str">
        <f>INDEX(Table2[Product Name],MATCH(Table1[[#This Row],[Product ID]],Table2[Product ID],0))</f>
        <v>Vacuum Cleaner</v>
      </c>
      <c r="T4" s="35" t="str">
        <f>TEXT(Table1[[#This Row],[Order Date]],"MMMM")</f>
        <v>October</v>
      </c>
    </row>
    <row r="5" spans="1:20" ht="18" customHeight="1" x14ac:dyDescent="0.3">
      <c r="A5" s="12" t="s">
        <v>43</v>
      </c>
      <c r="B5" s="7" t="s">
        <v>44</v>
      </c>
      <c r="C5" s="7"/>
      <c r="D5" s="7" t="s">
        <v>45</v>
      </c>
      <c r="E5" s="6" t="s">
        <v>46</v>
      </c>
      <c r="F5" s="6" t="s">
        <v>39</v>
      </c>
      <c r="G5" s="6" t="s">
        <v>25</v>
      </c>
      <c r="H5" s="10">
        <v>196</v>
      </c>
      <c r="I5" s="10">
        <v>3</v>
      </c>
      <c r="J5" s="40">
        <v>588</v>
      </c>
      <c r="K5" s="6" t="s">
        <v>47</v>
      </c>
      <c r="L5" s="6" t="s">
        <v>27</v>
      </c>
      <c r="M5" s="6" t="s">
        <v>48</v>
      </c>
      <c r="N5" t="str">
        <f t="shared" si="0"/>
        <v>Yes</v>
      </c>
      <c r="O5" s="6" t="str">
        <f>INDEX(Table2[Category],MATCH('AmazonSales+Applying XLOOKUP fo'!F5,Table2[Product ID],0))</f>
        <v>Home</v>
      </c>
      <c r="P5" s="6" t="str">
        <f>IF(AND(Table1[[#This Row],[Delivery Date]]&lt;&gt;"", Table1[[#This Row],[Delivery Date]]&gt;Table1[[#This Row],[Order Date]]), Table1[[#This Row],[Delivery Date]]-Table1[[#This Row],[Order Date]], "Not delivered yet")</f>
        <v>Not delivered yet</v>
      </c>
      <c r="Q5" s="35" t="str">
        <f>INDEX(Table4[Customer Name],MATCH(Table1[[#This Row],[Customer ID]],Table4[Customer ID],0))</f>
        <v>Grace Ward</v>
      </c>
      <c r="R5" s="35" t="str">
        <f>IF(Table1[[#This Row],[Delivery Time]] &lt;= 2, "Fast", "Slow")</f>
        <v>Slow</v>
      </c>
      <c r="S5" s="35" t="str">
        <f>INDEX(Table2[Product Name],MATCH(Table1[[#This Row],[Product ID]],Table2[Product ID],0))</f>
        <v>Vacuum Cleaner</v>
      </c>
      <c r="T5" s="35" t="str">
        <f>TEXT(Table1[[#This Row],[Order Date]],"MMMM")</f>
        <v>May</v>
      </c>
    </row>
    <row r="6" spans="1:20" ht="18" customHeight="1" x14ac:dyDescent="0.3">
      <c r="A6" s="12" t="s">
        <v>49</v>
      </c>
      <c r="B6" s="7" t="s">
        <v>50</v>
      </c>
      <c r="C6" s="7" t="s">
        <v>51</v>
      </c>
      <c r="D6" s="7"/>
      <c r="E6" s="6" t="s">
        <v>52</v>
      </c>
      <c r="F6" s="6" t="s">
        <v>53</v>
      </c>
      <c r="G6" s="6" t="s">
        <v>25</v>
      </c>
      <c r="H6" s="10">
        <v>59</v>
      </c>
      <c r="I6" s="10">
        <v>1</v>
      </c>
      <c r="J6" s="40">
        <v>59</v>
      </c>
      <c r="K6" s="6" t="s">
        <v>47</v>
      </c>
      <c r="L6" s="6" t="s">
        <v>36</v>
      </c>
      <c r="M6" s="6" t="s">
        <v>54</v>
      </c>
      <c r="N6" t="str">
        <f t="shared" si="0"/>
        <v>No</v>
      </c>
      <c r="O6" s="6" t="str">
        <f>INDEX(Table2[Category],MATCH('AmazonSales+Applying XLOOKUP fo'!F6,Table2[Product ID],0))</f>
        <v>Fashion</v>
      </c>
      <c r="P6" s="6">
        <f>IF(AND(Table1[[#This Row],[Delivery Date]]&lt;&gt;"", Table1[[#This Row],[Delivery Date]]&gt;Table1[[#This Row],[Order Date]]), Table1[[#This Row],[Delivery Date]]-Table1[[#This Row],[Order Date]], "Not delivered yet")</f>
        <v>3</v>
      </c>
      <c r="Q6" s="35" t="str">
        <f>INDEX(Table4[Customer Name],MATCH(Table1[[#This Row],[Customer ID]],Table4[Customer ID],0))</f>
        <v>Hazel Brooks</v>
      </c>
      <c r="R6" s="35" t="str">
        <f>IF(Table1[[#This Row],[Delivery Time]] &lt;= 2, "Fast", "Slow")</f>
        <v>Slow</v>
      </c>
      <c r="S6" s="35" t="str">
        <f>INDEX(Table2[Product Name],MATCH(Table1[[#This Row],[Product ID]],Table2[Product ID],0))</f>
        <v>Jeans</v>
      </c>
      <c r="T6" s="35" t="str">
        <f>TEXT(Table1[[#This Row],[Order Date]],"MMMM")</f>
        <v>February</v>
      </c>
    </row>
    <row r="7" spans="1:20" ht="18" customHeight="1" x14ac:dyDescent="0.3">
      <c r="A7" s="12" t="s">
        <v>55</v>
      </c>
      <c r="B7" s="7" t="s">
        <v>56</v>
      </c>
      <c r="C7" s="7"/>
      <c r="D7" s="7" t="s">
        <v>57</v>
      </c>
      <c r="E7" s="6" t="s">
        <v>58</v>
      </c>
      <c r="F7" s="6" t="s">
        <v>53</v>
      </c>
      <c r="G7" s="6" t="s">
        <v>25</v>
      </c>
      <c r="H7" s="10">
        <v>58</v>
      </c>
      <c r="I7" s="10">
        <v>4</v>
      </c>
      <c r="J7" s="40">
        <v>232</v>
      </c>
      <c r="K7" s="6" t="s">
        <v>59</v>
      </c>
      <c r="L7" s="6" t="s">
        <v>27</v>
      </c>
      <c r="M7" s="6" t="s">
        <v>28</v>
      </c>
      <c r="N7" t="str">
        <f t="shared" si="0"/>
        <v>Yes</v>
      </c>
      <c r="O7" s="6" t="str">
        <f>INDEX(Table2[Category],MATCH('AmazonSales+Applying XLOOKUP fo'!F7,Table2[Product ID],0))</f>
        <v>Fashion</v>
      </c>
      <c r="P7" s="6" t="str">
        <f>IF(AND(Table1[[#This Row],[Delivery Date]]&lt;&gt;"", Table1[[#This Row],[Delivery Date]]&gt;Table1[[#This Row],[Order Date]]), Table1[[#This Row],[Delivery Date]]-Table1[[#This Row],[Order Date]], "Not delivered yet")</f>
        <v>Not delivered yet</v>
      </c>
      <c r="Q7" s="35" t="str">
        <f>INDEX(Table4[Customer Name],MATCH(Table1[[#This Row],[Customer ID]],Table4[Customer ID],0))</f>
        <v>Jackson Allen</v>
      </c>
      <c r="R7" s="35" t="str">
        <f>IF(Table1[[#This Row],[Delivery Time]] &lt;= 2, "Fast", "Slow")</f>
        <v>Slow</v>
      </c>
      <c r="S7" s="35" t="str">
        <f>INDEX(Table2[Product Name],MATCH(Table1[[#This Row],[Product ID]],Table2[Product ID],0))</f>
        <v>Jeans</v>
      </c>
      <c r="T7" s="35" t="str">
        <f>TEXT(Table1[[#This Row],[Order Date]],"MMMM")</f>
        <v>November</v>
      </c>
    </row>
    <row r="8" spans="1:20" ht="18" customHeight="1" x14ac:dyDescent="0.3">
      <c r="A8" s="12" t="s">
        <v>60</v>
      </c>
      <c r="B8" s="7" t="s">
        <v>61</v>
      </c>
      <c r="C8" s="7"/>
      <c r="D8" s="7" t="s">
        <v>62</v>
      </c>
      <c r="E8" s="6" t="s">
        <v>63</v>
      </c>
      <c r="F8" s="6" t="s">
        <v>64</v>
      </c>
      <c r="G8" s="6" t="s">
        <v>65</v>
      </c>
      <c r="H8" s="10">
        <v>105</v>
      </c>
      <c r="I8" s="10">
        <v>3</v>
      </c>
      <c r="J8" s="40">
        <v>315</v>
      </c>
      <c r="K8" s="6" t="s">
        <v>66</v>
      </c>
      <c r="L8" s="6" t="s">
        <v>27</v>
      </c>
      <c r="M8" s="6" t="s">
        <v>28</v>
      </c>
      <c r="N8" t="str">
        <f t="shared" si="0"/>
        <v>Yes</v>
      </c>
      <c r="O8" s="6" t="str">
        <f>INDEX(Table2[Category],MATCH('AmazonSales+Applying XLOOKUP fo'!F8,Table2[Product ID],0))</f>
        <v>Electronics</v>
      </c>
      <c r="P8" s="6" t="str">
        <f>IF(AND(Table1[[#This Row],[Delivery Date]]&lt;&gt;"", Table1[[#This Row],[Delivery Date]]&gt;Table1[[#This Row],[Order Date]]), Table1[[#This Row],[Delivery Date]]-Table1[[#This Row],[Order Date]], "Not delivered yet")</f>
        <v>Not delivered yet</v>
      </c>
      <c r="Q8" s="35" t="str">
        <f>INDEX(Table4[Customer Name],MATCH(Table1[[#This Row],[Customer ID]],Table4[Customer ID],0))</f>
        <v>Noah Wilson</v>
      </c>
      <c r="R8" s="35" t="str">
        <f>IF(Table1[[#This Row],[Delivery Time]] &lt;= 2, "Fast", "Slow")</f>
        <v>Slow</v>
      </c>
      <c r="S8" s="35" t="str">
        <f>INDEX(Table2[Product Name],MATCH(Table1[[#This Row],[Product ID]],Table2[Product ID],0))</f>
        <v>Bluetooth Speaker</v>
      </c>
      <c r="T8" s="35" t="str">
        <f>TEXT(Table1[[#This Row],[Order Date]],"MMMM")</f>
        <v>August</v>
      </c>
    </row>
    <row r="9" spans="1:20" ht="18" customHeight="1" x14ac:dyDescent="0.3">
      <c r="A9" s="12" t="s">
        <v>67</v>
      </c>
      <c r="B9" s="7" t="s">
        <v>68</v>
      </c>
      <c r="C9" s="7"/>
      <c r="D9" s="7" t="s">
        <v>69</v>
      </c>
      <c r="E9" s="6" t="s">
        <v>70</v>
      </c>
      <c r="F9" s="6" t="s">
        <v>71</v>
      </c>
      <c r="G9" s="6" t="s">
        <v>72</v>
      </c>
      <c r="H9" s="10">
        <v>37</v>
      </c>
      <c r="I9" s="10">
        <v>5</v>
      </c>
      <c r="J9" s="40">
        <v>185</v>
      </c>
      <c r="K9" s="6" t="s">
        <v>47</v>
      </c>
      <c r="L9" s="6" t="s">
        <v>27</v>
      </c>
      <c r="M9" s="6" t="s">
        <v>28</v>
      </c>
      <c r="N9" t="str">
        <f t="shared" si="0"/>
        <v>Yes</v>
      </c>
      <c r="O9" s="6" t="str">
        <f>INDEX(Table2[Category],MATCH('AmazonSales+Applying XLOOKUP fo'!F9,Table2[Product ID],0))</f>
        <v>Home</v>
      </c>
      <c r="P9" s="6" t="str">
        <f>IF(AND(Table1[[#This Row],[Delivery Date]]&lt;&gt;"", Table1[[#This Row],[Delivery Date]]&gt;Table1[[#This Row],[Order Date]]), Table1[[#This Row],[Delivery Date]]-Table1[[#This Row],[Order Date]], "Not delivered yet")</f>
        <v>Not delivered yet</v>
      </c>
      <c r="Q9" s="35" t="str">
        <f>INDEX(Table4[Customer Name],MATCH(Table1[[#This Row],[Customer ID]],Table4[Customer ID],0))</f>
        <v>Ava Robinson</v>
      </c>
      <c r="R9" s="35" t="str">
        <f>IF(Table1[[#This Row],[Delivery Time]] &lt;= 2, "Fast", "Slow")</f>
        <v>Slow</v>
      </c>
      <c r="S9" s="35" t="str">
        <f>INDEX(Table2[Product Name],MATCH(Table1[[#This Row],[Product ID]],Table2[Product ID],0))</f>
        <v>Wall Clock</v>
      </c>
      <c r="T9" s="35" t="str">
        <f>TEXT(Table1[[#This Row],[Order Date]],"MMMM")</f>
        <v>April</v>
      </c>
    </row>
    <row r="10" spans="1:20" ht="18" customHeight="1" x14ac:dyDescent="0.3">
      <c r="A10" s="12" t="s">
        <v>73</v>
      </c>
      <c r="B10" s="7" t="s">
        <v>74</v>
      </c>
      <c r="C10" s="7"/>
      <c r="D10" s="7"/>
      <c r="E10" s="6" t="s">
        <v>75</v>
      </c>
      <c r="F10" s="6" t="s">
        <v>76</v>
      </c>
      <c r="G10" s="6" t="s">
        <v>65</v>
      </c>
      <c r="H10" s="10">
        <v>44</v>
      </c>
      <c r="I10" s="10">
        <v>2</v>
      </c>
      <c r="J10" s="40">
        <v>88</v>
      </c>
      <c r="K10" s="6" t="s">
        <v>35</v>
      </c>
      <c r="L10" s="6" t="s">
        <v>41</v>
      </c>
      <c r="M10" s="6" t="s">
        <v>54</v>
      </c>
      <c r="N10" t="str">
        <f t="shared" si="0"/>
        <v>No</v>
      </c>
      <c r="O10" s="6" t="str">
        <f>INDEX(Table2[Category],MATCH('AmazonSales+Applying XLOOKUP fo'!F10,Table2[Product ID],0))</f>
        <v>Fashion</v>
      </c>
      <c r="P10" s="6" t="str">
        <f>IF(AND(Table1[[#This Row],[Delivery Date]]&lt;&gt;"", Table1[[#This Row],[Delivery Date]]&gt;Table1[[#This Row],[Order Date]]), Table1[[#This Row],[Delivery Date]]-Table1[[#This Row],[Order Date]], "Not delivered yet")</f>
        <v>Not delivered yet</v>
      </c>
      <c r="Q10" s="35" t="str">
        <f>INDEX(Table4[Customer Name],MATCH(Table1[[#This Row],[Customer ID]],Table4[Customer ID],0))</f>
        <v>Olivia Martinez</v>
      </c>
      <c r="R10" s="35" t="str">
        <f>IF(Table1[[#This Row],[Delivery Time]] &lt;= 2, "Fast", "Slow")</f>
        <v>Slow</v>
      </c>
      <c r="S10" s="35" t="str">
        <f>INDEX(Table2[Product Name],MATCH(Table1[[#This Row],[Product ID]],Table2[Product ID],0))</f>
        <v>Formal Shirt</v>
      </c>
      <c r="T10" s="35" t="str">
        <f>TEXT(Table1[[#This Row],[Order Date]],"MMMM")</f>
        <v>July</v>
      </c>
    </row>
    <row r="11" spans="1:20" ht="18" customHeight="1" x14ac:dyDescent="0.3">
      <c r="A11" s="12" t="s">
        <v>77</v>
      </c>
      <c r="B11" s="7" t="s">
        <v>78</v>
      </c>
      <c r="C11" s="7"/>
      <c r="D11" s="7"/>
      <c r="E11" s="6" t="s">
        <v>70</v>
      </c>
      <c r="F11" s="6" t="s">
        <v>79</v>
      </c>
      <c r="G11" s="6" t="s">
        <v>40</v>
      </c>
      <c r="H11" s="10">
        <v>141</v>
      </c>
      <c r="I11" s="10">
        <v>4</v>
      </c>
      <c r="J11" s="40">
        <v>564</v>
      </c>
      <c r="K11" s="6" t="s">
        <v>66</v>
      </c>
      <c r="L11" s="6" t="s">
        <v>41</v>
      </c>
      <c r="M11" s="6" t="s">
        <v>28</v>
      </c>
      <c r="N11" t="str">
        <f t="shared" si="0"/>
        <v>No</v>
      </c>
      <c r="O11" s="6" t="str">
        <f>INDEX(Table2[Category],MATCH('AmazonSales+Applying XLOOKUP fo'!F11,Table2[Product ID],0))</f>
        <v>Home</v>
      </c>
      <c r="P11" s="6" t="str">
        <f>IF(AND(Table1[[#This Row],[Delivery Date]]&lt;&gt;"", Table1[[#This Row],[Delivery Date]]&gt;Table1[[#This Row],[Order Date]]), Table1[[#This Row],[Delivery Date]]-Table1[[#This Row],[Order Date]], "Not delivered yet")</f>
        <v>Not delivered yet</v>
      </c>
      <c r="Q11" s="35" t="str">
        <f>INDEX(Table4[Customer Name],MATCH(Table1[[#This Row],[Customer ID]],Table4[Customer ID],0))</f>
        <v>Ava Robinson</v>
      </c>
      <c r="R11" s="35" t="str">
        <f>IF(Table1[[#This Row],[Delivery Time]] &lt;= 2, "Fast", "Slow")</f>
        <v>Slow</v>
      </c>
      <c r="S11" s="35" t="str">
        <f>INDEX(Table2[Product Name],MATCH(Table1[[#This Row],[Product ID]],Table2[Product ID],0))</f>
        <v>Cookware Set</v>
      </c>
      <c r="T11" s="35" t="str">
        <f>TEXT(Table1[[#This Row],[Order Date]],"MMMM")</f>
        <v>December</v>
      </c>
    </row>
    <row r="12" spans="1:20" ht="18" customHeight="1" x14ac:dyDescent="0.3">
      <c r="A12" s="12" t="s">
        <v>80</v>
      </c>
      <c r="B12" s="7" t="s">
        <v>81</v>
      </c>
      <c r="C12" s="7"/>
      <c r="D12" s="7" t="s">
        <v>82</v>
      </c>
      <c r="E12" s="6" t="s">
        <v>83</v>
      </c>
      <c r="F12" s="6" t="s">
        <v>84</v>
      </c>
      <c r="G12" s="6" t="s">
        <v>40</v>
      </c>
      <c r="H12" s="10">
        <v>249</v>
      </c>
      <c r="I12" s="10">
        <v>1</v>
      </c>
      <c r="J12" s="40">
        <v>249</v>
      </c>
      <c r="K12" s="6" t="s">
        <v>59</v>
      </c>
      <c r="L12" s="6" t="s">
        <v>27</v>
      </c>
      <c r="M12" s="6" t="s">
        <v>42</v>
      </c>
      <c r="N12" t="str">
        <f t="shared" si="0"/>
        <v>Yes</v>
      </c>
      <c r="O12" s="6" t="str">
        <f>INDEX(Table2[Category],MATCH('AmazonSales+Applying XLOOKUP fo'!F12,Table2[Product ID],0))</f>
        <v>Electronics</v>
      </c>
      <c r="P12" s="6" t="str">
        <f>IF(AND(Table1[[#This Row],[Delivery Date]]&lt;&gt;"", Table1[[#This Row],[Delivery Date]]&gt;Table1[[#This Row],[Order Date]]), Table1[[#This Row],[Delivery Date]]-Table1[[#This Row],[Order Date]], "Not delivered yet")</f>
        <v>Not delivered yet</v>
      </c>
      <c r="Q12" s="35" t="str">
        <f>INDEX(Table4[Customer Name],MATCH(Table1[[#This Row],[Customer ID]],Table4[Customer ID],0))</f>
        <v>Emily Johnson</v>
      </c>
      <c r="R12" s="35" t="str">
        <f>IF(Table1[[#This Row],[Delivery Time]] &lt;= 2, "Fast", "Slow")</f>
        <v>Slow</v>
      </c>
      <c r="S12" s="35" t="str">
        <f>INDEX(Table2[Product Name],MATCH(Table1[[#This Row],[Product ID]],Table2[Product ID],0))</f>
        <v>Smartwatch</v>
      </c>
      <c r="T12" s="35" t="str">
        <f>TEXT(Table1[[#This Row],[Order Date]],"MMMM")</f>
        <v>May</v>
      </c>
    </row>
    <row r="13" spans="1:20" ht="18" customHeight="1" x14ac:dyDescent="0.3">
      <c r="A13" s="12" t="s">
        <v>85</v>
      </c>
      <c r="B13" s="7" t="s">
        <v>86</v>
      </c>
      <c r="C13" s="7"/>
      <c r="D13" s="7"/>
      <c r="E13" s="6" t="s">
        <v>87</v>
      </c>
      <c r="F13" s="6" t="s">
        <v>84</v>
      </c>
      <c r="G13" s="6" t="s">
        <v>65</v>
      </c>
      <c r="H13" s="10">
        <v>247</v>
      </c>
      <c r="I13" s="10">
        <v>3</v>
      </c>
      <c r="J13" s="40">
        <v>741</v>
      </c>
      <c r="K13" s="6" t="s">
        <v>59</v>
      </c>
      <c r="L13" s="6" t="s">
        <v>41</v>
      </c>
      <c r="M13" s="6" t="s">
        <v>88</v>
      </c>
      <c r="N13" t="str">
        <f t="shared" si="0"/>
        <v>No</v>
      </c>
      <c r="O13" s="6" t="str">
        <f>INDEX(Table2[Category],MATCH('AmazonSales+Applying XLOOKUP fo'!F13,Table2[Product ID],0))</f>
        <v>Electronics</v>
      </c>
      <c r="P13" s="6" t="str">
        <f>IF(AND(Table1[[#This Row],[Delivery Date]]&lt;&gt;"", Table1[[#This Row],[Delivery Date]]&gt;Table1[[#This Row],[Order Date]]), Table1[[#This Row],[Delivery Date]]-Table1[[#This Row],[Order Date]], "Not delivered yet")</f>
        <v>Not delivered yet</v>
      </c>
      <c r="Q13" s="35" t="str">
        <f>INDEX(Table4[Customer Name],MATCH(Table1[[#This Row],[Customer ID]],Table4[Customer ID],0))</f>
        <v>Emily Johnson</v>
      </c>
      <c r="R13" s="35" t="str">
        <f>IF(Table1[[#This Row],[Delivery Time]] &lt;= 2, "Fast", "Slow")</f>
        <v>Slow</v>
      </c>
      <c r="S13" s="35" t="str">
        <f>INDEX(Table2[Product Name],MATCH(Table1[[#This Row],[Product ID]],Table2[Product ID],0))</f>
        <v>Smartwatch</v>
      </c>
      <c r="T13" s="35" t="str">
        <f>TEXT(Table1[[#This Row],[Order Date]],"MMMM")</f>
        <v>July</v>
      </c>
    </row>
    <row r="14" spans="1:20" ht="18" customHeight="1" x14ac:dyDescent="0.3">
      <c r="A14" s="12" t="s">
        <v>89</v>
      </c>
      <c r="B14" s="7" t="s">
        <v>90</v>
      </c>
      <c r="C14" s="7"/>
      <c r="D14" s="7" t="s">
        <v>91</v>
      </c>
      <c r="E14" s="6" t="s">
        <v>92</v>
      </c>
      <c r="F14" s="6" t="s">
        <v>93</v>
      </c>
      <c r="G14" s="6" t="s">
        <v>65</v>
      </c>
      <c r="H14" s="10">
        <v>96</v>
      </c>
      <c r="I14" s="10">
        <v>1</v>
      </c>
      <c r="J14" s="40">
        <v>96</v>
      </c>
      <c r="K14" s="6" t="s">
        <v>26</v>
      </c>
      <c r="L14" s="6" t="s">
        <v>27</v>
      </c>
      <c r="M14" s="6" t="s">
        <v>54</v>
      </c>
      <c r="N14" t="str">
        <f t="shared" si="0"/>
        <v>Yes</v>
      </c>
      <c r="O14" s="6" t="str">
        <f>INDEX(Table2[Category],MATCH('AmazonSales+Applying XLOOKUP fo'!F14,Table2[Product ID],0))</f>
        <v>Fashion</v>
      </c>
      <c r="P14" s="6" t="str">
        <f>IF(AND(Table1[[#This Row],[Delivery Date]]&lt;&gt;"", Table1[[#This Row],[Delivery Date]]&gt;Table1[[#This Row],[Order Date]]), Table1[[#This Row],[Delivery Date]]-Table1[[#This Row],[Order Date]], "Not delivered yet")</f>
        <v>Not delivered yet</v>
      </c>
      <c r="Q14" s="35" t="str">
        <f>INDEX(Table4[Customer Name],MATCH(Table1[[#This Row],[Customer ID]],Table4[Customer ID],0))</f>
        <v>Charlotte Reed</v>
      </c>
      <c r="R14" s="35" t="str">
        <f>IF(Table1[[#This Row],[Delivery Time]] &lt;= 2, "Fast", "Slow")</f>
        <v>Slow</v>
      </c>
      <c r="S14" s="35" t="str">
        <f>INDEX(Table2[Product Name],MATCH(Table1[[#This Row],[Product ID]],Table2[Product ID],0))</f>
        <v>Shoes</v>
      </c>
      <c r="T14" s="35" t="str">
        <f>TEXT(Table1[[#This Row],[Order Date]],"MMMM")</f>
        <v>February</v>
      </c>
    </row>
    <row r="15" spans="1:20" ht="18" customHeight="1" x14ac:dyDescent="0.3">
      <c r="A15" s="12" t="s">
        <v>94</v>
      </c>
      <c r="B15" s="7" t="s">
        <v>31</v>
      </c>
      <c r="C15" s="7"/>
      <c r="D15" s="7" t="s">
        <v>90</v>
      </c>
      <c r="E15" s="6" t="s">
        <v>95</v>
      </c>
      <c r="F15" s="6" t="s">
        <v>96</v>
      </c>
      <c r="G15" s="6" t="s">
        <v>72</v>
      </c>
      <c r="H15" s="10">
        <v>74</v>
      </c>
      <c r="I15" s="10">
        <v>5</v>
      </c>
      <c r="J15" s="40">
        <v>370</v>
      </c>
      <c r="K15" s="6" t="s">
        <v>26</v>
      </c>
      <c r="L15" s="6" t="s">
        <v>27</v>
      </c>
      <c r="M15" s="6" t="s">
        <v>54</v>
      </c>
      <c r="N15" t="str">
        <f t="shared" si="0"/>
        <v>Yes</v>
      </c>
      <c r="O15" s="6" t="str">
        <f>INDEX(Table2[Category],MATCH('AmazonSales+Applying XLOOKUP fo'!F15,Table2[Product ID],0))</f>
        <v>Electronics</v>
      </c>
      <c r="P15" s="6" t="str">
        <f>IF(AND(Table1[[#This Row],[Delivery Date]]&lt;&gt;"", Table1[[#This Row],[Delivery Date]]&gt;Table1[[#This Row],[Order Date]]), Table1[[#This Row],[Delivery Date]]-Table1[[#This Row],[Order Date]], "Not delivered yet")</f>
        <v>Not delivered yet</v>
      </c>
      <c r="Q15" s="35" t="str">
        <f>INDEX(Table4[Customer Name],MATCH(Table1[[#This Row],[Customer ID]],Table4[Customer ID],0))</f>
        <v>Hazel Rivera</v>
      </c>
      <c r="R15" s="35" t="str">
        <f>IF(Table1[[#This Row],[Delivery Time]] &lt;= 2, "Fast", "Slow")</f>
        <v>Slow</v>
      </c>
      <c r="S15" s="35" t="str">
        <f>INDEX(Table2[Product Name],MATCH(Table1[[#This Row],[Product ID]],Table2[Product ID],0))</f>
        <v>Gaming Mouse</v>
      </c>
      <c r="T15" s="35" t="str">
        <f>TEXT(Table1[[#This Row],[Order Date]],"MMMM")</f>
        <v>February</v>
      </c>
    </row>
    <row r="16" spans="1:20" ht="18" customHeight="1" x14ac:dyDescent="0.3">
      <c r="A16" s="12" t="s">
        <v>97</v>
      </c>
      <c r="B16" s="7" t="s">
        <v>98</v>
      </c>
      <c r="C16" s="7"/>
      <c r="D16" s="7" t="s">
        <v>99</v>
      </c>
      <c r="E16" s="6" t="s">
        <v>95</v>
      </c>
      <c r="F16" s="6" t="s">
        <v>100</v>
      </c>
      <c r="G16" s="6" t="s">
        <v>40</v>
      </c>
      <c r="H16" s="10">
        <v>27</v>
      </c>
      <c r="I16" s="10">
        <v>1</v>
      </c>
      <c r="J16" s="40">
        <v>27</v>
      </c>
      <c r="K16" s="6" t="s">
        <v>35</v>
      </c>
      <c r="L16" s="6" t="s">
        <v>27</v>
      </c>
      <c r="M16" s="6" t="s">
        <v>54</v>
      </c>
      <c r="N16" t="str">
        <f t="shared" si="0"/>
        <v>Yes</v>
      </c>
      <c r="O16" s="6" t="str">
        <f>INDEX(Table2[Category],MATCH('AmazonSales+Applying XLOOKUP fo'!F16,Table2[Product ID],0))</f>
        <v>Fashion</v>
      </c>
      <c r="P16" s="6" t="str">
        <f>IF(AND(Table1[[#This Row],[Delivery Date]]&lt;&gt;"", Table1[[#This Row],[Delivery Date]]&gt;Table1[[#This Row],[Order Date]]), Table1[[#This Row],[Delivery Date]]-Table1[[#This Row],[Order Date]], "Not delivered yet")</f>
        <v>Not delivered yet</v>
      </c>
      <c r="Q16" s="35" t="str">
        <f>INDEX(Table4[Customer Name],MATCH(Table1[[#This Row],[Customer ID]],Table4[Customer ID],0))</f>
        <v>Hazel Rivera</v>
      </c>
      <c r="R16" s="35" t="str">
        <f>IF(Table1[[#This Row],[Delivery Time]] &lt;= 2, "Fast", "Slow")</f>
        <v>Slow</v>
      </c>
      <c r="S16" s="35" t="str">
        <f>INDEX(Table2[Product Name],MATCH(Table1[[#This Row],[Product ID]],Table2[Product ID],0))</f>
        <v>T-Shirt</v>
      </c>
      <c r="T16" s="35" t="str">
        <f>TEXT(Table1[[#This Row],[Order Date]],"MMMM")</f>
        <v>August</v>
      </c>
    </row>
    <row r="17" spans="1:20" ht="18" customHeight="1" x14ac:dyDescent="0.3">
      <c r="A17" s="12" t="s">
        <v>101</v>
      </c>
      <c r="B17" s="7" t="s">
        <v>102</v>
      </c>
      <c r="C17" s="7"/>
      <c r="D17" s="7"/>
      <c r="E17" s="6" t="s">
        <v>103</v>
      </c>
      <c r="F17" s="6" t="s">
        <v>100</v>
      </c>
      <c r="G17" s="6" t="s">
        <v>40</v>
      </c>
      <c r="H17" s="10">
        <v>27</v>
      </c>
      <c r="I17" s="10">
        <v>3</v>
      </c>
      <c r="J17" s="40">
        <v>81</v>
      </c>
      <c r="K17" s="6" t="s">
        <v>66</v>
      </c>
      <c r="L17" s="6" t="s">
        <v>41</v>
      </c>
      <c r="M17" s="6" t="s">
        <v>54</v>
      </c>
      <c r="N17" t="str">
        <f t="shared" si="0"/>
        <v>No</v>
      </c>
      <c r="O17" s="6" t="str">
        <f>INDEX(Table2[Category],MATCH('AmazonSales+Applying XLOOKUP fo'!F17,Table2[Product ID],0))</f>
        <v>Fashion</v>
      </c>
      <c r="P17" s="6" t="str">
        <f>IF(AND(Table1[[#This Row],[Delivery Date]]&lt;&gt;"", Table1[[#This Row],[Delivery Date]]&gt;Table1[[#This Row],[Order Date]]), Table1[[#This Row],[Delivery Date]]-Table1[[#This Row],[Order Date]], "Not delivered yet")</f>
        <v>Not delivered yet</v>
      </c>
      <c r="Q17" s="35" t="str">
        <f>INDEX(Table4[Customer Name],MATCH(Table1[[#This Row],[Customer ID]],Table4[Customer ID],0))</f>
        <v>Scarlett Murphy</v>
      </c>
      <c r="R17" s="35" t="str">
        <f>IF(Table1[[#This Row],[Delivery Time]] &lt;= 2, "Fast", "Slow")</f>
        <v>Slow</v>
      </c>
      <c r="S17" s="35" t="str">
        <f>INDEX(Table2[Product Name],MATCH(Table1[[#This Row],[Product ID]],Table2[Product ID],0))</f>
        <v>T-Shirt</v>
      </c>
      <c r="T17" s="35" t="str">
        <f>TEXT(Table1[[#This Row],[Order Date]],"MMMM")</f>
        <v>February</v>
      </c>
    </row>
    <row r="18" spans="1:20" ht="18" customHeight="1" x14ac:dyDescent="0.3">
      <c r="A18" s="12" t="s">
        <v>104</v>
      </c>
      <c r="B18" s="7" t="s">
        <v>105</v>
      </c>
      <c r="C18" s="7" t="s">
        <v>106</v>
      </c>
      <c r="D18" s="7"/>
      <c r="E18" s="6" t="s">
        <v>87</v>
      </c>
      <c r="F18" s="6" t="s">
        <v>107</v>
      </c>
      <c r="G18" s="6" t="s">
        <v>34</v>
      </c>
      <c r="H18" s="10">
        <v>21</v>
      </c>
      <c r="I18" s="10">
        <v>3</v>
      </c>
      <c r="J18" s="40">
        <v>63</v>
      </c>
      <c r="K18" s="6" t="s">
        <v>35</v>
      </c>
      <c r="L18" s="6" t="s">
        <v>36</v>
      </c>
      <c r="M18" s="6" t="s">
        <v>28</v>
      </c>
      <c r="N18" t="str">
        <f t="shared" si="0"/>
        <v>No</v>
      </c>
      <c r="O18" s="6" t="str">
        <f>INDEX(Table2[Category],MATCH('AmazonSales+Applying XLOOKUP fo'!F18,Table2[Product ID],0))</f>
        <v>Books</v>
      </c>
      <c r="P18" s="6">
        <f>IF(AND(Table1[[#This Row],[Delivery Date]]&lt;&gt;"", Table1[[#This Row],[Delivery Date]]&gt;Table1[[#This Row],[Order Date]]), Table1[[#This Row],[Delivery Date]]-Table1[[#This Row],[Order Date]], "Not delivered yet")</f>
        <v>3</v>
      </c>
      <c r="Q18" s="35" t="str">
        <f>INDEX(Table4[Customer Name],MATCH(Table1[[#This Row],[Customer ID]],Table4[Customer ID],0))</f>
        <v>Emily Johnson</v>
      </c>
      <c r="R18" s="35" t="str">
        <f>IF(Table1[[#This Row],[Delivery Time]] &lt;= 2, "Fast", "Slow")</f>
        <v>Slow</v>
      </c>
      <c r="S18" s="35" t="str">
        <f>INDEX(Table2[Product Name],MATCH(Table1[[#This Row],[Product ID]],Table2[Product ID],0))</f>
        <v>Novel</v>
      </c>
      <c r="T18" s="35" t="str">
        <f>TEXT(Table1[[#This Row],[Order Date]],"MMMM")</f>
        <v>June</v>
      </c>
    </row>
    <row r="19" spans="1:20" ht="18" customHeight="1" x14ac:dyDescent="0.3">
      <c r="A19" s="12" t="s">
        <v>108</v>
      </c>
      <c r="B19" s="7" t="s">
        <v>109</v>
      </c>
      <c r="C19" s="7"/>
      <c r="D19" s="7"/>
      <c r="E19" s="6" t="s">
        <v>110</v>
      </c>
      <c r="F19" s="6" t="s">
        <v>111</v>
      </c>
      <c r="G19" s="6" t="s">
        <v>72</v>
      </c>
      <c r="H19" s="10">
        <v>70</v>
      </c>
      <c r="I19" s="10">
        <v>5</v>
      </c>
      <c r="J19" s="40">
        <v>350</v>
      </c>
      <c r="K19" s="6" t="s">
        <v>47</v>
      </c>
      <c r="L19" s="6" t="s">
        <v>41</v>
      </c>
      <c r="M19" s="6" t="s">
        <v>54</v>
      </c>
      <c r="N19" t="str">
        <f t="shared" si="0"/>
        <v>No</v>
      </c>
      <c r="O19" s="6" t="str">
        <f>INDEX(Table2[Category],MATCH('AmazonSales+Applying XLOOKUP fo'!F19,Table2[Product ID],0))</f>
        <v>Books</v>
      </c>
      <c r="P19" s="6" t="str">
        <f>IF(AND(Table1[[#This Row],[Delivery Date]]&lt;&gt;"", Table1[[#This Row],[Delivery Date]]&gt;Table1[[#This Row],[Order Date]]), Table1[[#This Row],[Delivery Date]]-Table1[[#This Row],[Order Date]], "Not delivered yet")</f>
        <v>Not delivered yet</v>
      </c>
      <c r="Q19" s="35" t="str">
        <f>INDEX(Table4[Customer Name],MATCH(Table1[[#This Row],[Customer ID]],Table4[Customer ID],0))</f>
        <v>Mason Hall</v>
      </c>
      <c r="R19" s="35" t="str">
        <f>IF(Table1[[#This Row],[Delivery Time]] &lt;= 2, "Fast", "Slow")</f>
        <v>Slow</v>
      </c>
      <c r="S19" s="35" t="str">
        <f>INDEX(Table2[Product Name],MATCH(Table1[[#This Row],[Product ID]],Table2[Product ID],0))</f>
        <v>Textbook</v>
      </c>
      <c r="T19" s="35" t="str">
        <f>TEXT(Table1[[#This Row],[Order Date]],"MMMM")</f>
        <v>November</v>
      </c>
    </row>
    <row r="20" spans="1:20" ht="18" customHeight="1" x14ac:dyDescent="0.3">
      <c r="A20" s="12" t="s">
        <v>112</v>
      </c>
      <c r="B20" s="7" t="s">
        <v>113</v>
      </c>
      <c r="C20" s="7"/>
      <c r="D20" s="7"/>
      <c r="E20" s="6" t="s">
        <v>114</v>
      </c>
      <c r="F20" s="6" t="s">
        <v>93</v>
      </c>
      <c r="G20" s="6" t="s">
        <v>40</v>
      </c>
      <c r="H20" s="10">
        <v>94</v>
      </c>
      <c r="I20" s="10">
        <v>4</v>
      </c>
      <c r="J20" s="40">
        <v>376</v>
      </c>
      <c r="K20" s="6" t="s">
        <v>35</v>
      </c>
      <c r="L20" s="6" t="s">
        <v>41</v>
      </c>
      <c r="M20" s="6" t="s">
        <v>42</v>
      </c>
      <c r="N20" t="str">
        <f t="shared" si="0"/>
        <v>No</v>
      </c>
      <c r="O20" s="6" t="str">
        <f>INDEX(Table2[Category],MATCH('AmazonSales+Applying XLOOKUP fo'!F20,Table2[Product ID],0))</f>
        <v>Fashion</v>
      </c>
      <c r="P20" s="6" t="str">
        <f>IF(AND(Table1[[#This Row],[Delivery Date]]&lt;&gt;"", Table1[[#This Row],[Delivery Date]]&gt;Table1[[#This Row],[Order Date]]), Table1[[#This Row],[Delivery Date]]-Table1[[#This Row],[Order Date]], "Not delivered yet")</f>
        <v>Not delivered yet</v>
      </c>
      <c r="Q20" s="35" t="str">
        <f>INDEX(Table4[Customer Name],MATCH(Table1[[#This Row],[Customer ID]],Table4[Customer ID],0))</f>
        <v>Jacob Price</v>
      </c>
      <c r="R20" s="35" t="str">
        <f>IF(Table1[[#This Row],[Delivery Time]] &lt;= 2, "Fast", "Slow")</f>
        <v>Slow</v>
      </c>
      <c r="S20" s="35" t="str">
        <f>INDEX(Table2[Product Name],MATCH(Table1[[#This Row],[Product ID]],Table2[Product ID],0))</f>
        <v>Shoes</v>
      </c>
      <c r="T20" s="35" t="str">
        <f>TEXT(Table1[[#This Row],[Order Date]],"MMMM")</f>
        <v>August</v>
      </c>
    </row>
    <row r="21" spans="1:20" ht="18" customHeight="1" x14ac:dyDescent="0.3">
      <c r="A21" s="12" t="s">
        <v>115</v>
      </c>
      <c r="B21" s="7" t="s">
        <v>116</v>
      </c>
      <c r="C21" s="7"/>
      <c r="D21" s="7"/>
      <c r="E21" s="6" t="s">
        <v>117</v>
      </c>
      <c r="F21" s="6" t="s">
        <v>118</v>
      </c>
      <c r="G21" s="6" t="s">
        <v>25</v>
      </c>
      <c r="H21" s="10">
        <v>813</v>
      </c>
      <c r="I21" s="10">
        <v>2</v>
      </c>
      <c r="J21" s="40">
        <v>1626</v>
      </c>
      <c r="K21" s="6" t="s">
        <v>35</v>
      </c>
      <c r="L21" s="6" t="s">
        <v>41</v>
      </c>
      <c r="M21" s="6" t="s">
        <v>88</v>
      </c>
      <c r="N21" t="str">
        <f t="shared" si="0"/>
        <v>No</v>
      </c>
      <c r="O21" s="6" t="str">
        <f>INDEX(Table2[Category],MATCH('AmazonSales+Applying XLOOKUP fo'!F21,Table2[Product ID],0))</f>
        <v>Electronics</v>
      </c>
      <c r="P21" s="6" t="str">
        <f>IF(AND(Table1[[#This Row],[Delivery Date]]&lt;&gt;"", Table1[[#This Row],[Delivery Date]]&gt;Table1[[#This Row],[Order Date]]), Table1[[#This Row],[Delivery Date]]-Table1[[#This Row],[Order Date]], "Not delivered yet")</f>
        <v>Not delivered yet</v>
      </c>
      <c r="Q21" s="35" t="str">
        <f>INDEX(Table4[Customer Name],MATCH(Table1[[#This Row],[Customer ID]],Table4[Customer ID],0))</f>
        <v>Emma King</v>
      </c>
      <c r="R21" s="35" t="str">
        <f>IF(Table1[[#This Row],[Delivery Time]] &lt;= 2, "Fast", "Slow")</f>
        <v>Slow</v>
      </c>
      <c r="S21" s="35" t="str">
        <f>INDEX(Table2[Product Name],MATCH(Table1[[#This Row],[Product ID]],Table2[Product ID],0))</f>
        <v>Smartphone</v>
      </c>
      <c r="T21" s="35" t="str">
        <f>TEXT(Table1[[#This Row],[Order Date]],"MMMM")</f>
        <v>April</v>
      </c>
    </row>
    <row r="22" spans="1:20" ht="18" customHeight="1" x14ac:dyDescent="0.3">
      <c r="A22" s="12" t="s">
        <v>119</v>
      </c>
      <c r="B22" s="7" t="s">
        <v>120</v>
      </c>
      <c r="C22" s="7"/>
      <c r="D22" s="7"/>
      <c r="E22" s="6" t="s">
        <v>75</v>
      </c>
      <c r="F22" s="6" t="s">
        <v>107</v>
      </c>
      <c r="G22" s="6" t="s">
        <v>65</v>
      </c>
      <c r="H22" s="10">
        <v>21</v>
      </c>
      <c r="I22" s="10">
        <v>4</v>
      </c>
      <c r="J22" s="40">
        <v>84</v>
      </c>
      <c r="K22" s="6" t="s">
        <v>47</v>
      </c>
      <c r="L22" s="6" t="s">
        <v>41</v>
      </c>
      <c r="M22" s="6" t="s">
        <v>54</v>
      </c>
      <c r="N22" t="str">
        <f t="shared" si="0"/>
        <v>No</v>
      </c>
      <c r="O22" s="6" t="str">
        <f>INDEX(Table2[Category],MATCH('AmazonSales+Applying XLOOKUP fo'!F22,Table2[Product ID],0))</f>
        <v>Books</v>
      </c>
      <c r="P22" s="6" t="str">
        <f>IF(AND(Table1[[#This Row],[Delivery Date]]&lt;&gt;"", Table1[[#This Row],[Delivery Date]]&gt;Table1[[#This Row],[Order Date]]), Table1[[#This Row],[Delivery Date]]-Table1[[#This Row],[Order Date]], "Not delivered yet")</f>
        <v>Not delivered yet</v>
      </c>
      <c r="Q22" s="35" t="str">
        <f>INDEX(Table4[Customer Name],MATCH(Table1[[#This Row],[Customer ID]],Table4[Customer ID],0))</f>
        <v>Olivia Martinez</v>
      </c>
      <c r="R22" s="35" t="str">
        <f>IF(Table1[[#This Row],[Delivery Time]] &lt;= 2, "Fast", "Slow")</f>
        <v>Slow</v>
      </c>
      <c r="S22" s="35" t="str">
        <f>INDEX(Table2[Product Name],MATCH(Table1[[#This Row],[Product ID]],Table2[Product ID],0))</f>
        <v>Novel</v>
      </c>
      <c r="T22" s="35" t="str">
        <f>TEXT(Table1[[#This Row],[Order Date]],"MMMM")</f>
        <v>October</v>
      </c>
    </row>
    <row r="23" spans="1:20" ht="18" customHeight="1" x14ac:dyDescent="0.3">
      <c r="A23" s="12" t="s">
        <v>121</v>
      </c>
      <c r="B23" s="7" t="s">
        <v>122</v>
      </c>
      <c r="C23" s="7"/>
      <c r="D23" s="7"/>
      <c r="E23" s="6" t="s">
        <v>92</v>
      </c>
      <c r="F23" s="6" t="s">
        <v>24</v>
      </c>
      <c r="G23" s="6" t="s">
        <v>72</v>
      </c>
      <c r="H23" s="10">
        <v>46</v>
      </c>
      <c r="I23" s="10">
        <v>5</v>
      </c>
      <c r="J23" s="40">
        <v>230</v>
      </c>
      <c r="K23" s="6" t="s">
        <v>47</v>
      </c>
      <c r="L23" s="6" t="s">
        <v>41</v>
      </c>
      <c r="M23" s="6" t="s">
        <v>42</v>
      </c>
      <c r="N23" t="str">
        <f t="shared" si="0"/>
        <v>No</v>
      </c>
      <c r="O23" s="6" t="str">
        <f>INDEX(Table2[Category],MATCH('AmazonSales+Applying XLOOKUP fo'!F23,Table2[Product ID],0))</f>
        <v>Home</v>
      </c>
      <c r="P23" s="6" t="str">
        <f>IF(AND(Table1[[#This Row],[Delivery Date]]&lt;&gt;"", Table1[[#This Row],[Delivery Date]]&gt;Table1[[#This Row],[Order Date]]), Table1[[#This Row],[Delivery Date]]-Table1[[#This Row],[Order Date]], "Not delivered yet")</f>
        <v>Not delivered yet</v>
      </c>
      <c r="Q23" s="35" t="str">
        <f>INDEX(Table4[Customer Name],MATCH(Table1[[#This Row],[Customer ID]],Table4[Customer ID],0))</f>
        <v>Charlotte Reed</v>
      </c>
      <c r="R23" s="35" t="str">
        <f>IF(Table1[[#This Row],[Delivery Time]] &lt;= 2, "Fast", "Slow")</f>
        <v>Slow</v>
      </c>
      <c r="S23" s="35" t="str">
        <f>INDEX(Table2[Product Name],MATCH(Table1[[#This Row],[Product ID]],Table2[Product ID],0))</f>
        <v>Lamp</v>
      </c>
      <c r="T23" s="35" t="str">
        <f>TEXT(Table1[[#This Row],[Order Date]],"MMMM")</f>
        <v>November</v>
      </c>
    </row>
    <row r="24" spans="1:20" ht="18" customHeight="1" x14ac:dyDescent="0.3">
      <c r="A24" s="12" t="s">
        <v>123</v>
      </c>
      <c r="B24" s="7" t="s">
        <v>102</v>
      </c>
      <c r="C24" s="7"/>
      <c r="D24" s="7" t="s">
        <v>124</v>
      </c>
      <c r="E24" s="6" t="s">
        <v>125</v>
      </c>
      <c r="F24" s="6" t="s">
        <v>53</v>
      </c>
      <c r="G24" s="6" t="s">
        <v>72</v>
      </c>
      <c r="H24" s="10">
        <v>58</v>
      </c>
      <c r="I24" s="10">
        <v>3</v>
      </c>
      <c r="J24" s="40">
        <v>174</v>
      </c>
      <c r="K24" s="6" t="s">
        <v>59</v>
      </c>
      <c r="L24" s="6" t="s">
        <v>27</v>
      </c>
      <c r="M24" s="6" t="s">
        <v>54</v>
      </c>
      <c r="N24" t="str">
        <f t="shared" si="0"/>
        <v>Yes</v>
      </c>
      <c r="O24" s="6" t="str">
        <f>INDEX(Table2[Category],MATCH('AmazonSales+Applying XLOOKUP fo'!F24,Table2[Product ID],0))</f>
        <v>Fashion</v>
      </c>
      <c r="P24" s="6" t="str">
        <f>IF(AND(Table1[[#This Row],[Delivery Date]]&lt;&gt;"", Table1[[#This Row],[Delivery Date]]&gt;Table1[[#This Row],[Order Date]]), Table1[[#This Row],[Delivery Date]]-Table1[[#This Row],[Order Date]], "Not delivered yet")</f>
        <v>Not delivered yet</v>
      </c>
      <c r="Q24" s="35" t="str">
        <f>INDEX(Table4[Customer Name],MATCH(Table1[[#This Row],[Customer ID]],Table4[Customer ID],0))</f>
        <v>Elijah Lewis</v>
      </c>
      <c r="R24" s="35" t="str">
        <f>IF(Table1[[#This Row],[Delivery Time]] &lt;= 2, "Fast", "Slow")</f>
        <v>Slow</v>
      </c>
      <c r="S24" s="35" t="str">
        <f>INDEX(Table2[Product Name],MATCH(Table1[[#This Row],[Product ID]],Table2[Product ID],0))</f>
        <v>Jeans</v>
      </c>
      <c r="T24" s="35" t="str">
        <f>TEXT(Table1[[#This Row],[Order Date]],"MMMM")</f>
        <v>February</v>
      </c>
    </row>
    <row r="25" spans="1:20" ht="18" customHeight="1" x14ac:dyDescent="0.3">
      <c r="A25" s="12" t="s">
        <v>126</v>
      </c>
      <c r="B25" s="7" t="s">
        <v>57</v>
      </c>
      <c r="C25" s="7" t="s">
        <v>127</v>
      </c>
      <c r="D25" s="7"/>
      <c r="E25" s="6" t="s">
        <v>128</v>
      </c>
      <c r="F25" s="6" t="s">
        <v>93</v>
      </c>
      <c r="G25" s="6" t="s">
        <v>72</v>
      </c>
      <c r="H25" s="10">
        <v>96</v>
      </c>
      <c r="I25" s="10">
        <v>5</v>
      </c>
      <c r="J25" s="40">
        <v>480</v>
      </c>
      <c r="K25" s="6" t="s">
        <v>59</v>
      </c>
      <c r="L25" s="6" t="s">
        <v>36</v>
      </c>
      <c r="M25" s="6" t="s">
        <v>54</v>
      </c>
      <c r="N25" t="str">
        <f t="shared" si="0"/>
        <v>No</v>
      </c>
      <c r="O25" s="6" t="str">
        <f>INDEX(Table2[Category],MATCH('AmazonSales+Applying XLOOKUP fo'!F25,Table2[Product ID],0))</f>
        <v>Fashion</v>
      </c>
      <c r="P25" s="6">
        <f>IF(AND(Table1[[#This Row],[Delivery Date]]&lt;&gt;"", Table1[[#This Row],[Delivery Date]]&gt;Table1[[#This Row],[Order Date]]), Table1[[#This Row],[Delivery Date]]-Table1[[#This Row],[Order Date]], "Not delivered yet")</f>
        <v>3</v>
      </c>
      <c r="Q25" s="35" t="str">
        <f>INDEX(Table4[Customer Name],MATCH(Table1[[#This Row],[Customer ID]],Table4[Customer ID],0))</f>
        <v>Lily Bennett</v>
      </c>
      <c r="R25" s="35" t="str">
        <f>IF(Table1[[#This Row],[Delivery Time]] &lt;= 2, "Fast", "Slow")</f>
        <v>Slow</v>
      </c>
      <c r="S25" s="35" t="str">
        <f>INDEX(Table2[Product Name],MATCH(Table1[[#This Row],[Product ID]],Table2[Product ID],0))</f>
        <v>Shoes</v>
      </c>
      <c r="T25" s="35" t="str">
        <f>TEXT(Table1[[#This Row],[Order Date]],"MMMM")</f>
        <v>November</v>
      </c>
    </row>
    <row r="26" spans="1:20" ht="18" customHeight="1" x14ac:dyDescent="0.3">
      <c r="A26" s="12" t="s">
        <v>129</v>
      </c>
      <c r="B26" s="7" t="s">
        <v>130</v>
      </c>
      <c r="C26" s="7" t="s">
        <v>131</v>
      </c>
      <c r="D26" s="7"/>
      <c r="E26" s="6" t="s">
        <v>132</v>
      </c>
      <c r="F26" s="6" t="s">
        <v>133</v>
      </c>
      <c r="G26" s="6" t="s">
        <v>40</v>
      </c>
      <c r="H26" s="10">
        <v>43</v>
      </c>
      <c r="I26" s="10">
        <v>1</v>
      </c>
      <c r="J26" s="40">
        <v>43</v>
      </c>
      <c r="K26" s="6" t="s">
        <v>66</v>
      </c>
      <c r="L26" s="6" t="s">
        <v>36</v>
      </c>
      <c r="M26" s="6" t="s">
        <v>54</v>
      </c>
      <c r="N26" t="str">
        <f t="shared" si="0"/>
        <v>No</v>
      </c>
      <c r="O26" s="6" t="str">
        <f>INDEX(Table2[Category],MATCH('AmazonSales+Applying XLOOKUP fo'!F26,Table2[Product ID],0))</f>
        <v>Toys</v>
      </c>
      <c r="P26" s="6">
        <f>IF(AND(Table1[[#This Row],[Delivery Date]]&lt;&gt;"", Table1[[#This Row],[Delivery Date]]&gt;Table1[[#This Row],[Order Date]]), Table1[[#This Row],[Delivery Date]]-Table1[[#This Row],[Order Date]], "Not delivered yet")</f>
        <v>2</v>
      </c>
      <c r="Q26" s="35" t="str">
        <f>INDEX(Table4[Customer Name],MATCH(Table1[[#This Row],[Customer ID]],Table4[Customer ID],0))</f>
        <v>Benjamin Clark</v>
      </c>
      <c r="R26" s="35" t="str">
        <f>IF(Table1[[#This Row],[Delivery Time]] &lt;= 2, "Fast", "Slow")</f>
        <v>Fast</v>
      </c>
      <c r="S26" s="35" t="str">
        <f>INDEX(Table2[Product Name],MATCH(Table1[[#This Row],[Product ID]],Table2[Product ID],0))</f>
        <v>Action Figure</v>
      </c>
      <c r="T26" s="35" t="str">
        <f>TEXT(Table1[[#This Row],[Order Date]],"MMMM")</f>
        <v>May</v>
      </c>
    </row>
    <row r="27" spans="1:20" ht="18" customHeight="1" x14ac:dyDescent="0.3">
      <c r="A27" s="12" t="s">
        <v>134</v>
      </c>
      <c r="B27" s="7" t="s">
        <v>135</v>
      </c>
      <c r="C27" s="7" t="s">
        <v>136</v>
      </c>
      <c r="D27" s="7"/>
      <c r="E27" s="6" t="s">
        <v>52</v>
      </c>
      <c r="F27" s="6" t="s">
        <v>137</v>
      </c>
      <c r="G27" s="6" t="s">
        <v>40</v>
      </c>
      <c r="H27" s="10">
        <v>64</v>
      </c>
      <c r="I27" s="10">
        <v>4</v>
      </c>
      <c r="J27" s="40">
        <v>256</v>
      </c>
      <c r="K27" s="6" t="s">
        <v>66</v>
      </c>
      <c r="L27" s="6" t="s">
        <v>36</v>
      </c>
      <c r="M27" s="6" t="s">
        <v>42</v>
      </c>
      <c r="N27" t="str">
        <f t="shared" si="0"/>
        <v>No</v>
      </c>
      <c r="O27" s="6" t="str">
        <f>INDEX(Table2[Category],MATCH('AmazonSales+Applying XLOOKUP fo'!F27,Table2[Product ID],0))</f>
        <v>Fashion</v>
      </c>
      <c r="P27" s="6">
        <f>IF(AND(Table1[[#This Row],[Delivery Date]]&lt;&gt;"", Table1[[#This Row],[Delivery Date]]&gt;Table1[[#This Row],[Order Date]]), Table1[[#This Row],[Delivery Date]]-Table1[[#This Row],[Order Date]], "Not delivered yet")</f>
        <v>6</v>
      </c>
      <c r="Q27" s="35" t="str">
        <f>INDEX(Table4[Customer Name],MATCH(Table1[[#This Row],[Customer ID]],Table4[Customer ID],0))</f>
        <v>Hazel Brooks</v>
      </c>
      <c r="R27" s="35" t="str">
        <f>IF(Table1[[#This Row],[Delivery Time]] &lt;= 2, "Fast", "Slow")</f>
        <v>Slow</v>
      </c>
      <c r="S27" s="35" t="str">
        <f>INDEX(Table2[Product Name],MATCH(Table1[[#This Row],[Product ID]],Table2[Product ID],0))</f>
        <v>Backpack</v>
      </c>
      <c r="T27" s="35" t="str">
        <f>TEXT(Table1[[#This Row],[Order Date]],"MMMM")</f>
        <v>October</v>
      </c>
    </row>
    <row r="28" spans="1:20" ht="18" customHeight="1" x14ac:dyDescent="0.3">
      <c r="A28" s="12" t="s">
        <v>138</v>
      </c>
      <c r="B28" s="7" t="s">
        <v>139</v>
      </c>
      <c r="C28" s="7"/>
      <c r="D28" s="7"/>
      <c r="E28" s="6" t="s">
        <v>140</v>
      </c>
      <c r="F28" s="6" t="s">
        <v>111</v>
      </c>
      <c r="G28" s="6" t="s">
        <v>40</v>
      </c>
      <c r="H28" s="10">
        <v>70</v>
      </c>
      <c r="I28" s="10">
        <v>2</v>
      </c>
      <c r="J28" s="40">
        <v>140</v>
      </c>
      <c r="K28" s="6" t="s">
        <v>59</v>
      </c>
      <c r="L28" s="6" t="s">
        <v>41</v>
      </c>
      <c r="M28" s="6" t="s">
        <v>54</v>
      </c>
      <c r="N28" t="str">
        <f t="shared" si="0"/>
        <v>No</v>
      </c>
      <c r="O28" s="6" t="str">
        <f>INDEX(Table2[Category],MATCH('AmazonSales+Applying XLOOKUP fo'!F28,Table2[Product ID],0))</f>
        <v>Books</v>
      </c>
      <c r="P28" s="6" t="str">
        <f>IF(AND(Table1[[#This Row],[Delivery Date]]&lt;&gt;"", Table1[[#This Row],[Delivery Date]]&gt;Table1[[#This Row],[Order Date]]), Table1[[#This Row],[Delivery Date]]-Table1[[#This Row],[Order Date]], "Not delivered yet")</f>
        <v>Not delivered yet</v>
      </c>
      <c r="Q28" s="35" t="str">
        <f>INDEX(Table4[Customer Name],MATCH(Table1[[#This Row],[Customer ID]],Table4[Customer ID],0))</f>
        <v>Grace Scott</v>
      </c>
      <c r="R28" s="35" t="str">
        <f>IF(Table1[[#This Row],[Delivery Time]] &lt;= 2, "Fast", "Slow")</f>
        <v>Slow</v>
      </c>
      <c r="S28" s="35" t="str">
        <f>INDEX(Table2[Product Name],MATCH(Table1[[#This Row],[Product ID]],Table2[Product ID],0))</f>
        <v>Textbook</v>
      </c>
      <c r="T28" s="35" t="str">
        <f>TEXT(Table1[[#This Row],[Order Date]],"MMMM")</f>
        <v>January</v>
      </c>
    </row>
    <row r="29" spans="1:20" ht="18" customHeight="1" x14ac:dyDescent="0.3">
      <c r="A29" s="12" t="s">
        <v>141</v>
      </c>
      <c r="B29" s="7" t="s">
        <v>142</v>
      </c>
      <c r="C29" s="7"/>
      <c r="D29" s="7"/>
      <c r="E29" s="6" t="s">
        <v>140</v>
      </c>
      <c r="F29" s="6" t="s">
        <v>33</v>
      </c>
      <c r="G29" s="6" t="s">
        <v>65</v>
      </c>
      <c r="H29" s="10">
        <v>97</v>
      </c>
      <c r="I29" s="10">
        <v>3</v>
      </c>
      <c r="J29" s="40">
        <v>291</v>
      </c>
      <c r="K29" s="6" t="s">
        <v>35</v>
      </c>
      <c r="L29" s="6" t="s">
        <v>41</v>
      </c>
      <c r="M29" s="6" t="s">
        <v>54</v>
      </c>
      <c r="N29" t="str">
        <f t="shared" si="0"/>
        <v>No</v>
      </c>
      <c r="O29" s="6" t="str">
        <f>INDEX(Table2[Category],MATCH('AmazonSales+Applying XLOOKUP fo'!F29,Table2[Product ID],0))</f>
        <v>Toys</v>
      </c>
      <c r="P29" s="6" t="str">
        <f>IF(AND(Table1[[#This Row],[Delivery Date]]&lt;&gt;"", Table1[[#This Row],[Delivery Date]]&gt;Table1[[#This Row],[Order Date]]), Table1[[#This Row],[Delivery Date]]-Table1[[#This Row],[Order Date]], "Not delivered yet")</f>
        <v>Not delivered yet</v>
      </c>
      <c r="Q29" s="35" t="str">
        <f>INDEX(Table4[Customer Name],MATCH(Table1[[#This Row],[Customer ID]],Table4[Customer ID],0))</f>
        <v>Grace Scott</v>
      </c>
      <c r="R29" s="35" t="str">
        <f>IF(Table1[[#This Row],[Delivery Time]] &lt;= 2, "Fast", "Slow")</f>
        <v>Slow</v>
      </c>
      <c r="S29" s="35" t="str">
        <f>INDEX(Table2[Product Name],MATCH(Table1[[#This Row],[Product ID]],Table2[Product ID],0))</f>
        <v>Doll House</v>
      </c>
      <c r="T29" s="35" t="str">
        <f>TEXT(Table1[[#This Row],[Order Date]],"MMMM")</f>
        <v>October</v>
      </c>
    </row>
    <row r="30" spans="1:20" ht="18" customHeight="1" x14ac:dyDescent="0.3">
      <c r="A30" s="12" t="s">
        <v>143</v>
      </c>
      <c r="B30" s="7" t="s">
        <v>144</v>
      </c>
      <c r="C30" s="7"/>
      <c r="D30" s="7" t="s">
        <v>145</v>
      </c>
      <c r="E30" s="6" t="s">
        <v>146</v>
      </c>
      <c r="F30" s="6" t="s">
        <v>71</v>
      </c>
      <c r="G30" s="6" t="s">
        <v>34</v>
      </c>
      <c r="H30" s="10">
        <v>37</v>
      </c>
      <c r="I30" s="10">
        <v>3</v>
      </c>
      <c r="J30" s="40">
        <v>111</v>
      </c>
      <c r="K30" s="6" t="s">
        <v>26</v>
      </c>
      <c r="L30" s="6" t="s">
        <v>27</v>
      </c>
      <c r="M30" s="6" t="s">
        <v>28</v>
      </c>
      <c r="N30" t="str">
        <f t="shared" si="0"/>
        <v>Yes</v>
      </c>
      <c r="O30" s="6" t="str">
        <f>INDEX(Table2[Category],MATCH('AmazonSales+Applying XLOOKUP fo'!F30,Table2[Product ID],0))</f>
        <v>Home</v>
      </c>
      <c r="P30" s="6" t="str">
        <f>IF(AND(Table1[[#This Row],[Delivery Date]]&lt;&gt;"", Table1[[#This Row],[Delivery Date]]&gt;Table1[[#This Row],[Order Date]]), Table1[[#This Row],[Delivery Date]]-Table1[[#This Row],[Order Date]], "Not delivered yet")</f>
        <v>Not delivered yet</v>
      </c>
      <c r="Q30" s="35" t="str">
        <f>INDEX(Table4[Customer Name],MATCH(Table1[[#This Row],[Customer ID]],Table4[Customer ID],0))</f>
        <v>Liam Walker</v>
      </c>
      <c r="R30" s="35" t="str">
        <f>IF(Table1[[#This Row],[Delivery Time]] &lt;= 2, "Fast", "Slow")</f>
        <v>Slow</v>
      </c>
      <c r="S30" s="35" t="str">
        <f>INDEX(Table2[Product Name],MATCH(Table1[[#This Row],[Product ID]],Table2[Product ID],0))</f>
        <v>Wall Clock</v>
      </c>
      <c r="T30" s="35" t="str">
        <f>TEXT(Table1[[#This Row],[Order Date]],"MMMM")</f>
        <v>October</v>
      </c>
    </row>
    <row r="31" spans="1:20" ht="18" customHeight="1" x14ac:dyDescent="0.3">
      <c r="A31" s="12" t="s">
        <v>147</v>
      </c>
      <c r="B31" s="7" t="s">
        <v>124</v>
      </c>
      <c r="C31" s="7"/>
      <c r="D31" s="7"/>
      <c r="E31" s="6" t="s">
        <v>148</v>
      </c>
      <c r="F31" s="6" t="s">
        <v>111</v>
      </c>
      <c r="G31" s="6" t="s">
        <v>25</v>
      </c>
      <c r="H31" s="10">
        <v>69</v>
      </c>
      <c r="I31" s="10">
        <v>5</v>
      </c>
      <c r="J31" s="40">
        <v>345</v>
      </c>
      <c r="K31" s="6" t="s">
        <v>59</v>
      </c>
      <c r="L31" s="6" t="s">
        <v>41</v>
      </c>
      <c r="M31" s="6" t="s">
        <v>54</v>
      </c>
      <c r="N31" t="str">
        <f t="shared" si="0"/>
        <v>No</v>
      </c>
      <c r="O31" s="6" t="str">
        <f>INDEX(Table2[Category],MATCH('AmazonSales+Applying XLOOKUP fo'!F31,Table2[Product ID],0))</f>
        <v>Books</v>
      </c>
      <c r="P31" s="6" t="str">
        <f>IF(AND(Table1[[#This Row],[Delivery Date]]&lt;&gt;"", Table1[[#This Row],[Delivery Date]]&gt;Table1[[#This Row],[Order Date]]), Table1[[#This Row],[Delivery Date]]-Table1[[#This Row],[Order Date]], "Not delivered yet")</f>
        <v>Not delivered yet</v>
      </c>
      <c r="Q31" s="35" t="str">
        <f>INDEX(Table4[Customer Name],MATCH(Table1[[#This Row],[Customer ID]],Table4[Customer ID],0))</f>
        <v>Harper Young</v>
      </c>
      <c r="R31" s="35" t="str">
        <f>IF(Table1[[#This Row],[Delivery Time]] &lt;= 2, "Fast", "Slow")</f>
        <v>Slow</v>
      </c>
      <c r="S31" s="35" t="str">
        <f>INDEX(Table2[Product Name],MATCH(Table1[[#This Row],[Product ID]],Table2[Product ID],0))</f>
        <v>Textbook</v>
      </c>
      <c r="T31" s="35" t="str">
        <f>TEXT(Table1[[#This Row],[Order Date]],"MMMM")</f>
        <v>February</v>
      </c>
    </row>
    <row r="32" spans="1:20" ht="18" customHeight="1" x14ac:dyDescent="0.3">
      <c r="A32" s="12" t="s">
        <v>149</v>
      </c>
      <c r="B32" s="7" t="s">
        <v>150</v>
      </c>
      <c r="C32" s="7"/>
      <c r="D32" s="7"/>
      <c r="E32" s="6" t="s">
        <v>151</v>
      </c>
      <c r="F32" s="6" t="s">
        <v>133</v>
      </c>
      <c r="G32" s="6" t="s">
        <v>25</v>
      </c>
      <c r="H32" s="10">
        <v>42</v>
      </c>
      <c r="I32" s="10">
        <v>5</v>
      </c>
      <c r="J32" s="40">
        <v>210</v>
      </c>
      <c r="K32" s="6" t="s">
        <v>59</v>
      </c>
      <c r="L32" s="6" t="s">
        <v>41</v>
      </c>
      <c r="M32" s="6" t="s">
        <v>48</v>
      </c>
      <c r="N32" t="str">
        <f t="shared" si="0"/>
        <v>No</v>
      </c>
      <c r="O32" s="6" t="str">
        <f>INDEX(Table2[Category],MATCH('AmazonSales+Applying XLOOKUP fo'!F32,Table2[Product ID],0))</f>
        <v>Toys</v>
      </c>
      <c r="P32" s="6" t="str">
        <f>IF(AND(Table1[[#This Row],[Delivery Date]]&lt;&gt;"", Table1[[#This Row],[Delivery Date]]&gt;Table1[[#This Row],[Order Date]]), Table1[[#This Row],[Delivery Date]]-Table1[[#This Row],[Order Date]], "Not delivered yet")</f>
        <v>Not delivered yet</v>
      </c>
      <c r="Q32" s="35" t="str">
        <f>INDEX(Table4[Customer Name],MATCH(Table1[[#This Row],[Customer ID]],Table4[Customer ID],0))</f>
        <v>Harper Young</v>
      </c>
      <c r="R32" s="35" t="str">
        <f>IF(Table1[[#This Row],[Delivery Time]] &lt;= 2, "Fast", "Slow")</f>
        <v>Slow</v>
      </c>
      <c r="S32" s="35" t="str">
        <f>INDEX(Table2[Product Name],MATCH(Table1[[#This Row],[Product ID]],Table2[Product ID],0))</f>
        <v>Action Figure</v>
      </c>
      <c r="T32" s="35" t="str">
        <f>TEXT(Table1[[#This Row],[Order Date]],"MMMM")</f>
        <v>March</v>
      </c>
    </row>
    <row r="33" spans="1:20" ht="18" customHeight="1" x14ac:dyDescent="0.3">
      <c r="A33" s="12" t="s">
        <v>152</v>
      </c>
      <c r="B33" s="7" t="s">
        <v>153</v>
      </c>
      <c r="C33" s="7"/>
      <c r="D33" s="7" t="s">
        <v>154</v>
      </c>
      <c r="E33" s="6" t="s">
        <v>155</v>
      </c>
      <c r="F33" s="6" t="s">
        <v>156</v>
      </c>
      <c r="G33" s="6" t="s">
        <v>34</v>
      </c>
      <c r="H33" s="10">
        <v>11</v>
      </c>
      <c r="I33" s="10">
        <v>5</v>
      </c>
      <c r="J33" s="40">
        <v>55</v>
      </c>
      <c r="K33" s="6" t="s">
        <v>66</v>
      </c>
      <c r="L33" s="6" t="s">
        <v>27</v>
      </c>
      <c r="M33" s="6" t="s">
        <v>88</v>
      </c>
      <c r="N33" t="str">
        <f t="shared" si="0"/>
        <v>Yes</v>
      </c>
      <c r="O33" s="6" t="str">
        <f>INDEX(Table2[Category],MATCH('AmazonSales+Applying XLOOKUP fo'!F33,Table2[Product ID],0))</f>
        <v>Books</v>
      </c>
      <c r="P33" s="6" t="str">
        <f>IF(AND(Table1[[#This Row],[Delivery Date]]&lt;&gt;"", Table1[[#This Row],[Delivery Date]]&gt;Table1[[#This Row],[Order Date]]), Table1[[#This Row],[Delivery Date]]-Table1[[#This Row],[Order Date]], "Not delivered yet")</f>
        <v>Not delivered yet</v>
      </c>
      <c r="Q33" s="35" t="str">
        <f>INDEX(Table4[Customer Name],MATCH(Table1[[#This Row],[Customer ID]],Table4[Customer ID],0))</f>
        <v>Emily Johnson</v>
      </c>
      <c r="R33" s="35" t="str">
        <f>IF(Table1[[#This Row],[Delivery Time]] &lt;= 2, "Fast", "Slow")</f>
        <v>Slow</v>
      </c>
      <c r="S33" s="35" t="str">
        <f>INDEX(Table2[Product Name],MATCH(Table1[[#This Row],[Product ID]],Table2[Product ID],0))</f>
        <v>Magazine</v>
      </c>
      <c r="T33" s="35" t="str">
        <f>TEXT(Table1[[#This Row],[Order Date]],"MMMM")</f>
        <v>June</v>
      </c>
    </row>
    <row r="34" spans="1:20" ht="18" customHeight="1" x14ac:dyDescent="0.3">
      <c r="A34" s="12" t="s">
        <v>157</v>
      </c>
      <c r="B34" s="7" t="s">
        <v>158</v>
      </c>
      <c r="C34" s="7" t="s">
        <v>159</v>
      </c>
      <c r="D34" s="7"/>
      <c r="E34" s="6" t="s">
        <v>125</v>
      </c>
      <c r="F34" s="6" t="s">
        <v>100</v>
      </c>
      <c r="G34" s="6" t="s">
        <v>40</v>
      </c>
      <c r="H34" s="10">
        <v>27</v>
      </c>
      <c r="I34" s="10">
        <v>2</v>
      </c>
      <c r="J34" s="40">
        <v>54</v>
      </c>
      <c r="K34" s="6" t="s">
        <v>26</v>
      </c>
      <c r="L34" s="6" t="s">
        <v>36</v>
      </c>
      <c r="M34" s="6" t="s">
        <v>42</v>
      </c>
      <c r="N34" t="str">
        <f t="shared" ref="N34:N65" si="1">IF(AND(D34&lt;&gt;"",L34="Cancelled"),"Yes","No")</f>
        <v>No</v>
      </c>
      <c r="O34" s="6" t="str">
        <f>INDEX(Table2[Category],MATCH('AmazonSales+Applying XLOOKUP fo'!F34,Table2[Product ID],0))</f>
        <v>Fashion</v>
      </c>
      <c r="P34" s="6">
        <f>IF(AND(Table1[[#This Row],[Delivery Date]]&lt;&gt;"", Table1[[#This Row],[Delivery Date]]&gt;Table1[[#This Row],[Order Date]]), Table1[[#This Row],[Delivery Date]]-Table1[[#This Row],[Order Date]], "Not delivered yet")</f>
        <v>1</v>
      </c>
      <c r="Q34" s="35" t="str">
        <f>INDEX(Table4[Customer Name],MATCH(Table1[[#This Row],[Customer ID]],Table4[Customer ID],0))</f>
        <v>Elijah Lewis</v>
      </c>
      <c r="R34" s="35" t="str">
        <f>IF(Table1[[#This Row],[Delivery Time]] &lt;= 2, "Fast", "Slow")</f>
        <v>Fast</v>
      </c>
      <c r="S34" s="35" t="str">
        <f>INDEX(Table2[Product Name],MATCH(Table1[[#This Row],[Product ID]],Table2[Product ID],0))</f>
        <v>T-Shirt</v>
      </c>
      <c r="T34" s="35" t="str">
        <f>TEXT(Table1[[#This Row],[Order Date]],"MMMM")</f>
        <v>May</v>
      </c>
    </row>
    <row r="35" spans="1:20" ht="18" customHeight="1" x14ac:dyDescent="0.3">
      <c r="A35" s="12" t="s">
        <v>160</v>
      </c>
      <c r="B35" s="7" t="s">
        <v>161</v>
      </c>
      <c r="C35" s="7"/>
      <c r="D35" s="7"/>
      <c r="E35" s="6" t="s">
        <v>117</v>
      </c>
      <c r="F35" s="6" t="s">
        <v>107</v>
      </c>
      <c r="G35" s="6" t="s">
        <v>40</v>
      </c>
      <c r="H35" s="10">
        <v>21</v>
      </c>
      <c r="I35" s="10">
        <v>1</v>
      </c>
      <c r="J35" s="40">
        <v>21</v>
      </c>
      <c r="K35" s="6" t="s">
        <v>59</v>
      </c>
      <c r="L35" s="6" t="s">
        <v>41</v>
      </c>
      <c r="M35" s="6" t="s">
        <v>28</v>
      </c>
      <c r="N35" t="str">
        <f t="shared" si="1"/>
        <v>No</v>
      </c>
      <c r="O35" s="6" t="str">
        <f>INDEX(Table2[Category],MATCH('AmazonSales+Applying XLOOKUP fo'!F35,Table2[Product ID],0))</f>
        <v>Books</v>
      </c>
      <c r="P35" s="6" t="str">
        <f>IF(AND(Table1[[#This Row],[Delivery Date]]&lt;&gt;"", Table1[[#This Row],[Delivery Date]]&gt;Table1[[#This Row],[Order Date]]), Table1[[#This Row],[Delivery Date]]-Table1[[#This Row],[Order Date]], "Not delivered yet")</f>
        <v>Not delivered yet</v>
      </c>
      <c r="Q35" s="35" t="str">
        <f>INDEX(Table4[Customer Name],MATCH(Table1[[#This Row],[Customer ID]],Table4[Customer ID],0))</f>
        <v>Emma King</v>
      </c>
      <c r="R35" s="35" t="str">
        <f>IF(Table1[[#This Row],[Delivery Time]] &lt;= 2, "Fast", "Slow")</f>
        <v>Slow</v>
      </c>
      <c r="S35" s="35" t="str">
        <f>INDEX(Table2[Product Name],MATCH(Table1[[#This Row],[Product ID]],Table2[Product ID],0))</f>
        <v>Novel</v>
      </c>
      <c r="T35" s="35" t="str">
        <f>TEXT(Table1[[#This Row],[Order Date]],"MMMM")</f>
        <v>November</v>
      </c>
    </row>
    <row r="36" spans="1:20" ht="18" customHeight="1" x14ac:dyDescent="0.3">
      <c r="A36" s="12" t="s">
        <v>162</v>
      </c>
      <c r="B36" s="7" t="s">
        <v>163</v>
      </c>
      <c r="C36" s="7" t="s">
        <v>164</v>
      </c>
      <c r="D36" s="7"/>
      <c r="E36" s="6" t="s">
        <v>165</v>
      </c>
      <c r="F36" s="6" t="s">
        <v>166</v>
      </c>
      <c r="G36" s="6" t="s">
        <v>40</v>
      </c>
      <c r="H36" s="10">
        <v>172</v>
      </c>
      <c r="I36" s="10">
        <v>1</v>
      </c>
      <c r="J36" s="40">
        <v>172</v>
      </c>
      <c r="K36" s="6" t="s">
        <v>47</v>
      </c>
      <c r="L36" s="6" t="s">
        <v>36</v>
      </c>
      <c r="M36" s="6" t="s">
        <v>42</v>
      </c>
      <c r="N36" t="str">
        <f t="shared" si="1"/>
        <v>No</v>
      </c>
      <c r="O36" s="6" t="str">
        <f>INDEX(Table2[Category],MATCH('AmazonSales+Applying XLOOKUP fo'!F36,Table2[Product ID],0))</f>
        <v>Electronics</v>
      </c>
      <c r="P36" s="6">
        <f>IF(AND(Table1[[#This Row],[Delivery Date]]&lt;&gt;"", Table1[[#This Row],[Delivery Date]]&gt;Table1[[#This Row],[Order Date]]), Table1[[#This Row],[Delivery Date]]-Table1[[#This Row],[Order Date]], "Not delivered yet")</f>
        <v>4</v>
      </c>
      <c r="Q36" s="35" t="str">
        <f>INDEX(Table4[Customer Name],MATCH(Table1[[#This Row],[Customer ID]],Table4[Customer ID],0))</f>
        <v>Luke Gray</v>
      </c>
      <c r="R36" s="35" t="str">
        <f>IF(Table1[[#This Row],[Delivery Time]] &lt;= 2, "Fast", "Slow")</f>
        <v>Slow</v>
      </c>
      <c r="S36" s="35" t="str">
        <f>INDEX(Table2[Product Name],MATCH(Table1[[#This Row],[Product ID]],Table2[Product ID],0))</f>
        <v>Headphones</v>
      </c>
      <c r="T36" s="35" t="str">
        <f>TEXT(Table1[[#This Row],[Order Date]],"MMMM")</f>
        <v>December</v>
      </c>
    </row>
    <row r="37" spans="1:20" ht="18" customHeight="1" x14ac:dyDescent="0.3">
      <c r="A37" s="12" t="s">
        <v>167</v>
      </c>
      <c r="B37" s="7" t="s">
        <v>168</v>
      </c>
      <c r="C37" s="7"/>
      <c r="D37" s="7"/>
      <c r="E37" s="6" t="s">
        <v>151</v>
      </c>
      <c r="F37" s="6" t="s">
        <v>169</v>
      </c>
      <c r="G37" s="6" t="s">
        <v>25</v>
      </c>
      <c r="H37" s="10">
        <v>212</v>
      </c>
      <c r="I37" s="10">
        <v>3</v>
      </c>
      <c r="J37" s="40">
        <v>636</v>
      </c>
      <c r="K37" s="6" t="s">
        <v>59</v>
      </c>
      <c r="L37" s="6" t="s">
        <v>41</v>
      </c>
      <c r="M37" s="6" t="s">
        <v>48</v>
      </c>
      <c r="N37" t="str">
        <f t="shared" si="1"/>
        <v>No</v>
      </c>
      <c r="O37" s="6" t="str">
        <f>INDEX(Table2[Category],MATCH('AmazonSales+Applying XLOOKUP fo'!F37,Table2[Product ID],0))</f>
        <v>Home</v>
      </c>
      <c r="P37" s="6" t="str">
        <f>IF(AND(Table1[[#This Row],[Delivery Date]]&lt;&gt;"", Table1[[#This Row],[Delivery Date]]&gt;Table1[[#This Row],[Order Date]]), Table1[[#This Row],[Delivery Date]]-Table1[[#This Row],[Order Date]], "Not delivered yet")</f>
        <v>Not delivered yet</v>
      </c>
      <c r="Q37" s="35" t="str">
        <f>INDEX(Table4[Customer Name],MATCH(Table1[[#This Row],[Customer ID]],Table4[Customer ID],0))</f>
        <v>Harper Young</v>
      </c>
      <c r="R37" s="35" t="str">
        <f>IF(Table1[[#This Row],[Delivery Time]] &lt;= 2, "Fast", "Slow")</f>
        <v>Slow</v>
      </c>
      <c r="S37" s="35" t="str">
        <f>INDEX(Table2[Product Name],MATCH(Table1[[#This Row],[Product ID]],Table2[Product ID],0))</f>
        <v>Cookware Set Pro</v>
      </c>
      <c r="T37" s="35" t="str">
        <f>TEXT(Table1[[#This Row],[Order Date]],"MMMM")</f>
        <v>July</v>
      </c>
    </row>
    <row r="38" spans="1:20" ht="18" customHeight="1" x14ac:dyDescent="0.3">
      <c r="A38" s="12" t="s">
        <v>170</v>
      </c>
      <c r="B38" s="7" t="s">
        <v>171</v>
      </c>
      <c r="C38" s="7" t="s">
        <v>172</v>
      </c>
      <c r="D38" s="7"/>
      <c r="E38" s="6" t="s">
        <v>46</v>
      </c>
      <c r="F38" s="6" t="s">
        <v>133</v>
      </c>
      <c r="G38" s="6" t="s">
        <v>34</v>
      </c>
      <c r="H38" s="10">
        <v>41</v>
      </c>
      <c r="I38" s="10">
        <v>4</v>
      </c>
      <c r="J38" s="40">
        <v>164</v>
      </c>
      <c r="K38" s="6" t="s">
        <v>35</v>
      </c>
      <c r="L38" s="6" t="s">
        <v>36</v>
      </c>
      <c r="M38" s="6" t="s">
        <v>54</v>
      </c>
      <c r="N38" t="str">
        <f t="shared" si="1"/>
        <v>No</v>
      </c>
      <c r="O38" s="6" t="str">
        <f>INDEX(Table2[Category],MATCH('AmazonSales+Applying XLOOKUP fo'!F38,Table2[Product ID],0))</f>
        <v>Toys</v>
      </c>
      <c r="P38" s="6">
        <f>IF(AND(Table1[[#This Row],[Delivery Date]]&lt;&gt;"", Table1[[#This Row],[Delivery Date]]&gt;Table1[[#This Row],[Order Date]]), Table1[[#This Row],[Delivery Date]]-Table1[[#This Row],[Order Date]], "Not delivered yet")</f>
        <v>5</v>
      </c>
      <c r="Q38" s="35" t="str">
        <f>INDEX(Table4[Customer Name],MATCH(Table1[[#This Row],[Customer ID]],Table4[Customer ID],0))</f>
        <v>Grace Ward</v>
      </c>
      <c r="R38" s="35" t="str">
        <f>IF(Table1[[#This Row],[Delivery Time]] &lt;= 2, "Fast", "Slow")</f>
        <v>Slow</v>
      </c>
      <c r="S38" s="35" t="str">
        <f>INDEX(Table2[Product Name],MATCH(Table1[[#This Row],[Product ID]],Table2[Product ID],0))</f>
        <v>Action Figure</v>
      </c>
      <c r="T38" s="35" t="str">
        <f>TEXT(Table1[[#This Row],[Order Date]],"MMMM")</f>
        <v>October</v>
      </c>
    </row>
    <row r="39" spans="1:20" ht="18" customHeight="1" x14ac:dyDescent="0.3">
      <c r="A39" s="12" t="s">
        <v>173</v>
      </c>
      <c r="B39" s="7" t="s">
        <v>174</v>
      </c>
      <c r="C39" s="7"/>
      <c r="D39" s="7" t="s">
        <v>175</v>
      </c>
      <c r="E39" s="6" t="s">
        <v>128</v>
      </c>
      <c r="F39" s="6" t="s">
        <v>176</v>
      </c>
      <c r="G39" s="6" t="s">
        <v>25</v>
      </c>
      <c r="H39" s="10">
        <v>32</v>
      </c>
      <c r="I39" s="10">
        <v>2</v>
      </c>
      <c r="J39" s="40">
        <v>64</v>
      </c>
      <c r="K39" s="6" t="s">
        <v>66</v>
      </c>
      <c r="L39" s="6" t="s">
        <v>27</v>
      </c>
      <c r="M39" s="6" t="s">
        <v>88</v>
      </c>
      <c r="N39" t="str">
        <f t="shared" si="1"/>
        <v>Yes</v>
      </c>
      <c r="O39" s="6" t="str">
        <f>INDEX(Table2[Category],MATCH('AmazonSales+Applying XLOOKUP fo'!F39,Table2[Product ID],0))</f>
        <v>Toys</v>
      </c>
      <c r="P39" s="6" t="str">
        <f>IF(AND(Table1[[#This Row],[Delivery Date]]&lt;&gt;"", Table1[[#This Row],[Delivery Date]]&gt;Table1[[#This Row],[Order Date]]), Table1[[#This Row],[Delivery Date]]-Table1[[#This Row],[Order Date]], "Not delivered yet")</f>
        <v>Not delivered yet</v>
      </c>
      <c r="Q39" s="35" t="str">
        <f>INDEX(Table4[Customer Name],MATCH(Table1[[#This Row],[Customer ID]],Table4[Customer ID],0))</f>
        <v>Lily Bennett</v>
      </c>
      <c r="R39" s="35" t="str">
        <f>IF(Table1[[#This Row],[Delivery Time]] &lt;= 2, "Fast", "Slow")</f>
        <v>Slow</v>
      </c>
      <c r="S39" s="35" t="str">
        <f>INDEX(Table2[Product Name],MATCH(Table1[[#This Row],[Product ID]],Table2[Product ID],0))</f>
        <v>Puzzle</v>
      </c>
      <c r="T39" s="35" t="str">
        <f>TEXT(Table1[[#This Row],[Order Date]],"MMMM")</f>
        <v>August</v>
      </c>
    </row>
    <row r="40" spans="1:20" ht="18" customHeight="1" x14ac:dyDescent="0.3">
      <c r="A40" s="12" t="s">
        <v>177</v>
      </c>
      <c r="B40" s="7" t="s">
        <v>178</v>
      </c>
      <c r="C40" s="7"/>
      <c r="D40" s="7"/>
      <c r="E40" s="6" t="s">
        <v>179</v>
      </c>
      <c r="F40" s="6" t="s">
        <v>137</v>
      </c>
      <c r="G40" s="6" t="s">
        <v>34</v>
      </c>
      <c r="H40" s="10">
        <v>66</v>
      </c>
      <c r="I40" s="10">
        <v>2</v>
      </c>
      <c r="J40" s="40">
        <v>132</v>
      </c>
      <c r="K40" s="6" t="s">
        <v>26</v>
      </c>
      <c r="L40" s="6" t="s">
        <v>41</v>
      </c>
      <c r="M40" s="6" t="s">
        <v>28</v>
      </c>
      <c r="N40" t="str">
        <f t="shared" si="1"/>
        <v>No</v>
      </c>
      <c r="O40" s="6" t="str">
        <f>INDEX(Table2[Category],MATCH('AmazonSales+Applying XLOOKUP fo'!F40,Table2[Product ID],0))</f>
        <v>Fashion</v>
      </c>
      <c r="P40" s="6" t="str">
        <f>IF(AND(Table1[[#This Row],[Delivery Date]]&lt;&gt;"", Table1[[#This Row],[Delivery Date]]&gt;Table1[[#This Row],[Order Date]]), Table1[[#This Row],[Delivery Date]]-Table1[[#This Row],[Order Date]], "Not delivered yet")</f>
        <v>Not delivered yet</v>
      </c>
      <c r="Q40" s="35" t="str">
        <f>INDEX(Table4[Customer Name],MATCH(Table1[[#This Row],[Customer ID]],Table4[Customer ID],0))</f>
        <v>Scarlett Murphy</v>
      </c>
      <c r="R40" s="35" t="str">
        <f>IF(Table1[[#This Row],[Delivery Time]] &lt;= 2, "Fast", "Slow")</f>
        <v>Slow</v>
      </c>
      <c r="S40" s="35" t="str">
        <f>INDEX(Table2[Product Name],MATCH(Table1[[#This Row],[Product ID]],Table2[Product ID],0))</f>
        <v>Backpack</v>
      </c>
      <c r="T40" s="35" t="str">
        <f>TEXT(Table1[[#This Row],[Order Date]],"MMMM")</f>
        <v>December</v>
      </c>
    </row>
    <row r="41" spans="1:20" ht="18" customHeight="1" x14ac:dyDescent="0.3">
      <c r="A41" s="12" t="s">
        <v>180</v>
      </c>
      <c r="B41" s="7" t="s">
        <v>181</v>
      </c>
      <c r="C41" s="7"/>
      <c r="D41" s="7"/>
      <c r="E41" s="6" t="s">
        <v>182</v>
      </c>
      <c r="F41" s="6" t="s">
        <v>183</v>
      </c>
      <c r="G41" s="6" t="s">
        <v>34</v>
      </c>
      <c r="H41" s="10">
        <v>62</v>
      </c>
      <c r="I41" s="10">
        <v>4</v>
      </c>
      <c r="J41" s="40">
        <v>248</v>
      </c>
      <c r="K41" s="6" t="s">
        <v>66</v>
      </c>
      <c r="L41" s="6" t="s">
        <v>41</v>
      </c>
      <c r="M41" s="6" t="s">
        <v>48</v>
      </c>
      <c r="N41" t="str">
        <f t="shared" si="1"/>
        <v>No</v>
      </c>
      <c r="O41" s="6" t="str">
        <f>INDEX(Table2[Category],MATCH('AmazonSales+Applying XLOOKUP fo'!F41,Table2[Product ID],0))</f>
        <v>Toys</v>
      </c>
      <c r="P41" s="6" t="str">
        <f>IF(AND(Table1[[#This Row],[Delivery Date]]&lt;&gt;"", Table1[[#This Row],[Delivery Date]]&gt;Table1[[#This Row],[Order Date]]), Table1[[#This Row],[Delivery Date]]-Table1[[#This Row],[Order Date]], "Not delivered yet")</f>
        <v>Not delivered yet</v>
      </c>
      <c r="Q41" s="35" t="str">
        <f>INDEX(Table4[Customer Name],MATCH(Table1[[#This Row],[Customer ID]],Table4[Customer ID],0))</f>
        <v>Ava Robinson</v>
      </c>
      <c r="R41" s="35" t="str">
        <f>IF(Table1[[#This Row],[Delivery Time]] &lt;= 2, "Fast", "Slow")</f>
        <v>Slow</v>
      </c>
      <c r="S41" s="35" t="str">
        <f>INDEX(Table2[Product Name],MATCH(Table1[[#This Row],[Product ID]],Table2[Product ID],0))</f>
        <v>Leg Set</v>
      </c>
      <c r="T41" s="35" t="str">
        <f>TEXT(Table1[[#This Row],[Order Date]],"MMMM")</f>
        <v>December</v>
      </c>
    </row>
    <row r="42" spans="1:20" ht="18" customHeight="1" x14ac:dyDescent="0.3">
      <c r="A42" s="12" t="s">
        <v>184</v>
      </c>
      <c r="B42" s="7" t="s">
        <v>185</v>
      </c>
      <c r="C42" s="7" t="s">
        <v>186</v>
      </c>
      <c r="D42" s="7"/>
      <c r="E42" s="6" t="s">
        <v>187</v>
      </c>
      <c r="F42" s="6" t="s">
        <v>166</v>
      </c>
      <c r="G42" s="6" t="s">
        <v>72</v>
      </c>
      <c r="H42" s="10">
        <v>173</v>
      </c>
      <c r="I42" s="10">
        <v>4</v>
      </c>
      <c r="J42" s="40">
        <v>692</v>
      </c>
      <c r="K42" s="6" t="s">
        <v>26</v>
      </c>
      <c r="L42" s="6" t="s">
        <v>36</v>
      </c>
      <c r="M42" s="6" t="s">
        <v>48</v>
      </c>
      <c r="N42" t="str">
        <f t="shared" si="1"/>
        <v>No</v>
      </c>
      <c r="O42" s="6" t="str">
        <f>INDEX(Table2[Category],MATCH('AmazonSales+Applying XLOOKUP fo'!F42,Table2[Product ID],0))</f>
        <v>Electronics</v>
      </c>
      <c r="P42" s="6">
        <f>IF(AND(Table1[[#This Row],[Delivery Date]]&lt;&gt;"", Table1[[#This Row],[Delivery Date]]&gt;Table1[[#This Row],[Order Date]]), Table1[[#This Row],[Delivery Date]]-Table1[[#This Row],[Order Date]], "Not delivered yet")</f>
        <v>7</v>
      </c>
      <c r="Q42" s="35" t="str">
        <f>INDEX(Table4[Customer Name],MATCH(Table1[[#This Row],[Customer ID]],Table4[Customer ID],0))</f>
        <v>James Miller</v>
      </c>
      <c r="R42" s="35" t="str">
        <f>IF(Table1[[#This Row],[Delivery Time]] &lt;= 2, "Fast", "Slow")</f>
        <v>Slow</v>
      </c>
      <c r="S42" s="35" t="str">
        <f>INDEX(Table2[Product Name],MATCH(Table1[[#This Row],[Product ID]],Table2[Product ID],0))</f>
        <v>Headphones</v>
      </c>
      <c r="T42" s="35" t="str">
        <f>TEXT(Table1[[#This Row],[Order Date]],"MMMM")</f>
        <v>September</v>
      </c>
    </row>
    <row r="43" spans="1:20" ht="18" customHeight="1" x14ac:dyDescent="0.3">
      <c r="A43" s="12" t="s">
        <v>188</v>
      </c>
      <c r="B43" s="7" t="s">
        <v>189</v>
      </c>
      <c r="C43" s="7" t="s">
        <v>190</v>
      </c>
      <c r="D43" s="7"/>
      <c r="E43" s="6" t="s">
        <v>146</v>
      </c>
      <c r="F43" s="6" t="s">
        <v>183</v>
      </c>
      <c r="G43" s="6" t="s">
        <v>72</v>
      </c>
      <c r="H43" s="10">
        <v>63</v>
      </c>
      <c r="I43" s="10">
        <v>3</v>
      </c>
      <c r="J43" s="40">
        <v>189</v>
      </c>
      <c r="K43" s="6" t="s">
        <v>26</v>
      </c>
      <c r="L43" s="6" t="s">
        <v>36</v>
      </c>
      <c r="M43" s="6" t="s">
        <v>48</v>
      </c>
      <c r="N43" t="str">
        <f t="shared" si="1"/>
        <v>No</v>
      </c>
      <c r="O43" s="6" t="str">
        <f>INDEX(Table2[Category],MATCH('AmazonSales+Applying XLOOKUP fo'!F43,Table2[Product ID],0))</f>
        <v>Toys</v>
      </c>
      <c r="P43" s="6">
        <f>IF(AND(Table1[[#This Row],[Delivery Date]]&lt;&gt;"", Table1[[#This Row],[Delivery Date]]&gt;Table1[[#This Row],[Order Date]]), Table1[[#This Row],[Delivery Date]]-Table1[[#This Row],[Order Date]], "Not delivered yet")</f>
        <v>2</v>
      </c>
      <c r="Q43" s="35" t="str">
        <f>INDEX(Table4[Customer Name],MATCH(Table1[[#This Row],[Customer ID]],Table4[Customer ID],0))</f>
        <v>Liam Walker</v>
      </c>
      <c r="R43" s="35" t="str">
        <f>IF(Table1[[#This Row],[Delivery Time]] &lt;= 2, "Fast", "Slow")</f>
        <v>Fast</v>
      </c>
      <c r="S43" s="35" t="str">
        <f>INDEX(Table2[Product Name],MATCH(Table1[[#This Row],[Product ID]],Table2[Product ID],0))</f>
        <v>Leg Set</v>
      </c>
      <c r="T43" s="35" t="str">
        <f>TEXT(Table1[[#This Row],[Order Date]],"MMMM")</f>
        <v>July</v>
      </c>
    </row>
    <row r="44" spans="1:20" ht="18" customHeight="1" x14ac:dyDescent="0.3">
      <c r="A44" s="12" t="s">
        <v>191</v>
      </c>
      <c r="B44" s="7" t="s">
        <v>51</v>
      </c>
      <c r="C44" s="7"/>
      <c r="D44" s="7" t="s">
        <v>192</v>
      </c>
      <c r="E44" s="6" t="s">
        <v>132</v>
      </c>
      <c r="F44" s="6" t="s">
        <v>71</v>
      </c>
      <c r="G44" s="6" t="s">
        <v>72</v>
      </c>
      <c r="H44" s="10">
        <v>36</v>
      </c>
      <c r="I44" s="10">
        <v>3</v>
      </c>
      <c r="J44" s="40">
        <v>108</v>
      </c>
      <c r="K44" s="6" t="s">
        <v>66</v>
      </c>
      <c r="L44" s="6" t="s">
        <v>27</v>
      </c>
      <c r="M44" s="6" t="s">
        <v>42</v>
      </c>
      <c r="N44" t="str">
        <f t="shared" si="1"/>
        <v>Yes</v>
      </c>
      <c r="O44" s="6" t="str">
        <f>INDEX(Table2[Category],MATCH('AmazonSales+Applying XLOOKUP fo'!F44,Table2[Product ID],0))</f>
        <v>Home</v>
      </c>
      <c r="P44" s="6" t="str">
        <f>IF(AND(Table1[[#This Row],[Delivery Date]]&lt;&gt;"", Table1[[#This Row],[Delivery Date]]&gt;Table1[[#This Row],[Order Date]]), Table1[[#This Row],[Delivery Date]]-Table1[[#This Row],[Order Date]], "Not delivered yet")</f>
        <v>Not delivered yet</v>
      </c>
      <c r="Q44" s="35" t="str">
        <f>INDEX(Table4[Customer Name],MATCH(Table1[[#This Row],[Customer ID]],Table4[Customer ID],0))</f>
        <v>Benjamin Clark</v>
      </c>
      <c r="R44" s="35" t="str">
        <f>IF(Table1[[#This Row],[Delivery Time]] &lt;= 2, "Fast", "Slow")</f>
        <v>Slow</v>
      </c>
      <c r="S44" s="35" t="str">
        <f>INDEX(Table2[Product Name],MATCH(Table1[[#This Row],[Product ID]],Table2[Product ID],0))</f>
        <v>Wall Clock</v>
      </c>
      <c r="T44" s="35" t="str">
        <f>TEXT(Table1[[#This Row],[Order Date]],"MMMM")</f>
        <v>February</v>
      </c>
    </row>
    <row r="45" spans="1:20" ht="18" customHeight="1" x14ac:dyDescent="0.3">
      <c r="A45" s="12" t="s">
        <v>193</v>
      </c>
      <c r="B45" s="7" t="s">
        <v>194</v>
      </c>
      <c r="C45" s="7"/>
      <c r="D45" s="7" t="s">
        <v>195</v>
      </c>
      <c r="E45" s="6" t="s">
        <v>182</v>
      </c>
      <c r="F45" s="6" t="s">
        <v>183</v>
      </c>
      <c r="G45" s="6" t="s">
        <v>65</v>
      </c>
      <c r="H45" s="10">
        <v>62</v>
      </c>
      <c r="I45" s="10">
        <v>1</v>
      </c>
      <c r="J45" s="40">
        <v>62</v>
      </c>
      <c r="K45" s="6" t="s">
        <v>26</v>
      </c>
      <c r="L45" s="6" t="s">
        <v>27</v>
      </c>
      <c r="M45" s="6" t="s">
        <v>54</v>
      </c>
      <c r="N45" t="str">
        <f t="shared" si="1"/>
        <v>Yes</v>
      </c>
      <c r="O45" s="6" t="str">
        <f>INDEX(Table2[Category],MATCH('AmazonSales+Applying XLOOKUP fo'!F45,Table2[Product ID],0))</f>
        <v>Toys</v>
      </c>
      <c r="P45" s="6" t="str">
        <f>IF(AND(Table1[[#This Row],[Delivery Date]]&lt;&gt;"", Table1[[#This Row],[Delivery Date]]&gt;Table1[[#This Row],[Order Date]]), Table1[[#This Row],[Delivery Date]]-Table1[[#This Row],[Order Date]], "Not delivered yet")</f>
        <v>Not delivered yet</v>
      </c>
      <c r="Q45" s="35" t="str">
        <f>INDEX(Table4[Customer Name],MATCH(Table1[[#This Row],[Customer ID]],Table4[Customer ID],0))</f>
        <v>Ava Robinson</v>
      </c>
      <c r="R45" s="35" t="str">
        <f>IF(Table1[[#This Row],[Delivery Time]] &lt;= 2, "Fast", "Slow")</f>
        <v>Slow</v>
      </c>
      <c r="S45" s="35" t="str">
        <f>INDEX(Table2[Product Name],MATCH(Table1[[#This Row],[Product ID]],Table2[Product ID],0))</f>
        <v>Leg Set</v>
      </c>
      <c r="T45" s="35" t="str">
        <f>TEXT(Table1[[#This Row],[Order Date]],"MMMM")</f>
        <v>December</v>
      </c>
    </row>
    <row r="46" spans="1:20" ht="18" customHeight="1" x14ac:dyDescent="0.3">
      <c r="A46" s="12" t="s">
        <v>196</v>
      </c>
      <c r="B46" s="7" t="s">
        <v>197</v>
      </c>
      <c r="C46" s="7"/>
      <c r="D46" s="7" t="s">
        <v>198</v>
      </c>
      <c r="E46" s="6" t="s">
        <v>63</v>
      </c>
      <c r="F46" s="6" t="s">
        <v>79</v>
      </c>
      <c r="G46" s="6" t="s">
        <v>65</v>
      </c>
      <c r="H46" s="10">
        <v>137</v>
      </c>
      <c r="I46" s="10">
        <v>5</v>
      </c>
      <c r="J46" s="40">
        <v>685</v>
      </c>
      <c r="K46" s="6" t="s">
        <v>59</v>
      </c>
      <c r="L46" s="6" t="s">
        <v>27</v>
      </c>
      <c r="M46" s="6" t="s">
        <v>88</v>
      </c>
      <c r="N46" t="str">
        <f t="shared" si="1"/>
        <v>Yes</v>
      </c>
      <c r="O46" s="6" t="str">
        <f>INDEX(Table2[Category],MATCH('AmazonSales+Applying XLOOKUP fo'!F46,Table2[Product ID],0))</f>
        <v>Home</v>
      </c>
      <c r="P46" s="6" t="str">
        <f>IF(AND(Table1[[#This Row],[Delivery Date]]&lt;&gt;"", Table1[[#This Row],[Delivery Date]]&gt;Table1[[#This Row],[Order Date]]), Table1[[#This Row],[Delivery Date]]-Table1[[#This Row],[Order Date]], "Not delivered yet")</f>
        <v>Not delivered yet</v>
      </c>
      <c r="Q46" s="35" t="str">
        <f>INDEX(Table4[Customer Name],MATCH(Table1[[#This Row],[Customer ID]],Table4[Customer ID],0))</f>
        <v>Noah Wilson</v>
      </c>
      <c r="R46" s="35" t="str">
        <f>IF(Table1[[#This Row],[Delivery Time]] &lt;= 2, "Fast", "Slow")</f>
        <v>Slow</v>
      </c>
      <c r="S46" s="35" t="str">
        <f>INDEX(Table2[Product Name],MATCH(Table1[[#This Row],[Product ID]],Table2[Product ID],0))</f>
        <v>Cookware Set</v>
      </c>
      <c r="T46" s="35" t="str">
        <f>TEXT(Table1[[#This Row],[Order Date]],"MMMM")</f>
        <v>June</v>
      </c>
    </row>
    <row r="47" spans="1:20" ht="18" customHeight="1" x14ac:dyDescent="0.3">
      <c r="A47" s="12" t="s">
        <v>199</v>
      </c>
      <c r="B47" s="7" t="s">
        <v>200</v>
      </c>
      <c r="C47" s="7" t="s">
        <v>201</v>
      </c>
      <c r="D47" s="7"/>
      <c r="E47" s="6" t="s">
        <v>202</v>
      </c>
      <c r="F47" s="6" t="s">
        <v>96</v>
      </c>
      <c r="G47" s="6" t="s">
        <v>25</v>
      </c>
      <c r="H47" s="10">
        <v>73</v>
      </c>
      <c r="I47" s="10">
        <v>4</v>
      </c>
      <c r="J47" s="40">
        <v>292</v>
      </c>
      <c r="K47" s="6" t="s">
        <v>35</v>
      </c>
      <c r="L47" s="6" t="s">
        <v>36</v>
      </c>
      <c r="M47" s="6" t="s">
        <v>54</v>
      </c>
      <c r="N47" t="str">
        <f t="shared" si="1"/>
        <v>No</v>
      </c>
      <c r="O47" s="6" t="str">
        <f>INDEX(Table2[Category],MATCH('AmazonSales+Applying XLOOKUP fo'!F47,Table2[Product ID],0))</f>
        <v>Electronics</v>
      </c>
      <c r="P47" s="6">
        <f>IF(AND(Table1[[#This Row],[Delivery Date]]&lt;&gt;"", Table1[[#This Row],[Delivery Date]]&gt;Table1[[#This Row],[Order Date]]), Table1[[#This Row],[Delivery Date]]-Table1[[#This Row],[Order Date]], "Not delivered yet")</f>
        <v>4</v>
      </c>
      <c r="Q47" s="35" t="str">
        <f>INDEX(Table4[Customer Name],MATCH(Table1[[#This Row],[Customer ID]],Table4[Customer ID],0))</f>
        <v>Logan Ramirez</v>
      </c>
      <c r="R47" s="35" t="str">
        <f>IF(Table1[[#This Row],[Delivery Time]] &lt;= 2, "Fast", "Slow")</f>
        <v>Slow</v>
      </c>
      <c r="S47" s="35" t="str">
        <f>INDEX(Table2[Product Name],MATCH(Table1[[#This Row],[Product ID]],Table2[Product ID],0))</f>
        <v>Gaming Mouse</v>
      </c>
      <c r="T47" s="35" t="str">
        <f>TEXT(Table1[[#This Row],[Order Date]],"MMMM")</f>
        <v>December</v>
      </c>
    </row>
    <row r="48" spans="1:20" ht="18" customHeight="1" x14ac:dyDescent="0.3">
      <c r="A48" s="12" t="s">
        <v>203</v>
      </c>
      <c r="B48" s="7" t="s">
        <v>204</v>
      </c>
      <c r="C48" s="7" t="s">
        <v>205</v>
      </c>
      <c r="D48" s="7"/>
      <c r="E48" s="6" t="s">
        <v>114</v>
      </c>
      <c r="F48" s="6" t="s">
        <v>64</v>
      </c>
      <c r="G48" s="6" t="s">
        <v>25</v>
      </c>
      <c r="H48" s="10">
        <v>104</v>
      </c>
      <c r="I48" s="10">
        <v>1</v>
      </c>
      <c r="J48" s="40">
        <v>104</v>
      </c>
      <c r="K48" s="6" t="s">
        <v>47</v>
      </c>
      <c r="L48" s="6" t="s">
        <v>36</v>
      </c>
      <c r="M48" s="6" t="s">
        <v>54</v>
      </c>
      <c r="N48" t="str">
        <f t="shared" si="1"/>
        <v>No</v>
      </c>
      <c r="O48" s="6" t="str">
        <f>INDEX(Table2[Category],MATCH('AmazonSales+Applying XLOOKUP fo'!F48,Table2[Product ID],0))</f>
        <v>Electronics</v>
      </c>
      <c r="P48" s="6">
        <f>IF(AND(Table1[[#This Row],[Delivery Date]]&lt;&gt;"", Table1[[#This Row],[Delivery Date]]&gt;Table1[[#This Row],[Order Date]]), Table1[[#This Row],[Delivery Date]]-Table1[[#This Row],[Order Date]], "Not delivered yet")</f>
        <v>2</v>
      </c>
      <c r="Q48" s="35" t="str">
        <f>INDEX(Table4[Customer Name],MATCH(Table1[[#This Row],[Customer ID]],Table4[Customer ID],0))</f>
        <v>Jacob Price</v>
      </c>
      <c r="R48" s="35" t="str">
        <f>IF(Table1[[#This Row],[Delivery Time]] &lt;= 2, "Fast", "Slow")</f>
        <v>Fast</v>
      </c>
      <c r="S48" s="35" t="str">
        <f>INDEX(Table2[Product Name],MATCH(Table1[[#This Row],[Product ID]],Table2[Product ID],0))</f>
        <v>Bluetooth Speaker</v>
      </c>
      <c r="T48" s="35" t="str">
        <f>TEXT(Table1[[#This Row],[Order Date]],"MMMM")</f>
        <v>July</v>
      </c>
    </row>
    <row r="49" spans="1:20" ht="18" customHeight="1" x14ac:dyDescent="0.3">
      <c r="A49" s="12" t="s">
        <v>206</v>
      </c>
      <c r="B49" s="7" t="s">
        <v>207</v>
      </c>
      <c r="C49" s="7" t="s">
        <v>208</v>
      </c>
      <c r="D49" s="7"/>
      <c r="E49" s="6" t="s">
        <v>46</v>
      </c>
      <c r="F49" s="6" t="s">
        <v>93</v>
      </c>
      <c r="G49" s="6" t="s">
        <v>34</v>
      </c>
      <c r="H49" s="10">
        <v>97</v>
      </c>
      <c r="I49" s="10">
        <v>1</v>
      </c>
      <c r="J49" s="40">
        <v>97</v>
      </c>
      <c r="K49" s="6" t="s">
        <v>59</v>
      </c>
      <c r="L49" s="6" t="s">
        <v>36</v>
      </c>
      <c r="M49" s="6" t="s">
        <v>88</v>
      </c>
      <c r="N49" t="str">
        <f t="shared" si="1"/>
        <v>No</v>
      </c>
      <c r="O49" s="6" t="str">
        <f>INDEX(Table2[Category],MATCH('AmazonSales+Applying XLOOKUP fo'!F49,Table2[Product ID],0))</f>
        <v>Fashion</v>
      </c>
      <c r="P49" s="6">
        <f>IF(AND(Table1[[#This Row],[Delivery Date]]&lt;&gt;"", Table1[[#This Row],[Delivery Date]]&gt;Table1[[#This Row],[Order Date]]), Table1[[#This Row],[Delivery Date]]-Table1[[#This Row],[Order Date]], "Not delivered yet")</f>
        <v>5</v>
      </c>
      <c r="Q49" s="35" t="str">
        <f>INDEX(Table4[Customer Name],MATCH(Table1[[#This Row],[Customer ID]],Table4[Customer ID],0))</f>
        <v>Grace Ward</v>
      </c>
      <c r="R49" s="35" t="str">
        <f>IF(Table1[[#This Row],[Delivery Time]] &lt;= 2, "Fast", "Slow")</f>
        <v>Slow</v>
      </c>
      <c r="S49" s="35" t="str">
        <f>INDEX(Table2[Product Name],MATCH(Table1[[#This Row],[Product ID]],Table2[Product ID],0))</f>
        <v>Shoes</v>
      </c>
      <c r="T49" s="35" t="str">
        <f>TEXT(Table1[[#This Row],[Order Date]],"MMMM")</f>
        <v>October</v>
      </c>
    </row>
    <row r="50" spans="1:20" ht="18" customHeight="1" x14ac:dyDescent="0.3">
      <c r="A50" s="12" t="s">
        <v>209</v>
      </c>
      <c r="B50" s="7" t="s">
        <v>210</v>
      </c>
      <c r="C50" s="7"/>
      <c r="D50" s="7"/>
      <c r="E50" s="6" t="s">
        <v>211</v>
      </c>
      <c r="F50" s="6" t="s">
        <v>96</v>
      </c>
      <c r="G50" s="6" t="s">
        <v>40</v>
      </c>
      <c r="H50" s="10">
        <v>73</v>
      </c>
      <c r="I50" s="10">
        <v>5</v>
      </c>
      <c r="J50" s="40">
        <v>365</v>
      </c>
      <c r="K50" s="6" t="s">
        <v>26</v>
      </c>
      <c r="L50" s="6" t="s">
        <v>41</v>
      </c>
      <c r="M50" s="6" t="s">
        <v>54</v>
      </c>
      <c r="N50" t="str">
        <f t="shared" si="1"/>
        <v>No</v>
      </c>
      <c r="O50" s="6" t="str">
        <f>INDEX(Table2[Category],MATCH('AmazonSales+Applying XLOOKUP fo'!F50,Table2[Product ID],0))</f>
        <v>Electronics</v>
      </c>
      <c r="P50" s="6" t="str">
        <f>IF(AND(Table1[[#This Row],[Delivery Date]]&lt;&gt;"", Table1[[#This Row],[Delivery Date]]&gt;Table1[[#This Row],[Order Date]]), Table1[[#This Row],[Delivery Date]]-Table1[[#This Row],[Order Date]], "Not delivered yet")</f>
        <v>Not delivered yet</v>
      </c>
      <c r="Q50" s="35" t="str">
        <f>INDEX(Table4[Customer Name],MATCH(Table1[[#This Row],[Customer ID]],Table4[Customer ID],0))</f>
        <v>Zoe Mitchell</v>
      </c>
      <c r="R50" s="35" t="str">
        <f>IF(Table1[[#This Row],[Delivery Time]] &lt;= 2, "Fast", "Slow")</f>
        <v>Slow</v>
      </c>
      <c r="S50" s="35" t="str">
        <f>INDEX(Table2[Product Name],MATCH(Table1[[#This Row],[Product ID]],Table2[Product ID],0))</f>
        <v>Gaming Mouse</v>
      </c>
      <c r="T50" s="35" t="str">
        <f>TEXT(Table1[[#This Row],[Order Date]],"MMMM")</f>
        <v>May</v>
      </c>
    </row>
    <row r="51" spans="1:20" ht="18" customHeight="1" x14ac:dyDescent="0.3">
      <c r="A51" s="12" t="s">
        <v>212</v>
      </c>
      <c r="B51" s="7" t="s">
        <v>213</v>
      </c>
      <c r="C51" s="7" t="s">
        <v>214</v>
      </c>
      <c r="D51" s="7"/>
      <c r="E51" s="6" t="s">
        <v>132</v>
      </c>
      <c r="F51" s="6" t="s">
        <v>100</v>
      </c>
      <c r="G51" s="6" t="s">
        <v>34</v>
      </c>
      <c r="H51" s="10">
        <v>27</v>
      </c>
      <c r="I51" s="10">
        <v>3</v>
      </c>
      <c r="J51" s="40">
        <v>81</v>
      </c>
      <c r="K51" s="6" t="s">
        <v>59</v>
      </c>
      <c r="L51" s="6" t="s">
        <v>36</v>
      </c>
      <c r="M51" s="6" t="s">
        <v>48</v>
      </c>
      <c r="N51" t="str">
        <f t="shared" si="1"/>
        <v>No</v>
      </c>
      <c r="O51" s="6" t="str">
        <f>INDEX(Table2[Category],MATCH('AmazonSales+Applying XLOOKUP fo'!F51,Table2[Product ID],0))</f>
        <v>Fashion</v>
      </c>
      <c r="P51" s="6">
        <f>IF(AND(Table1[[#This Row],[Delivery Date]]&lt;&gt;"", Table1[[#This Row],[Delivery Date]]&gt;Table1[[#This Row],[Order Date]]), Table1[[#This Row],[Delivery Date]]-Table1[[#This Row],[Order Date]], "Not delivered yet")</f>
        <v>7</v>
      </c>
      <c r="Q51" s="35" t="str">
        <f>INDEX(Table4[Customer Name],MATCH(Table1[[#This Row],[Customer ID]],Table4[Customer ID],0))</f>
        <v>Benjamin Clark</v>
      </c>
      <c r="R51" s="35" t="str">
        <f>IF(Table1[[#This Row],[Delivery Time]] &lt;= 2, "Fast", "Slow")</f>
        <v>Slow</v>
      </c>
      <c r="S51" s="35" t="str">
        <f>INDEX(Table2[Product Name],MATCH(Table1[[#This Row],[Product ID]],Table2[Product ID],0))</f>
        <v>T-Shirt</v>
      </c>
      <c r="T51" s="35" t="str">
        <f>TEXT(Table1[[#This Row],[Order Date]],"MMMM")</f>
        <v>February</v>
      </c>
    </row>
    <row r="52" spans="1:20" ht="18" customHeight="1" x14ac:dyDescent="0.3">
      <c r="A52" s="12" t="s">
        <v>215</v>
      </c>
      <c r="B52" s="7" t="s">
        <v>120</v>
      </c>
      <c r="C52" s="7"/>
      <c r="D52" s="7"/>
      <c r="E52" s="6" t="s">
        <v>114</v>
      </c>
      <c r="F52" s="6" t="s">
        <v>71</v>
      </c>
      <c r="G52" s="6" t="s">
        <v>25</v>
      </c>
      <c r="H52" s="10">
        <v>37</v>
      </c>
      <c r="I52" s="10">
        <v>1</v>
      </c>
      <c r="J52" s="40">
        <v>37</v>
      </c>
      <c r="K52" s="6" t="s">
        <v>26</v>
      </c>
      <c r="L52" s="6" t="s">
        <v>41</v>
      </c>
      <c r="M52" s="6" t="s">
        <v>48</v>
      </c>
      <c r="N52" t="str">
        <f t="shared" si="1"/>
        <v>No</v>
      </c>
      <c r="O52" s="6" t="str">
        <f>INDEX(Table2[Category],MATCH('AmazonSales+Applying XLOOKUP fo'!F52,Table2[Product ID],0))</f>
        <v>Home</v>
      </c>
      <c r="P52" s="6" t="str">
        <f>IF(AND(Table1[[#This Row],[Delivery Date]]&lt;&gt;"", Table1[[#This Row],[Delivery Date]]&gt;Table1[[#This Row],[Order Date]]), Table1[[#This Row],[Delivery Date]]-Table1[[#This Row],[Order Date]], "Not delivered yet")</f>
        <v>Not delivered yet</v>
      </c>
      <c r="Q52" s="35" t="str">
        <f>INDEX(Table4[Customer Name],MATCH(Table1[[#This Row],[Customer ID]],Table4[Customer ID],0))</f>
        <v>Jacob Price</v>
      </c>
      <c r="R52" s="35" t="str">
        <f>IF(Table1[[#This Row],[Delivery Time]] &lt;= 2, "Fast", "Slow")</f>
        <v>Slow</v>
      </c>
      <c r="S52" s="35" t="str">
        <f>INDEX(Table2[Product Name],MATCH(Table1[[#This Row],[Product ID]],Table2[Product ID],0))</f>
        <v>Wall Clock</v>
      </c>
      <c r="T52" s="35" t="str">
        <f>TEXT(Table1[[#This Row],[Order Date]],"MMMM")</f>
        <v>October</v>
      </c>
    </row>
    <row r="53" spans="1:20" ht="18" customHeight="1" x14ac:dyDescent="0.3">
      <c r="A53" s="12" t="s">
        <v>216</v>
      </c>
      <c r="B53" s="7" t="s">
        <v>217</v>
      </c>
      <c r="C53" s="7" t="s">
        <v>218</v>
      </c>
      <c r="D53" s="7"/>
      <c r="E53" s="6" t="s">
        <v>148</v>
      </c>
      <c r="F53" s="6" t="s">
        <v>107</v>
      </c>
      <c r="G53" s="6" t="s">
        <v>25</v>
      </c>
      <c r="H53" s="10">
        <v>22</v>
      </c>
      <c r="I53" s="10">
        <v>1</v>
      </c>
      <c r="J53" s="40">
        <v>22</v>
      </c>
      <c r="K53" s="6" t="s">
        <v>66</v>
      </c>
      <c r="L53" s="6" t="s">
        <v>36</v>
      </c>
      <c r="M53" s="6" t="s">
        <v>88</v>
      </c>
      <c r="N53" t="str">
        <f t="shared" si="1"/>
        <v>No</v>
      </c>
      <c r="O53" s="6" t="str">
        <f>INDEX(Table2[Category],MATCH('AmazonSales+Applying XLOOKUP fo'!F53,Table2[Product ID],0))</f>
        <v>Books</v>
      </c>
      <c r="P53" s="6">
        <f>IF(AND(Table1[[#This Row],[Delivery Date]]&lt;&gt;"", Table1[[#This Row],[Delivery Date]]&gt;Table1[[#This Row],[Order Date]]), Table1[[#This Row],[Delivery Date]]-Table1[[#This Row],[Order Date]], "Not delivered yet")</f>
        <v>2</v>
      </c>
      <c r="Q53" s="35" t="str">
        <f>INDEX(Table4[Customer Name],MATCH(Table1[[#This Row],[Customer ID]],Table4[Customer ID],0))</f>
        <v>Harper Young</v>
      </c>
      <c r="R53" s="35" t="str">
        <f>IF(Table1[[#This Row],[Delivery Time]] &lt;= 2, "Fast", "Slow")</f>
        <v>Fast</v>
      </c>
      <c r="S53" s="35" t="str">
        <f>INDEX(Table2[Product Name],MATCH(Table1[[#This Row],[Product ID]],Table2[Product ID],0))</f>
        <v>Novel</v>
      </c>
      <c r="T53" s="35" t="str">
        <f>TEXT(Table1[[#This Row],[Order Date]],"MMMM")</f>
        <v>January</v>
      </c>
    </row>
    <row r="54" spans="1:20" ht="18" customHeight="1" x14ac:dyDescent="0.3">
      <c r="A54" s="12" t="s">
        <v>219</v>
      </c>
      <c r="B54" s="7" t="s">
        <v>78</v>
      </c>
      <c r="C54" s="7" t="s">
        <v>220</v>
      </c>
      <c r="D54" s="7"/>
      <c r="E54" s="6" t="s">
        <v>110</v>
      </c>
      <c r="F54" s="6" t="s">
        <v>169</v>
      </c>
      <c r="G54" s="6" t="s">
        <v>65</v>
      </c>
      <c r="H54" s="10">
        <v>218</v>
      </c>
      <c r="I54" s="10">
        <v>5</v>
      </c>
      <c r="J54" s="40">
        <v>1090</v>
      </c>
      <c r="K54" s="6" t="s">
        <v>47</v>
      </c>
      <c r="L54" s="6" t="s">
        <v>36</v>
      </c>
      <c r="M54" s="6" t="s">
        <v>28</v>
      </c>
      <c r="N54" t="str">
        <f t="shared" si="1"/>
        <v>No</v>
      </c>
      <c r="O54" s="6" t="str">
        <f>INDEX(Table2[Category],MATCH('AmazonSales+Applying XLOOKUP fo'!F54,Table2[Product ID],0))</f>
        <v>Home</v>
      </c>
      <c r="P54" s="6" t="str">
        <f>IF(AND(Table1[[#This Row],[Delivery Date]]&lt;&gt;"", Table1[[#This Row],[Delivery Date]]&gt;Table1[[#This Row],[Order Date]]), Table1[[#This Row],[Delivery Date]]-Table1[[#This Row],[Order Date]], "Not delivered yet")</f>
        <v>Not delivered yet</v>
      </c>
      <c r="Q54" s="35" t="str">
        <f>INDEX(Table4[Customer Name],MATCH(Table1[[#This Row],[Customer ID]],Table4[Customer ID],0))</f>
        <v>Mason Hall</v>
      </c>
      <c r="R54" s="35" t="str">
        <f>IF(Table1[[#This Row],[Delivery Time]] &lt;= 2, "Fast", "Slow")</f>
        <v>Slow</v>
      </c>
      <c r="S54" s="35" t="str">
        <f>INDEX(Table2[Product Name],MATCH(Table1[[#This Row],[Product ID]],Table2[Product ID],0))</f>
        <v>Cookware Set Pro</v>
      </c>
      <c r="T54" s="35" t="str">
        <f>TEXT(Table1[[#This Row],[Order Date]],"MMMM")</f>
        <v>December</v>
      </c>
    </row>
    <row r="55" spans="1:20" ht="18" customHeight="1" x14ac:dyDescent="0.3">
      <c r="A55" s="12" t="s">
        <v>221</v>
      </c>
      <c r="B55" s="7" t="s">
        <v>222</v>
      </c>
      <c r="C55" s="7"/>
      <c r="D55" s="7" t="s">
        <v>223</v>
      </c>
      <c r="E55" s="6" t="s">
        <v>140</v>
      </c>
      <c r="F55" s="6" t="s">
        <v>183</v>
      </c>
      <c r="G55" s="6" t="s">
        <v>25</v>
      </c>
      <c r="H55" s="10">
        <v>64</v>
      </c>
      <c r="I55" s="10">
        <v>1</v>
      </c>
      <c r="J55" s="40">
        <v>64</v>
      </c>
      <c r="K55" s="6" t="s">
        <v>26</v>
      </c>
      <c r="L55" s="6" t="s">
        <v>27</v>
      </c>
      <c r="M55" s="6" t="s">
        <v>42</v>
      </c>
      <c r="N55" t="str">
        <f t="shared" si="1"/>
        <v>Yes</v>
      </c>
      <c r="O55" s="6" t="str">
        <f>INDEX(Table2[Category],MATCH('AmazonSales+Applying XLOOKUP fo'!F55,Table2[Product ID],0))</f>
        <v>Toys</v>
      </c>
      <c r="P55" s="6" t="str">
        <f>IF(AND(Table1[[#This Row],[Delivery Date]]&lt;&gt;"", Table1[[#This Row],[Delivery Date]]&gt;Table1[[#This Row],[Order Date]]), Table1[[#This Row],[Delivery Date]]-Table1[[#This Row],[Order Date]], "Not delivered yet")</f>
        <v>Not delivered yet</v>
      </c>
      <c r="Q55" s="35" t="str">
        <f>INDEX(Table4[Customer Name],MATCH(Table1[[#This Row],[Customer ID]],Table4[Customer ID],0))</f>
        <v>Grace Scott</v>
      </c>
      <c r="R55" s="35" t="str">
        <f>IF(Table1[[#This Row],[Delivery Time]] &lt;= 2, "Fast", "Slow")</f>
        <v>Slow</v>
      </c>
      <c r="S55" s="35" t="str">
        <f>INDEX(Table2[Product Name],MATCH(Table1[[#This Row],[Product ID]],Table2[Product ID],0))</f>
        <v>Leg Set</v>
      </c>
      <c r="T55" s="35" t="str">
        <f>TEXT(Table1[[#This Row],[Order Date]],"MMMM")</f>
        <v>March</v>
      </c>
    </row>
    <row r="56" spans="1:20" ht="18" customHeight="1" x14ac:dyDescent="0.3">
      <c r="A56" s="12" t="s">
        <v>224</v>
      </c>
      <c r="B56" s="7" t="s">
        <v>50</v>
      </c>
      <c r="C56" s="7" t="s">
        <v>225</v>
      </c>
      <c r="D56" s="7"/>
      <c r="E56" s="6" t="s">
        <v>155</v>
      </c>
      <c r="F56" s="6" t="s">
        <v>71</v>
      </c>
      <c r="G56" s="6" t="s">
        <v>65</v>
      </c>
      <c r="H56" s="10">
        <v>36</v>
      </c>
      <c r="I56" s="10">
        <v>4</v>
      </c>
      <c r="J56" s="40">
        <v>144</v>
      </c>
      <c r="K56" s="6" t="s">
        <v>47</v>
      </c>
      <c r="L56" s="6" t="s">
        <v>36</v>
      </c>
      <c r="M56" s="6" t="s">
        <v>54</v>
      </c>
      <c r="N56" t="str">
        <f t="shared" si="1"/>
        <v>No</v>
      </c>
      <c r="O56" s="6" t="str">
        <f>INDEX(Table2[Category],MATCH('AmazonSales+Applying XLOOKUP fo'!F56,Table2[Product ID],0))</f>
        <v>Home</v>
      </c>
      <c r="P56" s="6">
        <f>IF(AND(Table1[[#This Row],[Delivery Date]]&lt;&gt;"", Table1[[#This Row],[Delivery Date]]&gt;Table1[[#This Row],[Order Date]]), Table1[[#This Row],[Delivery Date]]-Table1[[#This Row],[Order Date]], "Not delivered yet")</f>
        <v>4</v>
      </c>
      <c r="Q56" s="35" t="str">
        <f>INDEX(Table4[Customer Name],MATCH(Table1[[#This Row],[Customer ID]],Table4[Customer ID],0))</f>
        <v>Emily Johnson</v>
      </c>
      <c r="R56" s="35" t="str">
        <f>IF(Table1[[#This Row],[Delivery Time]] &lt;= 2, "Fast", "Slow")</f>
        <v>Slow</v>
      </c>
      <c r="S56" s="35" t="str">
        <f>INDEX(Table2[Product Name],MATCH(Table1[[#This Row],[Product ID]],Table2[Product ID],0))</f>
        <v>Wall Clock</v>
      </c>
      <c r="T56" s="35" t="str">
        <f>TEXT(Table1[[#This Row],[Order Date]],"MMMM")</f>
        <v>February</v>
      </c>
    </row>
    <row r="57" spans="1:20" ht="18" customHeight="1" x14ac:dyDescent="0.3">
      <c r="A57" s="12" t="s">
        <v>226</v>
      </c>
      <c r="B57" s="7" t="s">
        <v>227</v>
      </c>
      <c r="C57" s="7" t="s">
        <v>136</v>
      </c>
      <c r="D57" s="7"/>
      <c r="E57" s="6" t="s">
        <v>228</v>
      </c>
      <c r="F57" s="6" t="s">
        <v>183</v>
      </c>
      <c r="G57" s="6" t="s">
        <v>72</v>
      </c>
      <c r="H57" s="10">
        <v>65</v>
      </c>
      <c r="I57" s="10">
        <v>1</v>
      </c>
      <c r="J57" s="40">
        <v>65</v>
      </c>
      <c r="K57" s="6" t="s">
        <v>59</v>
      </c>
      <c r="L57" s="6" t="s">
        <v>36</v>
      </c>
      <c r="M57" s="6" t="s">
        <v>88</v>
      </c>
      <c r="N57" t="str">
        <f t="shared" si="1"/>
        <v>No</v>
      </c>
      <c r="O57" s="6" t="str">
        <f>INDEX(Table2[Category],MATCH('AmazonSales+Applying XLOOKUP fo'!F57,Table2[Product ID],0))</f>
        <v>Toys</v>
      </c>
      <c r="P57" s="6">
        <f>IF(AND(Table1[[#This Row],[Delivery Date]]&lt;&gt;"", Table1[[#This Row],[Delivery Date]]&gt;Table1[[#This Row],[Order Date]]), Table1[[#This Row],[Delivery Date]]-Table1[[#This Row],[Order Date]], "Not delivered yet")</f>
        <v>3</v>
      </c>
      <c r="Q57" s="35" t="str">
        <f>INDEX(Table4[Customer Name],MATCH(Table1[[#This Row],[Customer ID]],Table4[Customer ID],0))</f>
        <v>Emma King</v>
      </c>
      <c r="R57" s="35" t="str">
        <f>IF(Table1[[#This Row],[Delivery Time]] &lt;= 2, "Fast", "Slow")</f>
        <v>Slow</v>
      </c>
      <c r="S57" s="35" t="str">
        <f>INDEX(Table2[Product Name],MATCH(Table1[[#This Row],[Product ID]],Table2[Product ID],0))</f>
        <v>Leg Set</v>
      </c>
      <c r="T57" s="35" t="str">
        <f>TEXT(Table1[[#This Row],[Order Date]],"MMMM")</f>
        <v>October</v>
      </c>
    </row>
    <row r="58" spans="1:20" ht="18" customHeight="1" x14ac:dyDescent="0.3">
      <c r="A58" s="12" t="s">
        <v>229</v>
      </c>
      <c r="B58" s="7" t="s">
        <v>230</v>
      </c>
      <c r="C58" s="7" t="s">
        <v>231</v>
      </c>
      <c r="D58" s="7"/>
      <c r="E58" s="6" t="s">
        <v>117</v>
      </c>
      <c r="F58" s="6" t="s">
        <v>100</v>
      </c>
      <c r="G58" s="6" t="s">
        <v>65</v>
      </c>
      <c r="H58" s="10">
        <v>26</v>
      </c>
      <c r="I58" s="10">
        <v>1</v>
      </c>
      <c r="J58" s="40">
        <v>26</v>
      </c>
      <c r="K58" s="6" t="s">
        <v>26</v>
      </c>
      <c r="L58" s="6" t="s">
        <v>36</v>
      </c>
      <c r="M58" s="6" t="s">
        <v>28</v>
      </c>
      <c r="N58" t="str">
        <f t="shared" si="1"/>
        <v>No</v>
      </c>
      <c r="O58" s="6" t="str">
        <f>INDEX(Table2[Category],MATCH('AmazonSales+Applying XLOOKUP fo'!F58,Table2[Product ID],0))</f>
        <v>Fashion</v>
      </c>
      <c r="P58" s="6">
        <f>IF(AND(Table1[[#This Row],[Delivery Date]]&lt;&gt;"", Table1[[#This Row],[Delivery Date]]&gt;Table1[[#This Row],[Order Date]]), Table1[[#This Row],[Delivery Date]]-Table1[[#This Row],[Order Date]], "Not delivered yet")</f>
        <v>2</v>
      </c>
      <c r="Q58" s="35" t="str">
        <f>INDEX(Table4[Customer Name],MATCH(Table1[[#This Row],[Customer ID]],Table4[Customer ID],0))</f>
        <v>Emma King</v>
      </c>
      <c r="R58" s="35" t="str">
        <f>IF(Table1[[#This Row],[Delivery Time]] &lt;= 2, "Fast", "Slow")</f>
        <v>Fast</v>
      </c>
      <c r="S58" s="35" t="str">
        <f>INDEX(Table2[Product Name],MATCH(Table1[[#This Row],[Product ID]],Table2[Product ID],0))</f>
        <v>T-Shirt</v>
      </c>
      <c r="T58" s="35" t="str">
        <f>TEXT(Table1[[#This Row],[Order Date]],"MMMM")</f>
        <v>January</v>
      </c>
    </row>
    <row r="59" spans="1:20" ht="18" customHeight="1" x14ac:dyDescent="0.3">
      <c r="A59" s="12" t="s">
        <v>232</v>
      </c>
      <c r="B59" s="7" t="s">
        <v>82</v>
      </c>
      <c r="C59" s="7"/>
      <c r="D59" s="7"/>
      <c r="E59" s="6" t="s">
        <v>23</v>
      </c>
      <c r="F59" s="6" t="s">
        <v>156</v>
      </c>
      <c r="G59" s="6" t="s">
        <v>25</v>
      </c>
      <c r="H59" s="10">
        <v>11</v>
      </c>
      <c r="I59" s="10">
        <v>5</v>
      </c>
      <c r="J59" s="40">
        <v>55</v>
      </c>
      <c r="K59" s="6" t="s">
        <v>35</v>
      </c>
      <c r="L59" s="6" t="s">
        <v>41</v>
      </c>
      <c r="M59" s="6" t="s">
        <v>88</v>
      </c>
      <c r="N59" t="str">
        <f t="shared" si="1"/>
        <v>No</v>
      </c>
      <c r="O59" s="6" t="str">
        <f>INDEX(Table2[Category],MATCH('AmazonSales+Applying XLOOKUP fo'!F59,Table2[Product ID],0))</f>
        <v>Books</v>
      </c>
      <c r="P59" s="6" t="str">
        <f>IF(AND(Table1[[#This Row],[Delivery Date]]&lt;&gt;"", Table1[[#This Row],[Delivery Date]]&gt;Table1[[#This Row],[Order Date]]), Table1[[#This Row],[Delivery Date]]-Table1[[#This Row],[Order Date]], "Not delivered yet")</f>
        <v>Not delivered yet</v>
      </c>
      <c r="Q59" s="35" t="str">
        <f>INDEX(Table4[Customer Name],MATCH(Table1[[#This Row],[Customer ID]],Table4[Customer ID],0))</f>
        <v>Zoe Mitchell</v>
      </c>
      <c r="R59" s="35" t="str">
        <f>IF(Table1[[#This Row],[Delivery Time]] &lt;= 2, "Fast", "Slow")</f>
        <v>Slow</v>
      </c>
      <c r="S59" s="35" t="str">
        <f>INDEX(Table2[Product Name],MATCH(Table1[[#This Row],[Product ID]],Table2[Product ID],0))</f>
        <v>Magazine</v>
      </c>
      <c r="T59" s="35" t="str">
        <f>TEXT(Table1[[#This Row],[Order Date]],"MMMM")</f>
        <v>May</v>
      </c>
    </row>
    <row r="60" spans="1:20" ht="18" customHeight="1" x14ac:dyDescent="0.3">
      <c r="A60" s="12" t="s">
        <v>233</v>
      </c>
      <c r="B60" s="7" t="s">
        <v>234</v>
      </c>
      <c r="C60" s="7"/>
      <c r="D60" s="7" t="s">
        <v>235</v>
      </c>
      <c r="E60" s="6" t="s">
        <v>236</v>
      </c>
      <c r="F60" s="6" t="s">
        <v>39</v>
      </c>
      <c r="G60" s="6" t="s">
        <v>25</v>
      </c>
      <c r="H60" s="10">
        <v>195</v>
      </c>
      <c r="I60" s="10">
        <v>4</v>
      </c>
      <c r="J60" s="40">
        <v>780</v>
      </c>
      <c r="K60" s="6" t="s">
        <v>47</v>
      </c>
      <c r="L60" s="6" t="s">
        <v>27</v>
      </c>
      <c r="M60" s="6" t="s">
        <v>88</v>
      </c>
      <c r="N60" t="str">
        <f t="shared" si="1"/>
        <v>Yes</v>
      </c>
      <c r="O60" s="6" t="str">
        <f>INDEX(Table2[Category],MATCH('AmazonSales+Applying XLOOKUP fo'!F60,Table2[Product ID],0))</f>
        <v>Home</v>
      </c>
      <c r="P60" s="6" t="str">
        <f>IF(AND(Table1[[#This Row],[Delivery Date]]&lt;&gt;"", Table1[[#This Row],[Delivery Date]]&gt;Table1[[#This Row],[Order Date]]), Table1[[#This Row],[Delivery Date]]-Table1[[#This Row],[Order Date]], "Not delivered yet")</f>
        <v>Not delivered yet</v>
      </c>
      <c r="Q60" s="35" t="str">
        <f>INDEX(Table4[Customer Name],MATCH(Table1[[#This Row],[Customer ID]],Table4[Customer ID],0))</f>
        <v>Ethan Davis</v>
      </c>
      <c r="R60" s="35" t="str">
        <f>IF(Table1[[#This Row],[Delivery Time]] &lt;= 2, "Fast", "Slow")</f>
        <v>Slow</v>
      </c>
      <c r="S60" s="35" t="str">
        <f>INDEX(Table2[Product Name],MATCH(Table1[[#This Row],[Product ID]],Table2[Product ID],0))</f>
        <v>Vacuum Cleaner</v>
      </c>
      <c r="T60" s="35" t="str">
        <f>TEXT(Table1[[#This Row],[Order Date]],"MMMM")</f>
        <v>April</v>
      </c>
    </row>
    <row r="61" spans="1:20" ht="18" customHeight="1" x14ac:dyDescent="0.3">
      <c r="A61" s="12" t="s">
        <v>237</v>
      </c>
      <c r="B61" s="7" t="s">
        <v>38</v>
      </c>
      <c r="C61" s="7"/>
      <c r="D61" s="7" t="s">
        <v>238</v>
      </c>
      <c r="E61" s="6" t="s">
        <v>70</v>
      </c>
      <c r="F61" s="6" t="s">
        <v>76</v>
      </c>
      <c r="G61" s="6" t="s">
        <v>72</v>
      </c>
      <c r="H61" s="10">
        <v>44</v>
      </c>
      <c r="I61" s="10">
        <v>5</v>
      </c>
      <c r="J61" s="40">
        <v>220</v>
      </c>
      <c r="K61" s="6" t="s">
        <v>26</v>
      </c>
      <c r="L61" s="6" t="s">
        <v>27</v>
      </c>
      <c r="M61" s="6" t="s">
        <v>42</v>
      </c>
      <c r="N61" t="str">
        <f t="shared" si="1"/>
        <v>Yes</v>
      </c>
      <c r="O61" s="6" t="str">
        <f>INDEX(Table2[Category],MATCH('AmazonSales+Applying XLOOKUP fo'!F61,Table2[Product ID],0))</f>
        <v>Fashion</v>
      </c>
      <c r="P61" s="6" t="str">
        <f>IF(AND(Table1[[#This Row],[Delivery Date]]&lt;&gt;"", Table1[[#This Row],[Delivery Date]]&gt;Table1[[#This Row],[Order Date]]), Table1[[#This Row],[Delivery Date]]-Table1[[#This Row],[Order Date]], "Not delivered yet")</f>
        <v>Not delivered yet</v>
      </c>
      <c r="Q61" s="35" t="str">
        <f>INDEX(Table4[Customer Name],MATCH(Table1[[#This Row],[Customer ID]],Table4[Customer ID],0))</f>
        <v>Ava Robinson</v>
      </c>
      <c r="R61" s="35" t="str">
        <f>IF(Table1[[#This Row],[Delivery Time]] &lt;= 2, "Fast", "Slow")</f>
        <v>Slow</v>
      </c>
      <c r="S61" s="35" t="str">
        <f>INDEX(Table2[Product Name],MATCH(Table1[[#This Row],[Product ID]],Table2[Product ID],0))</f>
        <v>Formal Shirt</v>
      </c>
      <c r="T61" s="35" t="str">
        <f>TEXT(Table1[[#This Row],[Order Date]],"MMMM")</f>
        <v>October</v>
      </c>
    </row>
    <row r="62" spans="1:20" ht="18" customHeight="1" x14ac:dyDescent="0.3">
      <c r="A62" s="12" t="s">
        <v>239</v>
      </c>
      <c r="B62" s="7" t="s">
        <v>240</v>
      </c>
      <c r="C62" s="7"/>
      <c r="D62" s="7"/>
      <c r="E62" s="6" t="s">
        <v>241</v>
      </c>
      <c r="F62" s="6" t="s">
        <v>111</v>
      </c>
      <c r="G62" s="6" t="s">
        <v>34</v>
      </c>
      <c r="H62" s="10">
        <v>69</v>
      </c>
      <c r="I62" s="10">
        <v>4</v>
      </c>
      <c r="J62" s="40">
        <v>276</v>
      </c>
      <c r="K62" s="6" t="s">
        <v>66</v>
      </c>
      <c r="L62" s="6" t="s">
        <v>41</v>
      </c>
      <c r="M62" s="6" t="s">
        <v>28</v>
      </c>
      <c r="N62" t="str">
        <f t="shared" si="1"/>
        <v>No</v>
      </c>
      <c r="O62" s="6" t="str">
        <f>INDEX(Table2[Category],MATCH('AmazonSales+Applying XLOOKUP fo'!F62,Table2[Product ID],0))</f>
        <v>Books</v>
      </c>
      <c r="P62" s="6" t="str">
        <f>IF(AND(Table1[[#This Row],[Delivery Date]]&lt;&gt;"", Table1[[#This Row],[Delivery Date]]&gt;Table1[[#This Row],[Order Date]]), Table1[[#This Row],[Delivery Date]]-Table1[[#This Row],[Order Date]], "Not delivered yet")</f>
        <v>Not delivered yet</v>
      </c>
      <c r="Q62" s="35" t="str">
        <f>INDEX(Table4[Customer Name],MATCH(Table1[[#This Row],[Customer ID]],Table4[Customer ID],0))</f>
        <v>Scarlett Adams</v>
      </c>
      <c r="R62" s="35" t="str">
        <f>IF(Table1[[#This Row],[Delivery Time]] &lt;= 2, "Fast", "Slow")</f>
        <v>Slow</v>
      </c>
      <c r="S62" s="35" t="str">
        <f>INDEX(Table2[Product Name],MATCH(Table1[[#This Row],[Product ID]],Table2[Product ID],0))</f>
        <v>Textbook</v>
      </c>
      <c r="T62" s="35" t="str">
        <f>TEXT(Table1[[#This Row],[Order Date]],"MMMM")</f>
        <v>September</v>
      </c>
    </row>
    <row r="63" spans="1:20" ht="18" customHeight="1" x14ac:dyDescent="0.3">
      <c r="A63" s="12" t="s">
        <v>242</v>
      </c>
      <c r="B63" s="7" t="s">
        <v>243</v>
      </c>
      <c r="C63" s="7" t="s">
        <v>244</v>
      </c>
      <c r="D63" s="7"/>
      <c r="E63" s="6" t="s">
        <v>245</v>
      </c>
      <c r="F63" s="6" t="s">
        <v>118</v>
      </c>
      <c r="G63" s="6" t="s">
        <v>25</v>
      </c>
      <c r="H63" s="10">
        <v>815</v>
      </c>
      <c r="I63" s="10">
        <v>4</v>
      </c>
      <c r="J63" s="40">
        <v>3260</v>
      </c>
      <c r="K63" s="6" t="s">
        <v>35</v>
      </c>
      <c r="L63" s="6" t="s">
        <v>36</v>
      </c>
      <c r="M63" s="6" t="s">
        <v>42</v>
      </c>
      <c r="N63" t="str">
        <f t="shared" si="1"/>
        <v>No</v>
      </c>
      <c r="O63" s="6" t="str">
        <f>INDEX(Table2[Category],MATCH('AmazonSales+Applying XLOOKUP fo'!F63,Table2[Product ID],0))</f>
        <v>Electronics</v>
      </c>
      <c r="P63" s="6">
        <f>IF(AND(Table1[[#This Row],[Delivery Date]]&lt;&gt;"", Table1[[#This Row],[Delivery Date]]&gt;Table1[[#This Row],[Order Date]]), Table1[[#This Row],[Delivery Date]]-Table1[[#This Row],[Order Date]], "Not delivered yet")</f>
        <v>7</v>
      </c>
      <c r="Q63" s="35" t="str">
        <f>INDEX(Table4[Customer Name],MATCH(Table1[[#This Row],[Customer ID]],Table4[Customer ID],0))</f>
        <v>Elijah Lewis</v>
      </c>
      <c r="R63" s="35" t="str">
        <f>IF(Table1[[#This Row],[Delivery Time]] &lt;= 2, "Fast", "Slow")</f>
        <v>Slow</v>
      </c>
      <c r="S63" s="35" t="str">
        <f>INDEX(Table2[Product Name],MATCH(Table1[[#This Row],[Product ID]],Table2[Product ID],0))</f>
        <v>Smartphone</v>
      </c>
      <c r="T63" s="35" t="str">
        <f>TEXT(Table1[[#This Row],[Order Date]],"MMMM")</f>
        <v>November</v>
      </c>
    </row>
    <row r="64" spans="1:20" ht="18" customHeight="1" x14ac:dyDescent="0.3">
      <c r="A64" s="12" t="s">
        <v>246</v>
      </c>
      <c r="B64" s="7" t="s">
        <v>247</v>
      </c>
      <c r="C64" s="7"/>
      <c r="D64" s="7"/>
      <c r="E64" s="6" t="s">
        <v>248</v>
      </c>
      <c r="F64" s="6" t="s">
        <v>100</v>
      </c>
      <c r="G64" s="6" t="s">
        <v>34</v>
      </c>
      <c r="H64" s="10">
        <v>27</v>
      </c>
      <c r="I64" s="10">
        <v>1</v>
      </c>
      <c r="J64" s="40">
        <v>27</v>
      </c>
      <c r="K64" s="6" t="s">
        <v>66</v>
      </c>
      <c r="L64" s="6" t="s">
        <v>41</v>
      </c>
      <c r="M64" s="6" t="s">
        <v>54</v>
      </c>
      <c r="N64" t="str">
        <f t="shared" si="1"/>
        <v>No</v>
      </c>
      <c r="O64" s="6" t="str">
        <f>INDEX(Table2[Category],MATCH('AmazonSales+Applying XLOOKUP fo'!F64,Table2[Product ID],0))</f>
        <v>Fashion</v>
      </c>
      <c r="P64" s="6" t="str">
        <f>IF(AND(Table1[[#This Row],[Delivery Date]]&lt;&gt;"", Table1[[#This Row],[Delivery Date]]&gt;Table1[[#This Row],[Order Date]]), Table1[[#This Row],[Delivery Date]]-Table1[[#This Row],[Order Date]], "Not delivered yet")</f>
        <v>Not delivered yet</v>
      </c>
      <c r="Q64" s="35" t="str">
        <f>INDEX(Table4[Customer Name],MATCH(Table1[[#This Row],[Customer ID]],Table4[Customer ID],0))</f>
        <v>Noah Wilson</v>
      </c>
      <c r="R64" s="35" t="str">
        <f>IF(Table1[[#This Row],[Delivery Time]] &lt;= 2, "Fast", "Slow")</f>
        <v>Slow</v>
      </c>
      <c r="S64" s="35" t="str">
        <f>INDEX(Table2[Product Name],MATCH(Table1[[#This Row],[Product ID]],Table2[Product ID],0))</f>
        <v>T-Shirt</v>
      </c>
      <c r="T64" s="35" t="str">
        <f>TEXT(Table1[[#This Row],[Order Date]],"MMMM")</f>
        <v>May</v>
      </c>
    </row>
    <row r="65" spans="1:20" ht="18" customHeight="1" x14ac:dyDescent="0.3">
      <c r="A65" s="12" t="s">
        <v>249</v>
      </c>
      <c r="B65" s="7" t="s">
        <v>181</v>
      </c>
      <c r="C65" s="7" t="s">
        <v>78</v>
      </c>
      <c r="D65" s="7"/>
      <c r="E65" s="6" t="s">
        <v>250</v>
      </c>
      <c r="F65" s="6" t="s">
        <v>79</v>
      </c>
      <c r="G65" s="6" t="s">
        <v>72</v>
      </c>
      <c r="H65" s="10">
        <v>139</v>
      </c>
      <c r="I65" s="10">
        <v>5</v>
      </c>
      <c r="J65" s="40">
        <v>695</v>
      </c>
      <c r="K65" s="6" t="s">
        <v>26</v>
      </c>
      <c r="L65" s="6" t="s">
        <v>36</v>
      </c>
      <c r="M65" s="6" t="s">
        <v>42</v>
      </c>
      <c r="N65" t="str">
        <f t="shared" si="1"/>
        <v>No</v>
      </c>
      <c r="O65" s="6" t="str">
        <f>INDEX(Table2[Category],MATCH('AmazonSales+Applying XLOOKUP fo'!F65,Table2[Product ID],0))</f>
        <v>Home</v>
      </c>
      <c r="P65" s="6">
        <f>IF(AND(Table1[[#This Row],[Delivery Date]]&lt;&gt;"", Table1[[#This Row],[Delivery Date]]&gt;Table1[[#This Row],[Order Date]]), Table1[[#This Row],[Delivery Date]]-Table1[[#This Row],[Order Date]], "Not delivered yet")</f>
        <v>4</v>
      </c>
      <c r="Q65" s="35" t="str">
        <f>INDEX(Table4[Customer Name],MATCH(Table1[[#This Row],[Customer ID]],Table4[Customer ID],0))</f>
        <v>Noah Wilson</v>
      </c>
      <c r="R65" s="35" t="str">
        <f>IF(Table1[[#This Row],[Delivery Time]] &lt;= 2, "Fast", "Slow")</f>
        <v>Slow</v>
      </c>
      <c r="S65" s="35" t="str">
        <f>INDEX(Table2[Product Name],MATCH(Table1[[#This Row],[Product ID]],Table2[Product ID],0))</f>
        <v>Cookware Set</v>
      </c>
      <c r="T65" s="35" t="str">
        <f>TEXT(Table1[[#This Row],[Order Date]],"MMMM")</f>
        <v>December</v>
      </c>
    </row>
    <row r="66" spans="1:20" ht="18" customHeight="1" x14ac:dyDescent="0.3">
      <c r="A66" s="12" t="s">
        <v>251</v>
      </c>
      <c r="B66" s="7" t="s">
        <v>227</v>
      </c>
      <c r="C66" s="7"/>
      <c r="D66" s="7" t="s">
        <v>252</v>
      </c>
      <c r="E66" s="6" t="s">
        <v>58</v>
      </c>
      <c r="F66" s="6" t="s">
        <v>111</v>
      </c>
      <c r="G66" s="6" t="s">
        <v>40</v>
      </c>
      <c r="H66" s="10">
        <v>69</v>
      </c>
      <c r="I66" s="10">
        <v>3</v>
      </c>
      <c r="J66" s="40">
        <v>207</v>
      </c>
      <c r="K66" s="6" t="s">
        <v>47</v>
      </c>
      <c r="L66" s="6" t="s">
        <v>27</v>
      </c>
      <c r="M66" s="6" t="s">
        <v>54</v>
      </c>
      <c r="N66" t="str">
        <f t="shared" ref="N66:N101" si="2">IF(AND(D66&lt;&gt;"",L66="Cancelled"),"Yes","No")</f>
        <v>Yes</v>
      </c>
      <c r="O66" s="6" t="str">
        <f>INDEX(Table2[Category],MATCH('AmazonSales+Applying XLOOKUP fo'!F66,Table2[Product ID],0))</f>
        <v>Books</v>
      </c>
      <c r="P66" s="6" t="str">
        <f>IF(AND(Table1[[#This Row],[Delivery Date]]&lt;&gt;"", Table1[[#This Row],[Delivery Date]]&gt;Table1[[#This Row],[Order Date]]), Table1[[#This Row],[Delivery Date]]-Table1[[#This Row],[Order Date]], "Not delivered yet")</f>
        <v>Not delivered yet</v>
      </c>
      <c r="Q66" s="35" t="str">
        <f>INDEX(Table4[Customer Name],MATCH(Table1[[#This Row],[Customer ID]],Table4[Customer ID],0))</f>
        <v>Jackson Allen</v>
      </c>
      <c r="R66" s="35" t="str">
        <f>IF(Table1[[#This Row],[Delivery Time]] &lt;= 2, "Fast", "Slow")</f>
        <v>Slow</v>
      </c>
      <c r="S66" s="35" t="str">
        <f>INDEX(Table2[Product Name],MATCH(Table1[[#This Row],[Product ID]],Table2[Product ID],0))</f>
        <v>Textbook</v>
      </c>
      <c r="T66" s="35" t="str">
        <f>TEXT(Table1[[#This Row],[Order Date]],"MMMM")</f>
        <v>October</v>
      </c>
    </row>
    <row r="67" spans="1:20" ht="18" customHeight="1" x14ac:dyDescent="0.3">
      <c r="A67" s="12" t="s">
        <v>253</v>
      </c>
      <c r="B67" s="7" t="s">
        <v>254</v>
      </c>
      <c r="C67" s="7"/>
      <c r="D67" s="7" t="s">
        <v>255</v>
      </c>
      <c r="E67" s="6" t="s">
        <v>58</v>
      </c>
      <c r="F67" s="6" t="s">
        <v>76</v>
      </c>
      <c r="G67" s="6" t="s">
        <v>72</v>
      </c>
      <c r="H67" s="10">
        <v>42</v>
      </c>
      <c r="I67" s="10">
        <v>1</v>
      </c>
      <c r="J67" s="40">
        <v>42</v>
      </c>
      <c r="K67" s="6" t="s">
        <v>26</v>
      </c>
      <c r="L67" s="6" t="s">
        <v>27</v>
      </c>
      <c r="M67" s="6" t="s">
        <v>28</v>
      </c>
      <c r="N67" t="str">
        <f t="shared" si="2"/>
        <v>Yes</v>
      </c>
      <c r="O67" s="6" t="str">
        <f>INDEX(Table2[Category],MATCH('AmazonSales+Applying XLOOKUP fo'!F67,Table2[Product ID],0))</f>
        <v>Fashion</v>
      </c>
      <c r="P67" s="6" t="str">
        <f>IF(AND(Table1[[#This Row],[Delivery Date]]&lt;&gt;"", Table1[[#This Row],[Delivery Date]]&gt;Table1[[#This Row],[Order Date]]), Table1[[#This Row],[Delivery Date]]-Table1[[#This Row],[Order Date]], "Not delivered yet")</f>
        <v>Not delivered yet</v>
      </c>
      <c r="Q67" s="35" t="str">
        <f>INDEX(Table4[Customer Name],MATCH(Table1[[#This Row],[Customer ID]],Table4[Customer ID],0))</f>
        <v>Jackson Allen</v>
      </c>
      <c r="R67" s="35" t="str">
        <f>IF(Table1[[#This Row],[Delivery Time]] &lt;= 2, "Fast", "Slow")</f>
        <v>Slow</v>
      </c>
      <c r="S67" s="35" t="str">
        <f>INDEX(Table2[Product Name],MATCH(Table1[[#This Row],[Product ID]],Table2[Product ID],0))</f>
        <v>Formal Shirt</v>
      </c>
      <c r="T67" s="35" t="str">
        <f>TEXT(Table1[[#This Row],[Order Date]],"MMMM")</f>
        <v>May</v>
      </c>
    </row>
    <row r="68" spans="1:20" ht="18" customHeight="1" x14ac:dyDescent="0.3">
      <c r="A68" s="12" t="s">
        <v>256</v>
      </c>
      <c r="B68" s="7" t="s">
        <v>257</v>
      </c>
      <c r="C68" s="7" t="s">
        <v>258</v>
      </c>
      <c r="D68" s="7"/>
      <c r="E68" s="6" t="s">
        <v>259</v>
      </c>
      <c r="F68" s="6" t="s">
        <v>176</v>
      </c>
      <c r="G68" s="6" t="s">
        <v>25</v>
      </c>
      <c r="H68" s="10">
        <v>31</v>
      </c>
      <c r="I68" s="10">
        <v>4</v>
      </c>
      <c r="J68" s="40">
        <v>124</v>
      </c>
      <c r="K68" s="6" t="s">
        <v>35</v>
      </c>
      <c r="L68" s="6" t="s">
        <v>36</v>
      </c>
      <c r="M68" s="6" t="s">
        <v>48</v>
      </c>
      <c r="N68" t="str">
        <f t="shared" si="2"/>
        <v>No</v>
      </c>
      <c r="O68" s="6" t="str">
        <f>INDEX(Table2[Category],MATCH('AmazonSales+Applying XLOOKUP fo'!F68,Table2[Product ID],0))</f>
        <v>Toys</v>
      </c>
      <c r="P68" s="6">
        <f>IF(AND(Table1[[#This Row],[Delivery Date]]&lt;&gt;"", Table1[[#This Row],[Delivery Date]]&gt;Table1[[#This Row],[Order Date]]), Table1[[#This Row],[Delivery Date]]-Table1[[#This Row],[Order Date]], "Not delivered yet")</f>
        <v>2</v>
      </c>
      <c r="Q68" s="35" t="e">
        <f>INDEX(Table4[Customer Name],MATCH(Table1[[#This Row],[Customer ID]],Table4[Customer ID],0))</f>
        <v>#N/A</v>
      </c>
      <c r="R68" s="35" t="str">
        <f>IF(Table1[[#This Row],[Delivery Time]] &lt;= 2, "Fast", "Slow")</f>
        <v>Fast</v>
      </c>
      <c r="S68" s="35" t="str">
        <f>INDEX(Table2[Product Name],MATCH(Table1[[#This Row],[Product ID]],Table2[Product ID],0))</f>
        <v>Puzzle</v>
      </c>
      <c r="T68" s="35" t="str">
        <f>TEXT(Table1[[#This Row],[Order Date]],"MMMM")</f>
        <v>July</v>
      </c>
    </row>
    <row r="69" spans="1:20" ht="18" customHeight="1" x14ac:dyDescent="0.3">
      <c r="A69" s="12" t="s">
        <v>260</v>
      </c>
      <c r="B69" s="7" t="s">
        <v>194</v>
      </c>
      <c r="C69" s="7"/>
      <c r="D69" s="7"/>
      <c r="E69" s="6" t="s">
        <v>87</v>
      </c>
      <c r="F69" s="6" t="s">
        <v>64</v>
      </c>
      <c r="G69" s="6" t="s">
        <v>72</v>
      </c>
      <c r="H69" s="10">
        <v>104</v>
      </c>
      <c r="I69" s="10">
        <v>3</v>
      </c>
      <c r="J69" s="40">
        <v>312</v>
      </c>
      <c r="K69" s="6" t="s">
        <v>35</v>
      </c>
      <c r="L69" s="6" t="s">
        <v>41</v>
      </c>
      <c r="M69" s="6" t="s">
        <v>48</v>
      </c>
      <c r="N69" t="str">
        <f t="shared" si="2"/>
        <v>No</v>
      </c>
      <c r="O69" s="6" t="str">
        <f>INDEX(Table2[Category],MATCH('AmazonSales+Applying XLOOKUP fo'!F69,Table2[Product ID],0))</f>
        <v>Electronics</v>
      </c>
      <c r="P69" s="6" t="str">
        <f>IF(AND(Table1[[#This Row],[Delivery Date]]&lt;&gt;"", Table1[[#This Row],[Delivery Date]]&gt;Table1[[#This Row],[Order Date]]), Table1[[#This Row],[Delivery Date]]-Table1[[#This Row],[Order Date]], "Not delivered yet")</f>
        <v>Not delivered yet</v>
      </c>
      <c r="Q69" s="35" t="str">
        <f>INDEX(Table4[Customer Name],MATCH(Table1[[#This Row],[Customer ID]],Table4[Customer ID],0))</f>
        <v>Emily Johnson</v>
      </c>
      <c r="R69" s="35" t="str">
        <f>IF(Table1[[#This Row],[Delivery Time]] &lt;= 2, "Fast", "Slow")</f>
        <v>Slow</v>
      </c>
      <c r="S69" s="35" t="str">
        <f>INDEX(Table2[Product Name],MATCH(Table1[[#This Row],[Product ID]],Table2[Product ID],0))</f>
        <v>Bluetooth Speaker</v>
      </c>
      <c r="T69" s="35" t="str">
        <f>TEXT(Table1[[#This Row],[Order Date]],"MMMM")</f>
        <v>December</v>
      </c>
    </row>
    <row r="70" spans="1:20" ht="18" customHeight="1" x14ac:dyDescent="0.3">
      <c r="A70" s="12" t="s">
        <v>261</v>
      </c>
      <c r="B70" s="7" t="s">
        <v>262</v>
      </c>
      <c r="C70" s="7"/>
      <c r="D70" s="7" t="s">
        <v>263</v>
      </c>
      <c r="E70" s="6" t="s">
        <v>46</v>
      </c>
      <c r="F70" s="6" t="s">
        <v>53</v>
      </c>
      <c r="G70" s="6" t="s">
        <v>34</v>
      </c>
      <c r="H70" s="10">
        <v>58</v>
      </c>
      <c r="I70" s="10">
        <v>2</v>
      </c>
      <c r="J70" s="40">
        <v>116</v>
      </c>
      <c r="K70" s="6" t="s">
        <v>26</v>
      </c>
      <c r="L70" s="6" t="s">
        <v>27</v>
      </c>
      <c r="M70" s="6" t="s">
        <v>42</v>
      </c>
      <c r="N70" t="str">
        <f t="shared" si="2"/>
        <v>Yes</v>
      </c>
      <c r="O70" s="6" t="str">
        <f>INDEX(Table2[Category],MATCH('AmazonSales+Applying XLOOKUP fo'!F70,Table2[Product ID],0))</f>
        <v>Fashion</v>
      </c>
      <c r="P70" s="6" t="str">
        <f>IF(AND(Table1[[#This Row],[Delivery Date]]&lt;&gt;"", Table1[[#This Row],[Delivery Date]]&gt;Table1[[#This Row],[Order Date]]), Table1[[#This Row],[Delivery Date]]-Table1[[#This Row],[Order Date]], "Not delivered yet")</f>
        <v>Not delivered yet</v>
      </c>
      <c r="Q70" s="35" t="str">
        <f>INDEX(Table4[Customer Name],MATCH(Table1[[#This Row],[Customer ID]],Table4[Customer ID],0))</f>
        <v>Grace Ward</v>
      </c>
      <c r="R70" s="35" t="str">
        <f>IF(Table1[[#This Row],[Delivery Time]] &lt;= 2, "Fast", "Slow")</f>
        <v>Slow</v>
      </c>
      <c r="S70" s="35" t="str">
        <f>INDEX(Table2[Product Name],MATCH(Table1[[#This Row],[Product ID]],Table2[Product ID],0))</f>
        <v>Jeans</v>
      </c>
      <c r="T70" s="35" t="str">
        <f>TEXT(Table1[[#This Row],[Order Date]],"MMMM")</f>
        <v>July</v>
      </c>
    </row>
    <row r="71" spans="1:20" ht="18" customHeight="1" x14ac:dyDescent="0.3">
      <c r="A71" s="12" t="s">
        <v>264</v>
      </c>
      <c r="B71" s="7" t="s">
        <v>142</v>
      </c>
      <c r="C71" s="7"/>
      <c r="D71" s="7" t="s">
        <v>145</v>
      </c>
      <c r="E71" s="6" t="s">
        <v>58</v>
      </c>
      <c r="F71" s="6" t="s">
        <v>183</v>
      </c>
      <c r="G71" s="6" t="s">
        <v>72</v>
      </c>
      <c r="H71" s="10">
        <v>62</v>
      </c>
      <c r="I71" s="10">
        <v>2</v>
      </c>
      <c r="J71" s="40">
        <v>124</v>
      </c>
      <c r="K71" s="6" t="s">
        <v>66</v>
      </c>
      <c r="L71" s="6" t="s">
        <v>27</v>
      </c>
      <c r="M71" s="6" t="s">
        <v>28</v>
      </c>
      <c r="N71" t="str">
        <f t="shared" si="2"/>
        <v>Yes</v>
      </c>
      <c r="O71" s="6" t="str">
        <f>INDEX(Table2[Category],MATCH('AmazonSales+Applying XLOOKUP fo'!F71,Table2[Product ID],0))</f>
        <v>Toys</v>
      </c>
      <c r="P71" s="6" t="str">
        <f>IF(AND(Table1[[#This Row],[Delivery Date]]&lt;&gt;"", Table1[[#This Row],[Delivery Date]]&gt;Table1[[#This Row],[Order Date]]), Table1[[#This Row],[Delivery Date]]-Table1[[#This Row],[Order Date]], "Not delivered yet")</f>
        <v>Not delivered yet</v>
      </c>
      <c r="Q71" s="35" t="str">
        <f>INDEX(Table4[Customer Name],MATCH(Table1[[#This Row],[Customer ID]],Table4[Customer ID],0))</f>
        <v>Jackson Allen</v>
      </c>
      <c r="R71" s="35" t="str">
        <f>IF(Table1[[#This Row],[Delivery Time]] &lt;= 2, "Fast", "Slow")</f>
        <v>Slow</v>
      </c>
      <c r="S71" s="35" t="str">
        <f>INDEX(Table2[Product Name],MATCH(Table1[[#This Row],[Product ID]],Table2[Product ID],0))</f>
        <v>Leg Set</v>
      </c>
      <c r="T71" s="35" t="str">
        <f>TEXT(Table1[[#This Row],[Order Date]],"MMMM")</f>
        <v>October</v>
      </c>
    </row>
    <row r="72" spans="1:20" ht="18" customHeight="1" x14ac:dyDescent="0.3">
      <c r="A72" s="12" t="s">
        <v>265</v>
      </c>
      <c r="B72" s="7" t="s">
        <v>194</v>
      </c>
      <c r="C72" s="7" t="s">
        <v>181</v>
      </c>
      <c r="D72" s="7"/>
      <c r="E72" s="6" t="s">
        <v>182</v>
      </c>
      <c r="F72" s="6" t="s">
        <v>76</v>
      </c>
      <c r="G72" s="6" t="s">
        <v>34</v>
      </c>
      <c r="H72" s="10">
        <v>43</v>
      </c>
      <c r="I72" s="10">
        <v>1</v>
      </c>
      <c r="J72" s="40">
        <v>43</v>
      </c>
      <c r="K72" s="6" t="s">
        <v>35</v>
      </c>
      <c r="L72" s="6" t="s">
        <v>36</v>
      </c>
      <c r="M72" s="6" t="s">
        <v>54</v>
      </c>
      <c r="N72" t="str">
        <f t="shared" si="2"/>
        <v>No</v>
      </c>
      <c r="O72" s="6" t="str">
        <f>INDEX(Table2[Category],MATCH('AmazonSales+Applying XLOOKUP fo'!F72,Table2[Product ID],0))</f>
        <v>Fashion</v>
      </c>
      <c r="P72" s="6">
        <f>IF(AND(Table1[[#This Row],[Delivery Date]]&lt;&gt;"", Table1[[#This Row],[Delivery Date]]&gt;Table1[[#This Row],[Order Date]]), Table1[[#This Row],[Delivery Date]]-Table1[[#This Row],[Order Date]], "Not delivered yet")</f>
        <v>7</v>
      </c>
      <c r="Q72" s="35" t="str">
        <f>INDEX(Table4[Customer Name],MATCH(Table1[[#This Row],[Customer ID]],Table4[Customer ID],0))</f>
        <v>Ava Robinson</v>
      </c>
      <c r="R72" s="35" t="str">
        <f>IF(Table1[[#This Row],[Delivery Time]] &lt;= 2, "Fast", "Slow")</f>
        <v>Slow</v>
      </c>
      <c r="S72" s="35" t="str">
        <f>INDEX(Table2[Product Name],MATCH(Table1[[#This Row],[Product ID]],Table2[Product ID],0))</f>
        <v>Formal Shirt</v>
      </c>
      <c r="T72" s="35" t="str">
        <f>TEXT(Table1[[#This Row],[Order Date]],"MMMM")</f>
        <v>December</v>
      </c>
    </row>
    <row r="73" spans="1:20" ht="18" customHeight="1" x14ac:dyDescent="0.3">
      <c r="A73" s="12" t="s">
        <v>266</v>
      </c>
      <c r="B73" s="7" t="s">
        <v>267</v>
      </c>
      <c r="C73" s="7"/>
      <c r="D73" s="7"/>
      <c r="E73" s="6" t="s">
        <v>245</v>
      </c>
      <c r="F73" s="6" t="s">
        <v>183</v>
      </c>
      <c r="G73" s="6" t="s">
        <v>34</v>
      </c>
      <c r="H73" s="10">
        <v>62</v>
      </c>
      <c r="I73" s="10">
        <v>4</v>
      </c>
      <c r="J73" s="40">
        <v>248</v>
      </c>
      <c r="K73" s="6" t="s">
        <v>66</v>
      </c>
      <c r="L73" s="6" t="s">
        <v>41</v>
      </c>
      <c r="M73" s="6" t="s">
        <v>54</v>
      </c>
      <c r="N73" t="str">
        <f t="shared" si="2"/>
        <v>No</v>
      </c>
      <c r="O73" s="6" t="str">
        <f>INDEX(Table2[Category],MATCH('AmazonSales+Applying XLOOKUP fo'!F73,Table2[Product ID],0))</f>
        <v>Toys</v>
      </c>
      <c r="P73" s="6" t="str">
        <f>IF(AND(Table1[[#This Row],[Delivery Date]]&lt;&gt;"", Table1[[#This Row],[Delivery Date]]&gt;Table1[[#This Row],[Order Date]]), Table1[[#This Row],[Delivery Date]]-Table1[[#This Row],[Order Date]], "Not delivered yet")</f>
        <v>Not delivered yet</v>
      </c>
      <c r="Q73" s="35" t="str">
        <f>INDEX(Table4[Customer Name],MATCH(Table1[[#This Row],[Customer ID]],Table4[Customer ID],0))</f>
        <v>Elijah Lewis</v>
      </c>
      <c r="R73" s="35" t="str">
        <f>IF(Table1[[#This Row],[Delivery Time]] &lt;= 2, "Fast", "Slow")</f>
        <v>Slow</v>
      </c>
      <c r="S73" s="35" t="str">
        <f>INDEX(Table2[Product Name],MATCH(Table1[[#This Row],[Product ID]],Table2[Product ID],0))</f>
        <v>Leg Set</v>
      </c>
      <c r="T73" s="35" t="str">
        <f>TEXT(Table1[[#This Row],[Order Date]],"MMMM")</f>
        <v>March</v>
      </c>
    </row>
    <row r="74" spans="1:20" ht="18" customHeight="1" x14ac:dyDescent="0.3">
      <c r="A74" s="12" t="s">
        <v>268</v>
      </c>
      <c r="B74" s="7" t="s">
        <v>269</v>
      </c>
      <c r="C74" s="7"/>
      <c r="D74" s="7" t="s">
        <v>86</v>
      </c>
      <c r="E74" s="6" t="s">
        <v>128</v>
      </c>
      <c r="F74" s="6" t="s">
        <v>93</v>
      </c>
      <c r="G74" s="6" t="s">
        <v>25</v>
      </c>
      <c r="H74" s="10">
        <v>95</v>
      </c>
      <c r="I74" s="10">
        <v>2</v>
      </c>
      <c r="J74" s="40">
        <v>190</v>
      </c>
      <c r="K74" s="6" t="s">
        <v>47</v>
      </c>
      <c r="L74" s="6" t="s">
        <v>27</v>
      </c>
      <c r="M74" s="6" t="s">
        <v>48</v>
      </c>
      <c r="N74" t="str">
        <f t="shared" si="2"/>
        <v>Yes</v>
      </c>
      <c r="O74" s="6" t="str">
        <f>INDEX(Table2[Category],MATCH('AmazonSales+Applying XLOOKUP fo'!F74,Table2[Product ID],0))</f>
        <v>Fashion</v>
      </c>
      <c r="P74" s="6" t="str">
        <f>IF(AND(Table1[[#This Row],[Delivery Date]]&lt;&gt;"", Table1[[#This Row],[Delivery Date]]&gt;Table1[[#This Row],[Order Date]]), Table1[[#This Row],[Delivery Date]]-Table1[[#This Row],[Order Date]], "Not delivered yet")</f>
        <v>Not delivered yet</v>
      </c>
      <c r="Q74" s="35" t="str">
        <f>INDEX(Table4[Customer Name],MATCH(Table1[[#This Row],[Customer ID]],Table4[Customer ID],0))</f>
        <v>Lily Bennett</v>
      </c>
      <c r="R74" s="35" t="str">
        <f>IF(Table1[[#This Row],[Delivery Time]] &lt;= 2, "Fast", "Slow")</f>
        <v>Slow</v>
      </c>
      <c r="S74" s="35" t="str">
        <f>INDEX(Table2[Product Name],MATCH(Table1[[#This Row],[Product ID]],Table2[Product ID],0))</f>
        <v>Shoes</v>
      </c>
      <c r="T74" s="35" t="str">
        <f>TEXT(Table1[[#This Row],[Order Date]],"MMMM")</f>
        <v>July</v>
      </c>
    </row>
    <row r="75" spans="1:20" ht="18" customHeight="1" x14ac:dyDescent="0.3">
      <c r="A75" s="12" t="s">
        <v>270</v>
      </c>
      <c r="B75" s="7" t="s">
        <v>271</v>
      </c>
      <c r="C75" s="7" t="s">
        <v>272</v>
      </c>
      <c r="D75" s="7"/>
      <c r="E75" s="6" t="s">
        <v>125</v>
      </c>
      <c r="F75" s="6" t="s">
        <v>71</v>
      </c>
      <c r="G75" s="6" t="s">
        <v>65</v>
      </c>
      <c r="H75" s="10">
        <v>36</v>
      </c>
      <c r="I75" s="10">
        <v>4</v>
      </c>
      <c r="J75" s="40">
        <v>144</v>
      </c>
      <c r="K75" s="6" t="s">
        <v>26</v>
      </c>
      <c r="L75" s="6" t="s">
        <v>36</v>
      </c>
      <c r="M75" s="6" t="s">
        <v>88</v>
      </c>
      <c r="N75" t="str">
        <f t="shared" si="2"/>
        <v>No</v>
      </c>
      <c r="O75" s="6" t="str">
        <f>INDEX(Table2[Category],MATCH('AmazonSales+Applying XLOOKUP fo'!F75,Table2[Product ID],0))</f>
        <v>Home</v>
      </c>
      <c r="P75" s="6">
        <f>IF(AND(Table1[[#This Row],[Delivery Date]]&lt;&gt;"", Table1[[#This Row],[Delivery Date]]&gt;Table1[[#This Row],[Order Date]]), Table1[[#This Row],[Delivery Date]]-Table1[[#This Row],[Order Date]], "Not delivered yet")</f>
        <v>6</v>
      </c>
      <c r="Q75" s="35" t="str">
        <f>INDEX(Table4[Customer Name],MATCH(Table1[[#This Row],[Customer ID]],Table4[Customer ID],0))</f>
        <v>Elijah Lewis</v>
      </c>
      <c r="R75" s="35" t="str">
        <f>IF(Table1[[#This Row],[Delivery Time]] &lt;= 2, "Fast", "Slow")</f>
        <v>Slow</v>
      </c>
      <c r="S75" s="35" t="str">
        <f>INDEX(Table2[Product Name],MATCH(Table1[[#This Row],[Product ID]],Table2[Product ID],0))</f>
        <v>Wall Clock</v>
      </c>
      <c r="T75" s="35" t="str">
        <f>TEXT(Table1[[#This Row],[Order Date]],"MMMM")</f>
        <v>January</v>
      </c>
    </row>
    <row r="76" spans="1:20" ht="18" customHeight="1" x14ac:dyDescent="0.3">
      <c r="A76" s="12" t="s">
        <v>273</v>
      </c>
      <c r="B76" s="7" t="s">
        <v>274</v>
      </c>
      <c r="C76" s="7"/>
      <c r="D76" s="7"/>
      <c r="E76" s="6" t="s">
        <v>63</v>
      </c>
      <c r="F76" s="6" t="s">
        <v>96</v>
      </c>
      <c r="G76" s="6" t="s">
        <v>34</v>
      </c>
      <c r="H76" s="10">
        <v>73</v>
      </c>
      <c r="I76" s="10">
        <v>5</v>
      </c>
      <c r="J76" s="40">
        <v>365</v>
      </c>
      <c r="K76" s="6" t="s">
        <v>26</v>
      </c>
      <c r="L76" s="6" t="s">
        <v>41</v>
      </c>
      <c r="M76" s="6" t="s">
        <v>28</v>
      </c>
      <c r="N76" t="str">
        <f t="shared" si="2"/>
        <v>No</v>
      </c>
      <c r="O76" s="6" t="str">
        <f>INDEX(Table2[Category],MATCH('AmazonSales+Applying XLOOKUP fo'!F76,Table2[Product ID],0))</f>
        <v>Electronics</v>
      </c>
      <c r="P76" s="6" t="str">
        <f>IF(AND(Table1[[#This Row],[Delivery Date]]&lt;&gt;"", Table1[[#This Row],[Delivery Date]]&gt;Table1[[#This Row],[Order Date]]), Table1[[#This Row],[Delivery Date]]-Table1[[#This Row],[Order Date]], "Not delivered yet")</f>
        <v>Not delivered yet</v>
      </c>
      <c r="Q76" s="35" t="str">
        <f>INDEX(Table4[Customer Name],MATCH(Table1[[#This Row],[Customer ID]],Table4[Customer ID],0))</f>
        <v>Noah Wilson</v>
      </c>
      <c r="R76" s="35" t="str">
        <f>IF(Table1[[#This Row],[Delivery Time]] &lt;= 2, "Fast", "Slow")</f>
        <v>Slow</v>
      </c>
      <c r="S76" s="35" t="str">
        <f>INDEX(Table2[Product Name],MATCH(Table1[[#This Row],[Product ID]],Table2[Product ID],0))</f>
        <v>Gaming Mouse</v>
      </c>
      <c r="T76" s="35" t="str">
        <f>TEXT(Table1[[#This Row],[Order Date]],"MMMM")</f>
        <v>May</v>
      </c>
    </row>
    <row r="77" spans="1:20" ht="18" customHeight="1" x14ac:dyDescent="0.3">
      <c r="A77" s="12" t="s">
        <v>275</v>
      </c>
      <c r="B77" s="7" t="s">
        <v>276</v>
      </c>
      <c r="C77" s="7" t="s">
        <v>277</v>
      </c>
      <c r="D77" s="7"/>
      <c r="E77" s="6" t="s">
        <v>92</v>
      </c>
      <c r="F77" s="6" t="s">
        <v>76</v>
      </c>
      <c r="G77" s="6" t="s">
        <v>25</v>
      </c>
      <c r="H77" s="10">
        <v>43</v>
      </c>
      <c r="I77" s="10">
        <v>4</v>
      </c>
      <c r="J77" s="40">
        <v>172</v>
      </c>
      <c r="K77" s="6" t="s">
        <v>66</v>
      </c>
      <c r="L77" s="6" t="s">
        <v>36</v>
      </c>
      <c r="M77" s="6" t="s">
        <v>28</v>
      </c>
      <c r="N77" t="str">
        <f t="shared" si="2"/>
        <v>No</v>
      </c>
      <c r="O77" s="6" t="str">
        <f>INDEX(Table2[Category],MATCH('AmazonSales+Applying XLOOKUP fo'!F77,Table2[Product ID],0))</f>
        <v>Fashion</v>
      </c>
      <c r="P77" s="6">
        <f>IF(AND(Table1[[#This Row],[Delivery Date]]&lt;&gt;"", Table1[[#This Row],[Delivery Date]]&gt;Table1[[#This Row],[Order Date]]), Table1[[#This Row],[Delivery Date]]-Table1[[#This Row],[Order Date]], "Not delivered yet")</f>
        <v>6</v>
      </c>
      <c r="Q77" s="35" t="str">
        <f>INDEX(Table4[Customer Name],MATCH(Table1[[#This Row],[Customer ID]],Table4[Customer ID],0))</f>
        <v>Charlotte Reed</v>
      </c>
      <c r="R77" s="35" t="str">
        <f>IF(Table1[[#This Row],[Delivery Time]] &lt;= 2, "Fast", "Slow")</f>
        <v>Slow</v>
      </c>
      <c r="S77" s="35" t="str">
        <f>INDEX(Table2[Product Name],MATCH(Table1[[#This Row],[Product ID]],Table2[Product ID],0))</f>
        <v>Formal Shirt</v>
      </c>
      <c r="T77" s="35" t="str">
        <f>TEXT(Table1[[#This Row],[Order Date]],"MMMM")</f>
        <v>September</v>
      </c>
    </row>
    <row r="78" spans="1:20" ht="18" customHeight="1" x14ac:dyDescent="0.3">
      <c r="A78" s="12" t="s">
        <v>278</v>
      </c>
      <c r="B78" s="7" t="s">
        <v>57</v>
      </c>
      <c r="C78" s="7" t="s">
        <v>279</v>
      </c>
      <c r="D78" s="7"/>
      <c r="E78" s="6" t="s">
        <v>248</v>
      </c>
      <c r="F78" s="6" t="s">
        <v>169</v>
      </c>
      <c r="G78" s="6" t="s">
        <v>72</v>
      </c>
      <c r="H78" s="10">
        <v>214</v>
      </c>
      <c r="I78" s="10">
        <v>5</v>
      </c>
      <c r="J78" s="40">
        <v>1070</v>
      </c>
      <c r="K78" s="6" t="s">
        <v>66</v>
      </c>
      <c r="L78" s="6" t="s">
        <v>36</v>
      </c>
      <c r="M78" s="6" t="s">
        <v>48</v>
      </c>
      <c r="N78" t="str">
        <f t="shared" si="2"/>
        <v>No</v>
      </c>
      <c r="O78" s="6" t="str">
        <f>INDEX(Table2[Category],MATCH('AmazonSales+Applying XLOOKUP fo'!F78,Table2[Product ID],0))</f>
        <v>Home</v>
      </c>
      <c r="P78" s="6">
        <f>IF(AND(Table1[[#This Row],[Delivery Date]]&lt;&gt;"", Table1[[#This Row],[Delivery Date]]&gt;Table1[[#This Row],[Order Date]]), Table1[[#This Row],[Delivery Date]]-Table1[[#This Row],[Order Date]], "Not delivered yet")</f>
        <v>2</v>
      </c>
      <c r="Q78" s="35" t="str">
        <f>INDEX(Table4[Customer Name],MATCH(Table1[[#This Row],[Customer ID]],Table4[Customer ID],0))</f>
        <v>Noah Wilson</v>
      </c>
      <c r="R78" s="35" t="str">
        <f>IF(Table1[[#This Row],[Delivery Time]] &lt;= 2, "Fast", "Slow")</f>
        <v>Fast</v>
      </c>
      <c r="S78" s="35" t="str">
        <f>INDEX(Table2[Product Name],MATCH(Table1[[#This Row],[Product ID]],Table2[Product ID],0))</f>
        <v>Cookware Set Pro</v>
      </c>
      <c r="T78" s="35" t="str">
        <f>TEXT(Table1[[#This Row],[Order Date]],"MMMM")</f>
        <v>November</v>
      </c>
    </row>
    <row r="79" spans="1:20" ht="18" customHeight="1" x14ac:dyDescent="0.3">
      <c r="A79" s="12" t="s">
        <v>280</v>
      </c>
      <c r="B79" s="7" t="s">
        <v>281</v>
      </c>
      <c r="C79" s="7"/>
      <c r="D79" s="7" t="s">
        <v>282</v>
      </c>
      <c r="E79" s="6" t="s">
        <v>250</v>
      </c>
      <c r="F79" s="6" t="s">
        <v>133</v>
      </c>
      <c r="G79" s="6" t="s">
        <v>65</v>
      </c>
      <c r="H79" s="10">
        <v>42</v>
      </c>
      <c r="I79" s="10">
        <v>2</v>
      </c>
      <c r="J79" s="40">
        <v>84</v>
      </c>
      <c r="K79" s="6" t="s">
        <v>26</v>
      </c>
      <c r="L79" s="6" t="s">
        <v>27</v>
      </c>
      <c r="M79" s="6" t="s">
        <v>48</v>
      </c>
      <c r="N79" t="str">
        <f t="shared" si="2"/>
        <v>Yes</v>
      </c>
      <c r="O79" s="6" t="str">
        <f>INDEX(Table2[Category],MATCH('AmazonSales+Applying XLOOKUP fo'!F79,Table2[Product ID],0))</f>
        <v>Toys</v>
      </c>
      <c r="P79" s="6" t="str">
        <f>IF(AND(Table1[[#This Row],[Delivery Date]]&lt;&gt;"", Table1[[#This Row],[Delivery Date]]&gt;Table1[[#This Row],[Order Date]]), Table1[[#This Row],[Delivery Date]]-Table1[[#This Row],[Order Date]], "Not delivered yet")</f>
        <v>Not delivered yet</v>
      </c>
      <c r="Q79" s="35" t="str">
        <f>INDEX(Table4[Customer Name],MATCH(Table1[[#This Row],[Customer ID]],Table4[Customer ID],0))</f>
        <v>Noah Wilson</v>
      </c>
      <c r="R79" s="35" t="str">
        <f>IF(Table1[[#This Row],[Delivery Time]] &lt;= 2, "Fast", "Slow")</f>
        <v>Slow</v>
      </c>
      <c r="S79" s="35" t="str">
        <f>INDEX(Table2[Product Name],MATCH(Table1[[#This Row],[Product ID]],Table2[Product ID],0))</f>
        <v>Action Figure</v>
      </c>
      <c r="T79" s="35" t="str">
        <f>TEXT(Table1[[#This Row],[Order Date]],"MMMM")</f>
        <v>December</v>
      </c>
    </row>
    <row r="80" spans="1:20" ht="18" customHeight="1" x14ac:dyDescent="0.3">
      <c r="A80" s="12" t="s">
        <v>283</v>
      </c>
      <c r="B80" s="7" t="s">
        <v>68</v>
      </c>
      <c r="C80" s="7"/>
      <c r="D80" s="7"/>
      <c r="E80" s="6" t="s">
        <v>250</v>
      </c>
      <c r="F80" s="6" t="s">
        <v>24</v>
      </c>
      <c r="G80" s="6" t="s">
        <v>25</v>
      </c>
      <c r="H80" s="10">
        <v>46</v>
      </c>
      <c r="I80" s="10">
        <v>1</v>
      </c>
      <c r="J80" s="40">
        <v>46</v>
      </c>
      <c r="K80" s="6" t="s">
        <v>59</v>
      </c>
      <c r="L80" s="6" t="s">
        <v>41</v>
      </c>
      <c r="M80" s="6" t="s">
        <v>48</v>
      </c>
      <c r="N80" t="str">
        <f t="shared" si="2"/>
        <v>No</v>
      </c>
      <c r="O80" s="6" t="str">
        <f>INDEX(Table2[Category],MATCH('AmazonSales+Applying XLOOKUP fo'!F80,Table2[Product ID],0))</f>
        <v>Home</v>
      </c>
      <c r="P80" s="6" t="str">
        <f>IF(AND(Table1[[#This Row],[Delivery Date]]&lt;&gt;"", Table1[[#This Row],[Delivery Date]]&gt;Table1[[#This Row],[Order Date]]), Table1[[#This Row],[Delivery Date]]-Table1[[#This Row],[Order Date]], "Not delivered yet")</f>
        <v>Not delivered yet</v>
      </c>
      <c r="Q80" s="35" t="str">
        <f>INDEX(Table4[Customer Name],MATCH(Table1[[#This Row],[Customer ID]],Table4[Customer ID],0))</f>
        <v>Noah Wilson</v>
      </c>
      <c r="R80" s="35" t="str">
        <f>IF(Table1[[#This Row],[Delivery Time]] &lt;= 2, "Fast", "Slow")</f>
        <v>Slow</v>
      </c>
      <c r="S80" s="35" t="str">
        <f>INDEX(Table2[Product Name],MATCH(Table1[[#This Row],[Product ID]],Table2[Product ID],0))</f>
        <v>Lamp</v>
      </c>
      <c r="T80" s="35" t="str">
        <f>TEXT(Table1[[#This Row],[Order Date]],"MMMM")</f>
        <v>April</v>
      </c>
    </row>
    <row r="81" spans="1:20" ht="18" customHeight="1" x14ac:dyDescent="0.3">
      <c r="A81" s="12" t="s">
        <v>284</v>
      </c>
      <c r="B81" s="7" t="s">
        <v>285</v>
      </c>
      <c r="C81" s="7" t="s">
        <v>207</v>
      </c>
      <c r="D81" s="7"/>
      <c r="E81" s="6" t="s">
        <v>165</v>
      </c>
      <c r="F81" s="6" t="s">
        <v>33</v>
      </c>
      <c r="G81" s="6" t="s">
        <v>34</v>
      </c>
      <c r="H81" s="10">
        <v>95</v>
      </c>
      <c r="I81" s="10">
        <v>4</v>
      </c>
      <c r="J81" s="40">
        <v>380</v>
      </c>
      <c r="K81" s="6" t="s">
        <v>35</v>
      </c>
      <c r="L81" s="6" t="s">
        <v>36</v>
      </c>
      <c r="M81" s="6" t="s">
        <v>48</v>
      </c>
      <c r="N81" t="str">
        <f t="shared" si="2"/>
        <v>No</v>
      </c>
      <c r="O81" s="6" t="str">
        <f>INDEX(Table2[Category],MATCH('AmazonSales+Applying XLOOKUP fo'!F81,Table2[Product ID],0))</f>
        <v>Toys</v>
      </c>
      <c r="P81" s="6">
        <f>IF(AND(Table1[[#This Row],[Delivery Date]]&lt;&gt;"", Table1[[#This Row],[Delivery Date]]&gt;Table1[[#This Row],[Order Date]]), Table1[[#This Row],[Delivery Date]]-Table1[[#This Row],[Order Date]], "Not delivered yet")</f>
        <v>3</v>
      </c>
      <c r="Q81" s="35" t="str">
        <f>INDEX(Table4[Customer Name],MATCH(Table1[[#This Row],[Customer ID]],Table4[Customer ID],0))</f>
        <v>Luke Gray</v>
      </c>
      <c r="R81" s="35" t="str">
        <f>IF(Table1[[#This Row],[Delivery Time]] &lt;= 2, "Fast", "Slow")</f>
        <v>Slow</v>
      </c>
      <c r="S81" s="35" t="str">
        <f>INDEX(Table2[Product Name],MATCH(Table1[[#This Row],[Product ID]],Table2[Product ID],0))</f>
        <v>Doll House</v>
      </c>
      <c r="T81" s="35" t="str">
        <f>TEXT(Table1[[#This Row],[Order Date]],"MMMM")</f>
        <v>October</v>
      </c>
    </row>
    <row r="82" spans="1:20" ht="18" customHeight="1" x14ac:dyDescent="0.3">
      <c r="A82" s="12" t="s">
        <v>286</v>
      </c>
      <c r="B82" s="7" t="s">
        <v>127</v>
      </c>
      <c r="C82" s="7"/>
      <c r="D82" s="7"/>
      <c r="E82" s="6" t="s">
        <v>187</v>
      </c>
      <c r="F82" s="6" t="s">
        <v>166</v>
      </c>
      <c r="G82" s="6" t="s">
        <v>72</v>
      </c>
      <c r="H82" s="10">
        <v>174</v>
      </c>
      <c r="I82" s="10">
        <v>2</v>
      </c>
      <c r="J82" s="40">
        <v>348</v>
      </c>
      <c r="K82" s="6" t="s">
        <v>47</v>
      </c>
      <c r="L82" s="6" t="s">
        <v>41</v>
      </c>
      <c r="M82" s="6" t="s">
        <v>48</v>
      </c>
      <c r="N82" t="str">
        <f t="shared" si="2"/>
        <v>No</v>
      </c>
      <c r="O82" s="6" t="str">
        <f>INDEX(Table2[Category],MATCH('AmazonSales+Applying XLOOKUP fo'!F82,Table2[Product ID],0))</f>
        <v>Electronics</v>
      </c>
      <c r="P82" s="6" t="str">
        <f>IF(AND(Table1[[#This Row],[Delivery Date]]&lt;&gt;"", Table1[[#This Row],[Delivery Date]]&gt;Table1[[#This Row],[Order Date]]), Table1[[#This Row],[Delivery Date]]-Table1[[#This Row],[Order Date]], "Not delivered yet")</f>
        <v>Not delivered yet</v>
      </c>
      <c r="Q82" s="35" t="str">
        <f>INDEX(Table4[Customer Name],MATCH(Table1[[#This Row],[Customer ID]],Table4[Customer ID],0))</f>
        <v>James Miller</v>
      </c>
      <c r="R82" s="35" t="str">
        <f>IF(Table1[[#This Row],[Delivery Time]] &lt;= 2, "Fast", "Slow")</f>
        <v>Slow</v>
      </c>
      <c r="S82" s="35" t="str">
        <f>INDEX(Table2[Product Name],MATCH(Table1[[#This Row],[Product ID]],Table2[Product ID],0))</f>
        <v>Headphones</v>
      </c>
      <c r="T82" s="35" t="str">
        <f>TEXT(Table1[[#This Row],[Order Date]],"MMMM")</f>
        <v>November</v>
      </c>
    </row>
    <row r="83" spans="1:20" ht="18" customHeight="1" x14ac:dyDescent="0.3">
      <c r="A83" s="12" t="s">
        <v>287</v>
      </c>
      <c r="B83" s="7" t="s">
        <v>153</v>
      </c>
      <c r="C83" s="7"/>
      <c r="D83" s="7" t="s">
        <v>288</v>
      </c>
      <c r="E83" s="6" t="s">
        <v>83</v>
      </c>
      <c r="F83" s="6" t="s">
        <v>100</v>
      </c>
      <c r="G83" s="6" t="s">
        <v>25</v>
      </c>
      <c r="H83" s="10">
        <v>27</v>
      </c>
      <c r="I83" s="10">
        <v>5</v>
      </c>
      <c r="J83" s="40">
        <v>135</v>
      </c>
      <c r="K83" s="6" t="s">
        <v>35</v>
      </c>
      <c r="L83" s="6" t="s">
        <v>27</v>
      </c>
      <c r="M83" s="6" t="s">
        <v>54</v>
      </c>
      <c r="N83" t="str">
        <f t="shared" si="2"/>
        <v>Yes</v>
      </c>
      <c r="O83" s="6" t="str">
        <f>INDEX(Table2[Category],MATCH('AmazonSales+Applying XLOOKUP fo'!F83,Table2[Product ID],0))</f>
        <v>Fashion</v>
      </c>
      <c r="P83" s="6" t="str">
        <f>IF(AND(Table1[[#This Row],[Delivery Date]]&lt;&gt;"", Table1[[#This Row],[Delivery Date]]&gt;Table1[[#This Row],[Order Date]]), Table1[[#This Row],[Delivery Date]]-Table1[[#This Row],[Order Date]], "Not delivered yet")</f>
        <v>Not delivered yet</v>
      </c>
      <c r="Q83" s="35" t="str">
        <f>INDEX(Table4[Customer Name],MATCH(Table1[[#This Row],[Customer ID]],Table4[Customer ID],0))</f>
        <v>Emily Johnson</v>
      </c>
      <c r="R83" s="35" t="str">
        <f>IF(Table1[[#This Row],[Delivery Time]] &lt;= 2, "Fast", "Slow")</f>
        <v>Slow</v>
      </c>
      <c r="S83" s="35" t="str">
        <f>INDEX(Table2[Product Name],MATCH(Table1[[#This Row],[Product ID]],Table2[Product ID],0))</f>
        <v>T-Shirt</v>
      </c>
      <c r="T83" s="35" t="str">
        <f>TEXT(Table1[[#This Row],[Order Date]],"MMMM")</f>
        <v>June</v>
      </c>
    </row>
    <row r="84" spans="1:20" ht="18" customHeight="1" x14ac:dyDescent="0.3">
      <c r="A84" s="12" t="s">
        <v>289</v>
      </c>
      <c r="B84" s="7" t="s">
        <v>290</v>
      </c>
      <c r="C84" s="7" t="s">
        <v>291</v>
      </c>
      <c r="D84" s="7"/>
      <c r="E84" s="6" t="s">
        <v>23</v>
      </c>
      <c r="F84" s="6" t="s">
        <v>100</v>
      </c>
      <c r="G84" s="6" t="s">
        <v>40</v>
      </c>
      <c r="H84" s="10">
        <v>27</v>
      </c>
      <c r="I84" s="10">
        <v>4</v>
      </c>
      <c r="J84" s="40">
        <v>108</v>
      </c>
      <c r="K84" s="6" t="s">
        <v>47</v>
      </c>
      <c r="L84" s="6" t="s">
        <v>36</v>
      </c>
      <c r="M84" s="6" t="s">
        <v>42</v>
      </c>
      <c r="N84" t="str">
        <f t="shared" si="2"/>
        <v>No</v>
      </c>
      <c r="O84" s="6" t="str">
        <f>INDEX(Table2[Category],MATCH('AmazonSales+Applying XLOOKUP fo'!F84,Table2[Product ID],0))</f>
        <v>Fashion</v>
      </c>
      <c r="P84" s="6">
        <f>IF(AND(Table1[[#This Row],[Delivery Date]]&lt;&gt;"", Table1[[#This Row],[Delivery Date]]&gt;Table1[[#This Row],[Order Date]]), Table1[[#This Row],[Delivery Date]]-Table1[[#This Row],[Order Date]], "Not delivered yet")</f>
        <v>2</v>
      </c>
      <c r="Q84" s="35" t="str">
        <f>INDEX(Table4[Customer Name],MATCH(Table1[[#This Row],[Customer ID]],Table4[Customer ID],0))</f>
        <v>Zoe Mitchell</v>
      </c>
      <c r="R84" s="35" t="str">
        <f>IF(Table1[[#This Row],[Delivery Time]] &lt;= 2, "Fast", "Slow")</f>
        <v>Fast</v>
      </c>
      <c r="S84" s="35" t="str">
        <f>INDEX(Table2[Product Name],MATCH(Table1[[#This Row],[Product ID]],Table2[Product ID],0))</f>
        <v>T-Shirt</v>
      </c>
      <c r="T84" s="35" t="str">
        <f>TEXT(Table1[[#This Row],[Order Date]],"MMMM")</f>
        <v>October</v>
      </c>
    </row>
    <row r="85" spans="1:20" ht="18" customHeight="1" x14ac:dyDescent="0.3">
      <c r="A85" s="12" t="s">
        <v>292</v>
      </c>
      <c r="B85" s="7" t="s">
        <v>163</v>
      </c>
      <c r="C85" s="7"/>
      <c r="D85" s="7"/>
      <c r="E85" s="6" t="s">
        <v>293</v>
      </c>
      <c r="F85" s="6" t="s">
        <v>137</v>
      </c>
      <c r="G85" s="6" t="s">
        <v>40</v>
      </c>
      <c r="H85" s="10">
        <v>65</v>
      </c>
      <c r="I85" s="10">
        <v>2</v>
      </c>
      <c r="J85" s="40">
        <v>130</v>
      </c>
      <c r="K85" s="6" t="s">
        <v>47</v>
      </c>
      <c r="L85" s="6" t="s">
        <v>41</v>
      </c>
      <c r="M85" s="6" t="s">
        <v>28</v>
      </c>
      <c r="N85" t="str">
        <f t="shared" si="2"/>
        <v>No</v>
      </c>
      <c r="O85" s="6" t="str">
        <f>INDEX(Table2[Category],MATCH('AmazonSales+Applying XLOOKUP fo'!F85,Table2[Product ID],0))</f>
        <v>Fashion</v>
      </c>
      <c r="P85" s="6" t="str">
        <f>IF(AND(Table1[[#This Row],[Delivery Date]]&lt;&gt;"", Table1[[#This Row],[Delivery Date]]&gt;Table1[[#This Row],[Order Date]]), Table1[[#This Row],[Delivery Date]]-Table1[[#This Row],[Order Date]], "Not delivered yet")</f>
        <v>Not delivered yet</v>
      </c>
      <c r="Q85" s="35" t="str">
        <f>INDEX(Table4[Customer Name],MATCH(Table1[[#This Row],[Customer ID]],Table4[Customer ID],0))</f>
        <v>Ava White</v>
      </c>
      <c r="R85" s="35" t="str">
        <f>IF(Table1[[#This Row],[Delivery Time]] &lt;= 2, "Fast", "Slow")</f>
        <v>Slow</v>
      </c>
      <c r="S85" s="35" t="str">
        <f>INDEX(Table2[Product Name],MATCH(Table1[[#This Row],[Product ID]],Table2[Product ID],0))</f>
        <v>Backpack</v>
      </c>
      <c r="T85" s="35" t="str">
        <f>TEXT(Table1[[#This Row],[Order Date]],"MMMM")</f>
        <v>December</v>
      </c>
    </row>
    <row r="86" spans="1:20" ht="18" customHeight="1" x14ac:dyDescent="0.3">
      <c r="A86" s="12" t="s">
        <v>294</v>
      </c>
      <c r="B86" s="7" t="s">
        <v>267</v>
      </c>
      <c r="C86" s="7"/>
      <c r="D86" s="7"/>
      <c r="E86" s="6" t="s">
        <v>87</v>
      </c>
      <c r="F86" s="6" t="s">
        <v>76</v>
      </c>
      <c r="G86" s="6" t="s">
        <v>34</v>
      </c>
      <c r="H86" s="10">
        <v>43</v>
      </c>
      <c r="I86" s="10">
        <v>5</v>
      </c>
      <c r="J86" s="40">
        <v>215</v>
      </c>
      <c r="K86" s="6" t="s">
        <v>66</v>
      </c>
      <c r="L86" s="6" t="s">
        <v>41</v>
      </c>
      <c r="M86" s="6" t="s">
        <v>28</v>
      </c>
      <c r="N86" t="str">
        <f t="shared" si="2"/>
        <v>No</v>
      </c>
      <c r="O86" s="6" t="str">
        <f>INDEX(Table2[Category],MATCH('AmazonSales+Applying XLOOKUP fo'!F86,Table2[Product ID],0))</f>
        <v>Fashion</v>
      </c>
      <c r="P86" s="6" t="str">
        <f>IF(AND(Table1[[#This Row],[Delivery Date]]&lt;&gt;"", Table1[[#This Row],[Delivery Date]]&gt;Table1[[#This Row],[Order Date]]), Table1[[#This Row],[Delivery Date]]-Table1[[#This Row],[Order Date]], "Not delivered yet")</f>
        <v>Not delivered yet</v>
      </c>
      <c r="Q86" s="35" t="str">
        <f>INDEX(Table4[Customer Name],MATCH(Table1[[#This Row],[Customer ID]],Table4[Customer ID],0))</f>
        <v>Emily Johnson</v>
      </c>
      <c r="R86" s="35" t="str">
        <f>IF(Table1[[#This Row],[Delivery Time]] &lt;= 2, "Fast", "Slow")</f>
        <v>Slow</v>
      </c>
      <c r="S86" s="35" t="str">
        <f>INDEX(Table2[Product Name],MATCH(Table1[[#This Row],[Product ID]],Table2[Product ID],0))</f>
        <v>Formal Shirt</v>
      </c>
      <c r="T86" s="35" t="str">
        <f>TEXT(Table1[[#This Row],[Order Date]],"MMMM")</f>
        <v>March</v>
      </c>
    </row>
    <row r="87" spans="1:20" ht="18" customHeight="1" x14ac:dyDescent="0.3">
      <c r="A87" s="12" t="s">
        <v>295</v>
      </c>
      <c r="B87" s="7" t="s">
        <v>296</v>
      </c>
      <c r="C87" s="7"/>
      <c r="D87" s="7"/>
      <c r="E87" s="6" t="s">
        <v>146</v>
      </c>
      <c r="F87" s="6" t="s">
        <v>169</v>
      </c>
      <c r="G87" s="6" t="s">
        <v>72</v>
      </c>
      <c r="H87" s="10">
        <v>210</v>
      </c>
      <c r="I87" s="10">
        <v>1</v>
      </c>
      <c r="J87" s="40">
        <v>210</v>
      </c>
      <c r="K87" s="6" t="s">
        <v>47</v>
      </c>
      <c r="L87" s="6" t="s">
        <v>41</v>
      </c>
      <c r="M87" s="6" t="s">
        <v>48</v>
      </c>
      <c r="N87" t="str">
        <f t="shared" si="2"/>
        <v>No</v>
      </c>
      <c r="O87" s="6" t="str">
        <f>INDEX(Table2[Category],MATCH('AmazonSales+Applying XLOOKUP fo'!F87,Table2[Product ID],0))</f>
        <v>Home</v>
      </c>
      <c r="P87" s="6" t="str">
        <f>IF(AND(Table1[[#This Row],[Delivery Date]]&lt;&gt;"", Table1[[#This Row],[Delivery Date]]&gt;Table1[[#This Row],[Order Date]]), Table1[[#This Row],[Delivery Date]]-Table1[[#This Row],[Order Date]], "Not delivered yet")</f>
        <v>Not delivered yet</v>
      </c>
      <c r="Q87" s="35" t="str">
        <f>INDEX(Table4[Customer Name],MATCH(Table1[[#This Row],[Customer ID]],Table4[Customer ID],0))</f>
        <v>Liam Walker</v>
      </c>
      <c r="R87" s="35" t="str">
        <f>IF(Table1[[#This Row],[Delivery Time]] &lt;= 2, "Fast", "Slow")</f>
        <v>Slow</v>
      </c>
      <c r="S87" s="35" t="str">
        <f>INDEX(Table2[Product Name],MATCH(Table1[[#This Row],[Product ID]],Table2[Product ID],0))</f>
        <v>Cookware Set Pro</v>
      </c>
      <c r="T87" s="35" t="str">
        <f>TEXT(Table1[[#This Row],[Order Date]],"MMMM")</f>
        <v>November</v>
      </c>
    </row>
    <row r="88" spans="1:20" ht="18" customHeight="1" x14ac:dyDescent="0.3">
      <c r="A88" s="12" t="s">
        <v>297</v>
      </c>
      <c r="B88" s="7" t="s">
        <v>243</v>
      </c>
      <c r="C88" s="7"/>
      <c r="D88" s="7"/>
      <c r="E88" s="6" t="s">
        <v>298</v>
      </c>
      <c r="F88" s="6" t="s">
        <v>71</v>
      </c>
      <c r="G88" s="6" t="s">
        <v>40</v>
      </c>
      <c r="H88" s="10">
        <v>37</v>
      </c>
      <c r="I88" s="10">
        <v>3</v>
      </c>
      <c r="J88" s="40">
        <v>111</v>
      </c>
      <c r="K88" s="6" t="s">
        <v>35</v>
      </c>
      <c r="L88" s="6" t="s">
        <v>41</v>
      </c>
      <c r="M88" s="6" t="s">
        <v>48</v>
      </c>
      <c r="N88" t="str">
        <f t="shared" si="2"/>
        <v>No</v>
      </c>
      <c r="O88" s="6" t="str">
        <f>INDEX(Table2[Category],MATCH('AmazonSales+Applying XLOOKUP fo'!F88,Table2[Product ID],0))</f>
        <v>Home</v>
      </c>
      <c r="P88" s="6" t="str">
        <f>IF(AND(Table1[[#This Row],[Delivery Date]]&lt;&gt;"", Table1[[#This Row],[Delivery Date]]&gt;Table1[[#This Row],[Order Date]]), Table1[[#This Row],[Delivery Date]]-Table1[[#This Row],[Order Date]], "Not delivered yet")</f>
        <v>Not delivered yet</v>
      </c>
      <c r="Q88" s="35" t="str">
        <f>INDEX(Table4[Customer Name],MATCH(Table1[[#This Row],[Customer ID]],Table4[Customer ID],0))</f>
        <v>Lily Reed</v>
      </c>
      <c r="R88" s="35" t="str">
        <f>IF(Table1[[#This Row],[Delivery Time]] &lt;= 2, "Fast", "Slow")</f>
        <v>Slow</v>
      </c>
      <c r="S88" s="35" t="str">
        <f>INDEX(Table2[Product Name],MATCH(Table1[[#This Row],[Product ID]],Table2[Product ID],0))</f>
        <v>Wall Clock</v>
      </c>
      <c r="T88" s="35" t="str">
        <f>TEXT(Table1[[#This Row],[Order Date]],"MMMM")</f>
        <v>November</v>
      </c>
    </row>
    <row r="89" spans="1:20" ht="18" customHeight="1" x14ac:dyDescent="0.3">
      <c r="A89" s="12" t="s">
        <v>299</v>
      </c>
      <c r="B89" s="7" t="s">
        <v>82</v>
      </c>
      <c r="C89" s="7"/>
      <c r="D89" s="7"/>
      <c r="E89" s="6" t="s">
        <v>146</v>
      </c>
      <c r="F89" s="6" t="s">
        <v>118</v>
      </c>
      <c r="G89" s="6" t="s">
        <v>40</v>
      </c>
      <c r="H89" s="10">
        <v>788</v>
      </c>
      <c r="I89" s="10">
        <v>4</v>
      </c>
      <c r="J89" s="40">
        <v>3152</v>
      </c>
      <c r="K89" s="6" t="s">
        <v>66</v>
      </c>
      <c r="L89" s="6" t="s">
        <v>41</v>
      </c>
      <c r="M89" s="6" t="s">
        <v>54</v>
      </c>
      <c r="N89" t="str">
        <f t="shared" si="2"/>
        <v>No</v>
      </c>
      <c r="O89" s="6" t="str">
        <f>INDEX(Table2[Category],MATCH('AmazonSales+Applying XLOOKUP fo'!F89,Table2[Product ID],0))</f>
        <v>Electronics</v>
      </c>
      <c r="P89" s="6" t="str">
        <f>IF(AND(Table1[[#This Row],[Delivery Date]]&lt;&gt;"", Table1[[#This Row],[Delivery Date]]&gt;Table1[[#This Row],[Order Date]]), Table1[[#This Row],[Delivery Date]]-Table1[[#This Row],[Order Date]], "Not delivered yet")</f>
        <v>Not delivered yet</v>
      </c>
      <c r="Q89" s="35" t="str">
        <f>INDEX(Table4[Customer Name],MATCH(Table1[[#This Row],[Customer ID]],Table4[Customer ID],0))</f>
        <v>Liam Walker</v>
      </c>
      <c r="R89" s="35" t="str">
        <f>IF(Table1[[#This Row],[Delivery Time]] &lt;= 2, "Fast", "Slow")</f>
        <v>Slow</v>
      </c>
      <c r="S89" s="35" t="str">
        <f>INDEX(Table2[Product Name],MATCH(Table1[[#This Row],[Product ID]],Table2[Product ID],0))</f>
        <v>Smartphone</v>
      </c>
      <c r="T89" s="35" t="str">
        <f>TEXT(Table1[[#This Row],[Order Date]],"MMMM")</f>
        <v>May</v>
      </c>
    </row>
    <row r="90" spans="1:20" ht="18" customHeight="1" x14ac:dyDescent="0.3">
      <c r="A90" s="12" t="s">
        <v>300</v>
      </c>
      <c r="B90" s="7" t="s">
        <v>301</v>
      </c>
      <c r="C90" s="7"/>
      <c r="D90" s="7"/>
      <c r="E90" s="6" t="s">
        <v>146</v>
      </c>
      <c r="F90" s="6" t="s">
        <v>169</v>
      </c>
      <c r="G90" s="6" t="s">
        <v>72</v>
      </c>
      <c r="H90" s="10">
        <v>217</v>
      </c>
      <c r="I90" s="10">
        <v>5</v>
      </c>
      <c r="J90" s="40">
        <v>1085</v>
      </c>
      <c r="K90" s="6" t="s">
        <v>66</v>
      </c>
      <c r="L90" s="6" t="s">
        <v>41</v>
      </c>
      <c r="M90" s="6" t="s">
        <v>88</v>
      </c>
      <c r="N90" t="str">
        <f t="shared" si="2"/>
        <v>No</v>
      </c>
      <c r="O90" s="6" t="str">
        <f>INDEX(Table2[Category],MATCH('AmazonSales+Applying XLOOKUP fo'!F90,Table2[Product ID],0))</f>
        <v>Home</v>
      </c>
      <c r="P90" s="6" t="str">
        <f>IF(AND(Table1[[#This Row],[Delivery Date]]&lt;&gt;"", Table1[[#This Row],[Delivery Date]]&gt;Table1[[#This Row],[Order Date]]), Table1[[#This Row],[Delivery Date]]-Table1[[#This Row],[Order Date]], "Not delivered yet")</f>
        <v>Not delivered yet</v>
      </c>
      <c r="Q90" s="35" t="str">
        <f>INDEX(Table4[Customer Name],MATCH(Table1[[#This Row],[Customer ID]],Table4[Customer ID],0))</f>
        <v>Liam Walker</v>
      </c>
      <c r="R90" s="35" t="str">
        <f>IF(Table1[[#This Row],[Delivery Time]] &lt;= 2, "Fast", "Slow")</f>
        <v>Slow</v>
      </c>
      <c r="S90" s="35" t="str">
        <f>INDEX(Table2[Product Name],MATCH(Table1[[#This Row],[Product ID]],Table2[Product ID],0))</f>
        <v>Cookware Set Pro</v>
      </c>
      <c r="T90" s="35" t="str">
        <f>TEXT(Table1[[#This Row],[Order Date]],"MMMM")</f>
        <v>July</v>
      </c>
    </row>
    <row r="91" spans="1:20" ht="18" customHeight="1" x14ac:dyDescent="0.3">
      <c r="A91" s="12" t="s">
        <v>302</v>
      </c>
      <c r="B91" s="7" t="s">
        <v>271</v>
      </c>
      <c r="C91" s="7"/>
      <c r="D91" s="7"/>
      <c r="E91" s="6" t="s">
        <v>146</v>
      </c>
      <c r="F91" s="6" t="s">
        <v>79</v>
      </c>
      <c r="G91" s="6" t="s">
        <v>72</v>
      </c>
      <c r="H91" s="10">
        <v>138</v>
      </c>
      <c r="I91" s="10">
        <v>4</v>
      </c>
      <c r="J91" s="40">
        <v>552</v>
      </c>
      <c r="K91" s="6" t="s">
        <v>35</v>
      </c>
      <c r="L91" s="6" t="s">
        <v>41</v>
      </c>
      <c r="M91" s="6" t="s">
        <v>88</v>
      </c>
      <c r="N91" t="str">
        <f t="shared" si="2"/>
        <v>No</v>
      </c>
      <c r="O91" s="6" t="str">
        <f>INDEX(Table2[Category],MATCH('AmazonSales+Applying XLOOKUP fo'!F91,Table2[Product ID],0))</f>
        <v>Home</v>
      </c>
      <c r="P91" s="6" t="str">
        <f>IF(AND(Table1[[#This Row],[Delivery Date]]&lt;&gt;"", Table1[[#This Row],[Delivery Date]]&gt;Table1[[#This Row],[Order Date]]), Table1[[#This Row],[Delivery Date]]-Table1[[#This Row],[Order Date]], "Not delivered yet")</f>
        <v>Not delivered yet</v>
      </c>
      <c r="Q91" s="35" t="str">
        <f>INDEX(Table4[Customer Name],MATCH(Table1[[#This Row],[Customer ID]],Table4[Customer ID],0))</f>
        <v>Liam Walker</v>
      </c>
      <c r="R91" s="35" t="str">
        <f>IF(Table1[[#This Row],[Delivery Time]] &lt;= 2, "Fast", "Slow")</f>
        <v>Slow</v>
      </c>
      <c r="S91" s="35" t="str">
        <f>INDEX(Table2[Product Name],MATCH(Table1[[#This Row],[Product ID]],Table2[Product ID],0))</f>
        <v>Cookware Set</v>
      </c>
      <c r="T91" s="35" t="str">
        <f>TEXT(Table1[[#This Row],[Order Date]],"MMMM")</f>
        <v>January</v>
      </c>
    </row>
    <row r="92" spans="1:20" ht="18" customHeight="1" x14ac:dyDescent="0.3">
      <c r="A92" s="12" t="s">
        <v>303</v>
      </c>
      <c r="B92" s="7" t="s">
        <v>304</v>
      </c>
      <c r="C92" s="7" t="s">
        <v>305</v>
      </c>
      <c r="D92" s="7"/>
      <c r="E92" s="6" t="s">
        <v>306</v>
      </c>
      <c r="F92" s="6" t="s">
        <v>118</v>
      </c>
      <c r="G92" s="6" t="s">
        <v>65</v>
      </c>
      <c r="H92" s="10">
        <v>803</v>
      </c>
      <c r="I92" s="10">
        <v>2</v>
      </c>
      <c r="J92" s="40">
        <v>1606</v>
      </c>
      <c r="K92" s="6" t="s">
        <v>26</v>
      </c>
      <c r="L92" s="6" t="s">
        <v>36</v>
      </c>
      <c r="M92" s="6" t="s">
        <v>88</v>
      </c>
      <c r="N92" t="str">
        <f t="shared" si="2"/>
        <v>No</v>
      </c>
      <c r="O92" s="6" t="str">
        <f>INDEX(Table2[Category],MATCH('AmazonSales+Applying XLOOKUP fo'!F92,Table2[Product ID],0))</f>
        <v>Electronics</v>
      </c>
      <c r="P92" s="6">
        <f>IF(AND(Table1[[#This Row],[Delivery Date]]&lt;&gt;"", Table1[[#This Row],[Delivery Date]]&gt;Table1[[#This Row],[Order Date]]), Table1[[#This Row],[Delivery Date]]-Table1[[#This Row],[Order Date]], "Not delivered yet")</f>
        <v>6</v>
      </c>
      <c r="Q92" s="35" t="str">
        <f>INDEX(Table4[Customer Name],MATCH(Table1[[#This Row],[Customer ID]],Table4[Customer ID],0))</f>
        <v>Mason Collins</v>
      </c>
      <c r="R92" s="35" t="str">
        <f>IF(Table1[[#This Row],[Delivery Time]] &lt;= 2, "Fast", "Slow")</f>
        <v>Slow</v>
      </c>
      <c r="S92" s="35" t="str">
        <f>INDEX(Table2[Product Name],MATCH(Table1[[#This Row],[Product ID]],Table2[Product ID],0))</f>
        <v>Smartphone</v>
      </c>
      <c r="T92" s="35" t="str">
        <f>TEXT(Table1[[#This Row],[Order Date]],"MMMM")</f>
        <v>June</v>
      </c>
    </row>
    <row r="93" spans="1:20" ht="18" customHeight="1" x14ac:dyDescent="0.3">
      <c r="A93" s="12" t="s">
        <v>307</v>
      </c>
      <c r="B93" s="7" t="s">
        <v>308</v>
      </c>
      <c r="C93" s="7"/>
      <c r="D93" s="7" t="s">
        <v>90</v>
      </c>
      <c r="E93" s="6" t="s">
        <v>75</v>
      </c>
      <c r="F93" s="6" t="s">
        <v>84</v>
      </c>
      <c r="G93" s="6" t="s">
        <v>25</v>
      </c>
      <c r="H93" s="10">
        <v>248</v>
      </c>
      <c r="I93" s="10">
        <v>5</v>
      </c>
      <c r="J93" s="40">
        <v>1240</v>
      </c>
      <c r="K93" s="6" t="s">
        <v>47</v>
      </c>
      <c r="L93" s="6" t="s">
        <v>27</v>
      </c>
      <c r="M93" s="6" t="s">
        <v>48</v>
      </c>
      <c r="N93" t="str">
        <f t="shared" si="2"/>
        <v>Yes</v>
      </c>
      <c r="O93" s="6" t="str">
        <f>INDEX(Table2[Category],MATCH('AmazonSales+Applying XLOOKUP fo'!F93,Table2[Product ID],0))</f>
        <v>Electronics</v>
      </c>
      <c r="P93" s="6" t="str">
        <f>IF(AND(Table1[[#This Row],[Delivery Date]]&lt;&gt;"", Table1[[#This Row],[Delivery Date]]&gt;Table1[[#This Row],[Order Date]]), Table1[[#This Row],[Delivery Date]]-Table1[[#This Row],[Order Date]], "Not delivered yet")</f>
        <v>Not delivered yet</v>
      </c>
      <c r="Q93" s="35" t="str">
        <f>INDEX(Table4[Customer Name],MATCH(Table1[[#This Row],[Customer ID]],Table4[Customer ID],0))</f>
        <v>Olivia Martinez</v>
      </c>
      <c r="R93" s="35" t="str">
        <f>IF(Table1[[#This Row],[Delivery Time]] &lt;= 2, "Fast", "Slow")</f>
        <v>Slow</v>
      </c>
      <c r="S93" s="35" t="str">
        <f>INDEX(Table2[Product Name],MATCH(Table1[[#This Row],[Product ID]],Table2[Product ID],0))</f>
        <v>Smartwatch</v>
      </c>
      <c r="T93" s="35" t="str">
        <f>TEXT(Table1[[#This Row],[Order Date]],"MMMM")</f>
        <v>February</v>
      </c>
    </row>
    <row r="94" spans="1:20" ht="18" customHeight="1" x14ac:dyDescent="0.3">
      <c r="A94" s="12" t="s">
        <v>309</v>
      </c>
      <c r="B94" s="7" t="s">
        <v>214</v>
      </c>
      <c r="C94" s="7" t="s">
        <v>308</v>
      </c>
      <c r="D94" s="7"/>
      <c r="E94" s="6" t="s">
        <v>310</v>
      </c>
      <c r="F94" s="6" t="s">
        <v>169</v>
      </c>
      <c r="G94" s="6" t="s">
        <v>34</v>
      </c>
      <c r="H94" s="10">
        <v>210</v>
      </c>
      <c r="I94" s="10">
        <v>3</v>
      </c>
      <c r="J94" s="40">
        <v>630</v>
      </c>
      <c r="K94" s="6" t="s">
        <v>26</v>
      </c>
      <c r="L94" s="6" t="s">
        <v>36</v>
      </c>
      <c r="M94" s="6" t="s">
        <v>28</v>
      </c>
      <c r="N94" t="str">
        <f t="shared" si="2"/>
        <v>No</v>
      </c>
      <c r="O94" s="6" t="str">
        <f>INDEX(Table2[Category],MATCH('AmazonSales+Applying XLOOKUP fo'!F94,Table2[Product ID],0))</f>
        <v>Home</v>
      </c>
      <c r="P94" s="6">
        <f>IF(AND(Table1[[#This Row],[Delivery Date]]&lt;&gt;"", Table1[[#This Row],[Delivery Date]]&gt;Table1[[#This Row],[Order Date]]), Table1[[#This Row],[Delivery Date]]-Table1[[#This Row],[Order Date]], "Not delivered yet")</f>
        <v>2</v>
      </c>
      <c r="Q94" s="35" t="str">
        <f>INDEX(Table4[Customer Name],MATCH(Table1[[#This Row],[Customer ID]],Table4[Customer ID],0))</f>
        <v>Ethan Davis</v>
      </c>
      <c r="R94" s="35" t="str">
        <f>IF(Table1[[#This Row],[Delivery Time]] &lt;= 2, "Fast", "Slow")</f>
        <v>Fast</v>
      </c>
      <c r="S94" s="35" t="str">
        <f>INDEX(Table2[Product Name],MATCH(Table1[[#This Row],[Product ID]],Table2[Product ID],0))</f>
        <v>Cookware Set Pro</v>
      </c>
      <c r="T94" s="35" t="str">
        <f>TEXT(Table1[[#This Row],[Order Date]],"MMMM")</f>
        <v>February</v>
      </c>
    </row>
    <row r="95" spans="1:20" ht="18" customHeight="1" x14ac:dyDescent="0.3">
      <c r="A95" s="12" t="s">
        <v>311</v>
      </c>
      <c r="B95" s="7" t="s">
        <v>312</v>
      </c>
      <c r="C95" s="7"/>
      <c r="D95" s="7" t="s">
        <v>313</v>
      </c>
      <c r="E95" s="6" t="s">
        <v>75</v>
      </c>
      <c r="F95" s="6" t="s">
        <v>183</v>
      </c>
      <c r="G95" s="6" t="s">
        <v>25</v>
      </c>
      <c r="H95" s="10">
        <v>62</v>
      </c>
      <c r="I95" s="10">
        <v>2</v>
      </c>
      <c r="J95" s="40">
        <v>124</v>
      </c>
      <c r="K95" s="6" t="s">
        <v>35</v>
      </c>
      <c r="L95" s="6" t="s">
        <v>27</v>
      </c>
      <c r="M95" s="6" t="s">
        <v>88</v>
      </c>
      <c r="N95" t="str">
        <f t="shared" si="2"/>
        <v>Yes</v>
      </c>
      <c r="O95" s="6" t="str">
        <f>INDEX(Table2[Category],MATCH('AmazonSales+Applying XLOOKUP fo'!F95,Table2[Product ID],0))</f>
        <v>Toys</v>
      </c>
      <c r="P95" s="6" t="str">
        <f>IF(AND(Table1[[#This Row],[Delivery Date]]&lt;&gt;"", Table1[[#This Row],[Delivery Date]]&gt;Table1[[#This Row],[Order Date]]), Table1[[#This Row],[Delivery Date]]-Table1[[#This Row],[Order Date]], "Not delivered yet")</f>
        <v>Not delivered yet</v>
      </c>
      <c r="Q95" s="35" t="str">
        <f>INDEX(Table4[Customer Name],MATCH(Table1[[#This Row],[Customer ID]],Table4[Customer ID],0))</f>
        <v>Olivia Martinez</v>
      </c>
      <c r="R95" s="35" t="str">
        <f>IF(Table1[[#This Row],[Delivery Time]] &lt;= 2, "Fast", "Slow")</f>
        <v>Slow</v>
      </c>
      <c r="S95" s="35" t="str">
        <f>INDEX(Table2[Product Name],MATCH(Table1[[#This Row],[Product ID]],Table2[Product ID],0))</f>
        <v>Leg Set</v>
      </c>
      <c r="T95" s="35" t="str">
        <f>TEXT(Table1[[#This Row],[Order Date]],"MMMM")</f>
        <v>December</v>
      </c>
    </row>
    <row r="96" spans="1:20" ht="18" customHeight="1" x14ac:dyDescent="0.3">
      <c r="A96" s="12" t="s">
        <v>314</v>
      </c>
      <c r="B96" s="7" t="s">
        <v>315</v>
      </c>
      <c r="C96" s="7"/>
      <c r="D96" s="7" t="s">
        <v>316</v>
      </c>
      <c r="E96" s="6" t="s">
        <v>298</v>
      </c>
      <c r="F96" s="6" t="s">
        <v>156</v>
      </c>
      <c r="G96" s="6" t="s">
        <v>40</v>
      </c>
      <c r="H96" s="10">
        <v>11</v>
      </c>
      <c r="I96" s="10">
        <v>5</v>
      </c>
      <c r="J96" s="40">
        <v>55</v>
      </c>
      <c r="K96" s="6" t="s">
        <v>66</v>
      </c>
      <c r="L96" s="6" t="s">
        <v>27</v>
      </c>
      <c r="M96" s="6" t="s">
        <v>54</v>
      </c>
      <c r="N96" t="str">
        <f t="shared" si="2"/>
        <v>Yes</v>
      </c>
      <c r="O96" s="6" t="str">
        <f>INDEX(Table2[Category],MATCH('AmazonSales+Applying XLOOKUP fo'!F96,Table2[Product ID],0))</f>
        <v>Books</v>
      </c>
      <c r="P96" s="6" t="str">
        <f>IF(AND(Table1[[#This Row],[Delivery Date]]&lt;&gt;"", Table1[[#This Row],[Delivery Date]]&gt;Table1[[#This Row],[Order Date]]), Table1[[#This Row],[Delivery Date]]-Table1[[#This Row],[Order Date]], "Not delivered yet")</f>
        <v>Not delivered yet</v>
      </c>
      <c r="Q96" s="35" t="str">
        <f>INDEX(Table4[Customer Name],MATCH(Table1[[#This Row],[Customer ID]],Table4[Customer ID],0))</f>
        <v>Lily Reed</v>
      </c>
      <c r="R96" s="35" t="str">
        <f>IF(Table1[[#This Row],[Delivery Time]] &lt;= 2, "Fast", "Slow")</f>
        <v>Slow</v>
      </c>
      <c r="S96" s="35" t="str">
        <f>INDEX(Table2[Product Name],MATCH(Table1[[#This Row],[Product ID]],Table2[Product ID],0))</f>
        <v>Magazine</v>
      </c>
      <c r="T96" s="35" t="str">
        <f>TEXT(Table1[[#This Row],[Order Date]],"MMMM")</f>
        <v>June</v>
      </c>
    </row>
    <row r="97" spans="1:20" ht="18" customHeight="1" x14ac:dyDescent="0.3">
      <c r="A97" s="12" t="s">
        <v>317</v>
      </c>
      <c r="B97" s="7" t="s">
        <v>318</v>
      </c>
      <c r="C97" s="7" t="s">
        <v>319</v>
      </c>
      <c r="D97" s="7"/>
      <c r="E97" s="6" t="s">
        <v>228</v>
      </c>
      <c r="F97" s="6" t="s">
        <v>107</v>
      </c>
      <c r="G97" s="6" t="s">
        <v>25</v>
      </c>
      <c r="H97" s="10">
        <v>21</v>
      </c>
      <c r="I97" s="10">
        <v>2</v>
      </c>
      <c r="J97" s="40">
        <v>42</v>
      </c>
      <c r="K97" s="6" t="s">
        <v>59</v>
      </c>
      <c r="L97" s="6" t="s">
        <v>36</v>
      </c>
      <c r="M97" s="6" t="s">
        <v>48</v>
      </c>
      <c r="N97" t="str">
        <f t="shared" si="2"/>
        <v>No</v>
      </c>
      <c r="O97" s="6" t="str">
        <f>INDEX(Table2[Category],MATCH('AmazonSales+Applying XLOOKUP fo'!F97,Table2[Product ID],0))</f>
        <v>Books</v>
      </c>
      <c r="P97" s="6" t="str">
        <f>IF(AND(Table1[[#This Row],[Delivery Date]]&lt;&gt;"", Table1[[#This Row],[Delivery Date]]&gt;Table1[[#This Row],[Order Date]]), Table1[[#This Row],[Delivery Date]]-Table1[[#This Row],[Order Date]], "Not delivered yet")</f>
        <v>Not delivered yet</v>
      </c>
      <c r="Q97" s="35" t="str">
        <f>INDEX(Table4[Customer Name],MATCH(Table1[[#This Row],[Customer ID]],Table4[Customer ID],0))</f>
        <v>Emma King</v>
      </c>
      <c r="R97" s="35" t="str">
        <f>IF(Table1[[#This Row],[Delivery Time]] &lt;= 2, "Fast", "Slow")</f>
        <v>Slow</v>
      </c>
      <c r="S97" s="35" t="str">
        <f>INDEX(Table2[Product Name],MATCH(Table1[[#This Row],[Product ID]],Table2[Product ID],0))</f>
        <v>Novel</v>
      </c>
      <c r="T97" s="35" t="str">
        <f>TEXT(Table1[[#This Row],[Order Date]],"MMMM")</f>
        <v>July</v>
      </c>
    </row>
    <row r="98" spans="1:20" ht="18" customHeight="1" x14ac:dyDescent="0.3">
      <c r="A98" s="12" t="s">
        <v>320</v>
      </c>
      <c r="B98" s="7" t="s">
        <v>195</v>
      </c>
      <c r="C98" s="7" t="s">
        <v>164</v>
      </c>
      <c r="D98" s="7"/>
      <c r="E98" s="6" t="s">
        <v>92</v>
      </c>
      <c r="F98" s="6" t="s">
        <v>33</v>
      </c>
      <c r="G98" s="6" t="s">
        <v>72</v>
      </c>
      <c r="H98" s="10">
        <v>95</v>
      </c>
      <c r="I98" s="10">
        <v>5</v>
      </c>
      <c r="J98" s="40">
        <v>475</v>
      </c>
      <c r="K98" s="6" t="s">
        <v>59</v>
      </c>
      <c r="L98" s="6" t="s">
        <v>36</v>
      </c>
      <c r="M98" s="6" t="s">
        <v>54</v>
      </c>
      <c r="N98" t="str">
        <f t="shared" si="2"/>
        <v>No</v>
      </c>
      <c r="O98" s="6" t="str">
        <f>INDEX(Table2[Category],MATCH('AmazonSales+Applying XLOOKUP fo'!F98,Table2[Product ID],0))</f>
        <v>Toys</v>
      </c>
      <c r="P98" s="6">
        <f>IF(AND(Table1[[#This Row],[Delivery Date]]&lt;&gt;"", Table1[[#This Row],[Delivery Date]]&gt;Table1[[#This Row],[Order Date]]), Table1[[#This Row],[Delivery Date]]-Table1[[#This Row],[Order Date]], "Not delivered yet")</f>
        <v>3</v>
      </c>
      <c r="Q98" s="35" t="str">
        <f>INDEX(Table4[Customer Name],MATCH(Table1[[#This Row],[Customer ID]],Table4[Customer ID],0))</f>
        <v>Charlotte Reed</v>
      </c>
      <c r="R98" s="35" t="str">
        <f>IF(Table1[[#This Row],[Delivery Time]] &lt;= 2, "Fast", "Slow")</f>
        <v>Slow</v>
      </c>
      <c r="S98" s="35" t="str">
        <f>INDEX(Table2[Product Name],MATCH(Table1[[#This Row],[Product ID]],Table2[Product ID],0))</f>
        <v>Doll House</v>
      </c>
      <c r="T98" s="35" t="str">
        <f>TEXT(Table1[[#This Row],[Order Date]],"MMMM")</f>
        <v>December</v>
      </c>
    </row>
    <row r="99" spans="1:20" ht="18" customHeight="1" x14ac:dyDescent="0.3">
      <c r="A99" s="12" t="s">
        <v>321</v>
      </c>
      <c r="B99" s="7" t="s">
        <v>322</v>
      </c>
      <c r="C99" s="7" t="s">
        <v>186</v>
      </c>
      <c r="D99" s="7"/>
      <c r="E99" s="6" t="s">
        <v>46</v>
      </c>
      <c r="F99" s="6" t="s">
        <v>169</v>
      </c>
      <c r="G99" s="6" t="s">
        <v>40</v>
      </c>
      <c r="H99" s="10">
        <v>215</v>
      </c>
      <c r="I99" s="10">
        <v>2</v>
      </c>
      <c r="J99" s="40">
        <v>430</v>
      </c>
      <c r="K99" s="6" t="s">
        <v>47</v>
      </c>
      <c r="L99" s="6" t="s">
        <v>36</v>
      </c>
      <c r="M99" s="6" t="s">
        <v>54</v>
      </c>
      <c r="N99" t="str">
        <f t="shared" si="2"/>
        <v>No</v>
      </c>
      <c r="O99" s="6" t="str">
        <f>INDEX(Table2[Category],MATCH('AmazonSales+Applying XLOOKUP fo'!F99,Table2[Product ID],0))</f>
        <v>Home</v>
      </c>
      <c r="P99" s="6">
        <f>IF(AND(Table1[[#This Row],[Delivery Date]]&lt;&gt;"", Table1[[#This Row],[Delivery Date]]&gt;Table1[[#This Row],[Order Date]]), Table1[[#This Row],[Delivery Date]]-Table1[[#This Row],[Order Date]], "Not delivered yet")</f>
        <v>5</v>
      </c>
      <c r="Q99" s="35" t="str">
        <f>INDEX(Table4[Customer Name],MATCH(Table1[[#This Row],[Customer ID]],Table4[Customer ID],0))</f>
        <v>Grace Ward</v>
      </c>
      <c r="R99" s="35" t="str">
        <f>IF(Table1[[#This Row],[Delivery Time]] &lt;= 2, "Fast", "Slow")</f>
        <v>Slow</v>
      </c>
      <c r="S99" s="35" t="str">
        <f>INDEX(Table2[Product Name],MATCH(Table1[[#This Row],[Product ID]],Table2[Product ID],0))</f>
        <v>Cookware Set Pro</v>
      </c>
      <c r="T99" s="35" t="str">
        <f>TEXT(Table1[[#This Row],[Order Date]],"MMMM")</f>
        <v>September</v>
      </c>
    </row>
    <row r="100" spans="1:20" ht="18" customHeight="1" x14ac:dyDescent="0.3">
      <c r="A100" s="12" t="s">
        <v>323</v>
      </c>
      <c r="B100" s="7" t="s">
        <v>271</v>
      </c>
      <c r="C100" s="7"/>
      <c r="D100" s="7" t="s">
        <v>272</v>
      </c>
      <c r="E100" s="6" t="s">
        <v>324</v>
      </c>
      <c r="F100" s="6" t="s">
        <v>76</v>
      </c>
      <c r="G100" s="6" t="s">
        <v>72</v>
      </c>
      <c r="H100" s="10">
        <v>43</v>
      </c>
      <c r="I100" s="10">
        <v>5</v>
      </c>
      <c r="J100" s="40">
        <v>215</v>
      </c>
      <c r="K100" s="6" t="s">
        <v>35</v>
      </c>
      <c r="L100" s="6" t="s">
        <v>27</v>
      </c>
      <c r="M100" s="6" t="s">
        <v>48</v>
      </c>
      <c r="N100" t="str">
        <f t="shared" si="2"/>
        <v>Yes</v>
      </c>
      <c r="O100" s="6" t="str">
        <f>INDEX(Table2[Category],MATCH('AmazonSales+Applying XLOOKUP fo'!F100,Table2[Product ID],0))</f>
        <v>Fashion</v>
      </c>
      <c r="P100" s="6" t="str">
        <f>IF(AND(Table1[[#This Row],[Delivery Date]]&lt;&gt;"", Table1[[#This Row],[Delivery Date]]&gt;Table1[[#This Row],[Order Date]]), Table1[[#This Row],[Delivery Date]]-Table1[[#This Row],[Order Date]], "Not delivered yet")</f>
        <v>Not delivered yet</v>
      </c>
      <c r="Q100" s="35" t="str">
        <f>INDEX(Table4[Customer Name],MATCH(Table1[[#This Row],[Customer ID]],Table4[Customer ID],0))</f>
        <v>Lily Simmons</v>
      </c>
      <c r="R100" s="35" t="str">
        <f>IF(Table1[[#This Row],[Delivery Time]] &lt;= 2, "Fast", "Slow")</f>
        <v>Slow</v>
      </c>
      <c r="S100" s="35" t="str">
        <f>INDEX(Table2[Product Name],MATCH(Table1[[#This Row],[Product ID]],Table2[Product ID],0))</f>
        <v>Formal Shirt</v>
      </c>
      <c r="T100" s="35" t="str">
        <f>TEXT(Table1[[#This Row],[Order Date]],"MMMM")</f>
        <v>January</v>
      </c>
    </row>
    <row r="101" spans="1:20" ht="18" customHeight="1" x14ac:dyDescent="0.3">
      <c r="A101" s="12" t="s">
        <v>325</v>
      </c>
      <c r="B101" s="7" t="s">
        <v>326</v>
      </c>
      <c r="C101" s="7"/>
      <c r="D101" s="7"/>
      <c r="E101" s="6" t="s">
        <v>58</v>
      </c>
      <c r="F101" s="6" t="s">
        <v>133</v>
      </c>
      <c r="G101" s="6" t="s">
        <v>72</v>
      </c>
      <c r="H101" s="10">
        <v>42</v>
      </c>
      <c r="I101" s="10">
        <v>4</v>
      </c>
      <c r="J101" s="40">
        <v>168</v>
      </c>
      <c r="K101" s="6" t="s">
        <v>66</v>
      </c>
      <c r="L101" s="6" t="s">
        <v>41</v>
      </c>
      <c r="M101" s="6" t="s">
        <v>28</v>
      </c>
      <c r="N101" t="str">
        <f t="shared" si="2"/>
        <v>No</v>
      </c>
      <c r="O101" s="32" t="str">
        <f>INDEX(Table2[Category],MATCH('AmazonSales+Applying XLOOKUP fo'!F101,Table2[Product ID],0))</f>
        <v>Toys</v>
      </c>
      <c r="P101" s="32" t="str">
        <f>IF(AND(Table1[[#This Row],[Delivery Date]]&lt;&gt;"", Table1[[#This Row],[Delivery Date]]&gt;Table1[[#This Row],[Order Date]]), Table1[[#This Row],[Delivery Date]]-Table1[[#This Row],[Order Date]], "Not delivered yet")</f>
        <v>Not delivered yet</v>
      </c>
      <c r="Q101" s="35" t="str">
        <f>INDEX(Table4[Customer Name],MATCH(Table1[[#This Row],[Customer ID]],Table4[Customer ID],0))</f>
        <v>Jackson Allen</v>
      </c>
      <c r="R101" s="35" t="str">
        <f>IF(Table1[[#This Row],[Delivery Time]] &lt;= 2, "Fast", "Slow")</f>
        <v>Slow</v>
      </c>
      <c r="S101" s="35" t="str">
        <f>INDEX(Table2[Product Name],MATCH(Table1[[#This Row],[Product ID]],Table2[Product ID],0))</f>
        <v>Action Figure</v>
      </c>
      <c r="T101" s="35" t="str">
        <f>TEXT(Table1[[#This Row],[Order Date]],"MMMM")</f>
        <v>March</v>
      </c>
    </row>
    <row r="102" spans="1:20" ht="14.25" customHeight="1" x14ac:dyDescent="0.3">
      <c r="C102" s="8"/>
      <c r="D102" s="8"/>
    </row>
    <row r="103" spans="1:20" ht="14.25" customHeight="1" x14ac:dyDescent="0.3">
      <c r="C103" s="8"/>
      <c r="D103" s="8"/>
    </row>
    <row r="104" spans="1:20" ht="14.25" customHeight="1" x14ac:dyDescent="0.3">
      <c r="C104" s="8"/>
      <c r="D104" s="8"/>
    </row>
    <row r="105" spans="1:20" ht="14.25" customHeight="1" x14ac:dyDescent="0.3">
      <c r="C105" s="8"/>
      <c r="D105" s="8"/>
    </row>
    <row r="106" spans="1:20" ht="14.25" customHeight="1" x14ac:dyDescent="0.3">
      <c r="C106" s="8"/>
      <c r="D106" s="8"/>
    </row>
    <row r="107" spans="1:20" ht="14.25" customHeight="1" x14ac:dyDescent="0.3">
      <c r="C107" s="8"/>
      <c r="D107" s="8"/>
    </row>
    <row r="108" spans="1:20" ht="14.25" customHeight="1" x14ac:dyDescent="0.3">
      <c r="C108" s="8"/>
      <c r="D108" s="8"/>
    </row>
    <row r="109" spans="1:20" ht="14.25" customHeight="1" x14ac:dyDescent="0.3">
      <c r="C109" s="8"/>
      <c r="D109" s="8"/>
    </row>
    <row r="110" spans="1:20" ht="14.25" customHeight="1" x14ac:dyDescent="0.3">
      <c r="C110" s="8"/>
      <c r="D110" s="8"/>
    </row>
    <row r="111" spans="1:20" ht="14.25" customHeight="1" x14ac:dyDescent="0.3">
      <c r="C111" s="8"/>
      <c r="D111" s="8"/>
    </row>
    <row r="112" spans="1:20" ht="14.25" customHeight="1" x14ac:dyDescent="0.3">
      <c r="C112" s="8"/>
      <c r="D112" s="8"/>
    </row>
    <row r="113" spans="3:4" ht="14.25" customHeight="1" x14ac:dyDescent="0.3">
      <c r="C113" s="8"/>
      <c r="D113" s="8"/>
    </row>
    <row r="114" spans="3:4" ht="14.25" customHeight="1" x14ac:dyDescent="0.3">
      <c r="C114" s="8"/>
      <c r="D114" s="8"/>
    </row>
    <row r="115" spans="3:4" ht="14.25" customHeight="1" x14ac:dyDescent="0.3">
      <c r="C115" s="8"/>
      <c r="D115" s="8"/>
    </row>
    <row r="116" spans="3:4" ht="14.25" customHeight="1" x14ac:dyDescent="0.3">
      <c r="C116" s="8"/>
      <c r="D116" s="8"/>
    </row>
    <row r="117" spans="3:4" ht="14.25" customHeight="1" x14ac:dyDescent="0.3">
      <c r="C117" s="8"/>
      <c r="D117" s="8"/>
    </row>
    <row r="118" spans="3:4" ht="14.25" customHeight="1" x14ac:dyDescent="0.3">
      <c r="C118" s="8"/>
      <c r="D118" s="8"/>
    </row>
    <row r="119" spans="3:4" ht="14.25" customHeight="1" x14ac:dyDescent="0.3">
      <c r="C119" s="8"/>
      <c r="D119" s="8"/>
    </row>
    <row r="120" spans="3:4" ht="14.25" customHeight="1" x14ac:dyDescent="0.3">
      <c r="C120" s="8"/>
      <c r="D120" s="8"/>
    </row>
    <row r="121" spans="3:4" ht="14.25" customHeight="1" x14ac:dyDescent="0.3">
      <c r="C121" s="8"/>
      <c r="D121" s="8"/>
    </row>
    <row r="122" spans="3:4" ht="14.25" customHeight="1" x14ac:dyDescent="0.3">
      <c r="C122" s="8"/>
      <c r="D122" s="8"/>
    </row>
    <row r="123" spans="3:4" ht="14.25" customHeight="1" x14ac:dyDescent="0.3">
      <c r="C123" s="8"/>
      <c r="D123" s="8"/>
    </row>
    <row r="124" spans="3:4" ht="14.25" customHeight="1" x14ac:dyDescent="0.3">
      <c r="C124" s="8"/>
      <c r="D124" s="8"/>
    </row>
    <row r="125" spans="3:4" ht="14.25" customHeight="1" x14ac:dyDescent="0.3">
      <c r="C125" s="8"/>
      <c r="D125" s="8"/>
    </row>
    <row r="126" spans="3:4" ht="14.25" customHeight="1" x14ac:dyDescent="0.3">
      <c r="C126" s="8"/>
      <c r="D126" s="8"/>
    </row>
    <row r="127" spans="3:4" ht="14.25" customHeight="1" x14ac:dyDescent="0.3">
      <c r="C127" s="8"/>
      <c r="D127" s="8"/>
    </row>
    <row r="128" spans="3:4" ht="14.25" customHeight="1" x14ac:dyDescent="0.3">
      <c r="C128" s="8"/>
      <c r="D128" s="8"/>
    </row>
    <row r="129" spans="3:4" ht="14.25" customHeight="1" x14ac:dyDescent="0.3">
      <c r="C129" s="8"/>
      <c r="D129" s="8"/>
    </row>
    <row r="130" spans="3:4" ht="14.25" customHeight="1" x14ac:dyDescent="0.3">
      <c r="C130" s="8"/>
      <c r="D130" s="8"/>
    </row>
    <row r="131" spans="3:4" ht="14.25" customHeight="1" x14ac:dyDescent="0.3">
      <c r="C131" s="8"/>
      <c r="D131" s="8"/>
    </row>
    <row r="132" spans="3:4" ht="14.25" customHeight="1" x14ac:dyDescent="0.3">
      <c r="C132" s="8"/>
      <c r="D132" s="8"/>
    </row>
    <row r="133" spans="3:4" ht="14.25" customHeight="1" x14ac:dyDescent="0.3">
      <c r="C133" s="8"/>
      <c r="D133" s="8"/>
    </row>
    <row r="134" spans="3:4" ht="14.25" customHeight="1" x14ac:dyDescent="0.3">
      <c r="C134" s="8"/>
      <c r="D134" s="8"/>
    </row>
    <row r="135" spans="3:4" ht="14.25" customHeight="1" x14ac:dyDescent="0.3">
      <c r="C135" s="8"/>
      <c r="D135" s="8"/>
    </row>
    <row r="136" spans="3:4" ht="14.25" customHeight="1" x14ac:dyDescent="0.3">
      <c r="C136" s="8"/>
      <c r="D136" s="8"/>
    </row>
    <row r="137" spans="3:4" ht="14.25" customHeight="1" x14ac:dyDescent="0.3">
      <c r="C137" s="8"/>
      <c r="D137" s="8"/>
    </row>
    <row r="138" spans="3:4" ht="14.25" customHeight="1" x14ac:dyDescent="0.3">
      <c r="C138" s="8"/>
      <c r="D138" s="8"/>
    </row>
    <row r="139" spans="3:4" ht="14.25" customHeight="1" x14ac:dyDescent="0.3">
      <c r="C139" s="8"/>
      <c r="D139" s="8"/>
    </row>
    <row r="140" spans="3:4" ht="14.25" customHeight="1" x14ac:dyDescent="0.3">
      <c r="C140" s="8"/>
      <c r="D140" s="8"/>
    </row>
    <row r="141" spans="3:4" ht="14.25" customHeight="1" x14ac:dyDescent="0.3">
      <c r="C141" s="8"/>
      <c r="D141" s="8"/>
    </row>
    <row r="142" spans="3:4" ht="14.25" customHeight="1" x14ac:dyDescent="0.3">
      <c r="C142" s="8"/>
      <c r="D142" s="8"/>
    </row>
    <row r="143" spans="3:4" ht="14.25" customHeight="1" x14ac:dyDescent="0.3">
      <c r="C143" s="8"/>
      <c r="D143" s="8"/>
    </row>
    <row r="144" spans="3:4" ht="14.25" customHeight="1" x14ac:dyDescent="0.3">
      <c r="C144" s="8"/>
      <c r="D144" s="8"/>
    </row>
    <row r="145" spans="3:4" ht="14.25" customHeight="1" x14ac:dyDescent="0.3">
      <c r="C145" s="8"/>
      <c r="D145" s="8"/>
    </row>
    <row r="146" spans="3:4" ht="14.25" customHeight="1" x14ac:dyDescent="0.3">
      <c r="C146" s="8"/>
      <c r="D146" s="8"/>
    </row>
    <row r="147" spans="3:4" ht="14.25" customHeight="1" x14ac:dyDescent="0.3">
      <c r="C147" s="8"/>
      <c r="D147" s="8"/>
    </row>
    <row r="148" spans="3:4" ht="14.25" customHeight="1" x14ac:dyDescent="0.3">
      <c r="C148" s="8"/>
      <c r="D148" s="8"/>
    </row>
    <row r="149" spans="3:4" ht="14.25" customHeight="1" x14ac:dyDescent="0.3">
      <c r="C149" s="8"/>
      <c r="D149" s="8"/>
    </row>
    <row r="150" spans="3:4" ht="14.25" customHeight="1" x14ac:dyDescent="0.3">
      <c r="C150" s="8"/>
      <c r="D150" s="8"/>
    </row>
    <row r="151" spans="3:4" ht="14.25" customHeight="1" x14ac:dyDescent="0.3">
      <c r="C151" s="8"/>
      <c r="D151" s="8"/>
    </row>
    <row r="152" spans="3:4" ht="14.25" customHeight="1" x14ac:dyDescent="0.3">
      <c r="C152" s="8"/>
      <c r="D152" s="8"/>
    </row>
    <row r="153" spans="3:4" ht="14.25" customHeight="1" x14ac:dyDescent="0.3">
      <c r="C153" s="8"/>
      <c r="D153" s="8"/>
    </row>
    <row r="154" spans="3:4" ht="14.25" customHeight="1" x14ac:dyDescent="0.3">
      <c r="C154" s="8"/>
      <c r="D154" s="8"/>
    </row>
    <row r="155" spans="3:4" ht="14.25" customHeight="1" x14ac:dyDescent="0.3">
      <c r="C155" s="8"/>
      <c r="D155" s="8"/>
    </row>
    <row r="156" spans="3:4" ht="14.25" customHeight="1" x14ac:dyDescent="0.3">
      <c r="C156" s="8"/>
      <c r="D156" s="8"/>
    </row>
    <row r="157" spans="3:4" ht="14.25" customHeight="1" x14ac:dyDescent="0.3">
      <c r="C157" s="8"/>
      <c r="D157" s="8"/>
    </row>
    <row r="158" spans="3:4" ht="14.25" customHeight="1" x14ac:dyDescent="0.3">
      <c r="C158" s="8"/>
      <c r="D158" s="8"/>
    </row>
    <row r="159" spans="3:4" ht="14.25" customHeight="1" x14ac:dyDescent="0.3">
      <c r="C159" s="8"/>
      <c r="D159" s="8"/>
    </row>
    <row r="160" spans="3:4" ht="14.25" customHeight="1" x14ac:dyDescent="0.3">
      <c r="C160" s="8"/>
      <c r="D160" s="8"/>
    </row>
    <row r="161" spans="3:4" ht="14.25" customHeight="1" x14ac:dyDescent="0.3">
      <c r="C161" s="8"/>
      <c r="D161" s="8"/>
    </row>
    <row r="162" spans="3:4" ht="14.25" customHeight="1" x14ac:dyDescent="0.3">
      <c r="C162" s="8"/>
      <c r="D162" s="8"/>
    </row>
    <row r="163" spans="3:4" ht="14.25" customHeight="1" x14ac:dyDescent="0.3">
      <c r="C163" s="8"/>
      <c r="D163" s="8"/>
    </row>
    <row r="164" spans="3:4" ht="14.25" customHeight="1" x14ac:dyDescent="0.3">
      <c r="C164" s="8"/>
      <c r="D164" s="8"/>
    </row>
    <row r="165" spans="3:4" ht="14.25" customHeight="1" x14ac:dyDescent="0.3">
      <c r="C165" s="8"/>
      <c r="D165" s="8"/>
    </row>
    <row r="166" spans="3:4" ht="14.25" customHeight="1" x14ac:dyDescent="0.3">
      <c r="C166" s="8"/>
      <c r="D166" s="8"/>
    </row>
    <row r="167" spans="3:4" ht="14.25" customHeight="1" x14ac:dyDescent="0.3">
      <c r="C167" s="8"/>
      <c r="D167" s="8"/>
    </row>
    <row r="168" spans="3:4" ht="14.25" customHeight="1" x14ac:dyDescent="0.3">
      <c r="C168" s="8"/>
      <c r="D168" s="8"/>
    </row>
    <row r="169" spans="3:4" ht="14.25" customHeight="1" x14ac:dyDescent="0.3">
      <c r="C169" s="8"/>
      <c r="D169" s="8"/>
    </row>
    <row r="170" spans="3:4" ht="14.25" customHeight="1" x14ac:dyDescent="0.3">
      <c r="C170" s="8"/>
      <c r="D170" s="8"/>
    </row>
    <row r="171" spans="3:4" ht="14.25" customHeight="1" x14ac:dyDescent="0.3">
      <c r="C171" s="8"/>
      <c r="D171" s="8"/>
    </row>
    <row r="172" spans="3:4" ht="14.25" customHeight="1" x14ac:dyDescent="0.3">
      <c r="C172" s="8"/>
      <c r="D172" s="8"/>
    </row>
    <row r="173" spans="3:4" ht="14.25" customHeight="1" x14ac:dyDescent="0.3">
      <c r="C173" s="8"/>
      <c r="D173" s="8"/>
    </row>
    <row r="174" spans="3:4" ht="14.25" customHeight="1" x14ac:dyDescent="0.3">
      <c r="C174" s="8"/>
      <c r="D174" s="8"/>
    </row>
    <row r="175" spans="3:4" ht="14.25" customHeight="1" x14ac:dyDescent="0.3">
      <c r="C175" s="8"/>
      <c r="D175" s="8"/>
    </row>
    <row r="176" spans="3:4" ht="14.25" customHeight="1" x14ac:dyDescent="0.3">
      <c r="C176" s="8"/>
      <c r="D176" s="8"/>
    </row>
    <row r="177" spans="3:4" ht="14.25" customHeight="1" x14ac:dyDescent="0.3">
      <c r="C177" s="8"/>
      <c r="D177" s="8"/>
    </row>
    <row r="178" spans="3:4" ht="14.25" customHeight="1" x14ac:dyDescent="0.3">
      <c r="C178" s="8"/>
      <c r="D178" s="8"/>
    </row>
    <row r="179" spans="3:4" ht="14.25" customHeight="1" x14ac:dyDescent="0.3">
      <c r="C179" s="8"/>
      <c r="D179" s="8"/>
    </row>
    <row r="180" spans="3:4" ht="14.25" customHeight="1" x14ac:dyDescent="0.3">
      <c r="C180" s="8"/>
      <c r="D180" s="8"/>
    </row>
    <row r="181" spans="3:4" ht="14.25" customHeight="1" x14ac:dyDescent="0.3">
      <c r="C181" s="8"/>
      <c r="D181" s="8"/>
    </row>
    <row r="182" spans="3:4" ht="14.25" customHeight="1" x14ac:dyDescent="0.3">
      <c r="C182" s="8"/>
      <c r="D182" s="8"/>
    </row>
    <row r="183" spans="3:4" ht="14.25" customHeight="1" x14ac:dyDescent="0.3">
      <c r="C183" s="8"/>
      <c r="D183" s="8"/>
    </row>
    <row r="184" spans="3:4" ht="14.25" customHeight="1" x14ac:dyDescent="0.3">
      <c r="C184" s="8"/>
      <c r="D184" s="8"/>
    </row>
    <row r="185" spans="3:4" ht="14.25" customHeight="1" x14ac:dyDescent="0.3">
      <c r="C185" s="8"/>
      <c r="D185" s="8"/>
    </row>
    <row r="186" spans="3:4" ht="14.25" customHeight="1" x14ac:dyDescent="0.3">
      <c r="C186" s="8"/>
      <c r="D186" s="8"/>
    </row>
    <row r="187" spans="3:4" ht="14.25" customHeight="1" x14ac:dyDescent="0.3">
      <c r="C187" s="8"/>
      <c r="D187" s="8"/>
    </row>
    <row r="188" spans="3:4" ht="14.25" customHeight="1" x14ac:dyDescent="0.3">
      <c r="C188" s="8"/>
      <c r="D188" s="8"/>
    </row>
    <row r="189" spans="3:4" ht="14.25" customHeight="1" x14ac:dyDescent="0.3">
      <c r="C189" s="8"/>
      <c r="D189" s="8"/>
    </row>
    <row r="190" spans="3:4" ht="14.25" customHeight="1" x14ac:dyDescent="0.3">
      <c r="C190" s="8"/>
      <c r="D190" s="8"/>
    </row>
    <row r="191" spans="3:4" ht="14.25" customHeight="1" x14ac:dyDescent="0.3">
      <c r="C191" s="8"/>
      <c r="D191" s="8"/>
    </row>
    <row r="192" spans="3:4" ht="14.25" customHeight="1" x14ac:dyDescent="0.3">
      <c r="C192" s="8"/>
      <c r="D192" s="8"/>
    </row>
    <row r="193" spans="3:4" ht="14.25" customHeight="1" x14ac:dyDescent="0.3">
      <c r="C193" s="8"/>
      <c r="D193" s="8"/>
    </row>
    <row r="194" spans="3:4" ht="14.25" customHeight="1" x14ac:dyDescent="0.3">
      <c r="C194" s="8"/>
      <c r="D194" s="8"/>
    </row>
    <row r="195" spans="3:4" ht="14.25" customHeight="1" x14ac:dyDescent="0.3">
      <c r="C195" s="8"/>
      <c r="D195" s="8"/>
    </row>
    <row r="196" spans="3:4" ht="14.25" customHeight="1" x14ac:dyDescent="0.3">
      <c r="C196" s="8"/>
      <c r="D196" s="8"/>
    </row>
    <row r="197" spans="3:4" ht="14.25" customHeight="1" x14ac:dyDescent="0.3">
      <c r="C197" s="8"/>
      <c r="D197" s="8"/>
    </row>
    <row r="198" spans="3:4" ht="14.25" customHeight="1" x14ac:dyDescent="0.3">
      <c r="C198" s="8"/>
      <c r="D198" s="8"/>
    </row>
    <row r="199" spans="3:4" ht="14.25" customHeight="1" x14ac:dyDescent="0.3">
      <c r="C199" s="8"/>
      <c r="D199" s="8"/>
    </row>
    <row r="200" spans="3:4" ht="14.25" customHeight="1" x14ac:dyDescent="0.3">
      <c r="C200" s="8"/>
      <c r="D200" s="8"/>
    </row>
    <row r="201" spans="3:4" ht="14.25" customHeight="1" x14ac:dyDescent="0.3">
      <c r="C201" s="8"/>
      <c r="D201" s="8"/>
    </row>
    <row r="202" spans="3:4" ht="14.25" customHeight="1" x14ac:dyDescent="0.3">
      <c r="C202" s="8"/>
      <c r="D202" s="8"/>
    </row>
    <row r="203" spans="3:4" ht="14.25" customHeight="1" x14ac:dyDescent="0.3">
      <c r="C203" s="8"/>
      <c r="D203" s="8"/>
    </row>
    <row r="204" spans="3:4" ht="14.25" customHeight="1" x14ac:dyDescent="0.3">
      <c r="C204" s="8"/>
      <c r="D204" s="8"/>
    </row>
    <row r="205" spans="3:4" ht="14.25" customHeight="1" x14ac:dyDescent="0.3">
      <c r="C205" s="8"/>
      <c r="D205" s="8"/>
    </row>
    <row r="206" spans="3:4" ht="14.25" customHeight="1" x14ac:dyDescent="0.3">
      <c r="C206" s="8"/>
      <c r="D206" s="8"/>
    </row>
    <row r="207" spans="3:4" ht="14.25" customHeight="1" x14ac:dyDescent="0.3">
      <c r="C207" s="8"/>
      <c r="D207" s="8"/>
    </row>
    <row r="208" spans="3:4" ht="14.25" customHeight="1" x14ac:dyDescent="0.3">
      <c r="C208" s="8"/>
      <c r="D208" s="8"/>
    </row>
    <row r="209" spans="3:4" ht="14.25" customHeight="1" x14ac:dyDescent="0.3">
      <c r="C209" s="8"/>
      <c r="D209" s="8"/>
    </row>
    <row r="210" spans="3:4" ht="14.25" customHeight="1" x14ac:dyDescent="0.3">
      <c r="C210" s="8"/>
      <c r="D210" s="8"/>
    </row>
    <row r="211" spans="3:4" ht="14.25" customHeight="1" x14ac:dyDescent="0.3">
      <c r="C211" s="8"/>
      <c r="D211" s="8"/>
    </row>
    <row r="212" spans="3:4" ht="14.25" customHeight="1" x14ac:dyDescent="0.3">
      <c r="C212" s="8"/>
      <c r="D212" s="8"/>
    </row>
    <row r="213" spans="3:4" ht="14.25" customHeight="1" x14ac:dyDescent="0.3">
      <c r="C213" s="8"/>
      <c r="D213" s="8"/>
    </row>
    <row r="214" spans="3:4" ht="14.25" customHeight="1" x14ac:dyDescent="0.3">
      <c r="C214" s="8"/>
      <c r="D214" s="8"/>
    </row>
    <row r="215" spans="3:4" ht="14.25" customHeight="1" x14ac:dyDescent="0.3">
      <c r="C215" s="8"/>
      <c r="D215" s="8"/>
    </row>
    <row r="216" spans="3:4" ht="14.25" customHeight="1" x14ac:dyDescent="0.3">
      <c r="C216" s="8"/>
      <c r="D216" s="8"/>
    </row>
    <row r="217" spans="3:4" ht="14.25" customHeight="1" x14ac:dyDescent="0.3">
      <c r="C217" s="8"/>
      <c r="D217" s="8"/>
    </row>
    <row r="218" spans="3:4" ht="14.25" customHeight="1" x14ac:dyDescent="0.3">
      <c r="C218" s="8"/>
      <c r="D218" s="8"/>
    </row>
    <row r="219" spans="3:4" ht="14.25" customHeight="1" x14ac:dyDescent="0.3">
      <c r="C219" s="8"/>
      <c r="D219" s="8"/>
    </row>
    <row r="220" spans="3:4" ht="14.25" customHeight="1" x14ac:dyDescent="0.3">
      <c r="C220" s="8"/>
      <c r="D220" s="8"/>
    </row>
    <row r="221" spans="3:4" ht="14.25" customHeight="1" x14ac:dyDescent="0.3">
      <c r="C221" s="8"/>
      <c r="D221" s="8"/>
    </row>
    <row r="222" spans="3:4" ht="14.25" customHeight="1" x14ac:dyDescent="0.3">
      <c r="C222" s="8"/>
      <c r="D222" s="8"/>
    </row>
    <row r="223" spans="3:4" ht="14.25" customHeight="1" x14ac:dyDescent="0.3">
      <c r="C223" s="8"/>
      <c r="D223" s="8"/>
    </row>
    <row r="224" spans="3:4" ht="14.25" customHeight="1" x14ac:dyDescent="0.3">
      <c r="C224" s="8"/>
      <c r="D224" s="8"/>
    </row>
    <row r="225" spans="3:4" ht="14.25" customHeight="1" x14ac:dyDescent="0.3">
      <c r="C225" s="8"/>
      <c r="D225" s="8"/>
    </row>
    <row r="226" spans="3:4" ht="14.25" customHeight="1" x14ac:dyDescent="0.3">
      <c r="C226" s="8"/>
      <c r="D226" s="8"/>
    </row>
    <row r="227" spans="3:4" ht="14.25" customHeight="1" x14ac:dyDescent="0.3">
      <c r="C227" s="8"/>
      <c r="D227" s="8"/>
    </row>
    <row r="228" spans="3:4" ht="14.25" customHeight="1" x14ac:dyDescent="0.3">
      <c r="C228" s="8"/>
      <c r="D228" s="8"/>
    </row>
    <row r="229" spans="3:4" ht="14.25" customHeight="1" x14ac:dyDescent="0.3">
      <c r="C229" s="8"/>
      <c r="D229" s="8"/>
    </row>
    <row r="230" spans="3:4" ht="14.25" customHeight="1" x14ac:dyDescent="0.3">
      <c r="C230" s="8"/>
      <c r="D230" s="8"/>
    </row>
    <row r="231" spans="3:4" ht="14.25" customHeight="1" x14ac:dyDescent="0.3">
      <c r="C231" s="8"/>
      <c r="D231" s="8"/>
    </row>
    <row r="232" spans="3:4" ht="14.25" customHeight="1" x14ac:dyDescent="0.3">
      <c r="C232" s="8"/>
      <c r="D232" s="8"/>
    </row>
    <row r="233" spans="3:4" ht="14.25" customHeight="1" x14ac:dyDescent="0.3">
      <c r="C233" s="8"/>
      <c r="D233" s="8"/>
    </row>
    <row r="234" spans="3:4" ht="14.25" customHeight="1" x14ac:dyDescent="0.3">
      <c r="C234" s="8"/>
      <c r="D234" s="8"/>
    </row>
    <row r="235" spans="3:4" ht="14.25" customHeight="1" x14ac:dyDescent="0.3">
      <c r="C235" s="8"/>
      <c r="D235" s="8"/>
    </row>
    <row r="236" spans="3:4" ht="14.25" customHeight="1" x14ac:dyDescent="0.3">
      <c r="C236" s="8"/>
      <c r="D236" s="8"/>
    </row>
    <row r="237" spans="3:4" ht="14.25" customHeight="1" x14ac:dyDescent="0.3">
      <c r="C237" s="8"/>
      <c r="D237" s="8"/>
    </row>
    <row r="238" spans="3:4" ht="14.25" customHeight="1" x14ac:dyDescent="0.3">
      <c r="C238" s="8"/>
      <c r="D238" s="8"/>
    </row>
    <row r="239" spans="3:4" ht="14.25" customHeight="1" x14ac:dyDescent="0.3">
      <c r="C239" s="8"/>
      <c r="D239" s="8"/>
    </row>
    <row r="240" spans="3:4" ht="14.25" customHeight="1" x14ac:dyDescent="0.3">
      <c r="C240" s="8"/>
      <c r="D240" s="8"/>
    </row>
    <row r="241" spans="3:4" ht="14.25" customHeight="1" x14ac:dyDescent="0.3">
      <c r="C241" s="8"/>
      <c r="D241" s="8"/>
    </row>
    <row r="242" spans="3:4" ht="14.25" customHeight="1" x14ac:dyDescent="0.3">
      <c r="C242" s="8"/>
      <c r="D242" s="8"/>
    </row>
    <row r="243" spans="3:4" ht="14.25" customHeight="1" x14ac:dyDescent="0.3">
      <c r="C243" s="8"/>
      <c r="D243" s="8"/>
    </row>
    <row r="244" spans="3:4" ht="14.25" customHeight="1" x14ac:dyDescent="0.3">
      <c r="C244" s="8"/>
      <c r="D244" s="8"/>
    </row>
    <row r="245" spans="3:4" ht="14.25" customHeight="1" x14ac:dyDescent="0.3">
      <c r="C245" s="8"/>
      <c r="D245" s="8"/>
    </row>
    <row r="246" spans="3:4" ht="14.25" customHeight="1" x14ac:dyDescent="0.3">
      <c r="C246" s="8"/>
      <c r="D246" s="8"/>
    </row>
    <row r="247" spans="3:4" ht="14.25" customHeight="1" x14ac:dyDescent="0.3">
      <c r="C247" s="8"/>
      <c r="D247" s="8"/>
    </row>
    <row r="248" spans="3:4" ht="14.25" customHeight="1" x14ac:dyDescent="0.3">
      <c r="C248" s="8"/>
      <c r="D248" s="8"/>
    </row>
    <row r="249" spans="3:4" ht="14.25" customHeight="1" x14ac:dyDescent="0.3">
      <c r="C249" s="8"/>
      <c r="D249" s="8"/>
    </row>
    <row r="250" spans="3:4" ht="14.25" customHeight="1" x14ac:dyDescent="0.3">
      <c r="C250" s="8"/>
      <c r="D250" s="8"/>
    </row>
    <row r="251" spans="3:4" ht="14.25" customHeight="1" x14ac:dyDescent="0.3">
      <c r="C251" s="8"/>
      <c r="D251" s="8"/>
    </row>
    <row r="252" spans="3:4" ht="14.25" customHeight="1" x14ac:dyDescent="0.3">
      <c r="C252" s="8"/>
      <c r="D252" s="8"/>
    </row>
    <row r="253" spans="3:4" ht="14.25" customHeight="1" x14ac:dyDescent="0.3">
      <c r="C253" s="8"/>
      <c r="D253" s="8"/>
    </row>
    <row r="254" spans="3:4" ht="14.25" customHeight="1" x14ac:dyDescent="0.3">
      <c r="C254" s="8"/>
      <c r="D254" s="8"/>
    </row>
    <row r="255" spans="3:4" ht="14.25" customHeight="1" x14ac:dyDescent="0.3">
      <c r="C255" s="8"/>
      <c r="D255" s="8"/>
    </row>
    <row r="256" spans="3:4" ht="14.25" customHeight="1" x14ac:dyDescent="0.3">
      <c r="C256" s="8"/>
      <c r="D256" s="8"/>
    </row>
    <row r="257" spans="3:4" ht="14.25" customHeight="1" x14ac:dyDescent="0.3">
      <c r="C257" s="8"/>
      <c r="D257" s="8"/>
    </row>
    <row r="258" spans="3:4" ht="14.25" customHeight="1" x14ac:dyDescent="0.3">
      <c r="C258" s="8"/>
      <c r="D258" s="8"/>
    </row>
    <row r="259" spans="3:4" ht="14.25" customHeight="1" x14ac:dyDescent="0.3">
      <c r="C259" s="8"/>
      <c r="D259" s="8"/>
    </row>
    <row r="260" spans="3:4" ht="14.25" customHeight="1" x14ac:dyDescent="0.3">
      <c r="C260" s="8"/>
      <c r="D260" s="8"/>
    </row>
    <row r="261" spans="3:4" ht="14.25" customHeight="1" x14ac:dyDescent="0.3">
      <c r="C261" s="8"/>
      <c r="D261" s="8"/>
    </row>
    <row r="262" spans="3:4" ht="14.25" customHeight="1" x14ac:dyDescent="0.3">
      <c r="C262" s="8"/>
      <c r="D262" s="8"/>
    </row>
    <row r="263" spans="3:4" ht="14.25" customHeight="1" x14ac:dyDescent="0.3">
      <c r="C263" s="8"/>
      <c r="D263" s="8"/>
    </row>
    <row r="264" spans="3:4" ht="14.25" customHeight="1" x14ac:dyDescent="0.3">
      <c r="C264" s="8"/>
      <c r="D264" s="8"/>
    </row>
    <row r="265" spans="3:4" ht="14.25" customHeight="1" x14ac:dyDescent="0.3">
      <c r="C265" s="8"/>
      <c r="D265" s="8"/>
    </row>
    <row r="266" spans="3:4" ht="14.25" customHeight="1" x14ac:dyDescent="0.3">
      <c r="C266" s="8"/>
      <c r="D266" s="8"/>
    </row>
    <row r="267" spans="3:4" ht="14.25" customHeight="1" x14ac:dyDescent="0.3">
      <c r="C267" s="8"/>
      <c r="D267" s="8"/>
    </row>
    <row r="268" spans="3:4" ht="14.25" customHeight="1" x14ac:dyDescent="0.3">
      <c r="C268" s="8"/>
      <c r="D268" s="8"/>
    </row>
    <row r="269" spans="3:4" ht="14.25" customHeight="1" x14ac:dyDescent="0.3">
      <c r="C269" s="8"/>
      <c r="D269" s="8"/>
    </row>
    <row r="270" spans="3:4" ht="14.25" customHeight="1" x14ac:dyDescent="0.3">
      <c r="C270" s="8"/>
      <c r="D270" s="8"/>
    </row>
    <row r="271" spans="3:4" ht="14.25" customHeight="1" x14ac:dyDescent="0.3">
      <c r="C271" s="8"/>
      <c r="D271" s="8"/>
    </row>
    <row r="272" spans="3:4" ht="14.25" customHeight="1" x14ac:dyDescent="0.3">
      <c r="C272" s="8"/>
      <c r="D272" s="8"/>
    </row>
    <row r="273" spans="3:4" ht="14.25" customHeight="1" x14ac:dyDescent="0.3">
      <c r="C273" s="8"/>
      <c r="D273" s="8"/>
    </row>
    <row r="274" spans="3:4" ht="14.25" customHeight="1" x14ac:dyDescent="0.3">
      <c r="C274" s="8"/>
      <c r="D274" s="8"/>
    </row>
    <row r="275" spans="3:4" ht="14.25" customHeight="1" x14ac:dyDescent="0.3">
      <c r="C275" s="8"/>
      <c r="D275" s="8"/>
    </row>
    <row r="276" spans="3:4" ht="14.25" customHeight="1" x14ac:dyDescent="0.3">
      <c r="C276" s="8"/>
      <c r="D276" s="8"/>
    </row>
    <row r="277" spans="3:4" ht="14.25" customHeight="1" x14ac:dyDescent="0.3">
      <c r="C277" s="8"/>
      <c r="D277" s="8"/>
    </row>
    <row r="278" spans="3:4" ht="14.25" customHeight="1" x14ac:dyDescent="0.3">
      <c r="C278" s="8"/>
      <c r="D278" s="8"/>
    </row>
    <row r="279" spans="3:4" ht="14.25" customHeight="1" x14ac:dyDescent="0.3">
      <c r="C279" s="8"/>
      <c r="D279" s="8"/>
    </row>
    <row r="280" spans="3:4" ht="14.25" customHeight="1" x14ac:dyDescent="0.3">
      <c r="C280" s="8"/>
      <c r="D280" s="8"/>
    </row>
    <row r="281" spans="3:4" ht="14.25" customHeight="1" x14ac:dyDescent="0.3">
      <c r="C281" s="8"/>
      <c r="D281" s="8"/>
    </row>
    <row r="282" spans="3:4" ht="14.25" customHeight="1" x14ac:dyDescent="0.3">
      <c r="C282" s="8"/>
      <c r="D282" s="8"/>
    </row>
    <row r="283" spans="3:4" ht="14.25" customHeight="1" x14ac:dyDescent="0.3">
      <c r="C283" s="8"/>
      <c r="D283" s="8"/>
    </row>
    <row r="284" spans="3:4" ht="14.25" customHeight="1" x14ac:dyDescent="0.3">
      <c r="C284" s="8"/>
      <c r="D284" s="8"/>
    </row>
    <row r="285" spans="3:4" ht="14.25" customHeight="1" x14ac:dyDescent="0.3">
      <c r="C285" s="8"/>
      <c r="D285" s="8"/>
    </row>
    <row r="286" spans="3:4" ht="14.25" customHeight="1" x14ac:dyDescent="0.3">
      <c r="C286" s="8"/>
      <c r="D286" s="8"/>
    </row>
    <row r="287" spans="3:4" ht="14.25" customHeight="1" x14ac:dyDescent="0.3">
      <c r="C287" s="8"/>
      <c r="D287" s="8"/>
    </row>
    <row r="288" spans="3:4" ht="14.25" customHeight="1" x14ac:dyDescent="0.3">
      <c r="C288" s="8"/>
      <c r="D288" s="8"/>
    </row>
    <row r="289" spans="3:4" ht="14.25" customHeight="1" x14ac:dyDescent="0.3">
      <c r="C289" s="8"/>
      <c r="D289" s="8"/>
    </row>
    <row r="290" spans="3:4" ht="14.25" customHeight="1" x14ac:dyDescent="0.3">
      <c r="C290" s="8"/>
      <c r="D290" s="8"/>
    </row>
    <row r="291" spans="3:4" ht="14.25" customHeight="1" x14ac:dyDescent="0.3">
      <c r="C291" s="8"/>
      <c r="D291" s="8"/>
    </row>
    <row r="292" spans="3:4" ht="14.25" customHeight="1" x14ac:dyDescent="0.3">
      <c r="C292" s="8"/>
      <c r="D292" s="8"/>
    </row>
    <row r="293" spans="3:4" ht="14.25" customHeight="1" x14ac:dyDescent="0.3">
      <c r="C293" s="8"/>
      <c r="D293" s="8"/>
    </row>
    <row r="294" spans="3:4" ht="14.25" customHeight="1" x14ac:dyDescent="0.3">
      <c r="C294" s="8"/>
      <c r="D294" s="8"/>
    </row>
    <row r="295" spans="3:4" ht="14.25" customHeight="1" x14ac:dyDescent="0.3">
      <c r="C295" s="8"/>
      <c r="D295" s="8"/>
    </row>
    <row r="296" spans="3:4" ht="14.25" customHeight="1" x14ac:dyDescent="0.3">
      <c r="C296" s="8"/>
      <c r="D296" s="8"/>
    </row>
    <row r="297" spans="3:4" ht="14.25" customHeight="1" x14ac:dyDescent="0.3">
      <c r="C297" s="8"/>
      <c r="D297" s="8"/>
    </row>
    <row r="298" spans="3:4" ht="14.25" customHeight="1" x14ac:dyDescent="0.3">
      <c r="C298" s="8"/>
      <c r="D298" s="8"/>
    </row>
    <row r="299" spans="3:4" ht="14.25" customHeight="1" x14ac:dyDescent="0.3">
      <c r="C299" s="8"/>
      <c r="D299" s="8"/>
    </row>
    <row r="300" spans="3:4" ht="14.25" customHeight="1" x14ac:dyDescent="0.3">
      <c r="C300" s="8"/>
      <c r="D300" s="8"/>
    </row>
    <row r="301" spans="3:4" ht="14.25" customHeight="1" x14ac:dyDescent="0.3">
      <c r="C301" s="8"/>
      <c r="D301" s="8"/>
    </row>
    <row r="302" spans="3:4" ht="14.25" customHeight="1" x14ac:dyDescent="0.3">
      <c r="C302" s="8"/>
      <c r="D302" s="8"/>
    </row>
    <row r="303" spans="3:4" ht="14.25" customHeight="1" x14ac:dyDescent="0.3">
      <c r="C303" s="8"/>
      <c r="D303" s="8"/>
    </row>
    <row r="304" spans="3:4" ht="14.25" customHeight="1" x14ac:dyDescent="0.3">
      <c r="C304" s="8"/>
      <c r="D304" s="8"/>
    </row>
    <row r="305" spans="3:4" ht="14.25" customHeight="1" x14ac:dyDescent="0.3">
      <c r="C305" s="8"/>
      <c r="D305" s="8"/>
    </row>
    <row r="306" spans="3:4" ht="14.25" customHeight="1" x14ac:dyDescent="0.3">
      <c r="C306" s="8"/>
      <c r="D306" s="8"/>
    </row>
    <row r="307" spans="3:4" ht="14.25" customHeight="1" x14ac:dyDescent="0.3">
      <c r="C307" s="8"/>
      <c r="D307" s="8"/>
    </row>
    <row r="308" spans="3:4" ht="14.25" customHeight="1" x14ac:dyDescent="0.3">
      <c r="C308" s="8"/>
      <c r="D308" s="8"/>
    </row>
    <row r="309" spans="3:4" ht="14.25" customHeight="1" x14ac:dyDescent="0.3">
      <c r="C309" s="8"/>
      <c r="D309" s="8"/>
    </row>
    <row r="310" spans="3:4" ht="14.25" customHeight="1" x14ac:dyDescent="0.3">
      <c r="C310" s="8"/>
      <c r="D310" s="8"/>
    </row>
    <row r="311" spans="3:4" ht="14.25" customHeight="1" x14ac:dyDescent="0.3">
      <c r="C311" s="8"/>
      <c r="D311" s="8"/>
    </row>
    <row r="312" spans="3:4" ht="14.25" customHeight="1" x14ac:dyDescent="0.3">
      <c r="C312" s="8"/>
      <c r="D312" s="8"/>
    </row>
    <row r="313" spans="3:4" ht="14.25" customHeight="1" x14ac:dyDescent="0.3">
      <c r="C313" s="8"/>
      <c r="D313" s="8"/>
    </row>
    <row r="314" spans="3:4" ht="14.25" customHeight="1" x14ac:dyDescent="0.3">
      <c r="C314" s="8"/>
      <c r="D314" s="8"/>
    </row>
    <row r="315" spans="3:4" ht="14.25" customHeight="1" x14ac:dyDescent="0.3">
      <c r="C315" s="8"/>
      <c r="D315" s="8"/>
    </row>
    <row r="316" spans="3:4" ht="14.25" customHeight="1" x14ac:dyDescent="0.3">
      <c r="C316" s="8"/>
      <c r="D316" s="8"/>
    </row>
    <row r="317" spans="3:4" ht="14.25" customHeight="1" x14ac:dyDescent="0.3">
      <c r="C317" s="8"/>
      <c r="D317" s="8"/>
    </row>
    <row r="318" spans="3:4" ht="14.25" customHeight="1" x14ac:dyDescent="0.3">
      <c r="C318" s="8"/>
      <c r="D318" s="8"/>
    </row>
    <row r="319" spans="3:4" ht="14.25" customHeight="1" x14ac:dyDescent="0.3">
      <c r="C319" s="8"/>
      <c r="D319" s="8"/>
    </row>
    <row r="320" spans="3:4" ht="14.25" customHeight="1" x14ac:dyDescent="0.3">
      <c r="C320" s="8"/>
      <c r="D320" s="8"/>
    </row>
    <row r="321" spans="3:4" ht="14.25" customHeight="1" x14ac:dyDescent="0.3">
      <c r="C321" s="8"/>
      <c r="D321" s="8"/>
    </row>
    <row r="322" spans="3:4" ht="14.25" customHeight="1" x14ac:dyDescent="0.3">
      <c r="C322" s="8"/>
      <c r="D322" s="8"/>
    </row>
    <row r="323" spans="3:4" ht="14.25" customHeight="1" x14ac:dyDescent="0.3">
      <c r="C323" s="8"/>
      <c r="D323" s="8"/>
    </row>
    <row r="324" spans="3:4" ht="14.25" customHeight="1" x14ac:dyDescent="0.3">
      <c r="C324" s="8"/>
      <c r="D324" s="8"/>
    </row>
    <row r="325" spans="3:4" ht="14.25" customHeight="1" x14ac:dyDescent="0.3">
      <c r="C325" s="8"/>
      <c r="D325" s="8"/>
    </row>
    <row r="326" spans="3:4" ht="14.25" customHeight="1" x14ac:dyDescent="0.3">
      <c r="C326" s="8"/>
      <c r="D326" s="8"/>
    </row>
    <row r="327" spans="3:4" ht="14.25" customHeight="1" x14ac:dyDescent="0.3">
      <c r="C327" s="8"/>
      <c r="D327" s="8"/>
    </row>
    <row r="328" spans="3:4" ht="14.25" customHeight="1" x14ac:dyDescent="0.3">
      <c r="C328" s="8"/>
      <c r="D328" s="8"/>
    </row>
    <row r="329" spans="3:4" ht="14.25" customHeight="1" x14ac:dyDescent="0.3">
      <c r="C329" s="8"/>
      <c r="D329" s="8"/>
    </row>
    <row r="330" spans="3:4" ht="14.25" customHeight="1" x14ac:dyDescent="0.3">
      <c r="C330" s="8"/>
      <c r="D330" s="8"/>
    </row>
    <row r="331" spans="3:4" ht="14.25" customHeight="1" x14ac:dyDescent="0.3">
      <c r="C331" s="8"/>
      <c r="D331" s="8"/>
    </row>
    <row r="332" spans="3:4" ht="14.25" customHeight="1" x14ac:dyDescent="0.3">
      <c r="C332" s="8"/>
      <c r="D332" s="8"/>
    </row>
    <row r="333" spans="3:4" ht="14.25" customHeight="1" x14ac:dyDescent="0.3">
      <c r="C333" s="8"/>
      <c r="D333" s="8"/>
    </row>
    <row r="334" spans="3:4" ht="14.25" customHeight="1" x14ac:dyDescent="0.3">
      <c r="C334" s="8"/>
      <c r="D334" s="8"/>
    </row>
    <row r="335" spans="3:4" ht="14.25" customHeight="1" x14ac:dyDescent="0.3">
      <c r="C335" s="8"/>
      <c r="D335" s="8"/>
    </row>
    <row r="336" spans="3:4" ht="14.25" customHeight="1" x14ac:dyDescent="0.3">
      <c r="C336" s="8"/>
      <c r="D336" s="8"/>
    </row>
    <row r="337" spans="3:4" ht="14.25" customHeight="1" x14ac:dyDescent="0.3">
      <c r="C337" s="8"/>
      <c r="D337" s="8"/>
    </row>
    <row r="338" spans="3:4" ht="14.25" customHeight="1" x14ac:dyDescent="0.3">
      <c r="C338" s="8"/>
      <c r="D338" s="8"/>
    </row>
    <row r="339" spans="3:4" ht="14.25" customHeight="1" x14ac:dyDescent="0.3">
      <c r="C339" s="8"/>
      <c r="D339" s="8"/>
    </row>
    <row r="340" spans="3:4" ht="14.25" customHeight="1" x14ac:dyDescent="0.3">
      <c r="C340" s="8"/>
      <c r="D340" s="8"/>
    </row>
    <row r="341" spans="3:4" ht="14.25" customHeight="1" x14ac:dyDescent="0.3">
      <c r="C341" s="8"/>
      <c r="D341" s="8"/>
    </row>
    <row r="342" spans="3:4" ht="14.25" customHeight="1" x14ac:dyDescent="0.3">
      <c r="C342" s="8"/>
      <c r="D342" s="8"/>
    </row>
    <row r="343" spans="3:4" ht="14.25" customHeight="1" x14ac:dyDescent="0.3">
      <c r="C343" s="8"/>
      <c r="D343" s="8"/>
    </row>
    <row r="344" spans="3:4" ht="14.25" customHeight="1" x14ac:dyDescent="0.3">
      <c r="C344" s="8"/>
      <c r="D344" s="8"/>
    </row>
    <row r="345" spans="3:4" ht="14.25" customHeight="1" x14ac:dyDescent="0.3">
      <c r="C345" s="8"/>
      <c r="D345" s="8"/>
    </row>
    <row r="346" spans="3:4" ht="14.25" customHeight="1" x14ac:dyDescent="0.3">
      <c r="C346" s="8"/>
      <c r="D346" s="8"/>
    </row>
    <row r="347" spans="3:4" ht="14.25" customHeight="1" x14ac:dyDescent="0.3">
      <c r="C347" s="8"/>
      <c r="D347" s="8"/>
    </row>
    <row r="348" spans="3:4" ht="14.25" customHeight="1" x14ac:dyDescent="0.3">
      <c r="C348" s="8"/>
      <c r="D348" s="8"/>
    </row>
    <row r="349" spans="3:4" ht="14.25" customHeight="1" x14ac:dyDescent="0.3">
      <c r="C349" s="8"/>
      <c r="D349" s="8"/>
    </row>
    <row r="350" spans="3:4" ht="14.25" customHeight="1" x14ac:dyDescent="0.3">
      <c r="C350" s="8"/>
      <c r="D350" s="8"/>
    </row>
    <row r="351" spans="3:4" ht="14.25" customHeight="1" x14ac:dyDescent="0.3">
      <c r="C351" s="8"/>
      <c r="D351" s="8"/>
    </row>
    <row r="352" spans="3:4" ht="14.25" customHeight="1" x14ac:dyDescent="0.3">
      <c r="C352" s="8"/>
      <c r="D352" s="8"/>
    </row>
    <row r="353" spans="3:4" ht="14.25" customHeight="1" x14ac:dyDescent="0.3">
      <c r="C353" s="8"/>
      <c r="D353" s="8"/>
    </row>
    <row r="354" spans="3:4" ht="14.25" customHeight="1" x14ac:dyDescent="0.3">
      <c r="C354" s="8"/>
      <c r="D354" s="8"/>
    </row>
    <row r="355" spans="3:4" ht="14.25" customHeight="1" x14ac:dyDescent="0.3">
      <c r="C355" s="8"/>
      <c r="D355" s="8"/>
    </row>
    <row r="356" spans="3:4" ht="14.25" customHeight="1" x14ac:dyDescent="0.3">
      <c r="C356" s="8"/>
      <c r="D356" s="8"/>
    </row>
    <row r="357" spans="3:4" ht="14.25" customHeight="1" x14ac:dyDescent="0.3">
      <c r="C357" s="8"/>
      <c r="D357" s="8"/>
    </row>
    <row r="358" spans="3:4" ht="14.25" customHeight="1" x14ac:dyDescent="0.3">
      <c r="C358" s="8"/>
      <c r="D358" s="8"/>
    </row>
    <row r="359" spans="3:4" ht="14.25" customHeight="1" x14ac:dyDescent="0.3">
      <c r="C359" s="8"/>
      <c r="D359" s="8"/>
    </row>
    <row r="360" spans="3:4" ht="14.25" customHeight="1" x14ac:dyDescent="0.3">
      <c r="C360" s="8"/>
      <c r="D360" s="8"/>
    </row>
    <row r="361" spans="3:4" ht="14.25" customHeight="1" x14ac:dyDescent="0.3">
      <c r="C361" s="8"/>
      <c r="D361" s="8"/>
    </row>
    <row r="362" spans="3:4" ht="14.25" customHeight="1" x14ac:dyDescent="0.3">
      <c r="C362" s="8"/>
      <c r="D362" s="8"/>
    </row>
    <row r="363" spans="3:4" ht="14.25" customHeight="1" x14ac:dyDescent="0.3">
      <c r="C363" s="8"/>
      <c r="D363" s="8"/>
    </row>
    <row r="364" spans="3:4" ht="14.25" customHeight="1" x14ac:dyDescent="0.3">
      <c r="C364" s="8"/>
      <c r="D364" s="8"/>
    </row>
    <row r="365" spans="3:4" ht="14.25" customHeight="1" x14ac:dyDescent="0.3">
      <c r="C365" s="8"/>
      <c r="D365" s="8"/>
    </row>
    <row r="366" spans="3:4" ht="14.25" customHeight="1" x14ac:dyDescent="0.3">
      <c r="C366" s="8"/>
      <c r="D366" s="8"/>
    </row>
    <row r="367" spans="3:4" ht="14.25" customHeight="1" x14ac:dyDescent="0.3">
      <c r="C367" s="8"/>
      <c r="D367" s="8"/>
    </row>
    <row r="368" spans="3:4" ht="14.25" customHeight="1" x14ac:dyDescent="0.3">
      <c r="C368" s="8"/>
      <c r="D368" s="8"/>
    </row>
    <row r="369" spans="3:4" ht="14.25" customHeight="1" x14ac:dyDescent="0.3">
      <c r="C369" s="8"/>
      <c r="D369" s="8"/>
    </row>
    <row r="370" spans="3:4" ht="14.25" customHeight="1" x14ac:dyDescent="0.3">
      <c r="C370" s="8"/>
      <c r="D370" s="8"/>
    </row>
    <row r="371" spans="3:4" ht="14.25" customHeight="1" x14ac:dyDescent="0.3">
      <c r="C371" s="8"/>
      <c r="D371" s="8"/>
    </row>
    <row r="372" spans="3:4" ht="14.25" customHeight="1" x14ac:dyDescent="0.3">
      <c r="C372" s="8"/>
      <c r="D372" s="8"/>
    </row>
    <row r="373" spans="3:4" ht="14.25" customHeight="1" x14ac:dyDescent="0.3">
      <c r="C373" s="8"/>
      <c r="D373" s="8"/>
    </row>
    <row r="374" spans="3:4" ht="14.25" customHeight="1" x14ac:dyDescent="0.3">
      <c r="C374" s="8"/>
      <c r="D374" s="8"/>
    </row>
    <row r="375" spans="3:4" ht="14.25" customHeight="1" x14ac:dyDescent="0.3">
      <c r="C375" s="8"/>
      <c r="D375" s="8"/>
    </row>
    <row r="376" spans="3:4" ht="14.25" customHeight="1" x14ac:dyDescent="0.3">
      <c r="C376" s="8"/>
      <c r="D376" s="8"/>
    </row>
    <row r="377" spans="3:4" ht="14.25" customHeight="1" x14ac:dyDescent="0.3">
      <c r="C377" s="8"/>
      <c r="D377" s="8"/>
    </row>
    <row r="378" spans="3:4" ht="14.25" customHeight="1" x14ac:dyDescent="0.3">
      <c r="C378" s="8"/>
      <c r="D378" s="8"/>
    </row>
    <row r="379" spans="3:4" ht="14.25" customHeight="1" x14ac:dyDescent="0.3">
      <c r="C379" s="8"/>
      <c r="D379" s="8"/>
    </row>
    <row r="380" spans="3:4" ht="14.25" customHeight="1" x14ac:dyDescent="0.3">
      <c r="C380" s="8"/>
      <c r="D380" s="8"/>
    </row>
    <row r="381" spans="3:4" ht="14.25" customHeight="1" x14ac:dyDescent="0.3">
      <c r="C381" s="8"/>
      <c r="D381" s="8"/>
    </row>
    <row r="382" spans="3:4" ht="14.25" customHeight="1" x14ac:dyDescent="0.3">
      <c r="C382" s="8"/>
      <c r="D382" s="8"/>
    </row>
    <row r="383" spans="3:4" ht="14.25" customHeight="1" x14ac:dyDescent="0.3">
      <c r="C383" s="8"/>
      <c r="D383" s="8"/>
    </row>
    <row r="384" spans="3:4" ht="14.25" customHeight="1" x14ac:dyDescent="0.3">
      <c r="C384" s="8"/>
      <c r="D384" s="8"/>
    </row>
    <row r="385" spans="3:4" ht="14.25" customHeight="1" x14ac:dyDescent="0.3">
      <c r="C385" s="8"/>
      <c r="D385" s="8"/>
    </row>
    <row r="386" spans="3:4" ht="14.25" customHeight="1" x14ac:dyDescent="0.3">
      <c r="C386" s="8"/>
      <c r="D386" s="8"/>
    </row>
    <row r="387" spans="3:4" ht="14.25" customHeight="1" x14ac:dyDescent="0.3">
      <c r="C387" s="8"/>
      <c r="D387" s="8"/>
    </row>
    <row r="388" spans="3:4" ht="14.25" customHeight="1" x14ac:dyDescent="0.3">
      <c r="C388" s="8"/>
      <c r="D388" s="8"/>
    </row>
    <row r="389" spans="3:4" ht="14.25" customHeight="1" x14ac:dyDescent="0.3">
      <c r="C389" s="8"/>
      <c r="D389" s="8"/>
    </row>
    <row r="390" spans="3:4" ht="14.25" customHeight="1" x14ac:dyDescent="0.3">
      <c r="C390" s="8"/>
      <c r="D390" s="8"/>
    </row>
    <row r="391" spans="3:4" ht="14.25" customHeight="1" x14ac:dyDescent="0.3">
      <c r="C391" s="8"/>
      <c r="D391" s="8"/>
    </row>
    <row r="392" spans="3:4" ht="14.25" customHeight="1" x14ac:dyDescent="0.3">
      <c r="C392" s="8"/>
      <c r="D392" s="8"/>
    </row>
    <row r="393" spans="3:4" ht="14.25" customHeight="1" x14ac:dyDescent="0.3">
      <c r="C393" s="8"/>
      <c r="D393" s="8"/>
    </row>
    <row r="394" spans="3:4" ht="14.25" customHeight="1" x14ac:dyDescent="0.3">
      <c r="C394" s="8"/>
      <c r="D394" s="8"/>
    </row>
    <row r="395" spans="3:4" ht="14.25" customHeight="1" x14ac:dyDescent="0.3">
      <c r="C395" s="8"/>
      <c r="D395" s="8"/>
    </row>
    <row r="396" spans="3:4" ht="14.25" customHeight="1" x14ac:dyDescent="0.3">
      <c r="C396" s="8"/>
      <c r="D396" s="8"/>
    </row>
    <row r="397" spans="3:4" ht="14.25" customHeight="1" x14ac:dyDescent="0.3">
      <c r="C397" s="8"/>
      <c r="D397" s="8"/>
    </row>
    <row r="398" spans="3:4" ht="14.25" customHeight="1" x14ac:dyDescent="0.3">
      <c r="C398" s="8"/>
      <c r="D398" s="8"/>
    </row>
    <row r="399" spans="3:4" ht="14.25" customHeight="1" x14ac:dyDescent="0.3">
      <c r="C399" s="8"/>
      <c r="D399" s="8"/>
    </row>
    <row r="400" spans="3:4" ht="14.25" customHeight="1" x14ac:dyDescent="0.3">
      <c r="C400" s="8"/>
      <c r="D400" s="8"/>
    </row>
    <row r="401" spans="3:4" ht="14.25" customHeight="1" x14ac:dyDescent="0.3">
      <c r="C401" s="8"/>
      <c r="D401" s="8"/>
    </row>
    <row r="402" spans="3:4" ht="14.25" customHeight="1" x14ac:dyDescent="0.3">
      <c r="C402" s="8"/>
      <c r="D402" s="8"/>
    </row>
    <row r="403" spans="3:4" ht="14.25" customHeight="1" x14ac:dyDescent="0.3">
      <c r="C403" s="8"/>
      <c r="D403" s="8"/>
    </row>
    <row r="404" spans="3:4" ht="14.25" customHeight="1" x14ac:dyDescent="0.3">
      <c r="C404" s="8"/>
      <c r="D404" s="8"/>
    </row>
    <row r="405" spans="3:4" ht="14.25" customHeight="1" x14ac:dyDescent="0.3">
      <c r="C405" s="8"/>
      <c r="D405" s="8"/>
    </row>
    <row r="406" spans="3:4" ht="14.25" customHeight="1" x14ac:dyDescent="0.3">
      <c r="C406" s="8"/>
      <c r="D406" s="8"/>
    </row>
    <row r="407" spans="3:4" ht="14.25" customHeight="1" x14ac:dyDescent="0.3">
      <c r="C407" s="8"/>
      <c r="D407" s="8"/>
    </row>
    <row r="408" spans="3:4" ht="14.25" customHeight="1" x14ac:dyDescent="0.3">
      <c r="C408" s="8"/>
      <c r="D408" s="8"/>
    </row>
    <row r="409" spans="3:4" ht="14.25" customHeight="1" x14ac:dyDescent="0.3">
      <c r="C409" s="8"/>
      <c r="D409" s="8"/>
    </row>
    <row r="410" spans="3:4" ht="14.25" customHeight="1" x14ac:dyDescent="0.3">
      <c r="C410" s="8"/>
      <c r="D410" s="8"/>
    </row>
    <row r="411" spans="3:4" ht="14.25" customHeight="1" x14ac:dyDescent="0.3">
      <c r="C411" s="8"/>
      <c r="D411" s="8"/>
    </row>
    <row r="412" spans="3:4" ht="14.25" customHeight="1" x14ac:dyDescent="0.3">
      <c r="C412" s="8"/>
      <c r="D412" s="8"/>
    </row>
    <row r="413" spans="3:4" ht="14.25" customHeight="1" x14ac:dyDescent="0.3">
      <c r="C413" s="8"/>
      <c r="D413" s="8"/>
    </row>
    <row r="414" spans="3:4" ht="14.25" customHeight="1" x14ac:dyDescent="0.3">
      <c r="C414" s="8"/>
      <c r="D414" s="8"/>
    </row>
    <row r="415" spans="3:4" ht="14.25" customHeight="1" x14ac:dyDescent="0.3">
      <c r="C415" s="8"/>
      <c r="D415" s="8"/>
    </row>
    <row r="416" spans="3:4" ht="14.25" customHeight="1" x14ac:dyDescent="0.3">
      <c r="C416" s="8"/>
      <c r="D416" s="8"/>
    </row>
    <row r="417" spans="3:4" ht="14.25" customHeight="1" x14ac:dyDescent="0.3">
      <c r="C417" s="8"/>
      <c r="D417" s="8"/>
    </row>
    <row r="418" spans="3:4" ht="14.25" customHeight="1" x14ac:dyDescent="0.3">
      <c r="C418" s="8"/>
      <c r="D418" s="8"/>
    </row>
    <row r="419" spans="3:4" ht="14.25" customHeight="1" x14ac:dyDescent="0.3">
      <c r="C419" s="8"/>
      <c r="D419" s="8"/>
    </row>
    <row r="420" spans="3:4" ht="14.25" customHeight="1" x14ac:dyDescent="0.3">
      <c r="C420" s="8"/>
      <c r="D420" s="8"/>
    </row>
    <row r="421" spans="3:4" ht="14.25" customHeight="1" x14ac:dyDescent="0.3">
      <c r="C421" s="8"/>
      <c r="D421" s="8"/>
    </row>
    <row r="422" spans="3:4" ht="14.25" customHeight="1" x14ac:dyDescent="0.3">
      <c r="C422" s="8"/>
      <c r="D422" s="8"/>
    </row>
    <row r="423" spans="3:4" ht="14.25" customHeight="1" x14ac:dyDescent="0.3">
      <c r="C423" s="8"/>
      <c r="D423" s="8"/>
    </row>
    <row r="424" spans="3:4" ht="14.25" customHeight="1" x14ac:dyDescent="0.3">
      <c r="C424" s="8"/>
      <c r="D424" s="8"/>
    </row>
    <row r="425" spans="3:4" ht="14.25" customHeight="1" x14ac:dyDescent="0.3">
      <c r="C425" s="8"/>
      <c r="D425" s="8"/>
    </row>
    <row r="426" spans="3:4" ht="14.25" customHeight="1" x14ac:dyDescent="0.3">
      <c r="C426" s="8"/>
      <c r="D426" s="8"/>
    </row>
    <row r="427" spans="3:4" ht="14.25" customHeight="1" x14ac:dyDescent="0.3">
      <c r="C427" s="8"/>
      <c r="D427" s="8"/>
    </row>
    <row r="428" spans="3:4" ht="14.25" customHeight="1" x14ac:dyDescent="0.3">
      <c r="C428" s="8"/>
      <c r="D428" s="8"/>
    </row>
    <row r="429" spans="3:4" ht="14.25" customHeight="1" x14ac:dyDescent="0.3">
      <c r="C429" s="8"/>
      <c r="D429" s="8"/>
    </row>
    <row r="430" spans="3:4" ht="14.25" customHeight="1" x14ac:dyDescent="0.3">
      <c r="C430" s="8"/>
      <c r="D430" s="8"/>
    </row>
    <row r="431" spans="3:4" ht="14.25" customHeight="1" x14ac:dyDescent="0.3">
      <c r="C431" s="8"/>
      <c r="D431" s="8"/>
    </row>
    <row r="432" spans="3:4" ht="14.25" customHeight="1" x14ac:dyDescent="0.3">
      <c r="C432" s="8"/>
      <c r="D432" s="8"/>
    </row>
    <row r="433" spans="3:4" ht="14.25" customHeight="1" x14ac:dyDescent="0.3">
      <c r="C433" s="8"/>
      <c r="D433" s="8"/>
    </row>
    <row r="434" spans="3:4" ht="14.25" customHeight="1" x14ac:dyDescent="0.3">
      <c r="C434" s="8"/>
      <c r="D434" s="8"/>
    </row>
    <row r="435" spans="3:4" ht="14.25" customHeight="1" x14ac:dyDescent="0.3">
      <c r="C435" s="8"/>
      <c r="D435" s="8"/>
    </row>
    <row r="436" spans="3:4" ht="14.25" customHeight="1" x14ac:dyDescent="0.3">
      <c r="C436" s="8"/>
      <c r="D436" s="8"/>
    </row>
    <row r="437" spans="3:4" ht="14.25" customHeight="1" x14ac:dyDescent="0.3">
      <c r="C437" s="8"/>
      <c r="D437" s="8"/>
    </row>
    <row r="438" spans="3:4" ht="14.25" customHeight="1" x14ac:dyDescent="0.3">
      <c r="C438" s="8"/>
      <c r="D438" s="8"/>
    </row>
    <row r="439" spans="3:4" ht="14.25" customHeight="1" x14ac:dyDescent="0.3">
      <c r="C439" s="8"/>
      <c r="D439" s="8"/>
    </row>
    <row r="440" spans="3:4" ht="14.25" customHeight="1" x14ac:dyDescent="0.3">
      <c r="C440" s="8"/>
      <c r="D440" s="8"/>
    </row>
    <row r="441" spans="3:4" ht="14.25" customHeight="1" x14ac:dyDescent="0.3">
      <c r="C441" s="8"/>
      <c r="D441" s="8"/>
    </row>
    <row r="442" spans="3:4" ht="14.25" customHeight="1" x14ac:dyDescent="0.3">
      <c r="C442" s="8"/>
      <c r="D442" s="8"/>
    </row>
    <row r="443" spans="3:4" ht="14.25" customHeight="1" x14ac:dyDescent="0.3">
      <c r="C443" s="8"/>
      <c r="D443" s="8"/>
    </row>
    <row r="444" spans="3:4" ht="14.25" customHeight="1" x14ac:dyDescent="0.3">
      <c r="C444" s="8"/>
      <c r="D444" s="8"/>
    </row>
    <row r="445" spans="3:4" ht="14.25" customHeight="1" x14ac:dyDescent="0.3">
      <c r="C445" s="8"/>
      <c r="D445" s="8"/>
    </row>
    <row r="446" spans="3:4" ht="14.25" customHeight="1" x14ac:dyDescent="0.3">
      <c r="C446" s="8"/>
      <c r="D446" s="8"/>
    </row>
    <row r="447" spans="3:4" ht="14.25" customHeight="1" x14ac:dyDescent="0.3">
      <c r="C447" s="8"/>
      <c r="D447" s="8"/>
    </row>
    <row r="448" spans="3:4" ht="14.25" customHeight="1" x14ac:dyDescent="0.3">
      <c r="C448" s="8"/>
      <c r="D448" s="8"/>
    </row>
    <row r="449" spans="3:4" ht="14.25" customHeight="1" x14ac:dyDescent="0.3">
      <c r="C449" s="8"/>
      <c r="D449" s="8"/>
    </row>
    <row r="450" spans="3:4" ht="14.25" customHeight="1" x14ac:dyDescent="0.3">
      <c r="C450" s="8"/>
      <c r="D450" s="8"/>
    </row>
    <row r="451" spans="3:4" ht="14.25" customHeight="1" x14ac:dyDescent="0.3">
      <c r="C451" s="8"/>
      <c r="D451" s="8"/>
    </row>
    <row r="452" spans="3:4" ht="14.25" customHeight="1" x14ac:dyDescent="0.3">
      <c r="C452" s="8"/>
      <c r="D452" s="8"/>
    </row>
    <row r="453" spans="3:4" ht="14.25" customHeight="1" x14ac:dyDescent="0.3">
      <c r="C453" s="8"/>
      <c r="D453" s="8"/>
    </row>
    <row r="454" spans="3:4" ht="14.25" customHeight="1" x14ac:dyDescent="0.3">
      <c r="C454" s="8"/>
      <c r="D454" s="8"/>
    </row>
    <row r="455" spans="3:4" ht="14.25" customHeight="1" x14ac:dyDescent="0.3">
      <c r="C455" s="8"/>
      <c r="D455" s="8"/>
    </row>
    <row r="456" spans="3:4" ht="14.25" customHeight="1" x14ac:dyDescent="0.3">
      <c r="C456" s="8"/>
      <c r="D456" s="8"/>
    </row>
    <row r="457" spans="3:4" ht="14.25" customHeight="1" x14ac:dyDescent="0.3">
      <c r="C457" s="8"/>
      <c r="D457" s="8"/>
    </row>
    <row r="458" spans="3:4" ht="14.25" customHeight="1" x14ac:dyDescent="0.3">
      <c r="C458" s="8"/>
      <c r="D458" s="8"/>
    </row>
    <row r="459" spans="3:4" ht="14.25" customHeight="1" x14ac:dyDescent="0.3">
      <c r="C459" s="8"/>
      <c r="D459" s="8"/>
    </row>
    <row r="460" spans="3:4" ht="14.25" customHeight="1" x14ac:dyDescent="0.3">
      <c r="C460" s="8"/>
      <c r="D460" s="8"/>
    </row>
    <row r="461" spans="3:4" ht="14.25" customHeight="1" x14ac:dyDescent="0.3">
      <c r="C461" s="8"/>
      <c r="D461" s="8"/>
    </row>
    <row r="462" spans="3:4" ht="14.25" customHeight="1" x14ac:dyDescent="0.3">
      <c r="C462" s="8"/>
      <c r="D462" s="8"/>
    </row>
    <row r="463" spans="3:4" ht="14.25" customHeight="1" x14ac:dyDescent="0.3">
      <c r="C463" s="8"/>
      <c r="D463" s="8"/>
    </row>
    <row r="464" spans="3:4" ht="14.25" customHeight="1" x14ac:dyDescent="0.3">
      <c r="C464" s="8"/>
      <c r="D464" s="8"/>
    </row>
    <row r="465" spans="3:4" ht="14.25" customHeight="1" x14ac:dyDescent="0.3">
      <c r="C465" s="8"/>
      <c r="D465" s="8"/>
    </row>
    <row r="466" spans="3:4" ht="14.25" customHeight="1" x14ac:dyDescent="0.3">
      <c r="C466" s="8"/>
      <c r="D466" s="8"/>
    </row>
    <row r="467" spans="3:4" ht="14.25" customHeight="1" x14ac:dyDescent="0.3">
      <c r="C467" s="8"/>
      <c r="D467" s="8"/>
    </row>
    <row r="468" spans="3:4" ht="14.25" customHeight="1" x14ac:dyDescent="0.3">
      <c r="C468" s="8"/>
      <c r="D468" s="8"/>
    </row>
    <row r="469" spans="3:4" ht="14.25" customHeight="1" x14ac:dyDescent="0.3">
      <c r="C469" s="8"/>
      <c r="D469" s="8"/>
    </row>
    <row r="470" spans="3:4" ht="14.25" customHeight="1" x14ac:dyDescent="0.3">
      <c r="C470" s="8"/>
      <c r="D470" s="8"/>
    </row>
    <row r="471" spans="3:4" ht="14.25" customHeight="1" x14ac:dyDescent="0.3">
      <c r="C471" s="8"/>
      <c r="D471" s="8"/>
    </row>
    <row r="472" spans="3:4" ht="14.25" customHeight="1" x14ac:dyDescent="0.3">
      <c r="C472" s="8"/>
      <c r="D472" s="8"/>
    </row>
    <row r="473" spans="3:4" ht="14.25" customHeight="1" x14ac:dyDescent="0.3">
      <c r="C473" s="8"/>
      <c r="D473" s="8"/>
    </row>
    <row r="474" spans="3:4" ht="14.25" customHeight="1" x14ac:dyDescent="0.3">
      <c r="C474" s="8"/>
      <c r="D474" s="8"/>
    </row>
    <row r="475" spans="3:4" ht="14.25" customHeight="1" x14ac:dyDescent="0.3">
      <c r="C475" s="8"/>
      <c r="D475" s="8"/>
    </row>
    <row r="476" spans="3:4" ht="14.25" customHeight="1" x14ac:dyDescent="0.3">
      <c r="C476" s="8"/>
      <c r="D476" s="8"/>
    </row>
    <row r="477" spans="3:4" ht="14.25" customHeight="1" x14ac:dyDescent="0.3">
      <c r="C477" s="8"/>
      <c r="D477" s="8"/>
    </row>
    <row r="478" spans="3:4" ht="14.25" customHeight="1" x14ac:dyDescent="0.3">
      <c r="C478" s="8"/>
      <c r="D478" s="8"/>
    </row>
    <row r="479" spans="3:4" ht="14.25" customHeight="1" x14ac:dyDescent="0.3">
      <c r="C479" s="8"/>
      <c r="D479" s="8"/>
    </row>
    <row r="480" spans="3:4" ht="14.25" customHeight="1" x14ac:dyDescent="0.3">
      <c r="C480" s="8"/>
      <c r="D480" s="8"/>
    </row>
    <row r="481" spans="3:4" ht="14.25" customHeight="1" x14ac:dyDescent="0.3">
      <c r="C481" s="8"/>
      <c r="D481" s="8"/>
    </row>
    <row r="482" spans="3:4" ht="14.25" customHeight="1" x14ac:dyDescent="0.3">
      <c r="C482" s="8"/>
      <c r="D482" s="8"/>
    </row>
    <row r="483" spans="3:4" ht="14.25" customHeight="1" x14ac:dyDescent="0.3">
      <c r="C483" s="8"/>
      <c r="D483" s="8"/>
    </row>
    <row r="484" spans="3:4" ht="14.25" customHeight="1" x14ac:dyDescent="0.3">
      <c r="C484" s="8"/>
      <c r="D484" s="8"/>
    </row>
    <row r="485" spans="3:4" ht="14.25" customHeight="1" x14ac:dyDescent="0.3">
      <c r="C485" s="8"/>
      <c r="D485" s="8"/>
    </row>
    <row r="486" spans="3:4" ht="14.25" customHeight="1" x14ac:dyDescent="0.3">
      <c r="C486" s="8"/>
      <c r="D486" s="8"/>
    </row>
    <row r="487" spans="3:4" ht="14.25" customHeight="1" x14ac:dyDescent="0.3">
      <c r="C487" s="8"/>
      <c r="D487" s="8"/>
    </row>
    <row r="488" spans="3:4" ht="14.25" customHeight="1" x14ac:dyDescent="0.3">
      <c r="C488" s="8"/>
      <c r="D488" s="8"/>
    </row>
    <row r="489" spans="3:4" ht="14.25" customHeight="1" x14ac:dyDescent="0.3">
      <c r="C489" s="8"/>
      <c r="D489" s="8"/>
    </row>
    <row r="490" spans="3:4" ht="14.25" customHeight="1" x14ac:dyDescent="0.3">
      <c r="C490" s="8"/>
      <c r="D490" s="8"/>
    </row>
    <row r="491" spans="3:4" ht="14.25" customHeight="1" x14ac:dyDescent="0.3">
      <c r="C491" s="8"/>
      <c r="D491" s="8"/>
    </row>
    <row r="492" spans="3:4" ht="14.25" customHeight="1" x14ac:dyDescent="0.3">
      <c r="C492" s="8"/>
      <c r="D492" s="8"/>
    </row>
    <row r="493" spans="3:4" ht="14.25" customHeight="1" x14ac:dyDescent="0.3">
      <c r="C493" s="8"/>
      <c r="D493" s="8"/>
    </row>
    <row r="494" spans="3:4" ht="14.25" customHeight="1" x14ac:dyDescent="0.3">
      <c r="C494" s="8"/>
      <c r="D494" s="8"/>
    </row>
    <row r="495" spans="3:4" ht="14.25" customHeight="1" x14ac:dyDescent="0.3">
      <c r="C495" s="8"/>
      <c r="D495" s="8"/>
    </row>
    <row r="496" spans="3:4" ht="14.25" customHeight="1" x14ac:dyDescent="0.3">
      <c r="C496" s="8"/>
      <c r="D496" s="8"/>
    </row>
    <row r="497" spans="3:4" ht="14.25" customHeight="1" x14ac:dyDescent="0.3">
      <c r="C497" s="8"/>
      <c r="D497" s="8"/>
    </row>
    <row r="498" spans="3:4" ht="14.25" customHeight="1" x14ac:dyDescent="0.3">
      <c r="C498" s="8"/>
      <c r="D498" s="8"/>
    </row>
    <row r="499" spans="3:4" ht="14.25" customHeight="1" x14ac:dyDescent="0.3">
      <c r="C499" s="8"/>
      <c r="D499" s="8"/>
    </row>
    <row r="500" spans="3:4" ht="14.25" customHeight="1" x14ac:dyDescent="0.3">
      <c r="C500" s="8"/>
      <c r="D500" s="8"/>
    </row>
    <row r="501" spans="3:4" ht="14.25" customHeight="1" x14ac:dyDescent="0.3">
      <c r="C501" s="8"/>
      <c r="D501" s="8"/>
    </row>
    <row r="502" spans="3:4" ht="14.25" customHeight="1" x14ac:dyDescent="0.3">
      <c r="C502" s="8"/>
      <c r="D502" s="8"/>
    </row>
    <row r="503" spans="3:4" ht="14.25" customHeight="1" x14ac:dyDescent="0.3">
      <c r="C503" s="8"/>
      <c r="D503" s="8"/>
    </row>
    <row r="504" spans="3:4" ht="14.25" customHeight="1" x14ac:dyDescent="0.3">
      <c r="C504" s="8"/>
      <c r="D504" s="8"/>
    </row>
    <row r="505" spans="3:4" ht="14.25" customHeight="1" x14ac:dyDescent="0.3">
      <c r="C505" s="8"/>
      <c r="D505" s="8"/>
    </row>
    <row r="506" spans="3:4" ht="14.25" customHeight="1" x14ac:dyDescent="0.3">
      <c r="C506" s="8"/>
      <c r="D506" s="8"/>
    </row>
    <row r="507" spans="3:4" ht="14.25" customHeight="1" x14ac:dyDescent="0.3">
      <c r="C507" s="8"/>
      <c r="D507" s="8"/>
    </row>
    <row r="508" spans="3:4" ht="14.25" customHeight="1" x14ac:dyDescent="0.3">
      <c r="C508" s="8"/>
      <c r="D508" s="8"/>
    </row>
    <row r="509" spans="3:4" ht="14.25" customHeight="1" x14ac:dyDescent="0.3">
      <c r="C509" s="8"/>
      <c r="D509" s="8"/>
    </row>
    <row r="510" spans="3:4" ht="14.25" customHeight="1" x14ac:dyDescent="0.3">
      <c r="C510" s="8"/>
      <c r="D510" s="8"/>
    </row>
    <row r="511" spans="3:4" ht="14.25" customHeight="1" x14ac:dyDescent="0.3">
      <c r="C511" s="8"/>
      <c r="D511" s="8"/>
    </row>
    <row r="512" spans="3:4" ht="14.25" customHeight="1" x14ac:dyDescent="0.3">
      <c r="C512" s="8"/>
      <c r="D512" s="8"/>
    </row>
    <row r="513" spans="3:4" ht="14.25" customHeight="1" x14ac:dyDescent="0.3">
      <c r="C513" s="8"/>
      <c r="D513" s="8"/>
    </row>
    <row r="514" spans="3:4" ht="14.25" customHeight="1" x14ac:dyDescent="0.3">
      <c r="C514" s="8"/>
      <c r="D514" s="8"/>
    </row>
    <row r="515" spans="3:4" ht="14.25" customHeight="1" x14ac:dyDescent="0.3">
      <c r="C515" s="8"/>
      <c r="D515" s="8"/>
    </row>
    <row r="516" spans="3:4" ht="14.25" customHeight="1" x14ac:dyDescent="0.3">
      <c r="C516" s="8"/>
      <c r="D516" s="8"/>
    </row>
    <row r="517" spans="3:4" ht="14.25" customHeight="1" x14ac:dyDescent="0.3">
      <c r="C517" s="8"/>
      <c r="D517" s="8"/>
    </row>
    <row r="518" spans="3:4" ht="14.25" customHeight="1" x14ac:dyDescent="0.3">
      <c r="C518" s="8"/>
      <c r="D518" s="8"/>
    </row>
    <row r="519" spans="3:4" ht="14.25" customHeight="1" x14ac:dyDescent="0.3">
      <c r="C519" s="8"/>
      <c r="D519" s="8"/>
    </row>
    <row r="520" spans="3:4" ht="14.25" customHeight="1" x14ac:dyDescent="0.3">
      <c r="C520" s="8"/>
      <c r="D520" s="8"/>
    </row>
    <row r="521" spans="3:4" ht="14.25" customHeight="1" x14ac:dyDescent="0.3">
      <c r="C521" s="8"/>
      <c r="D521" s="8"/>
    </row>
    <row r="522" spans="3:4" ht="14.25" customHeight="1" x14ac:dyDescent="0.3">
      <c r="C522" s="8"/>
      <c r="D522" s="8"/>
    </row>
    <row r="523" spans="3:4" ht="14.25" customHeight="1" x14ac:dyDescent="0.3">
      <c r="C523" s="8"/>
      <c r="D523" s="8"/>
    </row>
    <row r="524" spans="3:4" ht="14.25" customHeight="1" x14ac:dyDescent="0.3">
      <c r="C524" s="8"/>
      <c r="D524" s="8"/>
    </row>
    <row r="525" spans="3:4" ht="14.25" customHeight="1" x14ac:dyDescent="0.3">
      <c r="C525" s="8"/>
      <c r="D525" s="8"/>
    </row>
    <row r="526" spans="3:4" ht="14.25" customHeight="1" x14ac:dyDescent="0.3">
      <c r="C526" s="8"/>
      <c r="D526" s="8"/>
    </row>
    <row r="527" spans="3:4" ht="14.25" customHeight="1" x14ac:dyDescent="0.3">
      <c r="C527" s="8"/>
      <c r="D527" s="8"/>
    </row>
    <row r="528" spans="3:4" ht="14.25" customHeight="1" x14ac:dyDescent="0.3">
      <c r="C528" s="8"/>
      <c r="D528" s="8"/>
    </row>
    <row r="529" spans="3:4" ht="14.25" customHeight="1" x14ac:dyDescent="0.3">
      <c r="C529" s="8"/>
      <c r="D529" s="8"/>
    </row>
    <row r="530" spans="3:4" ht="14.25" customHeight="1" x14ac:dyDescent="0.3">
      <c r="C530" s="8"/>
      <c r="D530" s="8"/>
    </row>
    <row r="531" spans="3:4" ht="14.25" customHeight="1" x14ac:dyDescent="0.3">
      <c r="C531" s="8"/>
      <c r="D531" s="8"/>
    </row>
    <row r="532" spans="3:4" ht="14.25" customHeight="1" x14ac:dyDescent="0.3">
      <c r="C532" s="8"/>
      <c r="D532" s="8"/>
    </row>
    <row r="533" spans="3:4" ht="14.25" customHeight="1" x14ac:dyDescent="0.3">
      <c r="C533" s="8"/>
      <c r="D533" s="8"/>
    </row>
    <row r="534" spans="3:4" ht="14.25" customHeight="1" x14ac:dyDescent="0.3">
      <c r="C534" s="8"/>
      <c r="D534" s="8"/>
    </row>
    <row r="535" spans="3:4" ht="14.25" customHeight="1" x14ac:dyDescent="0.3">
      <c r="C535" s="8"/>
      <c r="D535" s="8"/>
    </row>
    <row r="536" spans="3:4" ht="14.25" customHeight="1" x14ac:dyDescent="0.3">
      <c r="C536" s="8"/>
      <c r="D536" s="8"/>
    </row>
    <row r="537" spans="3:4" ht="14.25" customHeight="1" x14ac:dyDescent="0.3">
      <c r="C537" s="8"/>
      <c r="D537" s="8"/>
    </row>
    <row r="538" spans="3:4" ht="14.25" customHeight="1" x14ac:dyDescent="0.3">
      <c r="C538" s="8"/>
      <c r="D538" s="8"/>
    </row>
    <row r="539" spans="3:4" ht="14.25" customHeight="1" x14ac:dyDescent="0.3">
      <c r="C539" s="8"/>
      <c r="D539" s="8"/>
    </row>
    <row r="540" spans="3:4" ht="14.25" customHeight="1" x14ac:dyDescent="0.3">
      <c r="C540" s="8"/>
      <c r="D540" s="8"/>
    </row>
    <row r="541" spans="3:4" ht="14.25" customHeight="1" x14ac:dyDescent="0.3">
      <c r="C541" s="8"/>
      <c r="D541" s="8"/>
    </row>
    <row r="542" spans="3:4" ht="14.25" customHeight="1" x14ac:dyDescent="0.3">
      <c r="C542" s="8"/>
      <c r="D542" s="8"/>
    </row>
    <row r="543" spans="3:4" ht="14.25" customHeight="1" x14ac:dyDescent="0.3">
      <c r="C543" s="8"/>
      <c r="D543" s="8"/>
    </row>
    <row r="544" spans="3:4" ht="14.25" customHeight="1" x14ac:dyDescent="0.3">
      <c r="C544" s="8"/>
      <c r="D544" s="8"/>
    </row>
    <row r="545" spans="3:4" ht="14.25" customHeight="1" x14ac:dyDescent="0.3">
      <c r="C545" s="8"/>
      <c r="D545" s="8"/>
    </row>
    <row r="546" spans="3:4" ht="14.25" customHeight="1" x14ac:dyDescent="0.3">
      <c r="C546" s="8"/>
      <c r="D546" s="8"/>
    </row>
    <row r="547" spans="3:4" ht="14.25" customHeight="1" x14ac:dyDescent="0.3">
      <c r="C547" s="8"/>
      <c r="D547" s="8"/>
    </row>
    <row r="548" spans="3:4" ht="14.25" customHeight="1" x14ac:dyDescent="0.3">
      <c r="C548" s="8"/>
      <c r="D548" s="8"/>
    </row>
    <row r="549" spans="3:4" ht="14.25" customHeight="1" x14ac:dyDescent="0.3">
      <c r="C549" s="8"/>
      <c r="D549" s="8"/>
    </row>
    <row r="550" spans="3:4" ht="14.25" customHeight="1" x14ac:dyDescent="0.3">
      <c r="C550" s="8"/>
      <c r="D550" s="8"/>
    </row>
    <row r="551" spans="3:4" ht="14.25" customHeight="1" x14ac:dyDescent="0.3">
      <c r="C551" s="8"/>
      <c r="D551" s="8"/>
    </row>
    <row r="552" spans="3:4" ht="14.25" customHeight="1" x14ac:dyDescent="0.3">
      <c r="C552" s="8"/>
      <c r="D552" s="8"/>
    </row>
    <row r="553" spans="3:4" ht="14.25" customHeight="1" x14ac:dyDescent="0.3">
      <c r="C553" s="8"/>
      <c r="D553" s="8"/>
    </row>
    <row r="554" spans="3:4" ht="14.25" customHeight="1" x14ac:dyDescent="0.3">
      <c r="C554" s="8"/>
      <c r="D554" s="8"/>
    </row>
    <row r="555" spans="3:4" ht="14.25" customHeight="1" x14ac:dyDescent="0.3">
      <c r="C555" s="8"/>
      <c r="D555" s="8"/>
    </row>
    <row r="556" spans="3:4" ht="14.25" customHeight="1" x14ac:dyDescent="0.3">
      <c r="C556" s="8"/>
      <c r="D556" s="8"/>
    </row>
    <row r="557" spans="3:4" ht="14.25" customHeight="1" x14ac:dyDescent="0.3">
      <c r="C557" s="8"/>
      <c r="D557" s="8"/>
    </row>
    <row r="558" spans="3:4" ht="14.25" customHeight="1" x14ac:dyDescent="0.3">
      <c r="C558" s="8"/>
      <c r="D558" s="8"/>
    </row>
    <row r="559" spans="3:4" ht="14.25" customHeight="1" x14ac:dyDescent="0.3">
      <c r="C559" s="8"/>
      <c r="D559" s="8"/>
    </row>
    <row r="560" spans="3:4" ht="14.25" customHeight="1" x14ac:dyDescent="0.3">
      <c r="C560" s="8"/>
      <c r="D560" s="8"/>
    </row>
    <row r="561" spans="3:4" ht="14.25" customHeight="1" x14ac:dyDescent="0.3">
      <c r="C561" s="8"/>
      <c r="D561" s="8"/>
    </row>
    <row r="562" spans="3:4" ht="14.25" customHeight="1" x14ac:dyDescent="0.3">
      <c r="C562" s="8"/>
      <c r="D562" s="8"/>
    </row>
    <row r="563" spans="3:4" ht="14.25" customHeight="1" x14ac:dyDescent="0.3">
      <c r="C563" s="8"/>
      <c r="D563" s="8"/>
    </row>
    <row r="564" spans="3:4" ht="14.25" customHeight="1" x14ac:dyDescent="0.3">
      <c r="C564" s="8"/>
      <c r="D564" s="8"/>
    </row>
    <row r="565" spans="3:4" ht="14.25" customHeight="1" x14ac:dyDescent="0.3">
      <c r="C565" s="8"/>
      <c r="D565" s="8"/>
    </row>
    <row r="566" spans="3:4" ht="14.25" customHeight="1" x14ac:dyDescent="0.3">
      <c r="C566" s="8"/>
      <c r="D566" s="8"/>
    </row>
    <row r="567" spans="3:4" ht="14.25" customHeight="1" x14ac:dyDescent="0.3">
      <c r="C567" s="8"/>
      <c r="D567" s="8"/>
    </row>
    <row r="568" spans="3:4" ht="14.25" customHeight="1" x14ac:dyDescent="0.3">
      <c r="C568" s="8"/>
      <c r="D568" s="8"/>
    </row>
    <row r="569" spans="3:4" ht="14.25" customHeight="1" x14ac:dyDescent="0.3">
      <c r="C569" s="8"/>
      <c r="D569" s="8"/>
    </row>
    <row r="570" spans="3:4" ht="14.25" customHeight="1" x14ac:dyDescent="0.3">
      <c r="C570" s="8"/>
      <c r="D570" s="8"/>
    </row>
    <row r="571" spans="3:4" ht="14.25" customHeight="1" x14ac:dyDescent="0.3">
      <c r="C571" s="8"/>
      <c r="D571" s="8"/>
    </row>
    <row r="572" spans="3:4" ht="14.25" customHeight="1" x14ac:dyDescent="0.3">
      <c r="C572" s="8"/>
      <c r="D572" s="8"/>
    </row>
    <row r="573" spans="3:4" ht="14.25" customHeight="1" x14ac:dyDescent="0.3">
      <c r="C573" s="8"/>
      <c r="D573" s="8"/>
    </row>
    <row r="574" spans="3:4" ht="14.25" customHeight="1" x14ac:dyDescent="0.3">
      <c r="C574" s="8"/>
      <c r="D574" s="8"/>
    </row>
    <row r="575" spans="3:4" ht="14.25" customHeight="1" x14ac:dyDescent="0.3">
      <c r="C575" s="8"/>
      <c r="D575" s="8"/>
    </row>
    <row r="576" spans="3:4" ht="14.25" customHeight="1" x14ac:dyDescent="0.3">
      <c r="C576" s="8"/>
      <c r="D576" s="8"/>
    </row>
    <row r="577" spans="3:4" ht="14.25" customHeight="1" x14ac:dyDescent="0.3">
      <c r="C577" s="8"/>
      <c r="D577" s="8"/>
    </row>
    <row r="578" spans="3:4" ht="14.25" customHeight="1" x14ac:dyDescent="0.3">
      <c r="C578" s="8"/>
      <c r="D578" s="8"/>
    </row>
    <row r="579" spans="3:4" ht="14.25" customHeight="1" x14ac:dyDescent="0.3">
      <c r="C579" s="8"/>
      <c r="D579" s="8"/>
    </row>
    <row r="580" spans="3:4" ht="14.25" customHeight="1" x14ac:dyDescent="0.3">
      <c r="C580" s="8"/>
      <c r="D580" s="8"/>
    </row>
    <row r="581" spans="3:4" ht="14.25" customHeight="1" x14ac:dyDescent="0.3">
      <c r="C581" s="8"/>
      <c r="D581" s="8"/>
    </row>
    <row r="582" spans="3:4" ht="14.25" customHeight="1" x14ac:dyDescent="0.3">
      <c r="C582" s="8"/>
      <c r="D582" s="8"/>
    </row>
    <row r="583" spans="3:4" ht="14.25" customHeight="1" x14ac:dyDescent="0.3">
      <c r="C583" s="8"/>
      <c r="D583" s="8"/>
    </row>
    <row r="584" spans="3:4" ht="14.25" customHeight="1" x14ac:dyDescent="0.3">
      <c r="C584" s="8"/>
      <c r="D584" s="8"/>
    </row>
    <row r="585" spans="3:4" ht="14.25" customHeight="1" x14ac:dyDescent="0.3">
      <c r="C585" s="8"/>
      <c r="D585" s="8"/>
    </row>
    <row r="586" spans="3:4" ht="14.25" customHeight="1" x14ac:dyDescent="0.3">
      <c r="C586" s="8"/>
      <c r="D586" s="8"/>
    </row>
    <row r="587" spans="3:4" ht="14.25" customHeight="1" x14ac:dyDescent="0.3">
      <c r="C587" s="8"/>
      <c r="D587" s="8"/>
    </row>
    <row r="588" spans="3:4" ht="14.25" customHeight="1" x14ac:dyDescent="0.3">
      <c r="C588" s="8"/>
      <c r="D588" s="8"/>
    </row>
    <row r="589" spans="3:4" ht="14.25" customHeight="1" x14ac:dyDescent="0.3">
      <c r="C589" s="8"/>
      <c r="D589" s="8"/>
    </row>
    <row r="590" spans="3:4" ht="14.25" customHeight="1" x14ac:dyDescent="0.3">
      <c r="C590" s="8"/>
      <c r="D590" s="8"/>
    </row>
    <row r="591" spans="3:4" ht="14.25" customHeight="1" x14ac:dyDescent="0.3">
      <c r="C591" s="8"/>
      <c r="D591" s="8"/>
    </row>
    <row r="592" spans="3:4" ht="14.25" customHeight="1" x14ac:dyDescent="0.3">
      <c r="C592" s="8"/>
      <c r="D592" s="8"/>
    </row>
    <row r="593" spans="3:4" ht="14.25" customHeight="1" x14ac:dyDescent="0.3">
      <c r="C593" s="8"/>
      <c r="D593" s="8"/>
    </row>
    <row r="594" spans="3:4" ht="14.25" customHeight="1" x14ac:dyDescent="0.3">
      <c r="C594" s="8"/>
      <c r="D594" s="8"/>
    </row>
    <row r="595" spans="3:4" ht="14.25" customHeight="1" x14ac:dyDescent="0.3">
      <c r="C595" s="8"/>
      <c r="D595" s="8"/>
    </row>
    <row r="596" spans="3:4" ht="14.25" customHeight="1" x14ac:dyDescent="0.3">
      <c r="C596" s="8"/>
      <c r="D596" s="8"/>
    </row>
    <row r="597" spans="3:4" ht="14.25" customHeight="1" x14ac:dyDescent="0.3">
      <c r="C597" s="8"/>
      <c r="D597" s="8"/>
    </row>
    <row r="598" spans="3:4" ht="14.25" customHeight="1" x14ac:dyDescent="0.3">
      <c r="C598" s="8"/>
      <c r="D598" s="8"/>
    </row>
    <row r="599" spans="3:4" ht="14.25" customHeight="1" x14ac:dyDescent="0.3">
      <c r="C599" s="8"/>
      <c r="D599" s="8"/>
    </row>
    <row r="600" spans="3:4" ht="14.25" customHeight="1" x14ac:dyDescent="0.3">
      <c r="C600" s="8"/>
      <c r="D600" s="8"/>
    </row>
    <row r="601" spans="3:4" ht="14.25" customHeight="1" x14ac:dyDescent="0.3">
      <c r="C601" s="8"/>
      <c r="D601" s="8"/>
    </row>
    <row r="602" spans="3:4" ht="14.25" customHeight="1" x14ac:dyDescent="0.3">
      <c r="C602" s="8"/>
      <c r="D602" s="8"/>
    </row>
    <row r="603" spans="3:4" ht="14.25" customHeight="1" x14ac:dyDescent="0.3">
      <c r="C603" s="8"/>
      <c r="D603" s="8"/>
    </row>
    <row r="604" spans="3:4" ht="14.25" customHeight="1" x14ac:dyDescent="0.3">
      <c r="C604" s="8"/>
      <c r="D604" s="8"/>
    </row>
    <row r="605" spans="3:4" ht="14.25" customHeight="1" x14ac:dyDescent="0.3">
      <c r="C605" s="8"/>
      <c r="D605" s="8"/>
    </row>
    <row r="606" spans="3:4" ht="14.25" customHeight="1" x14ac:dyDescent="0.3">
      <c r="C606" s="8"/>
      <c r="D606" s="8"/>
    </row>
    <row r="607" spans="3:4" ht="14.25" customHeight="1" x14ac:dyDescent="0.3">
      <c r="C607" s="8"/>
      <c r="D607" s="8"/>
    </row>
    <row r="608" spans="3:4" ht="14.25" customHeight="1" x14ac:dyDescent="0.3">
      <c r="C608" s="8"/>
      <c r="D608" s="8"/>
    </row>
    <row r="609" spans="3:4" ht="14.25" customHeight="1" x14ac:dyDescent="0.3">
      <c r="C609" s="8"/>
      <c r="D609" s="8"/>
    </row>
    <row r="610" spans="3:4" ht="14.25" customHeight="1" x14ac:dyDescent="0.3">
      <c r="C610" s="8"/>
      <c r="D610" s="8"/>
    </row>
    <row r="611" spans="3:4" ht="14.25" customHeight="1" x14ac:dyDescent="0.3">
      <c r="C611" s="8"/>
      <c r="D611" s="8"/>
    </row>
    <row r="612" spans="3:4" ht="14.25" customHeight="1" x14ac:dyDescent="0.3">
      <c r="C612" s="8"/>
      <c r="D612" s="8"/>
    </row>
    <row r="613" spans="3:4" ht="14.25" customHeight="1" x14ac:dyDescent="0.3">
      <c r="C613" s="8"/>
      <c r="D613" s="8"/>
    </row>
    <row r="614" spans="3:4" ht="14.25" customHeight="1" x14ac:dyDescent="0.3">
      <c r="C614" s="8"/>
      <c r="D614" s="8"/>
    </row>
    <row r="615" spans="3:4" ht="14.25" customHeight="1" x14ac:dyDescent="0.3">
      <c r="C615" s="8"/>
      <c r="D615" s="8"/>
    </row>
    <row r="616" spans="3:4" ht="14.25" customHeight="1" x14ac:dyDescent="0.3">
      <c r="C616" s="8"/>
      <c r="D616" s="8"/>
    </row>
    <row r="617" spans="3:4" ht="14.25" customHeight="1" x14ac:dyDescent="0.3">
      <c r="C617" s="8"/>
      <c r="D617" s="8"/>
    </row>
    <row r="618" spans="3:4" ht="14.25" customHeight="1" x14ac:dyDescent="0.3">
      <c r="C618" s="8"/>
      <c r="D618" s="8"/>
    </row>
    <row r="619" spans="3:4" ht="14.25" customHeight="1" x14ac:dyDescent="0.3">
      <c r="C619" s="8"/>
      <c r="D619" s="8"/>
    </row>
    <row r="620" spans="3:4" ht="14.25" customHeight="1" x14ac:dyDescent="0.3">
      <c r="C620" s="8"/>
      <c r="D620" s="8"/>
    </row>
    <row r="621" spans="3:4" ht="14.25" customHeight="1" x14ac:dyDescent="0.3">
      <c r="C621" s="8"/>
      <c r="D621" s="8"/>
    </row>
    <row r="622" spans="3:4" ht="14.25" customHeight="1" x14ac:dyDescent="0.3">
      <c r="C622" s="8"/>
      <c r="D622" s="8"/>
    </row>
    <row r="623" spans="3:4" ht="14.25" customHeight="1" x14ac:dyDescent="0.3">
      <c r="C623" s="8"/>
      <c r="D623" s="8"/>
    </row>
    <row r="624" spans="3:4" ht="14.25" customHeight="1" x14ac:dyDescent="0.3">
      <c r="C624" s="8"/>
      <c r="D624" s="8"/>
    </row>
    <row r="625" spans="3:4" ht="14.25" customHeight="1" x14ac:dyDescent="0.3">
      <c r="C625" s="8"/>
      <c r="D625" s="8"/>
    </row>
    <row r="626" spans="3:4" ht="14.25" customHeight="1" x14ac:dyDescent="0.3">
      <c r="C626" s="8"/>
      <c r="D626" s="8"/>
    </row>
    <row r="627" spans="3:4" ht="14.25" customHeight="1" x14ac:dyDescent="0.3">
      <c r="C627" s="8"/>
      <c r="D627" s="8"/>
    </row>
    <row r="628" spans="3:4" ht="14.25" customHeight="1" x14ac:dyDescent="0.3">
      <c r="C628" s="8"/>
      <c r="D628" s="8"/>
    </row>
    <row r="629" spans="3:4" ht="14.25" customHeight="1" x14ac:dyDescent="0.3">
      <c r="C629" s="8"/>
      <c r="D629" s="8"/>
    </row>
    <row r="630" spans="3:4" ht="14.25" customHeight="1" x14ac:dyDescent="0.3">
      <c r="C630" s="8"/>
      <c r="D630" s="8"/>
    </row>
    <row r="631" spans="3:4" ht="14.25" customHeight="1" x14ac:dyDescent="0.3">
      <c r="C631" s="8"/>
      <c r="D631" s="8"/>
    </row>
    <row r="632" spans="3:4" ht="14.25" customHeight="1" x14ac:dyDescent="0.3">
      <c r="C632" s="8"/>
      <c r="D632" s="8"/>
    </row>
    <row r="633" spans="3:4" ht="14.25" customHeight="1" x14ac:dyDescent="0.3">
      <c r="C633" s="8"/>
      <c r="D633" s="8"/>
    </row>
    <row r="634" spans="3:4" ht="14.25" customHeight="1" x14ac:dyDescent="0.3">
      <c r="C634" s="8"/>
      <c r="D634" s="8"/>
    </row>
    <row r="635" spans="3:4" ht="14.25" customHeight="1" x14ac:dyDescent="0.3">
      <c r="C635" s="8"/>
      <c r="D635" s="8"/>
    </row>
    <row r="636" spans="3:4" ht="14.25" customHeight="1" x14ac:dyDescent="0.3">
      <c r="C636" s="8"/>
      <c r="D636" s="8"/>
    </row>
    <row r="637" spans="3:4" ht="14.25" customHeight="1" x14ac:dyDescent="0.3">
      <c r="C637" s="8"/>
      <c r="D637" s="8"/>
    </row>
    <row r="638" spans="3:4" ht="14.25" customHeight="1" x14ac:dyDescent="0.3">
      <c r="C638" s="8"/>
      <c r="D638" s="8"/>
    </row>
    <row r="639" spans="3:4" ht="14.25" customHeight="1" x14ac:dyDescent="0.3">
      <c r="C639" s="8"/>
      <c r="D639" s="8"/>
    </row>
    <row r="640" spans="3:4" ht="14.25" customHeight="1" x14ac:dyDescent="0.3">
      <c r="C640" s="8"/>
      <c r="D640" s="8"/>
    </row>
    <row r="641" spans="3:4" ht="14.25" customHeight="1" x14ac:dyDescent="0.3">
      <c r="C641" s="8"/>
      <c r="D641" s="8"/>
    </row>
    <row r="642" spans="3:4" ht="14.25" customHeight="1" x14ac:dyDescent="0.3">
      <c r="C642" s="8"/>
      <c r="D642" s="8"/>
    </row>
    <row r="643" spans="3:4" ht="14.25" customHeight="1" x14ac:dyDescent="0.3">
      <c r="C643" s="8"/>
      <c r="D643" s="8"/>
    </row>
    <row r="644" spans="3:4" ht="14.25" customHeight="1" x14ac:dyDescent="0.3">
      <c r="C644" s="8"/>
      <c r="D644" s="8"/>
    </row>
    <row r="645" spans="3:4" ht="14.25" customHeight="1" x14ac:dyDescent="0.3">
      <c r="C645" s="8"/>
      <c r="D645" s="8"/>
    </row>
    <row r="646" spans="3:4" ht="14.25" customHeight="1" x14ac:dyDescent="0.3">
      <c r="C646" s="8"/>
      <c r="D646" s="8"/>
    </row>
    <row r="647" spans="3:4" ht="14.25" customHeight="1" x14ac:dyDescent="0.3">
      <c r="C647" s="8"/>
      <c r="D647" s="8"/>
    </row>
    <row r="648" spans="3:4" ht="14.25" customHeight="1" x14ac:dyDescent="0.3">
      <c r="C648" s="8"/>
      <c r="D648" s="8"/>
    </row>
    <row r="649" spans="3:4" ht="14.25" customHeight="1" x14ac:dyDescent="0.3">
      <c r="C649" s="8"/>
      <c r="D649" s="8"/>
    </row>
    <row r="650" spans="3:4" ht="14.25" customHeight="1" x14ac:dyDescent="0.3">
      <c r="C650" s="8"/>
      <c r="D650" s="8"/>
    </row>
    <row r="651" spans="3:4" ht="14.25" customHeight="1" x14ac:dyDescent="0.3">
      <c r="C651" s="8"/>
      <c r="D651" s="8"/>
    </row>
    <row r="652" spans="3:4" ht="14.25" customHeight="1" x14ac:dyDescent="0.3">
      <c r="C652" s="8"/>
      <c r="D652" s="8"/>
    </row>
    <row r="653" spans="3:4" ht="14.25" customHeight="1" x14ac:dyDescent="0.3">
      <c r="C653" s="8"/>
      <c r="D653" s="8"/>
    </row>
    <row r="654" spans="3:4" ht="14.25" customHeight="1" x14ac:dyDescent="0.3">
      <c r="C654" s="8"/>
      <c r="D654" s="8"/>
    </row>
    <row r="655" spans="3:4" ht="14.25" customHeight="1" x14ac:dyDescent="0.3">
      <c r="C655" s="8"/>
      <c r="D655" s="8"/>
    </row>
    <row r="656" spans="3:4" ht="14.25" customHeight="1" x14ac:dyDescent="0.3">
      <c r="C656" s="8"/>
      <c r="D656" s="8"/>
    </row>
    <row r="657" spans="3:4" ht="14.25" customHeight="1" x14ac:dyDescent="0.3">
      <c r="C657" s="8"/>
      <c r="D657" s="8"/>
    </row>
    <row r="658" spans="3:4" ht="14.25" customHeight="1" x14ac:dyDescent="0.3">
      <c r="C658" s="8"/>
      <c r="D658" s="8"/>
    </row>
    <row r="659" spans="3:4" ht="14.25" customHeight="1" x14ac:dyDescent="0.3">
      <c r="C659" s="8"/>
      <c r="D659" s="8"/>
    </row>
    <row r="660" spans="3:4" ht="14.25" customHeight="1" x14ac:dyDescent="0.3">
      <c r="C660" s="8"/>
      <c r="D660" s="8"/>
    </row>
    <row r="661" spans="3:4" ht="14.25" customHeight="1" x14ac:dyDescent="0.3">
      <c r="C661" s="8"/>
      <c r="D661" s="8"/>
    </row>
    <row r="662" spans="3:4" ht="14.25" customHeight="1" x14ac:dyDescent="0.3">
      <c r="C662" s="8"/>
      <c r="D662" s="8"/>
    </row>
    <row r="663" spans="3:4" ht="14.25" customHeight="1" x14ac:dyDescent="0.3">
      <c r="C663" s="8"/>
      <c r="D663" s="8"/>
    </row>
    <row r="664" spans="3:4" ht="14.25" customHeight="1" x14ac:dyDescent="0.3">
      <c r="C664" s="8"/>
      <c r="D664" s="8"/>
    </row>
    <row r="665" spans="3:4" ht="14.25" customHeight="1" x14ac:dyDescent="0.3">
      <c r="C665" s="8"/>
      <c r="D665" s="8"/>
    </row>
    <row r="666" spans="3:4" ht="14.25" customHeight="1" x14ac:dyDescent="0.3">
      <c r="C666" s="8"/>
      <c r="D666" s="8"/>
    </row>
    <row r="667" spans="3:4" ht="14.25" customHeight="1" x14ac:dyDescent="0.3">
      <c r="C667" s="8"/>
      <c r="D667" s="8"/>
    </row>
    <row r="668" spans="3:4" ht="14.25" customHeight="1" x14ac:dyDescent="0.3">
      <c r="C668" s="8"/>
      <c r="D668" s="8"/>
    </row>
    <row r="669" spans="3:4" ht="14.25" customHeight="1" x14ac:dyDescent="0.3">
      <c r="C669" s="8"/>
      <c r="D669" s="8"/>
    </row>
    <row r="670" spans="3:4" ht="14.25" customHeight="1" x14ac:dyDescent="0.3">
      <c r="C670" s="8"/>
      <c r="D670" s="8"/>
    </row>
    <row r="671" spans="3:4" ht="14.25" customHeight="1" x14ac:dyDescent="0.3">
      <c r="C671" s="8"/>
      <c r="D671" s="8"/>
    </row>
    <row r="672" spans="3:4" ht="14.25" customHeight="1" x14ac:dyDescent="0.3">
      <c r="C672" s="8"/>
      <c r="D672" s="8"/>
    </row>
    <row r="673" spans="3:4" ht="14.25" customHeight="1" x14ac:dyDescent="0.3">
      <c r="C673" s="8"/>
      <c r="D673" s="8"/>
    </row>
    <row r="674" spans="3:4" ht="14.25" customHeight="1" x14ac:dyDescent="0.3">
      <c r="C674" s="8"/>
      <c r="D674" s="8"/>
    </row>
    <row r="675" spans="3:4" ht="14.25" customHeight="1" x14ac:dyDescent="0.3">
      <c r="C675" s="8"/>
      <c r="D675" s="8"/>
    </row>
    <row r="676" spans="3:4" ht="14.25" customHeight="1" x14ac:dyDescent="0.3">
      <c r="C676" s="8"/>
      <c r="D676" s="8"/>
    </row>
    <row r="677" spans="3:4" ht="14.25" customHeight="1" x14ac:dyDescent="0.3">
      <c r="C677" s="8"/>
      <c r="D677" s="8"/>
    </row>
    <row r="678" spans="3:4" ht="14.25" customHeight="1" x14ac:dyDescent="0.3">
      <c r="C678" s="8"/>
      <c r="D678" s="8"/>
    </row>
    <row r="679" spans="3:4" ht="14.25" customHeight="1" x14ac:dyDescent="0.3">
      <c r="C679" s="8"/>
      <c r="D679" s="8"/>
    </row>
    <row r="680" spans="3:4" ht="14.25" customHeight="1" x14ac:dyDescent="0.3">
      <c r="C680" s="8"/>
      <c r="D680" s="8"/>
    </row>
    <row r="681" spans="3:4" ht="14.25" customHeight="1" x14ac:dyDescent="0.3">
      <c r="C681" s="8"/>
      <c r="D681" s="8"/>
    </row>
    <row r="682" spans="3:4" ht="14.25" customHeight="1" x14ac:dyDescent="0.3">
      <c r="C682" s="8"/>
      <c r="D682" s="8"/>
    </row>
    <row r="683" spans="3:4" ht="14.25" customHeight="1" x14ac:dyDescent="0.3">
      <c r="C683" s="8"/>
      <c r="D683" s="8"/>
    </row>
    <row r="684" spans="3:4" ht="14.25" customHeight="1" x14ac:dyDescent="0.3">
      <c r="C684" s="8"/>
      <c r="D684" s="8"/>
    </row>
    <row r="685" spans="3:4" ht="14.25" customHeight="1" x14ac:dyDescent="0.3">
      <c r="C685" s="8"/>
      <c r="D685" s="8"/>
    </row>
    <row r="686" spans="3:4" ht="14.25" customHeight="1" x14ac:dyDescent="0.3">
      <c r="C686" s="8"/>
      <c r="D686" s="8"/>
    </row>
    <row r="687" spans="3:4" ht="14.25" customHeight="1" x14ac:dyDescent="0.3">
      <c r="C687" s="8"/>
      <c r="D687" s="8"/>
    </row>
    <row r="688" spans="3:4" ht="14.25" customHeight="1" x14ac:dyDescent="0.3">
      <c r="C688" s="8"/>
      <c r="D688" s="8"/>
    </row>
    <row r="689" spans="3:4" ht="14.25" customHeight="1" x14ac:dyDescent="0.3">
      <c r="C689" s="8"/>
      <c r="D689" s="8"/>
    </row>
    <row r="690" spans="3:4" ht="14.25" customHeight="1" x14ac:dyDescent="0.3">
      <c r="C690" s="8"/>
      <c r="D690" s="8"/>
    </row>
    <row r="691" spans="3:4" ht="14.25" customHeight="1" x14ac:dyDescent="0.3">
      <c r="C691" s="8"/>
      <c r="D691" s="8"/>
    </row>
    <row r="692" spans="3:4" ht="14.25" customHeight="1" x14ac:dyDescent="0.3">
      <c r="C692" s="8"/>
      <c r="D692" s="8"/>
    </row>
    <row r="693" spans="3:4" ht="14.25" customHeight="1" x14ac:dyDescent="0.3">
      <c r="C693" s="8"/>
      <c r="D693" s="8"/>
    </row>
    <row r="694" spans="3:4" ht="14.25" customHeight="1" x14ac:dyDescent="0.3">
      <c r="C694" s="8"/>
      <c r="D694" s="8"/>
    </row>
    <row r="695" spans="3:4" ht="14.25" customHeight="1" x14ac:dyDescent="0.3">
      <c r="C695" s="8"/>
      <c r="D695" s="8"/>
    </row>
    <row r="696" spans="3:4" ht="14.25" customHeight="1" x14ac:dyDescent="0.3">
      <c r="C696" s="8"/>
      <c r="D696" s="8"/>
    </row>
    <row r="697" spans="3:4" ht="14.25" customHeight="1" x14ac:dyDescent="0.3">
      <c r="C697" s="8"/>
      <c r="D697" s="8"/>
    </row>
    <row r="698" spans="3:4" ht="14.25" customHeight="1" x14ac:dyDescent="0.3">
      <c r="C698" s="8"/>
      <c r="D698" s="8"/>
    </row>
    <row r="699" spans="3:4" ht="14.25" customHeight="1" x14ac:dyDescent="0.3">
      <c r="C699" s="8"/>
      <c r="D699" s="8"/>
    </row>
    <row r="700" spans="3:4" ht="14.25" customHeight="1" x14ac:dyDescent="0.3">
      <c r="C700" s="8"/>
      <c r="D700" s="8"/>
    </row>
    <row r="701" spans="3:4" ht="14.25" customHeight="1" x14ac:dyDescent="0.3">
      <c r="C701" s="8"/>
      <c r="D701" s="8"/>
    </row>
    <row r="702" spans="3:4" ht="14.25" customHeight="1" x14ac:dyDescent="0.3">
      <c r="C702" s="8"/>
      <c r="D702" s="8"/>
    </row>
    <row r="703" spans="3:4" ht="14.25" customHeight="1" x14ac:dyDescent="0.3">
      <c r="C703" s="8"/>
      <c r="D703" s="8"/>
    </row>
    <row r="704" spans="3:4" ht="14.25" customHeight="1" x14ac:dyDescent="0.3">
      <c r="C704" s="8"/>
      <c r="D704" s="8"/>
    </row>
    <row r="705" spans="3:4" ht="14.25" customHeight="1" x14ac:dyDescent="0.3">
      <c r="C705" s="8"/>
      <c r="D705" s="8"/>
    </row>
    <row r="706" spans="3:4" ht="14.25" customHeight="1" x14ac:dyDescent="0.3">
      <c r="C706" s="8"/>
      <c r="D706" s="8"/>
    </row>
    <row r="707" spans="3:4" ht="14.25" customHeight="1" x14ac:dyDescent="0.3">
      <c r="C707" s="8"/>
      <c r="D707" s="8"/>
    </row>
    <row r="708" spans="3:4" ht="14.25" customHeight="1" x14ac:dyDescent="0.3">
      <c r="C708" s="8"/>
      <c r="D708" s="8"/>
    </row>
    <row r="709" spans="3:4" ht="14.25" customHeight="1" x14ac:dyDescent="0.3">
      <c r="C709" s="8"/>
      <c r="D709" s="8"/>
    </row>
    <row r="710" spans="3:4" ht="14.25" customHeight="1" x14ac:dyDescent="0.3">
      <c r="C710" s="8"/>
      <c r="D710" s="8"/>
    </row>
    <row r="711" spans="3:4" ht="14.25" customHeight="1" x14ac:dyDescent="0.3">
      <c r="C711" s="8"/>
      <c r="D711" s="8"/>
    </row>
    <row r="712" spans="3:4" ht="14.25" customHeight="1" x14ac:dyDescent="0.3">
      <c r="C712" s="8"/>
      <c r="D712" s="8"/>
    </row>
    <row r="713" spans="3:4" ht="14.25" customHeight="1" x14ac:dyDescent="0.3">
      <c r="C713" s="8"/>
      <c r="D713" s="8"/>
    </row>
    <row r="714" spans="3:4" ht="14.25" customHeight="1" x14ac:dyDescent="0.3">
      <c r="C714" s="8"/>
      <c r="D714" s="8"/>
    </row>
    <row r="715" spans="3:4" ht="14.25" customHeight="1" x14ac:dyDescent="0.3">
      <c r="C715" s="8"/>
      <c r="D715" s="8"/>
    </row>
    <row r="716" spans="3:4" ht="14.25" customHeight="1" x14ac:dyDescent="0.3">
      <c r="C716" s="8"/>
      <c r="D716" s="8"/>
    </row>
    <row r="717" spans="3:4" ht="14.25" customHeight="1" x14ac:dyDescent="0.3">
      <c r="C717" s="8"/>
      <c r="D717" s="8"/>
    </row>
    <row r="718" spans="3:4" ht="14.25" customHeight="1" x14ac:dyDescent="0.3">
      <c r="C718" s="8"/>
      <c r="D718" s="8"/>
    </row>
    <row r="719" spans="3:4" ht="14.25" customHeight="1" x14ac:dyDescent="0.3">
      <c r="C719" s="8"/>
      <c r="D719" s="8"/>
    </row>
    <row r="720" spans="3:4" ht="14.25" customHeight="1" x14ac:dyDescent="0.3">
      <c r="C720" s="8"/>
      <c r="D720" s="8"/>
    </row>
    <row r="721" spans="3:4" ht="14.25" customHeight="1" x14ac:dyDescent="0.3">
      <c r="C721" s="8"/>
      <c r="D721" s="8"/>
    </row>
    <row r="722" spans="3:4" ht="14.25" customHeight="1" x14ac:dyDescent="0.3">
      <c r="C722" s="8"/>
      <c r="D722" s="8"/>
    </row>
    <row r="723" spans="3:4" ht="14.25" customHeight="1" x14ac:dyDescent="0.3">
      <c r="C723" s="8"/>
      <c r="D723" s="8"/>
    </row>
    <row r="724" spans="3:4" ht="14.25" customHeight="1" x14ac:dyDescent="0.3">
      <c r="C724" s="8"/>
      <c r="D724" s="8"/>
    </row>
    <row r="725" spans="3:4" ht="14.25" customHeight="1" x14ac:dyDescent="0.3">
      <c r="C725" s="8"/>
      <c r="D725" s="8"/>
    </row>
    <row r="726" spans="3:4" ht="14.25" customHeight="1" x14ac:dyDescent="0.3">
      <c r="C726" s="8"/>
      <c r="D726" s="8"/>
    </row>
    <row r="727" spans="3:4" ht="14.25" customHeight="1" x14ac:dyDescent="0.3">
      <c r="C727" s="8"/>
      <c r="D727" s="8"/>
    </row>
    <row r="728" spans="3:4" ht="14.25" customHeight="1" x14ac:dyDescent="0.3">
      <c r="C728" s="8"/>
      <c r="D728" s="8"/>
    </row>
    <row r="729" spans="3:4" ht="14.25" customHeight="1" x14ac:dyDescent="0.3">
      <c r="C729" s="8"/>
      <c r="D729" s="8"/>
    </row>
    <row r="730" spans="3:4" ht="14.25" customHeight="1" x14ac:dyDescent="0.3">
      <c r="C730" s="8"/>
      <c r="D730" s="8"/>
    </row>
    <row r="731" spans="3:4" ht="14.25" customHeight="1" x14ac:dyDescent="0.3">
      <c r="C731" s="8"/>
      <c r="D731" s="8"/>
    </row>
    <row r="732" spans="3:4" ht="14.25" customHeight="1" x14ac:dyDescent="0.3">
      <c r="C732" s="8"/>
      <c r="D732" s="8"/>
    </row>
    <row r="733" spans="3:4" ht="14.25" customHeight="1" x14ac:dyDescent="0.3">
      <c r="C733" s="8"/>
      <c r="D733" s="8"/>
    </row>
    <row r="734" spans="3:4" ht="14.25" customHeight="1" x14ac:dyDescent="0.3">
      <c r="C734" s="8"/>
      <c r="D734" s="8"/>
    </row>
    <row r="735" spans="3:4" ht="14.25" customHeight="1" x14ac:dyDescent="0.3">
      <c r="C735" s="8"/>
      <c r="D735" s="8"/>
    </row>
    <row r="736" spans="3:4" ht="14.25" customHeight="1" x14ac:dyDescent="0.3">
      <c r="C736" s="8"/>
      <c r="D736" s="8"/>
    </row>
    <row r="737" spans="3:4" ht="14.25" customHeight="1" x14ac:dyDescent="0.3">
      <c r="C737" s="8"/>
      <c r="D737" s="8"/>
    </row>
    <row r="738" spans="3:4" ht="14.25" customHeight="1" x14ac:dyDescent="0.3">
      <c r="C738" s="8"/>
      <c r="D738" s="8"/>
    </row>
    <row r="739" spans="3:4" ht="14.25" customHeight="1" x14ac:dyDescent="0.3">
      <c r="C739" s="8"/>
      <c r="D739" s="8"/>
    </row>
    <row r="740" spans="3:4" ht="14.25" customHeight="1" x14ac:dyDescent="0.3">
      <c r="C740" s="8"/>
      <c r="D740" s="8"/>
    </row>
    <row r="741" spans="3:4" ht="14.25" customHeight="1" x14ac:dyDescent="0.3">
      <c r="C741" s="8"/>
      <c r="D741" s="8"/>
    </row>
    <row r="742" spans="3:4" ht="14.25" customHeight="1" x14ac:dyDescent="0.3">
      <c r="C742" s="8"/>
      <c r="D742" s="8"/>
    </row>
    <row r="743" spans="3:4" ht="14.25" customHeight="1" x14ac:dyDescent="0.3">
      <c r="C743" s="8"/>
      <c r="D743" s="8"/>
    </row>
    <row r="744" spans="3:4" ht="14.25" customHeight="1" x14ac:dyDescent="0.3">
      <c r="C744" s="8"/>
      <c r="D744" s="8"/>
    </row>
    <row r="745" spans="3:4" ht="14.25" customHeight="1" x14ac:dyDescent="0.3">
      <c r="C745" s="8"/>
      <c r="D745" s="8"/>
    </row>
    <row r="746" spans="3:4" ht="14.25" customHeight="1" x14ac:dyDescent="0.3">
      <c r="C746" s="8"/>
      <c r="D746" s="8"/>
    </row>
    <row r="747" spans="3:4" ht="14.25" customHeight="1" x14ac:dyDescent="0.3">
      <c r="C747" s="8"/>
      <c r="D747" s="8"/>
    </row>
    <row r="748" spans="3:4" ht="14.25" customHeight="1" x14ac:dyDescent="0.3">
      <c r="C748" s="8"/>
      <c r="D748" s="8"/>
    </row>
    <row r="749" spans="3:4" ht="14.25" customHeight="1" x14ac:dyDescent="0.3">
      <c r="C749" s="8"/>
      <c r="D749" s="8"/>
    </row>
    <row r="750" spans="3:4" ht="14.25" customHeight="1" x14ac:dyDescent="0.3">
      <c r="C750" s="8"/>
      <c r="D750" s="8"/>
    </row>
    <row r="751" spans="3:4" ht="14.25" customHeight="1" x14ac:dyDescent="0.3">
      <c r="C751" s="8"/>
      <c r="D751" s="8"/>
    </row>
    <row r="752" spans="3:4" ht="14.25" customHeight="1" x14ac:dyDescent="0.3">
      <c r="C752" s="8"/>
      <c r="D752" s="8"/>
    </row>
    <row r="753" spans="3:4" ht="14.25" customHeight="1" x14ac:dyDescent="0.3">
      <c r="C753" s="8"/>
      <c r="D753" s="8"/>
    </row>
    <row r="754" spans="3:4" ht="14.25" customHeight="1" x14ac:dyDescent="0.3">
      <c r="C754" s="8"/>
      <c r="D754" s="8"/>
    </row>
    <row r="755" spans="3:4" ht="14.25" customHeight="1" x14ac:dyDescent="0.3">
      <c r="C755" s="8"/>
      <c r="D755" s="8"/>
    </row>
    <row r="756" spans="3:4" ht="14.25" customHeight="1" x14ac:dyDescent="0.3">
      <c r="C756" s="8"/>
      <c r="D756" s="8"/>
    </row>
    <row r="757" spans="3:4" ht="14.25" customHeight="1" x14ac:dyDescent="0.3">
      <c r="C757" s="8"/>
      <c r="D757" s="8"/>
    </row>
    <row r="758" spans="3:4" ht="14.25" customHeight="1" x14ac:dyDescent="0.3">
      <c r="C758" s="8"/>
      <c r="D758" s="8"/>
    </row>
    <row r="759" spans="3:4" ht="14.25" customHeight="1" x14ac:dyDescent="0.3">
      <c r="C759" s="8"/>
      <c r="D759" s="8"/>
    </row>
    <row r="760" spans="3:4" ht="14.25" customHeight="1" x14ac:dyDescent="0.3">
      <c r="C760" s="8"/>
      <c r="D760" s="8"/>
    </row>
    <row r="761" spans="3:4" ht="14.25" customHeight="1" x14ac:dyDescent="0.3">
      <c r="C761" s="8"/>
      <c r="D761" s="8"/>
    </row>
    <row r="762" spans="3:4" ht="14.25" customHeight="1" x14ac:dyDescent="0.3">
      <c r="C762" s="8"/>
      <c r="D762" s="8"/>
    </row>
    <row r="763" spans="3:4" ht="14.25" customHeight="1" x14ac:dyDescent="0.3">
      <c r="C763" s="8"/>
      <c r="D763" s="8"/>
    </row>
    <row r="764" spans="3:4" ht="14.25" customHeight="1" x14ac:dyDescent="0.3">
      <c r="C764" s="8"/>
      <c r="D764" s="8"/>
    </row>
    <row r="765" spans="3:4" ht="14.25" customHeight="1" x14ac:dyDescent="0.3">
      <c r="C765" s="8"/>
      <c r="D765" s="8"/>
    </row>
    <row r="766" spans="3:4" ht="14.25" customHeight="1" x14ac:dyDescent="0.3">
      <c r="C766" s="8"/>
      <c r="D766" s="8"/>
    </row>
    <row r="767" spans="3:4" ht="14.25" customHeight="1" x14ac:dyDescent="0.3">
      <c r="C767" s="8"/>
      <c r="D767" s="8"/>
    </row>
    <row r="768" spans="3:4" ht="14.25" customHeight="1" x14ac:dyDescent="0.3">
      <c r="C768" s="8"/>
      <c r="D768" s="8"/>
    </row>
    <row r="769" spans="3:4" ht="14.25" customHeight="1" x14ac:dyDescent="0.3">
      <c r="C769" s="8"/>
      <c r="D769" s="8"/>
    </row>
    <row r="770" spans="3:4" ht="14.25" customHeight="1" x14ac:dyDescent="0.3">
      <c r="C770" s="8"/>
      <c r="D770" s="8"/>
    </row>
    <row r="771" spans="3:4" ht="14.25" customHeight="1" x14ac:dyDescent="0.3">
      <c r="C771" s="8"/>
      <c r="D771" s="8"/>
    </row>
    <row r="772" spans="3:4" ht="14.25" customHeight="1" x14ac:dyDescent="0.3">
      <c r="C772" s="8"/>
      <c r="D772" s="8"/>
    </row>
    <row r="773" spans="3:4" ht="14.25" customHeight="1" x14ac:dyDescent="0.3">
      <c r="C773" s="8"/>
      <c r="D773" s="8"/>
    </row>
    <row r="774" spans="3:4" ht="14.25" customHeight="1" x14ac:dyDescent="0.3">
      <c r="C774" s="8"/>
      <c r="D774" s="8"/>
    </row>
    <row r="775" spans="3:4" ht="14.25" customHeight="1" x14ac:dyDescent="0.3">
      <c r="C775" s="8"/>
      <c r="D775" s="8"/>
    </row>
    <row r="776" spans="3:4" ht="14.25" customHeight="1" x14ac:dyDescent="0.3">
      <c r="C776" s="8"/>
      <c r="D776" s="8"/>
    </row>
    <row r="777" spans="3:4" ht="14.25" customHeight="1" x14ac:dyDescent="0.3">
      <c r="C777" s="8"/>
      <c r="D777" s="8"/>
    </row>
    <row r="778" spans="3:4" ht="14.25" customHeight="1" x14ac:dyDescent="0.3">
      <c r="C778" s="8"/>
      <c r="D778" s="8"/>
    </row>
    <row r="779" spans="3:4" ht="14.25" customHeight="1" x14ac:dyDescent="0.3">
      <c r="C779" s="8"/>
      <c r="D779" s="8"/>
    </row>
    <row r="780" spans="3:4" ht="14.25" customHeight="1" x14ac:dyDescent="0.3">
      <c r="C780" s="8"/>
      <c r="D780" s="8"/>
    </row>
    <row r="781" spans="3:4" ht="14.25" customHeight="1" x14ac:dyDescent="0.3">
      <c r="C781" s="8"/>
      <c r="D781" s="8"/>
    </row>
    <row r="782" spans="3:4" ht="14.25" customHeight="1" x14ac:dyDescent="0.3">
      <c r="C782" s="8"/>
      <c r="D782" s="8"/>
    </row>
    <row r="783" spans="3:4" ht="14.25" customHeight="1" x14ac:dyDescent="0.3">
      <c r="C783" s="8"/>
      <c r="D783" s="8"/>
    </row>
    <row r="784" spans="3:4" ht="14.25" customHeight="1" x14ac:dyDescent="0.3">
      <c r="C784" s="8"/>
      <c r="D784" s="8"/>
    </row>
    <row r="785" spans="3:4" ht="14.25" customHeight="1" x14ac:dyDescent="0.3">
      <c r="C785" s="8"/>
      <c r="D785" s="8"/>
    </row>
    <row r="786" spans="3:4" ht="14.25" customHeight="1" x14ac:dyDescent="0.3">
      <c r="C786" s="8"/>
      <c r="D786" s="8"/>
    </row>
    <row r="787" spans="3:4" ht="14.25" customHeight="1" x14ac:dyDescent="0.3">
      <c r="C787" s="8"/>
      <c r="D787" s="8"/>
    </row>
    <row r="788" spans="3:4" ht="14.25" customHeight="1" x14ac:dyDescent="0.3">
      <c r="C788" s="8"/>
      <c r="D788" s="8"/>
    </row>
    <row r="789" spans="3:4" ht="14.25" customHeight="1" x14ac:dyDescent="0.3">
      <c r="C789" s="8"/>
      <c r="D789" s="8"/>
    </row>
    <row r="790" spans="3:4" ht="14.25" customHeight="1" x14ac:dyDescent="0.3">
      <c r="C790" s="8"/>
      <c r="D790" s="8"/>
    </row>
    <row r="791" spans="3:4" ht="14.25" customHeight="1" x14ac:dyDescent="0.3">
      <c r="C791" s="8"/>
      <c r="D791" s="8"/>
    </row>
    <row r="792" spans="3:4" ht="14.25" customHeight="1" x14ac:dyDescent="0.3">
      <c r="C792" s="8"/>
      <c r="D792" s="8"/>
    </row>
    <row r="793" spans="3:4" ht="14.25" customHeight="1" x14ac:dyDescent="0.3">
      <c r="C793" s="8"/>
      <c r="D793" s="8"/>
    </row>
    <row r="794" spans="3:4" ht="14.25" customHeight="1" x14ac:dyDescent="0.3">
      <c r="C794" s="8"/>
      <c r="D794" s="8"/>
    </row>
    <row r="795" spans="3:4" ht="14.25" customHeight="1" x14ac:dyDescent="0.3">
      <c r="C795" s="8"/>
      <c r="D795" s="8"/>
    </row>
    <row r="796" spans="3:4" ht="14.25" customHeight="1" x14ac:dyDescent="0.3">
      <c r="C796" s="8"/>
      <c r="D796" s="8"/>
    </row>
    <row r="797" spans="3:4" ht="14.25" customHeight="1" x14ac:dyDescent="0.3">
      <c r="C797" s="8"/>
      <c r="D797" s="8"/>
    </row>
    <row r="798" spans="3:4" ht="14.25" customHeight="1" x14ac:dyDescent="0.3">
      <c r="C798" s="8"/>
      <c r="D798" s="8"/>
    </row>
    <row r="799" spans="3:4" ht="14.25" customHeight="1" x14ac:dyDescent="0.3">
      <c r="C799" s="8"/>
      <c r="D799" s="8"/>
    </row>
    <row r="800" spans="3:4" ht="14.25" customHeight="1" x14ac:dyDescent="0.3">
      <c r="C800" s="8"/>
      <c r="D800" s="8"/>
    </row>
    <row r="801" spans="3:4" ht="14.25" customHeight="1" x14ac:dyDescent="0.3">
      <c r="C801" s="8"/>
      <c r="D801" s="8"/>
    </row>
    <row r="802" spans="3:4" ht="14.25" customHeight="1" x14ac:dyDescent="0.3">
      <c r="C802" s="8"/>
      <c r="D802" s="8"/>
    </row>
    <row r="803" spans="3:4" ht="14.25" customHeight="1" x14ac:dyDescent="0.3">
      <c r="C803" s="8"/>
      <c r="D803" s="8"/>
    </row>
    <row r="804" spans="3:4" ht="14.25" customHeight="1" x14ac:dyDescent="0.3">
      <c r="C804" s="8"/>
      <c r="D804" s="8"/>
    </row>
    <row r="805" spans="3:4" ht="14.25" customHeight="1" x14ac:dyDescent="0.3">
      <c r="C805" s="8"/>
      <c r="D805" s="8"/>
    </row>
    <row r="806" spans="3:4" ht="14.25" customHeight="1" x14ac:dyDescent="0.3">
      <c r="C806" s="8"/>
      <c r="D806" s="8"/>
    </row>
    <row r="807" spans="3:4" ht="14.25" customHeight="1" x14ac:dyDescent="0.3">
      <c r="C807" s="8"/>
      <c r="D807" s="8"/>
    </row>
    <row r="808" spans="3:4" ht="14.25" customHeight="1" x14ac:dyDescent="0.3">
      <c r="C808" s="8"/>
      <c r="D808" s="8"/>
    </row>
    <row r="809" spans="3:4" ht="14.25" customHeight="1" x14ac:dyDescent="0.3">
      <c r="C809" s="8"/>
      <c r="D809" s="8"/>
    </row>
    <row r="810" spans="3:4" ht="14.25" customHeight="1" x14ac:dyDescent="0.3">
      <c r="C810" s="8"/>
      <c r="D810" s="8"/>
    </row>
    <row r="811" spans="3:4" ht="14.25" customHeight="1" x14ac:dyDescent="0.3">
      <c r="C811" s="8"/>
      <c r="D811" s="8"/>
    </row>
    <row r="812" spans="3:4" ht="14.25" customHeight="1" x14ac:dyDescent="0.3">
      <c r="C812" s="8"/>
      <c r="D812" s="8"/>
    </row>
    <row r="813" spans="3:4" ht="14.25" customHeight="1" x14ac:dyDescent="0.3">
      <c r="C813" s="8"/>
      <c r="D813" s="8"/>
    </row>
    <row r="814" spans="3:4" ht="14.25" customHeight="1" x14ac:dyDescent="0.3">
      <c r="C814" s="8"/>
      <c r="D814" s="8"/>
    </row>
    <row r="815" spans="3:4" ht="14.25" customHeight="1" x14ac:dyDescent="0.3">
      <c r="C815" s="8"/>
      <c r="D815" s="8"/>
    </row>
    <row r="816" spans="3:4" ht="14.25" customHeight="1" x14ac:dyDescent="0.3">
      <c r="C816" s="8"/>
      <c r="D816" s="8"/>
    </row>
    <row r="817" spans="3:4" ht="14.25" customHeight="1" x14ac:dyDescent="0.3">
      <c r="C817" s="8"/>
      <c r="D817" s="8"/>
    </row>
    <row r="818" spans="3:4" ht="14.25" customHeight="1" x14ac:dyDescent="0.3">
      <c r="C818" s="8"/>
      <c r="D818" s="8"/>
    </row>
    <row r="819" spans="3:4" ht="14.25" customHeight="1" x14ac:dyDescent="0.3">
      <c r="C819" s="8"/>
      <c r="D819" s="8"/>
    </row>
    <row r="820" spans="3:4" ht="14.25" customHeight="1" x14ac:dyDescent="0.3">
      <c r="C820" s="8"/>
      <c r="D820" s="8"/>
    </row>
    <row r="821" spans="3:4" ht="14.25" customHeight="1" x14ac:dyDescent="0.3">
      <c r="C821" s="8"/>
      <c r="D821" s="8"/>
    </row>
    <row r="822" spans="3:4" ht="14.25" customHeight="1" x14ac:dyDescent="0.3">
      <c r="C822" s="8"/>
      <c r="D822" s="8"/>
    </row>
    <row r="823" spans="3:4" ht="14.25" customHeight="1" x14ac:dyDescent="0.3">
      <c r="C823" s="8"/>
      <c r="D823" s="8"/>
    </row>
    <row r="824" spans="3:4" ht="14.25" customHeight="1" x14ac:dyDescent="0.3">
      <c r="C824" s="8"/>
      <c r="D824" s="8"/>
    </row>
    <row r="825" spans="3:4" ht="14.25" customHeight="1" x14ac:dyDescent="0.3">
      <c r="C825" s="8"/>
      <c r="D825" s="8"/>
    </row>
    <row r="826" spans="3:4" ht="14.25" customHeight="1" x14ac:dyDescent="0.3">
      <c r="C826" s="8"/>
      <c r="D826" s="8"/>
    </row>
    <row r="827" spans="3:4" ht="14.25" customHeight="1" x14ac:dyDescent="0.3">
      <c r="C827" s="8"/>
      <c r="D827" s="8"/>
    </row>
    <row r="828" spans="3:4" ht="14.25" customHeight="1" x14ac:dyDescent="0.3">
      <c r="C828" s="8"/>
      <c r="D828" s="8"/>
    </row>
    <row r="829" spans="3:4" ht="14.25" customHeight="1" x14ac:dyDescent="0.3">
      <c r="C829" s="8"/>
      <c r="D829" s="8"/>
    </row>
    <row r="830" spans="3:4" ht="14.25" customHeight="1" x14ac:dyDescent="0.3">
      <c r="C830" s="8"/>
      <c r="D830" s="8"/>
    </row>
    <row r="831" spans="3:4" ht="14.25" customHeight="1" x14ac:dyDescent="0.3">
      <c r="C831" s="8"/>
      <c r="D831" s="8"/>
    </row>
    <row r="832" spans="3:4" ht="14.25" customHeight="1" x14ac:dyDescent="0.3">
      <c r="C832" s="8"/>
      <c r="D832" s="8"/>
    </row>
    <row r="833" spans="3:4" ht="14.25" customHeight="1" x14ac:dyDescent="0.3">
      <c r="C833" s="8"/>
      <c r="D833" s="8"/>
    </row>
    <row r="834" spans="3:4" ht="14.25" customHeight="1" x14ac:dyDescent="0.3">
      <c r="C834" s="8"/>
      <c r="D834" s="8"/>
    </row>
    <row r="835" spans="3:4" ht="14.25" customHeight="1" x14ac:dyDescent="0.3">
      <c r="C835" s="8"/>
      <c r="D835" s="8"/>
    </row>
    <row r="836" spans="3:4" ht="14.25" customHeight="1" x14ac:dyDescent="0.3">
      <c r="C836" s="8"/>
      <c r="D836" s="8"/>
    </row>
    <row r="837" spans="3:4" ht="14.25" customHeight="1" x14ac:dyDescent="0.3">
      <c r="C837" s="8"/>
      <c r="D837" s="8"/>
    </row>
    <row r="838" spans="3:4" ht="14.25" customHeight="1" x14ac:dyDescent="0.3">
      <c r="C838" s="8"/>
      <c r="D838" s="8"/>
    </row>
    <row r="839" spans="3:4" ht="14.25" customHeight="1" x14ac:dyDescent="0.3">
      <c r="C839" s="8"/>
      <c r="D839" s="8"/>
    </row>
    <row r="840" spans="3:4" ht="14.25" customHeight="1" x14ac:dyDescent="0.3">
      <c r="C840" s="8"/>
      <c r="D840" s="8"/>
    </row>
    <row r="841" spans="3:4" ht="14.25" customHeight="1" x14ac:dyDescent="0.3">
      <c r="C841" s="8"/>
      <c r="D841" s="8"/>
    </row>
    <row r="842" spans="3:4" ht="14.25" customHeight="1" x14ac:dyDescent="0.3">
      <c r="C842" s="8"/>
      <c r="D842" s="8"/>
    </row>
    <row r="843" spans="3:4" ht="14.25" customHeight="1" x14ac:dyDescent="0.3">
      <c r="C843" s="8"/>
      <c r="D843" s="8"/>
    </row>
    <row r="844" spans="3:4" ht="14.25" customHeight="1" x14ac:dyDescent="0.3">
      <c r="C844" s="8"/>
      <c r="D844" s="8"/>
    </row>
    <row r="845" spans="3:4" ht="14.25" customHeight="1" x14ac:dyDescent="0.3">
      <c r="C845" s="8"/>
      <c r="D845" s="8"/>
    </row>
    <row r="846" spans="3:4" ht="14.25" customHeight="1" x14ac:dyDescent="0.3">
      <c r="C846" s="8"/>
      <c r="D846" s="8"/>
    </row>
    <row r="847" spans="3:4" ht="14.25" customHeight="1" x14ac:dyDescent="0.3">
      <c r="C847" s="8"/>
      <c r="D847" s="8"/>
    </row>
    <row r="848" spans="3:4" ht="14.25" customHeight="1" x14ac:dyDescent="0.3">
      <c r="C848" s="8"/>
      <c r="D848" s="8"/>
    </row>
    <row r="849" spans="3:4" ht="14.25" customHeight="1" x14ac:dyDescent="0.3">
      <c r="C849" s="8"/>
      <c r="D849" s="8"/>
    </row>
    <row r="850" spans="3:4" ht="14.25" customHeight="1" x14ac:dyDescent="0.3">
      <c r="C850" s="8"/>
      <c r="D850" s="8"/>
    </row>
    <row r="851" spans="3:4" ht="14.25" customHeight="1" x14ac:dyDescent="0.3">
      <c r="C851" s="8"/>
      <c r="D851" s="8"/>
    </row>
    <row r="852" spans="3:4" ht="14.25" customHeight="1" x14ac:dyDescent="0.3">
      <c r="C852" s="8"/>
      <c r="D852" s="8"/>
    </row>
    <row r="853" spans="3:4" ht="14.25" customHeight="1" x14ac:dyDescent="0.3">
      <c r="C853" s="8"/>
      <c r="D853" s="8"/>
    </row>
    <row r="854" spans="3:4" ht="14.25" customHeight="1" x14ac:dyDescent="0.3">
      <c r="C854" s="8"/>
      <c r="D854" s="8"/>
    </row>
    <row r="855" spans="3:4" ht="14.25" customHeight="1" x14ac:dyDescent="0.3">
      <c r="C855" s="8"/>
      <c r="D855" s="8"/>
    </row>
    <row r="856" spans="3:4" ht="14.25" customHeight="1" x14ac:dyDescent="0.3">
      <c r="C856" s="8"/>
      <c r="D856" s="8"/>
    </row>
    <row r="857" spans="3:4" ht="14.25" customHeight="1" x14ac:dyDescent="0.3">
      <c r="C857" s="8"/>
      <c r="D857" s="8"/>
    </row>
    <row r="858" spans="3:4" ht="14.25" customHeight="1" x14ac:dyDescent="0.3">
      <c r="C858" s="8"/>
      <c r="D858" s="8"/>
    </row>
    <row r="859" spans="3:4" ht="14.25" customHeight="1" x14ac:dyDescent="0.3">
      <c r="C859" s="8"/>
      <c r="D859" s="8"/>
    </row>
    <row r="860" spans="3:4" ht="14.25" customHeight="1" x14ac:dyDescent="0.3">
      <c r="C860" s="8"/>
      <c r="D860" s="8"/>
    </row>
    <row r="861" spans="3:4" ht="14.25" customHeight="1" x14ac:dyDescent="0.3">
      <c r="C861" s="8"/>
      <c r="D861" s="8"/>
    </row>
    <row r="862" spans="3:4" ht="14.25" customHeight="1" x14ac:dyDescent="0.3">
      <c r="C862" s="8"/>
      <c r="D862" s="8"/>
    </row>
    <row r="863" spans="3:4" ht="14.25" customHeight="1" x14ac:dyDescent="0.3">
      <c r="C863" s="8"/>
      <c r="D863" s="8"/>
    </row>
    <row r="864" spans="3:4" ht="14.25" customHeight="1" x14ac:dyDescent="0.3">
      <c r="C864" s="8"/>
      <c r="D864" s="8"/>
    </row>
    <row r="865" spans="3:4" ht="14.25" customHeight="1" x14ac:dyDescent="0.3">
      <c r="C865" s="8"/>
      <c r="D865" s="8"/>
    </row>
    <row r="866" spans="3:4" ht="14.25" customHeight="1" x14ac:dyDescent="0.3">
      <c r="C866" s="8"/>
      <c r="D866" s="8"/>
    </row>
    <row r="867" spans="3:4" ht="14.25" customHeight="1" x14ac:dyDescent="0.3">
      <c r="C867" s="8"/>
      <c r="D867" s="8"/>
    </row>
    <row r="868" spans="3:4" ht="14.25" customHeight="1" x14ac:dyDescent="0.3">
      <c r="C868" s="8"/>
      <c r="D868" s="8"/>
    </row>
    <row r="869" spans="3:4" ht="14.25" customHeight="1" x14ac:dyDescent="0.3">
      <c r="C869" s="8"/>
      <c r="D869" s="8"/>
    </row>
    <row r="870" spans="3:4" ht="14.25" customHeight="1" x14ac:dyDescent="0.3">
      <c r="C870" s="8"/>
      <c r="D870" s="8"/>
    </row>
    <row r="871" spans="3:4" ht="14.25" customHeight="1" x14ac:dyDescent="0.3">
      <c r="C871" s="8"/>
      <c r="D871" s="8"/>
    </row>
    <row r="872" spans="3:4" ht="14.25" customHeight="1" x14ac:dyDescent="0.3">
      <c r="C872" s="8"/>
      <c r="D872" s="8"/>
    </row>
    <row r="873" spans="3:4" ht="14.25" customHeight="1" x14ac:dyDescent="0.3">
      <c r="C873" s="8"/>
      <c r="D873" s="8"/>
    </row>
    <row r="874" spans="3:4" ht="14.25" customHeight="1" x14ac:dyDescent="0.3">
      <c r="C874" s="8"/>
      <c r="D874" s="8"/>
    </row>
    <row r="875" spans="3:4" ht="14.25" customHeight="1" x14ac:dyDescent="0.3">
      <c r="C875" s="8"/>
      <c r="D875" s="8"/>
    </row>
    <row r="876" spans="3:4" ht="14.25" customHeight="1" x14ac:dyDescent="0.3">
      <c r="C876" s="8"/>
      <c r="D876" s="8"/>
    </row>
    <row r="877" spans="3:4" ht="14.25" customHeight="1" x14ac:dyDescent="0.3">
      <c r="C877" s="8"/>
      <c r="D877" s="8"/>
    </row>
    <row r="878" spans="3:4" ht="14.25" customHeight="1" x14ac:dyDescent="0.3">
      <c r="C878" s="8"/>
      <c r="D878" s="8"/>
    </row>
    <row r="879" spans="3:4" ht="14.25" customHeight="1" x14ac:dyDescent="0.3">
      <c r="C879" s="8"/>
      <c r="D879" s="8"/>
    </row>
    <row r="880" spans="3:4" ht="14.25" customHeight="1" x14ac:dyDescent="0.3">
      <c r="C880" s="8"/>
      <c r="D880" s="8"/>
    </row>
    <row r="881" spans="3:4" ht="14.25" customHeight="1" x14ac:dyDescent="0.3">
      <c r="C881" s="8"/>
      <c r="D881" s="8"/>
    </row>
    <row r="882" spans="3:4" ht="14.25" customHeight="1" x14ac:dyDescent="0.3">
      <c r="C882" s="8"/>
      <c r="D882" s="8"/>
    </row>
    <row r="883" spans="3:4" ht="14.25" customHeight="1" x14ac:dyDescent="0.3">
      <c r="C883" s="8"/>
      <c r="D883" s="8"/>
    </row>
    <row r="884" spans="3:4" ht="14.25" customHeight="1" x14ac:dyDescent="0.3">
      <c r="C884" s="8"/>
      <c r="D884" s="8"/>
    </row>
    <row r="885" spans="3:4" ht="14.25" customHeight="1" x14ac:dyDescent="0.3">
      <c r="C885" s="8"/>
      <c r="D885" s="8"/>
    </row>
    <row r="886" spans="3:4" ht="14.25" customHeight="1" x14ac:dyDescent="0.3">
      <c r="C886" s="8"/>
      <c r="D886" s="8"/>
    </row>
    <row r="887" spans="3:4" ht="14.25" customHeight="1" x14ac:dyDescent="0.3">
      <c r="C887" s="8"/>
      <c r="D887" s="8"/>
    </row>
    <row r="888" spans="3:4" ht="14.25" customHeight="1" x14ac:dyDescent="0.3">
      <c r="C888" s="8"/>
      <c r="D888" s="8"/>
    </row>
    <row r="889" spans="3:4" ht="14.25" customHeight="1" x14ac:dyDescent="0.3">
      <c r="C889" s="8"/>
      <c r="D889" s="8"/>
    </row>
    <row r="890" spans="3:4" ht="14.25" customHeight="1" x14ac:dyDescent="0.3">
      <c r="C890" s="8"/>
      <c r="D890" s="8"/>
    </row>
    <row r="891" spans="3:4" ht="14.25" customHeight="1" x14ac:dyDescent="0.3">
      <c r="C891" s="8"/>
      <c r="D891" s="8"/>
    </row>
    <row r="892" spans="3:4" ht="14.25" customHeight="1" x14ac:dyDescent="0.3">
      <c r="C892" s="8"/>
      <c r="D892" s="8"/>
    </row>
    <row r="893" spans="3:4" ht="14.25" customHeight="1" x14ac:dyDescent="0.3">
      <c r="C893" s="8"/>
      <c r="D893" s="8"/>
    </row>
    <row r="894" spans="3:4" ht="14.25" customHeight="1" x14ac:dyDescent="0.3">
      <c r="C894" s="8"/>
      <c r="D894" s="8"/>
    </row>
    <row r="895" spans="3:4" ht="14.25" customHeight="1" x14ac:dyDescent="0.3">
      <c r="C895" s="8"/>
      <c r="D895" s="8"/>
    </row>
    <row r="896" spans="3:4" ht="14.25" customHeight="1" x14ac:dyDescent="0.3">
      <c r="C896" s="8"/>
      <c r="D896" s="8"/>
    </row>
    <row r="897" spans="3:4" ht="14.25" customHeight="1" x14ac:dyDescent="0.3">
      <c r="C897" s="8"/>
      <c r="D897" s="8"/>
    </row>
    <row r="898" spans="3:4" ht="14.25" customHeight="1" x14ac:dyDescent="0.3">
      <c r="C898" s="8"/>
      <c r="D898" s="8"/>
    </row>
    <row r="899" spans="3:4" ht="14.25" customHeight="1" x14ac:dyDescent="0.3">
      <c r="C899" s="8"/>
      <c r="D899" s="8"/>
    </row>
    <row r="900" spans="3:4" ht="14.25" customHeight="1" x14ac:dyDescent="0.3">
      <c r="C900" s="8"/>
      <c r="D900" s="8"/>
    </row>
    <row r="901" spans="3:4" ht="14.25" customHeight="1" x14ac:dyDescent="0.3">
      <c r="C901" s="8"/>
      <c r="D901" s="8"/>
    </row>
    <row r="902" spans="3:4" ht="14.25" customHeight="1" x14ac:dyDescent="0.3">
      <c r="C902" s="8"/>
      <c r="D902" s="8"/>
    </row>
    <row r="903" spans="3:4" ht="14.25" customHeight="1" x14ac:dyDescent="0.3">
      <c r="C903" s="8"/>
      <c r="D903" s="8"/>
    </row>
    <row r="904" spans="3:4" ht="14.25" customHeight="1" x14ac:dyDescent="0.3">
      <c r="C904" s="8"/>
      <c r="D904" s="8"/>
    </row>
    <row r="905" spans="3:4" ht="14.25" customHeight="1" x14ac:dyDescent="0.3">
      <c r="C905" s="8"/>
      <c r="D905" s="8"/>
    </row>
    <row r="906" spans="3:4" ht="14.25" customHeight="1" x14ac:dyDescent="0.3">
      <c r="C906" s="8"/>
      <c r="D906" s="8"/>
    </row>
    <row r="907" spans="3:4" ht="14.25" customHeight="1" x14ac:dyDescent="0.3">
      <c r="C907" s="8"/>
      <c r="D907" s="8"/>
    </row>
    <row r="908" spans="3:4" ht="14.25" customHeight="1" x14ac:dyDescent="0.3">
      <c r="C908" s="8"/>
      <c r="D908" s="8"/>
    </row>
    <row r="909" spans="3:4" ht="14.25" customHeight="1" x14ac:dyDescent="0.3">
      <c r="C909" s="8"/>
      <c r="D909" s="8"/>
    </row>
    <row r="910" spans="3:4" ht="14.25" customHeight="1" x14ac:dyDescent="0.3">
      <c r="C910" s="8"/>
      <c r="D910" s="8"/>
    </row>
    <row r="911" spans="3:4" ht="14.25" customHeight="1" x14ac:dyDescent="0.3">
      <c r="C911" s="8"/>
      <c r="D911" s="8"/>
    </row>
    <row r="912" spans="3:4" ht="14.25" customHeight="1" x14ac:dyDescent="0.3">
      <c r="C912" s="8"/>
      <c r="D912" s="8"/>
    </row>
    <row r="913" spans="3:4" ht="14.25" customHeight="1" x14ac:dyDescent="0.3">
      <c r="C913" s="8"/>
      <c r="D913" s="8"/>
    </row>
    <row r="914" spans="3:4" ht="14.25" customHeight="1" x14ac:dyDescent="0.3">
      <c r="C914" s="8"/>
      <c r="D914" s="8"/>
    </row>
    <row r="915" spans="3:4" ht="14.25" customHeight="1" x14ac:dyDescent="0.3">
      <c r="C915" s="8"/>
      <c r="D915" s="8"/>
    </row>
    <row r="916" spans="3:4" ht="14.25" customHeight="1" x14ac:dyDescent="0.3">
      <c r="C916" s="8"/>
      <c r="D916" s="8"/>
    </row>
    <row r="917" spans="3:4" ht="14.25" customHeight="1" x14ac:dyDescent="0.3">
      <c r="C917" s="8"/>
      <c r="D917" s="8"/>
    </row>
    <row r="918" spans="3:4" ht="14.25" customHeight="1" x14ac:dyDescent="0.3">
      <c r="C918" s="8"/>
      <c r="D918" s="8"/>
    </row>
    <row r="919" spans="3:4" ht="14.25" customHeight="1" x14ac:dyDescent="0.3">
      <c r="C919" s="8"/>
      <c r="D919" s="8"/>
    </row>
    <row r="920" spans="3:4" ht="14.25" customHeight="1" x14ac:dyDescent="0.3">
      <c r="C920" s="8"/>
      <c r="D920" s="8"/>
    </row>
    <row r="921" spans="3:4" ht="14.25" customHeight="1" x14ac:dyDescent="0.3">
      <c r="C921" s="8"/>
      <c r="D921" s="8"/>
    </row>
    <row r="922" spans="3:4" ht="14.25" customHeight="1" x14ac:dyDescent="0.3">
      <c r="C922" s="8"/>
      <c r="D922" s="8"/>
    </row>
    <row r="923" spans="3:4" ht="14.25" customHeight="1" x14ac:dyDescent="0.3">
      <c r="C923" s="8"/>
      <c r="D923" s="8"/>
    </row>
    <row r="924" spans="3:4" ht="14.25" customHeight="1" x14ac:dyDescent="0.3">
      <c r="C924" s="8"/>
      <c r="D924" s="8"/>
    </row>
    <row r="925" spans="3:4" ht="14.25" customHeight="1" x14ac:dyDescent="0.3">
      <c r="C925" s="8"/>
      <c r="D925" s="8"/>
    </row>
    <row r="926" spans="3:4" ht="14.25" customHeight="1" x14ac:dyDescent="0.3">
      <c r="C926" s="8"/>
      <c r="D926" s="8"/>
    </row>
    <row r="927" spans="3:4" ht="14.25" customHeight="1" x14ac:dyDescent="0.3">
      <c r="C927" s="8"/>
      <c r="D927" s="8"/>
    </row>
    <row r="928" spans="3:4" ht="14.25" customHeight="1" x14ac:dyDescent="0.3">
      <c r="C928" s="8"/>
      <c r="D928" s="8"/>
    </row>
    <row r="929" spans="3:4" ht="14.25" customHeight="1" x14ac:dyDescent="0.3">
      <c r="C929" s="8"/>
      <c r="D929" s="8"/>
    </row>
    <row r="930" spans="3:4" ht="14.25" customHeight="1" x14ac:dyDescent="0.3">
      <c r="C930" s="8"/>
      <c r="D930" s="8"/>
    </row>
    <row r="931" spans="3:4" ht="14.25" customHeight="1" x14ac:dyDescent="0.3">
      <c r="C931" s="8"/>
      <c r="D931" s="8"/>
    </row>
    <row r="932" spans="3:4" ht="14.25" customHeight="1" x14ac:dyDescent="0.3">
      <c r="C932" s="8"/>
      <c r="D932" s="8"/>
    </row>
    <row r="933" spans="3:4" ht="14.25" customHeight="1" x14ac:dyDescent="0.3">
      <c r="C933" s="8"/>
      <c r="D933" s="8"/>
    </row>
    <row r="934" spans="3:4" ht="14.25" customHeight="1" x14ac:dyDescent="0.3">
      <c r="C934" s="8"/>
      <c r="D934" s="8"/>
    </row>
    <row r="935" spans="3:4" ht="14.25" customHeight="1" x14ac:dyDescent="0.3">
      <c r="C935" s="8"/>
      <c r="D935" s="8"/>
    </row>
    <row r="936" spans="3:4" ht="14.25" customHeight="1" x14ac:dyDescent="0.3">
      <c r="C936" s="8"/>
      <c r="D936" s="8"/>
    </row>
    <row r="937" spans="3:4" ht="14.25" customHeight="1" x14ac:dyDescent="0.3">
      <c r="C937" s="8"/>
      <c r="D937" s="8"/>
    </row>
    <row r="938" spans="3:4" ht="14.25" customHeight="1" x14ac:dyDescent="0.3">
      <c r="C938" s="8"/>
      <c r="D938" s="8"/>
    </row>
    <row r="939" spans="3:4" ht="14.25" customHeight="1" x14ac:dyDescent="0.3">
      <c r="C939" s="8"/>
      <c r="D939" s="8"/>
    </row>
    <row r="940" spans="3:4" ht="14.25" customHeight="1" x14ac:dyDescent="0.3">
      <c r="C940" s="8"/>
      <c r="D940" s="8"/>
    </row>
    <row r="941" spans="3:4" ht="14.25" customHeight="1" x14ac:dyDescent="0.3">
      <c r="C941" s="8"/>
      <c r="D941" s="8"/>
    </row>
    <row r="942" spans="3:4" ht="14.25" customHeight="1" x14ac:dyDescent="0.3">
      <c r="C942" s="8"/>
      <c r="D942" s="8"/>
    </row>
    <row r="943" spans="3:4" ht="14.25" customHeight="1" x14ac:dyDescent="0.3">
      <c r="C943" s="8"/>
      <c r="D943" s="8"/>
    </row>
    <row r="944" spans="3:4" ht="14.25" customHeight="1" x14ac:dyDescent="0.3">
      <c r="C944" s="8"/>
      <c r="D944" s="8"/>
    </row>
    <row r="945" spans="3:4" ht="14.25" customHeight="1" x14ac:dyDescent="0.3">
      <c r="C945" s="8"/>
      <c r="D945" s="8"/>
    </row>
    <row r="946" spans="3:4" ht="14.25" customHeight="1" x14ac:dyDescent="0.3">
      <c r="C946" s="8"/>
      <c r="D946" s="8"/>
    </row>
    <row r="947" spans="3:4" ht="14.25" customHeight="1" x14ac:dyDescent="0.3">
      <c r="C947" s="8"/>
      <c r="D947" s="8"/>
    </row>
    <row r="948" spans="3:4" ht="14.25" customHeight="1" x14ac:dyDescent="0.3">
      <c r="C948" s="8"/>
      <c r="D948" s="8"/>
    </row>
    <row r="949" spans="3:4" ht="14.25" customHeight="1" x14ac:dyDescent="0.3">
      <c r="C949" s="8"/>
      <c r="D949" s="8"/>
    </row>
    <row r="950" spans="3:4" ht="14.25" customHeight="1" x14ac:dyDescent="0.3">
      <c r="C950" s="8"/>
      <c r="D950" s="8"/>
    </row>
    <row r="951" spans="3:4" ht="14.25" customHeight="1" x14ac:dyDescent="0.3">
      <c r="C951" s="8"/>
      <c r="D951" s="8"/>
    </row>
    <row r="952" spans="3:4" ht="14.25" customHeight="1" x14ac:dyDescent="0.3">
      <c r="C952" s="8"/>
      <c r="D952" s="8"/>
    </row>
    <row r="953" spans="3:4" ht="14.25" customHeight="1" x14ac:dyDescent="0.3">
      <c r="C953" s="8"/>
      <c r="D953" s="8"/>
    </row>
    <row r="954" spans="3:4" ht="14.25" customHeight="1" x14ac:dyDescent="0.3">
      <c r="C954" s="8"/>
      <c r="D954" s="8"/>
    </row>
    <row r="955" spans="3:4" ht="14.25" customHeight="1" x14ac:dyDescent="0.3">
      <c r="C955" s="8"/>
      <c r="D955" s="8"/>
    </row>
    <row r="956" spans="3:4" ht="14.25" customHeight="1" x14ac:dyDescent="0.3">
      <c r="C956" s="8"/>
      <c r="D956" s="8"/>
    </row>
    <row r="957" spans="3:4" ht="14.25" customHeight="1" x14ac:dyDescent="0.3">
      <c r="C957" s="8"/>
      <c r="D957" s="8"/>
    </row>
    <row r="958" spans="3:4" ht="14.25" customHeight="1" x14ac:dyDescent="0.3">
      <c r="C958" s="8"/>
      <c r="D958" s="8"/>
    </row>
    <row r="959" spans="3:4" ht="14.25" customHeight="1" x14ac:dyDescent="0.3">
      <c r="C959" s="8"/>
      <c r="D959" s="8"/>
    </row>
    <row r="960" spans="3:4" ht="14.25" customHeight="1" x14ac:dyDescent="0.3">
      <c r="C960" s="8"/>
      <c r="D960" s="8"/>
    </row>
    <row r="961" spans="3:4" ht="14.25" customHeight="1" x14ac:dyDescent="0.3">
      <c r="C961" s="8"/>
      <c r="D961" s="8"/>
    </row>
    <row r="962" spans="3:4" ht="14.25" customHeight="1" x14ac:dyDescent="0.3">
      <c r="C962" s="8"/>
      <c r="D962" s="8"/>
    </row>
    <row r="963" spans="3:4" ht="14.25" customHeight="1" x14ac:dyDescent="0.3">
      <c r="C963" s="8"/>
      <c r="D963" s="8"/>
    </row>
    <row r="964" spans="3:4" ht="14.25" customHeight="1" x14ac:dyDescent="0.3">
      <c r="C964" s="8"/>
      <c r="D964" s="8"/>
    </row>
    <row r="965" spans="3:4" ht="14.25" customHeight="1" x14ac:dyDescent="0.3">
      <c r="C965" s="8"/>
      <c r="D965" s="8"/>
    </row>
    <row r="966" spans="3:4" ht="14.25" customHeight="1" x14ac:dyDescent="0.3">
      <c r="C966" s="8"/>
      <c r="D966" s="8"/>
    </row>
    <row r="967" spans="3:4" ht="14.25" customHeight="1" x14ac:dyDescent="0.3">
      <c r="C967" s="8"/>
      <c r="D967" s="8"/>
    </row>
    <row r="968" spans="3:4" ht="14.25" customHeight="1" x14ac:dyDescent="0.3">
      <c r="C968" s="8"/>
      <c r="D968" s="8"/>
    </row>
    <row r="969" spans="3:4" ht="14.25" customHeight="1" x14ac:dyDescent="0.3">
      <c r="C969" s="8"/>
      <c r="D969" s="8"/>
    </row>
    <row r="970" spans="3:4" ht="14.25" customHeight="1" x14ac:dyDescent="0.3">
      <c r="C970" s="8"/>
      <c r="D970" s="8"/>
    </row>
    <row r="971" spans="3:4" ht="14.25" customHeight="1" x14ac:dyDescent="0.3">
      <c r="C971" s="8"/>
      <c r="D971" s="8"/>
    </row>
    <row r="972" spans="3:4" ht="14.25" customHeight="1" x14ac:dyDescent="0.3">
      <c r="C972" s="8"/>
      <c r="D972" s="8"/>
    </row>
    <row r="973" spans="3:4" ht="14.25" customHeight="1" x14ac:dyDescent="0.3">
      <c r="C973" s="8"/>
      <c r="D973" s="8"/>
    </row>
    <row r="974" spans="3:4" ht="14.25" customHeight="1" x14ac:dyDescent="0.3">
      <c r="C974" s="8"/>
      <c r="D974" s="8"/>
    </row>
    <row r="975" spans="3:4" ht="14.25" customHeight="1" x14ac:dyDescent="0.3">
      <c r="C975" s="8"/>
      <c r="D975" s="8"/>
    </row>
    <row r="976" spans="3:4" ht="14.25" customHeight="1" x14ac:dyDescent="0.3">
      <c r="C976" s="8"/>
      <c r="D976" s="8"/>
    </row>
    <row r="977" spans="3:4" ht="14.25" customHeight="1" x14ac:dyDescent="0.3">
      <c r="C977" s="8"/>
      <c r="D977" s="8"/>
    </row>
    <row r="978" spans="3:4" ht="14.25" customHeight="1" x14ac:dyDescent="0.3">
      <c r="C978" s="8"/>
      <c r="D978" s="8"/>
    </row>
    <row r="979" spans="3:4" ht="14.25" customHeight="1" x14ac:dyDescent="0.3">
      <c r="C979" s="8"/>
      <c r="D979" s="8"/>
    </row>
    <row r="980" spans="3:4" ht="14.25" customHeight="1" x14ac:dyDescent="0.3">
      <c r="C980" s="8"/>
      <c r="D980" s="8"/>
    </row>
    <row r="981" spans="3:4" ht="14.25" customHeight="1" x14ac:dyDescent="0.3">
      <c r="C981" s="8"/>
      <c r="D981" s="8"/>
    </row>
    <row r="982" spans="3:4" ht="14.25" customHeight="1" x14ac:dyDescent="0.3">
      <c r="C982" s="8"/>
      <c r="D982" s="8"/>
    </row>
    <row r="983" spans="3:4" ht="14.25" customHeight="1" x14ac:dyDescent="0.3">
      <c r="C983" s="8"/>
      <c r="D983" s="8"/>
    </row>
    <row r="984" spans="3:4" ht="14.25" customHeight="1" x14ac:dyDescent="0.3">
      <c r="C984" s="8"/>
      <c r="D984" s="8"/>
    </row>
    <row r="985" spans="3:4" ht="14.25" customHeight="1" x14ac:dyDescent="0.3">
      <c r="C985" s="8"/>
      <c r="D985" s="8"/>
    </row>
    <row r="986" spans="3:4" ht="14.25" customHeight="1" x14ac:dyDescent="0.3">
      <c r="C986" s="8"/>
      <c r="D986" s="8"/>
    </row>
    <row r="987" spans="3:4" ht="14.25" customHeight="1" x14ac:dyDescent="0.3">
      <c r="C987" s="8"/>
      <c r="D987" s="8"/>
    </row>
    <row r="988" spans="3:4" ht="14.25" customHeight="1" x14ac:dyDescent="0.3">
      <c r="C988" s="8"/>
      <c r="D988" s="8"/>
    </row>
    <row r="989" spans="3:4" ht="14.25" customHeight="1" x14ac:dyDescent="0.3">
      <c r="C989" s="8"/>
      <c r="D989" s="8"/>
    </row>
    <row r="990" spans="3:4" ht="14.25" customHeight="1" x14ac:dyDescent="0.3">
      <c r="C990" s="8"/>
      <c r="D990" s="8"/>
    </row>
    <row r="991" spans="3:4" ht="14.25" customHeight="1" x14ac:dyDescent="0.3">
      <c r="C991" s="8"/>
      <c r="D991" s="8"/>
    </row>
    <row r="992" spans="3:4" ht="14.25" customHeight="1" x14ac:dyDescent="0.3">
      <c r="C992" s="8"/>
      <c r="D992" s="8"/>
    </row>
    <row r="993" spans="3:4" ht="14.25" customHeight="1" x14ac:dyDescent="0.3">
      <c r="C993" s="8"/>
      <c r="D993" s="8"/>
    </row>
    <row r="994" spans="3:4" ht="14.25" customHeight="1" x14ac:dyDescent="0.3">
      <c r="C994" s="8"/>
      <c r="D994" s="8"/>
    </row>
    <row r="995" spans="3:4" ht="14.25" customHeight="1" x14ac:dyDescent="0.3">
      <c r="C995" s="8"/>
      <c r="D995" s="8"/>
    </row>
    <row r="996" spans="3:4" ht="14.25" customHeight="1" x14ac:dyDescent="0.3">
      <c r="C996" s="8"/>
      <c r="D996" s="8"/>
    </row>
    <row r="997" spans="3:4" ht="14.25" customHeight="1" x14ac:dyDescent="0.3">
      <c r="C997" s="8"/>
      <c r="D997" s="8"/>
    </row>
    <row r="998" spans="3:4" ht="14.25" customHeight="1" x14ac:dyDescent="0.3">
      <c r="C998" s="8"/>
      <c r="D998" s="8"/>
    </row>
    <row r="999" spans="3:4" ht="14.25" customHeight="1" x14ac:dyDescent="0.3">
      <c r="C999" s="8"/>
      <c r="D999" s="8"/>
    </row>
    <row r="1000" spans="3:4" ht="14.25" customHeight="1" x14ac:dyDescent="0.3">
      <c r="C1000" s="8"/>
      <c r="D1000" s="8"/>
    </row>
  </sheetData>
  <conditionalFormatting sqref="G1:G1048576">
    <cfRule type="top10" dxfId="0" priority="1" rank="10"/>
  </conditionalFormatting>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A3207-9B72-4801-AABD-C1D5073D0808}">
  <dimension ref="A1:G35"/>
  <sheetViews>
    <sheetView topLeftCell="A16" workbookViewId="0">
      <selection activeCell="A29" sqref="A29:C34"/>
    </sheetView>
  </sheetViews>
  <sheetFormatPr defaultRowHeight="14.4" x14ac:dyDescent="0.3"/>
  <cols>
    <col min="1" max="1" width="27.33203125" bestFit="1" customWidth="1"/>
    <col min="2" max="2" width="15.5546875" bestFit="1" customWidth="1"/>
    <col min="3" max="3" width="5" bestFit="1" customWidth="1"/>
    <col min="4" max="4" width="10.77734375" bestFit="1" customWidth="1"/>
    <col min="5" max="6" width="18.33203125" bestFit="1" customWidth="1"/>
    <col min="7" max="7" width="10.77734375" bestFit="1" customWidth="1"/>
    <col min="8" max="8" width="7.88671875" bestFit="1" customWidth="1"/>
    <col min="9" max="9" width="5" bestFit="1" customWidth="1"/>
    <col min="10" max="10" width="10.5546875" bestFit="1" customWidth="1"/>
    <col min="11" max="11" width="8" bestFit="1" customWidth="1"/>
    <col min="12" max="12" width="5" bestFit="1" customWidth="1"/>
    <col min="13" max="13" width="10.6640625" bestFit="1" customWidth="1"/>
    <col min="14" max="14" width="7.21875" bestFit="1" customWidth="1"/>
    <col min="15" max="15" width="5" bestFit="1" customWidth="1"/>
    <col min="16" max="16" width="9.88671875" bestFit="1" customWidth="1"/>
    <col min="17" max="17" width="10.77734375" bestFit="1" customWidth="1"/>
    <col min="18" max="18" width="9.77734375" bestFit="1" customWidth="1"/>
    <col min="19" max="19" width="8.77734375" bestFit="1" customWidth="1"/>
    <col min="20" max="23" width="9.77734375" bestFit="1" customWidth="1"/>
    <col min="24" max="24" width="7" bestFit="1" customWidth="1"/>
    <col min="25" max="25" width="10.5546875" bestFit="1" customWidth="1"/>
    <col min="26" max="26" width="10.77734375" bestFit="1" customWidth="1"/>
    <col min="27" max="27" width="8.77734375" bestFit="1" customWidth="1"/>
    <col min="28" max="28" width="9.77734375" bestFit="1" customWidth="1"/>
    <col min="29" max="29" width="8.77734375" bestFit="1" customWidth="1"/>
    <col min="30" max="30" width="7" bestFit="1" customWidth="1"/>
    <col min="31" max="31" width="10.6640625" bestFit="1" customWidth="1"/>
    <col min="32" max="32" width="9.77734375" bestFit="1" customWidth="1"/>
    <col min="33" max="34" width="10.77734375" bestFit="1" customWidth="1"/>
    <col min="35" max="37" width="9.77734375" bestFit="1" customWidth="1"/>
    <col min="38" max="38" width="8.77734375" bestFit="1" customWidth="1"/>
    <col min="39" max="39" width="9.77734375" bestFit="1" customWidth="1"/>
    <col min="40" max="40" width="7" bestFit="1" customWidth="1"/>
    <col min="41" max="41" width="9.88671875" bestFit="1" customWidth="1"/>
    <col min="42" max="42" width="10.77734375" bestFit="1" customWidth="1"/>
  </cols>
  <sheetData>
    <row r="1" spans="1:7" x14ac:dyDescent="0.3">
      <c r="A1" s="33" t="s">
        <v>331</v>
      </c>
      <c r="B1" s="33" t="s">
        <v>14</v>
      </c>
    </row>
    <row r="2" spans="1:7" x14ac:dyDescent="0.3">
      <c r="A2" s="33" t="s">
        <v>6</v>
      </c>
      <c r="B2" t="s">
        <v>332</v>
      </c>
      <c r="C2" t="s">
        <v>333</v>
      </c>
      <c r="D2" t="s">
        <v>334</v>
      </c>
      <c r="E2" t="s">
        <v>335</v>
      </c>
      <c r="F2" t="s">
        <v>336</v>
      </c>
      <c r="G2" t="s">
        <v>337</v>
      </c>
    </row>
    <row r="3" spans="1:7" x14ac:dyDescent="0.3">
      <c r="A3" t="s">
        <v>65</v>
      </c>
      <c r="B3" s="61"/>
      <c r="C3" s="61"/>
      <c r="D3" s="61">
        <v>96</v>
      </c>
      <c r="E3" s="61">
        <v>144</v>
      </c>
      <c r="F3" s="61"/>
      <c r="G3" s="61">
        <v>240</v>
      </c>
    </row>
    <row r="4" spans="1:7" x14ac:dyDescent="0.3">
      <c r="A4" t="s">
        <v>34</v>
      </c>
      <c r="B4" s="61"/>
      <c r="C4" s="61"/>
      <c r="D4" s="61">
        <v>81</v>
      </c>
      <c r="E4" s="61">
        <v>630</v>
      </c>
      <c r="F4" s="61">
        <v>384</v>
      </c>
      <c r="G4" s="61">
        <v>1095</v>
      </c>
    </row>
    <row r="5" spans="1:7" x14ac:dyDescent="0.3">
      <c r="A5" t="s">
        <v>25</v>
      </c>
      <c r="B5" s="61">
        <v>345</v>
      </c>
      <c r="C5" s="61">
        <v>1240</v>
      </c>
      <c r="D5" s="61">
        <v>59</v>
      </c>
      <c r="E5" s="61"/>
      <c r="F5" s="61"/>
      <c r="G5" s="61">
        <v>1644</v>
      </c>
    </row>
    <row r="6" spans="1:7" x14ac:dyDescent="0.3">
      <c r="A6" t="s">
        <v>40</v>
      </c>
      <c r="B6" s="61"/>
      <c r="C6" s="61"/>
      <c r="D6" s="61">
        <v>81</v>
      </c>
      <c r="E6" s="61"/>
      <c r="F6" s="61"/>
      <c r="G6" s="61">
        <v>81</v>
      </c>
    </row>
    <row r="7" spans="1:7" x14ac:dyDescent="0.3">
      <c r="A7" t="s">
        <v>72</v>
      </c>
      <c r="B7" s="61"/>
      <c r="C7" s="61">
        <v>370</v>
      </c>
      <c r="D7" s="61">
        <v>174</v>
      </c>
      <c r="E7" s="61">
        <v>108</v>
      </c>
      <c r="F7" s="61"/>
      <c r="G7" s="61">
        <v>652</v>
      </c>
    </row>
    <row r="8" spans="1:7" x14ac:dyDescent="0.3">
      <c r="A8" t="s">
        <v>337</v>
      </c>
      <c r="B8" s="61">
        <v>345</v>
      </c>
      <c r="C8" s="61">
        <v>1610</v>
      </c>
      <c r="D8" s="61">
        <v>491</v>
      </c>
      <c r="E8" s="61">
        <v>882</v>
      </c>
      <c r="F8" s="61">
        <v>384</v>
      </c>
      <c r="G8" s="61">
        <v>3712</v>
      </c>
    </row>
    <row r="10" spans="1:7" x14ac:dyDescent="0.3">
      <c r="A10" s="33" t="s">
        <v>11</v>
      </c>
      <c r="B10" t="s">
        <v>338</v>
      </c>
    </row>
    <row r="11" spans="1:7" x14ac:dyDescent="0.3">
      <c r="A11" t="s">
        <v>27</v>
      </c>
      <c r="B11" s="61">
        <v>5</v>
      </c>
    </row>
    <row r="12" spans="1:7" x14ac:dyDescent="0.3">
      <c r="A12" t="s">
        <v>36</v>
      </c>
      <c r="B12" s="61">
        <v>5</v>
      </c>
    </row>
    <row r="13" spans="1:7" x14ac:dyDescent="0.3">
      <c r="A13" t="s">
        <v>41</v>
      </c>
      <c r="B13" s="61">
        <v>2</v>
      </c>
    </row>
    <row r="14" spans="1:7" x14ac:dyDescent="0.3">
      <c r="A14" t="s">
        <v>337</v>
      </c>
      <c r="B14" s="61">
        <v>12</v>
      </c>
    </row>
    <row r="16" spans="1:7" x14ac:dyDescent="0.3">
      <c r="A16" s="33" t="s">
        <v>6</v>
      </c>
      <c r="B16" t="s">
        <v>339</v>
      </c>
    </row>
    <row r="17" spans="1:4" x14ac:dyDescent="0.3">
      <c r="A17" t="s">
        <v>65</v>
      </c>
      <c r="B17" s="34">
        <v>4</v>
      </c>
    </row>
    <row r="18" spans="1:4" x14ac:dyDescent="0.3">
      <c r="A18" t="s">
        <v>34</v>
      </c>
      <c r="B18" s="34">
        <v>3.6666666666666665</v>
      </c>
    </row>
    <row r="19" spans="1:4" x14ac:dyDescent="0.3">
      <c r="A19" t="s">
        <v>25</v>
      </c>
      <c r="B19" s="34">
        <v>3</v>
      </c>
    </row>
    <row r="20" spans="1:4" x14ac:dyDescent="0.3">
      <c r="A20" t="s">
        <v>40</v>
      </c>
      <c r="B20" s="34" t="e">
        <v>#DIV/0!</v>
      </c>
    </row>
    <row r="21" spans="1:4" x14ac:dyDescent="0.3">
      <c r="A21" t="s">
        <v>72</v>
      </c>
      <c r="B21" s="34" t="e">
        <v>#DIV/0!</v>
      </c>
    </row>
    <row r="22" spans="1:4" x14ac:dyDescent="0.3">
      <c r="A22" t="s">
        <v>337</v>
      </c>
      <c r="B22" s="34">
        <v>3.6</v>
      </c>
    </row>
    <row r="25" spans="1:4" x14ac:dyDescent="0.3">
      <c r="A25" s="43" t="s">
        <v>459</v>
      </c>
    </row>
    <row r="28" spans="1:4" x14ac:dyDescent="0.3">
      <c r="A28" s="33" t="s">
        <v>460</v>
      </c>
      <c r="B28" s="33" t="s">
        <v>461</v>
      </c>
    </row>
    <row r="29" spans="1:4" x14ac:dyDescent="0.3">
      <c r="A29" s="33" t="s">
        <v>344</v>
      </c>
      <c r="B29" t="s">
        <v>345</v>
      </c>
      <c r="C29" t="s">
        <v>346</v>
      </c>
      <c r="D29" t="s">
        <v>337</v>
      </c>
    </row>
    <row r="30" spans="1:4" x14ac:dyDescent="0.3">
      <c r="A30" s="36" t="s">
        <v>65</v>
      </c>
      <c r="B30" s="61"/>
      <c r="C30" s="61">
        <v>2</v>
      </c>
      <c r="D30" s="61">
        <v>2</v>
      </c>
    </row>
    <row r="31" spans="1:4" x14ac:dyDescent="0.3">
      <c r="A31" s="36" t="s">
        <v>34</v>
      </c>
      <c r="B31" s="61">
        <v>2</v>
      </c>
      <c r="C31" s="61">
        <v>1</v>
      </c>
      <c r="D31" s="61">
        <v>3</v>
      </c>
    </row>
    <row r="32" spans="1:4" x14ac:dyDescent="0.3">
      <c r="A32" s="36" t="s">
        <v>25</v>
      </c>
      <c r="B32" s="61"/>
      <c r="C32" s="61">
        <v>3</v>
      </c>
      <c r="D32" s="61">
        <v>3</v>
      </c>
    </row>
    <row r="33" spans="1:4" x14ac:dyDescent="0.3">
      <c r="A33" s="36" t="s">
        <v>40</v>
      </c>
      <c r="B33" s="61"/>
      <c r="C33" s="61">
        <v>1</v>
      </c>
      <c r="D33" s="61">
        <v>1</v>
      </c>
    </row>
    <row r="34" spans="1:4" x14ac:dyDescent="0.3">
      <c r="A34" s="36" t="s">
        <v>72</v>
      </c>
      <c r="B34" s="61"/>
      <c r="C34" s="61">
        <v>3</v>
      </c>
      <c r="D34" s="61">
        <v>3</v>
      </c>
    </row>
    <row r="35" spans="1:4" x14ac:dyDescent="0.3">
      <c r="A35" s="36" t="s">
        <v>337</v>
      </c>
      <c r="B35" s="61">
        <v>2</v>
      </c>
      <c r="C35" s="61">
        <v>10</v>
      </c>
      <c r="D35" s="61">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8C515-5DF8-42C6-B084-8BB6EA2A3EB0}">
  <dimension ref="A2:I58"/>
  <sheetViews>
    <sheetView topLeftCell="A10" zoomScale="70" zoomScaleNormal="70" workbookViewId="0">
      <selection activeCell="A2" sqref="A2"/>
    </sheetView>
  </sheetViews>
  <sheetFormatPr defaultRowHeight="14.4" x14ac:dyDescent="0.3"/>
  <cols>
    <col min="1" max="1" width="14.109375" bestFit="1" customWidth="1"/>
    <col min="2" max="2" width="19.77734375" bestFit="1" customWidth="1"/>
    <col min="3" max="3" width="19.44140625" bestFit="1" customWidth="1"/>
    <col min="4" max="4" width="16.33203125" bestFit="1" customWidth="1"/>
    <col min="5" max="5" width="19.77734375" bestFit="1" customWidth="1"/>
    <col min="6" max="6" width="14.109375" bestFit="1" customWidth="1"/>
    <col min="7" max="7" width="19.6640625" bestFit="1" customWidth="1"/>
    <col min="8" max="8" width="16.5546875" bestFit="1" customWidth="1"/>
    <col min="9" max="9" width="15.6640625" bestFit="1" customWidth="1"/>
    <col min="10" max="10" width="16.6640625" bestFit="1" customWidth="1"/>
    <col min="11" max="11" width="24.6640625" bestFit="1" customWidth="1"/>
    <col min="12" max="12" width="21.5546875" bestFit="1" customWidth="1"/>
    <col min="13" max="13" width="29.88671875" bestFit="1" customWidth="1"/>
  </cols>
  <sheetData>
    <row r="2" spans="1:9" x14ac:dyDescent="0.3">
      <c r="A2" s="42" t="s">
        <v>340</v>
      </c>
    </row>
    <row r="4" spans="1:9" x14ac:dyDescent="0.3">
      <c r="A4" s="33" t="s">
        <v>6</v>
      </c>
      <c r="B4" t="s">
        <v>338</v>
      </c>
      <c r="C4" t="s">
        <v>341</v>
      </c>
      <c r="I4" s="39"/>
    </row>
    <row r="5" spans="1:9" x14ac:dyDescent="0.3">
      <c r="A5" t="s">
        <v>65</v>
      </c>
      <c r="B5" s="61">
        <v>2</v>
      </c>
      <c r="C5" s="61">
        <v>1</v>
      </c>
      <c r="D5" t="str">
        <f>A5</f>
        <v>Central</v>
      </c>
      <c r="E5" s="39">
        <f>C5/B5</f>
        <v>0.5</v>
      </c>
    </row>
    <row r="6" spans="1:9" x14ac:dyDescent="0.3">
      <c r="A6" t="s">
        <v>34</v>
      </c>
      <c r="B6" s="61">
        <v>3</v>
      </c>
      <c r="C6" s="61"/>
      <c r="D6" t="str">
        <f t="shared" ref="D6:D9" si="0">A6</f>
        <v>East</v>
      </c>
      <c r="E6" s="39">
        <f>C6/B6</f>
        <v>0</v>
      </c>
      <c r="F6" s="38"/>
    </row>
    <row r="7" spans="1:9" x14ac:dyDescent="0.3">
      <c r="A7" t="s">
        <v>25</v>
      </c>
      <c r="B7" s="61">
        <v>3</v>
      </c>
      <c r="C7" s="61">
        <v>1</v>
      </c>
      <c r="D7" t="str">
        <f t="shared" si="0"/>
        <v>North</v>
      </c>
      <c r="E7" s="39">
        <f>C7/B7</f>
        <v>0.33333333333333331</v>
      </c>
    </row>
    <row r="8" spans="1:9" x14ac:dyDescent="0.3">
      <c r="A8" t="s">
        <v>40</v>
      </c>
      <c r="B8" s="61">
        <v>1</v>
      </c>
      <c r="C8" s="61"/>
      <c r="D8" t="str">
        <f t="shared" si="0"/>
        <v>South</v>
      </c>
      <c r="E8" s="39">
        <f>C8/B8</f>
        <v>0</v>
      </c>
    </row>
    <row r="9" spans="1:9" x14ac:dyDescent="0.3">
      <c r="A9" t="s">
        <v>72</v>
      </c>
      <c r="B9" s="61">
        <v>3</v>
      </c>
      <c r="C9" s="61">
        <v>3</v>
      </c>
      <c r="D9" t="str">
        <f t="shared" si="0"/>
        <v>West</v>
      </c>
      <c r="E9" s="39">
        <f>C9/B9</f>
        <v>1</v>
      </c>
    </row>
    <row r="10" spans="1:9" x14ac:dyDescent="0.3">
      <c r="A10" t="s">
        <v>337</v>
      </c>
      <c r="B10" s="61">
        <v>12</v>
      </c>
      <c r="C10" s="61">
        <v>5</v>
      </c>
    </row>
    <row r="14" spans="1:9" x14ac:dyDescent="0.3">
      <c r="A14" s="42" t="s">
        <v>342</v>
      </c>
    </row>
    <row r="16" spans="1:9" x14ac:dyDescent="0.3">
      <c r="A16" s="33" t="s">
        <v>11</v>
      </c>
      <c r="B16" t="s">
        <v>343</v>
      </c>
    </row>
    <row r="17" spans="1:5" x14ac:dyDescent="0.3">
      <c r="D17" s="38"/>
      <c r="E17" s="38"/>
    </row>
    <row r="18" spans="1:5" x14ac:dyDescent="0.3">
      <c r="A18" t="s">
        <v>331</v>
      </c>
    </row>
    <row r="19" spans="1:5" x14ac:dyDescent="0.3">
      <c r="A19" s="37">
        <v>3712</v>
      </c>
    </row>
    <row r="22" spans="1:5" x14ac:dyDescent="0.3">
      <c r="A22" s="42" t="s">
        <v>329</v>
      </c>
    </row>
    <row r="25" spans="1:5" x14ac:dyDescent="0.3">
      <c r="A25" s="33" t="s">
        <v>344</v>
      </c>
      <c r="B25" t="s">
        <v>331</v>
      </c>
    </row>
    <row r="26" spans="1:5" x14ac:dyDescent="0.3">
      <c r="A26" s="36" t="s">
        <v>65</v>
      </c>
      <c r="B26" s="37">
        <v>240</v>
      </c>
    </row>
    <row r="27" spans="1:5" x14ac:dyDescent="0.3">
      <c r="A27" s="36" t="s">
        <v>34</v>
      </c>
      <c r="B27" s="37">
        <v>1095</v>
      </c>
    </row>
    <row r="28" spans="1:5" x14ac:dyDescent="0.3">
      <c r="A28" s="36" t="s">
        <v>25</v>
      </c>
      <c r="B28" s="37">
        <v>1644</v>
      </c>
    </row>
    <row r="29" spans="1:5" x14ac:dyDescent="0.3">
      <c r="A29" s="36" t="s">
        <v>40</v>
      </c>
      <c r="B29" s="37">
        <v>81</v>
      </c>
    </row>
    <row r="30" spans="1:5" x14ac:dyDescent="0.3">
      <c r="A30" s="36" t="s">
        <v>72</v>
      </c>
      <c r="B30" s="37">
        <v>652</v>
      </c>
    </row>
    <row r="31" spans="1:5" x14ac:dyDescent="0.3">
      <c r="A31" s="36" t="s">
        <v>337</v>
      </c>
      <c r="B31" s="37">
        <v>3712</v>
      </c>
    </row>
    <row r="35" spans="1:5" x14ac:dyDescent="0.3">
      <c r="A35" s="42" t="s">
        <v>330</v>
      </c>
    </row>
    <row r="39" spans="1:5" x14ac:dyDescent="0.3">
      <c r="A39" s="33" t="s">
        <v>344</v>
      </c>
      <c r="B39" t="s">
        <v>338</v>
      </c>
    </row>
    <row r="40" spans="1:5" x14ac:dyDescent="0.3">
      <c r="A40" s="36" t="s">
        <v>345</v>
      </c>
      <c r="B40" s="39">
        <v>0.16666666666666666</v>
      </c>
    </row>
    <row r="41" spans="1:5" x14ac:dyDescent="0.3">
      <c r="A41" s="36" t="s">
        <v>346</v>
      </c>
      <c r="B41" s="39">
        <v>0.83333333333333337</v>
      </c>
    </row>
    <row r="42" spans="1:5" x14ac:dyDescent="0.3">
      <c r="A42" s="36" t="s">
        <v>337</v>
      </c>
      <c r="B42" s="39">
        <v>1</v>
      </c>
    </row>
    <row r="45" spans="1:5" x14ac:dyDescent="0.3">
      <c r="A45" s="42" t="s">
        <v>457</v>
      </c>
    </row>
    <row r="46" spans="1:5" x14ac:dyDescent="0.3">
      <c r="A46" s="33" t="s">
        <v>11</v>
      </c>
      <c r="B46" t="s">
        <v>343</v>
      </c>
      <c r="D46" s="42" t="s">
        <v>458</v>
      </c>
    </row>
    <row r="48" spans="1:5" x14ac:dyDescent="0.3">
      <c r="A48" s="33" t="s">
        <v>344</v>
      </c>
      <c r="B48" t="s">
        <v>331</v>
      </c>
      <c r="D48" s="33" t="s">
        <v>344</v>
      </c>
      <c r="E48" t="s">
        <v>331</v>
      </c>
    </row>
    <row r="49" spans="1:5" x14ac:dyDescent="0.3">
      <c r="A49" s="36" t="s">
        <v>25</v>
      </c>
      <c r="B49" s="37">
        <v>1644</v>
      </c>
      <c r="D49" s="36" t="s">
        <v>350</v>
      </c>
      <c r="E49" s="37">
        <v>1240</v>
      </c>
    </row>
    <row r="50" spans="1:5" x14ac:dyDescent="0.3">
      <c r="A50" s="36" t="s">
        <v>34</v>
      </c>
      <c r="B50" s="37">
        <v>1095</v>
      </c>
      <c r="D50" s="36" t="s">
        <v>348</v>
      </c>
      <c r="E50" s="37">
        <v>630</v>
      </c>
    </row>
    <row r="51" spans="1:5" x14ac:dyDescent="0.3">
      <c r="A51" s="36" t="s">
        <v>72</v>
      </c>
      <c r="B51" s="37">
        <v>652</v>
      </c>
      <c r="D51" s="36" t="s">
        <v>352</v>
      </c>
      <c r="E51" s="37">
        <v>384</v>
      </c>
    </row>
    <row r="52" spans="1:5" x14ac:dyDescent="0.3">
      <c r="A52" s="36" t="s">
        <v>65</v>
      </c>
      <c r="B52" s="37">
        <v>240</v>
      </c>
      <c r="D52" s="36" t="s">
        <v>353</v>
      </c>
      <c r="E52" s="37">
        <v>370</v>
      </c>
    </row>
    <row r="53" spans="1:5" x14ac:dyDescent="0.3">
      <c r="A53" s="36" t="s">
        <v>40</v>
      </c>
      <c r="B53" s="37">
        <v>81</v>
      </c>
      <c r="D53" s="36" t="s">
        <v>354</v>
      </c>
      <c r="E53" s="37">
        <v>345</v>
      </c>
    </row>
    <row r="54" spans="1:5" x14ac:dyDescent="0.3">
      <c r="A54" s="36" t="s">
        <v>337</v>
      </c>
      <c r="B54" s="37">
        <v>3712</v>
      </c>
      <c r="D54" s="36" t="s">
        <v>359</v>
      </c>
      <c r="E54" s="37">
        <v>252</v>
      </c>
    </row>
    <row r="55" spans="1:5" x14ac:dyDescent="0.3">
      <c r="D55" s="36" t="s">
        <v>362</v>
      </c>
      <c r="E55" s="37">
        <v>233</v>
      </c>
    </row>
    <row r="56" spans="1:5" x14ac:dyDescent="0.3">
      <c r="D56" s="36" t="s">
        <v>363</v>
      </c>
      <c r="E56" s="37">
        <v>162</v>
      </c>
    </row>
    <row r="57" spans="1:5" x14ac:dyDescent="0.3">
      <c r="D57" s="36" t="s">
        <v>355</v>
      </c>
      <c r="E57" s="37">
        <v>96</v>
      </c>
    </row>
    <row r="58" spans="1:5" x14ac:dyDescent="0.3">
      <c r="D58" s="36" t="s">
        <v>337</v>
      </c>
      <c r="E58" s="37">
        <v>3712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038BD-74DA-44B2-ACC1-00D67CA5B6CB}">
  <dimension ref="A2:B8"/>
  <sheetViews>
    <sheetView workbookViewId="0">
      <selection activeCell="F28" sqref="F28"/>
    </sheetView>
  </sheetViews>
  <sheetFormatPr defaultRowHeight="14.4" x14ac:dyDescent="0.3"/>
  <cols>
    <col min="1" max="1" width="10.77734375" bestFit="1" customWidth="1"/>
    <col min="2" max="3" width="19.21875" bestFit="1" customWidth="1"/>
    <col min="6" max="6" width="28.44140625" bestFit="1" customWidth="1"/>
  </cols>
  <sheetData>
    <row r="2" spans="1:2" x14ac:dyDescent="0.3">
      <c r="A2" s="33" t="s">
        <v>6</v>
      </c>
      <c r="B2" t="s">
        <v>331</v>
      </c>
    </row>
    <row r="3" spans="1:2" x14ac:dyDescent="0.3">
      <c r="A3" t="s">
        <v>25</v>
      </c>
      <c r="B3" s="37">
        <v>1644</v>
      </c>
    </row>
    <row r="4" spans="1:2" x14ac:dyDescent="0.3">
      <c r="A4" t="s">
        <v>34</v>
      </c>
      <c r="B4" s="37">
        <v>1095</v>
      </c>
    </row>
    <row r="5" spans="1:2" x14ac:dyDescent="0.3">
      <c r="A5" t="s">
        <v>72</v>
      </c>
      <c r="B5" s="37">
        <v>652</v>
      </c>
    </row>
    <row r="6" spans="1:2" x14ac:dyDescent="0.3">
      <c r="A6" t="s">
        <v>65</v>
      </c>
      <c r="B6" s="37">
        <v>240</v>
      </c>
    </row>
    <row r="7" spans="1:2" x14ac:dyDescent="0.3">
      <c r="A7" t="s">
        <v>40</v>
      </c>
      <c r="B7" s="37">
        <v>81</v>
      </c>
    </row>
    <row r="8" spans="1:2" x14ac:dyDescent="0.3">
      <c r="A8" t="s">
        <v>337</v>
      </c>
      <c r="B8" s="37">
        <v>3712</v>
      </c>
    </row>
  </sheetData>
  <conditionalFormatting sqref="J14">
    <cfRule type="dataBar" priority="4">
      <dataBar>
        <cfvo type="min"/>
        <cfvo type="max"/>
        <color rgb="FF63C384"/>
      </dataBar>
      <extLst>
        <ext xmlns:x14="http://schemas.microsoft.com/office/spreadsheetml/2009/9/main" uri="{B025F937-C7B1-47D3-B67F-A62EFF666E3E}">
          <x14:id>{020569AD-91C2-4CBE-9F74-176D85BC9F14}</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020569AD-91C2-4CBE-9F74-176D85BC9F14}">
            <x14:dataBar minLength="0" maxLength="100" border="1" negativeBarBorderColorSameAsPositive="0">
              <x14:cfvo type="autoMin"/>
              <x14:cfvo type="autoMax"/>
              <x14:borderColor rgb="FF63C384"/>
              <x14:negativeFillColor rgb="FFFF0000"/>
              <x14:negativeBorderColor rgb="FFFF0000"/>
              <x14:axisColor rgb="FF000000"/>
            </x14:dataBar>
          </x14:cfRule>
          <xm:sqref>J14</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00"/>
  <sheetViews>
    <sheetView topLeftCell="A4" workbookViewId="0">
      <selection activeCell="E23" sqref="E23"/>
    </sheetView>
  </sheetViews>
  <sheetFormatPr defaultColWidth="14.44140625" defaultRowHeight="15" customHeight="1" x14ac:dyDescent="0.3"/>
  <cols>
    <col min="1" max="1" width="12.5546875" style="1" customWidth="1"/>
    <col min="2" max="2" width="17.5546875" style="1" customWidth="1"/>
    <col min="3" max="3" width="11.33203125" style="1" customWidth="1"/>
    <col min="4" max="4" width="21.6640625" style="2" customWidth="1"/>
    <col min="5" max="5" width="48" style="1" customWidth="1"/>
    <col min="6" max="26" width="8.6640625" customWidth="1"/>
  </cols>
  <sheetData>
    <row r="1" spans="1:5" ht="18" customHeight="1" x14ac:dyDescent="0.3">
      <c r="A1" s="19" t="s">
        <v>5</v>
      </c>
      <c r="B1" s="20" t="s">
        <v>369</v>
      </c>
      <c r="C1" s="20" t="s">
        <v>370</v>
      </c>
      <c r="D1" s="21" t="s">
        <v>371</v>
      </c>
      <c r="E1" s="22" t="s">
        <v>372</v>
      </c>
    </row>
    <row r="2" spans="1:5" ht="18" customHeight="1" x14ac:dyDescent="0.3">
      <c r="A2" s="17" t="s">
        <v>118</v>
      </c>
      <c r="B2" s="3" t="s">
        <v>347</v>
      </c>
      <c r="C2" s="3" t="s">
        <v>333</v>
      </c>
      <c r="D2" s="4">
        <v>749</v>
      </c>
      <c r="E2" s="18" t="s">
        <v>373</v>
      </c>
    </row>
    <row r="3" spans="1:5" ht="18" customHeight="1" x14ac:dyDescent="0.3">
      <c r="A3" s="17" t="s">
        <v>133</v>
      </c>
      <c r="B3" s="3" t="s">
        <v>361</v>
      </c>
      <c r="C3" s="3" t="s">
        <v>336</v>
      </c>
      <c r="D3" s="4">
        <v>39</v>
      </c>
      <c r="E3" s="18" t="s">
        <v>374</v>
      </c>
    </row>
    <row r="4" spans="1:5" ht="18" customHeight="1" x14ac:dyDescent="0.3">
      <c r="A4" s="17" t="s">
        <v>79</v>
      </c>
      <c r="B4" s="3" t="s">
        <v>349</v>
      </c>
      <c r="C4" s="3" t="s">
        <v>335</v>
      </c>
      <c r="D4" s="4">
        <v>129</v>
      </c>
      <c r="E4" s="18" t="s">
        <v>375</v>
      </c>
    </row>
    <row r="5" spans="1:5" ht="18" customHeight="1" x14ac:dyDescent="0.3">
      <c r="A5" s="17" t="s">
        <v>183</v>
      </c>
      <c r="B5" s="3" t="s">
        <v>357</v>
      </c>
      <c r="C5" s="3" t="s">
        <v>336</v>
      </c>
      <c r="D5" s="4">
        <v>59</v>
      </c>
      <c r="E5" s="18" t="s">
        <v>376</v>
      </c>
    </row>
    <row r="6" spans="1:5" ht="18" customHeight="1" x14ac:dyDescent="0.3">
      <c r="A6" s="17" t="s">
        <v>100</v>
      </c>
      <c r="B6" s="3" t="s">
        <v>363</v>
      </c>
      <c r="C6" s="3" t="s">
        <v>334</v>
      </c>
      <c r="D6" s="4">
        <v>25</v>
      </c>
      <c r="E6" s="18" t="s">
        <v>377</v>
      </c>
    </row>
    <row r="7" spans="1:5" ht="18" customHeight="1" x14ac:dyDescent="0.3">
      <c r="A7" s="17" t="s">
        <v>93</v>
      </c>
      <c r="B7" s="3" t="s">
        <v>355</v>
      </c>
      <c r="C7" s="3" t="s">
        <v>334</v>
      </c>
      <c r="D7" s="4">
        <v>89</v>
      </c>
      <c r="E7" s="18" t="s">
        <v>378</v>
      </c>
    </row>
    <row r="8" spans="1:5" ht="18" customHeight="1" x14ac:dyDescent="0.3">
      <c r="A8" s="17" t="s">
        <v>176</v>
      </c>
      <c r="B8" s="3" t="s">
        <v>367</v>
      </c>
      <c r="C8" s="3" t="s">
        <v>336</v>
      </c>
      <c r="D8" s="4">
        <v>29</v>
      </c>
      <c r="E8" s="18" t="s">
        <v>379</v>
      </c>
    </row>
    <row r="9" spans="1:5" ht="18" customHeight="1" x14ac:dyDescent="0.3">
      <c r="A9" s="17" t="s">
        <v>111</v>
      </c>
      <c r="B9" s="3" t="s">
        <v>354</v>
      </c>
      <c r="C9" s="3" t="s">
        <v>332</v>
      </c>
      <c r="D9" s="4">
        <v>65</v>
      </c>
      <c r="E9" s="18" t="s">
        <v>380</v>
      </c>
    </row>
    <row r="10" spans="1:5" ht="18" customHeight="1" x14ac:dyDescent="0.3">
      <c r="A10" s="17" t="s">
        <v>156</v>
      </c>
      <c r="B10" s="3" t="s">
        <v>368</v>
      </c>
      <c r="C10" s="3" t="s">
        <v>332</v>
      </c>
      <c r="D10" s="4">
        <v>10</v>
      </c>
      <c r="E10" s="18" t="s">
        <v>381</v>
      </c>
    </row>
    <row r="11" spans="1:5" ht="18" customHeight="1" x14ac:dyDescent="0.3">
      <c r="A11" s="17" t="s">
        <v>53</v>
      </c>
      <c r="B11" s="3" t="s">
        <v>362</v>
      </c>
      <c r="C11" s="3" t="s">
        <v>334</v>
      </c>
      <c r="D11" s="4">
        <v>55</v>
      </c>
      <c r="E11" s="18" t="s">
        <v>382</v>
      </c>
    </row>
    <row r="12" spans="1:5" ht="18" customHeight="1" x14ac:dyDescent="0.3">
      <c r="A12" s="17" t="s">
        <v>166</v>
      </c>
      <c r="B12" s="3" t="s">
        <v>356</v>
      </c>
      <c r="C12" s="3" t="s">
        <v>333</v>
      </c>
      <c r="D12" s="4">
        <v>159</v>
      </c>
      <c r="E12" s="18" t="s">
        <v>383</v>
      </c>
    </row>
    <row r="13" spans="1:5" ht="18" customHeight="1" x14ac:dyDescent="0.3">
      <c r="A13" s="17" t="s">
        <v>24</v>
      </c>
      <c r="B13" s="3" t="s">
        <v>365</v>
      </c>
      <c r="C13" s="3" t="s">
        <v>335</v>
      </c>
      <c r="D13" s="4">
        <v>42</v>
      </c>
      <c r="E13" s="18" t="s">
        <v>384</v>
      </c>
    </row>
    <row r="14" spans="1:5" ht="18" customHeight="1" x14ac:dyDescent="0.3">
      <c r="A14" s="17" t="s">
        <v>39</v>
      </c>
      <c r="B14" s="3" t="s">
        <v>351</v>
      </c>
      <c r="C14" s="3" t="s">
        <v>335</v>
      </c>
      <c r="D14" s="4">
        <v>185</v>
      </c>
      <c r="E14" s="18" t="s">
        <v>385</v>
      </c>
    </row>
    <row r="15" spans="1:5" ht="18" customHeight="1" x14ac:dyDescent="0.3">
      <c r="A15" s="17" t="s">
        <v>84</v>
      </c>
      <c r="B15" s="3" t="s">
        <v>350</v>
      </c>
      <c r="C15" s="3" t="s">
        <v>333</v>
      </c>
      <c r="D15" s="4">
        <v>229</v>
      </c>
      <c r="E15" s="18" t="s">
        <v>386</v>
      </c>
    </row>
    <row r="16" spans="1:5" ht="18" customHeight="1" x14ac:dyDescent="0.3">
      <c r="A16" s="17" t="s">
        <v>107</v>
      </c>
      <c r="B16" s="3" t="s">
        <v>366</v>
      </c>
      <c r="C16" s="3" t="s">
        <v>332</v>
      </c>
      <c r="D16" s="4">
        <v>20</v>
      </c>
      <c r="E16" s="18" t="s">
        <v>387</v>
      </c>
    </row>
    <row r="17" spans="1:5" ht="18" customHeight="1" x14ac:dyDescent="0.3">
      <c r="A17" s="17" t="s">
        <v>169</v>
      </c>
      <c r="B17" s="3" t="s">
        <v>348</v>
      </c>
      <c r="C17" s="3" t="s">
        <v>335</v>
      </c>
      <c r="D17" s="4">
        <v>199</v>
      </c>
      <c r="E17" s="18" t="s">
        <v>388</v>
      </c>
    </row>
    <row r="18" spans="1:5" ht="18" customHeight="1" x14ac:dyDescent="0.3">
      <c r="A18" s="17" t="s">
        <v>96</v>
      </c>
      <c r="B18" s="3" t="s">
        <v>353</v>
      </c>
      <c r="C18" s="3" t="s">
        <v>333</v>
      </c>
      <c r="D18" s="4">
        <v>69</v>
      </c>
      <c r="E18" s="18" t="s">
        <v>389</v>
      </c>
    </row>
    <row r="19" spans="1:5" ht="18" customHeight="1" x14ac:dyDescent="0.3">
      <c r="A19" s="17" t="s">
        <v>33</v>
      </c>
      <c r="B19" s="3" t="s">
        <v>352</v>
      </c>
      <c r="C19" s="3" t="s">
        <v>336</v>
      </c>
      <c r="D19" s="4">
        <v>89</v>
      </c>
      <c r="E19" s="18" t="s">
        <v>390</v>
      </c>
    </row>
    <row r="20" spans="1:5" ht="18" customHeight="1" x14ac:dyDescent="0.3">
      <c r="A20" s="17" t="s">
        <v>76</v>
      </c>
      <c r="B20" s="3" t="s">
        <v>358</v>
      </c>
      <c r="C20" s="3" t="s">
        <v>334</v>
      </c>
      <c r="D20" s="4">
        <v>40</v>
      </c>
      <c r="E20" s="18" t="s">
        <v>391</v>
      </c>
    </row>
    <row r="21" spans="1:5" ht="18" customHeight="1" x14ac:dyDescent="0.3">
      <c r="A21" s="17" t="s">
        <v>64</v>
      </c>
      <c r="B21" s="3" t="s">
        <v>360</v>
      </c>
      <c r="C21" s="3" t="s">
        <v>333</v>
      </c>
      <c r="D21" s="4">
        <v>99</v>
      </c>
      <c r="E21" s="18" t="s">
        <v>392</v>
      </c>
    </row>
    <row r="22" spans="1:5" ht="18" customHeight="1" x14ac:dyDescent="0.3">
      <c r="A22" s="17" t="s">
        <v>71</v>
      </c>
      <c r="B22" s="3" t="s">
        <v>359</v>
      </c>
      <c r="C22" s="3" t="s">
        <v>335</v>
      </c>
      <c r="D22" s="4">
        <v>34</v>
      </c>
      <c r="E22" s="18" t="s">
        <v>393</v>
      </c>
    </row>
    <row r="23" spans="1:5" ht="18" customHeight="1" x14ac:dyDescent="0.3">
      <c r="A23" s="23" t="s">
        <v>137</v>
      </c>
      <c r="B23" s="24" t="s">
        <v>364</v>
      </c>
      <c r="C23" s="24" t="s">
        <v>334</v>
      </c>
      <c r="D23" s="25">
        <v>60</v>
      </c>
      <c r="E23" s="26" t="s">
        <v>394</v>
      </c>
    </row>
    <row r="24" spans="1:5" ht="14.25" customHeight="1" x14ac:dyDescent="0.3"/>
    <row r="25" spans="1:5" ht="14.25" customHeight="1" x14ac:dyDescent="0.3"/>
    <row r="26" spans="1:5" ht="14.25" customHeight="1" x14ac:dyDescent="0.3"/>
    <row r="27" spans="1:5" ht="14.25" customHeight="1" x14ac:dyDescent="0.3"/>
    <row r="28" spans="1:5" ht="14.25" customHeight="1" x14ac:dyDescent="0.3"/>
    <row r="29" spans="1:5" ht="14.25" customHeight="1" x14ac:dyDescent="0.3"/>
    <row r="30" spans="1:5" ht="14.25" customHeight="1" x14ac:dyDescent="0.3"/>
    <row r="31" spans="1:5" ht="14.25" customHeight="1" x14ac:dyDescent="0.3"/>
    <row r="32" spans="1:5"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workbookViewId="0">
      <selection activeCell="G33" sqref="G33"/>
    </sheetView>
  </sheetViews>
  <sheetFormatPr defaultColWidth="14.44140625" defaultRowHeight="15" customHeight="1" x14ac:dyDescent="0.3"/>
  <cols>
    <col min="1" max="3" width="14.44140625" style="5"/>
    <col min="6" max="26" width="14.44140625" style="5"/>
  </cols>
  <sheetData>
    <row r="1" spans="1:5" x14ac:dyDescent="0.3">
      <c r="A1" s="13" t="s">
        <v>6</v>
      </c>
      <c r="B1" s="28" t="s">
        <v>395</v>
      </c>
      <c r="C1" s="41"/>
      <c r="D1" s="41"/>
      <c r="E1" s="41"/>
    </row>
    <row r="2" spans="1:5" x14ac:dyDescent="0.3">
      <c r="A2" s="12" t="s">
        <v>65</v>
      </c>
      <c r="B2" s="27">
        <v>97500</v>
      </c>
      <c r="C2" s="41"/>
      <c r="D2" s="41"/>
      <c r="E2" s="41"/>
    </row>
    <row r="3" spans="1:5" x14ac:dyDescent="0.3">
      <c r="A3" s="12" t="s">
        <v>34</v>
      </c>
      <c r="B3" s="27">
        <v>50500</v>
      </c>
      <c r="C3" s="41"/>
      <c r="D3" s="41"/>
      <c r="E3" s="41"/>
    </row>
    <row r="4" spans="1:5" x14ac:dyDescent="0.3">
      <c r="A4" s="12" t="s">
        <v>25</v>
      </c>
      <c r="B4" s="27">
        <v>105000</v>
      </c>
      <c r="C4" s="41"/>
      <c r="D4" s="41"/>
      <c r="E4" s="41"/>
    </row>
    <row r="5" spans="1:5" x14ac:dyDescent="0.3">
      <c r="A5" s="12" t="s">
        <v>40</v>
      </c>
      <c r="B5" s="27">
        <v>91500</v>
      </c>
      <c r="C5" s="41"/>
      <c r="D5" s="41"/>
      <c r="E5" s="41"/>
    </row>
    <row r="6" spans="1:5" x14ac:dyDescent="0.3">
      <c r="A6" s="29" t="s">
        <v>72</v>
      </c>
      <c r="B6" s="30">
        <v>90750</v>
      </c>
      <c r="C6" s="41"/>
    </row>
    <row r="7" spans="1:5" x14ac:dyDescent="0.3">
      <c r="A7" s="41"/>
      <c r="B7" s="41"/>
      <c r="C7" s="41"/>
    </row>
    <row r="8" spans="1:5" x14ac:dyDescent="0.3">
      <c r="A8" s="41"/>
      <c r="B8" s="41"/>
      <c r="C8" s="41"/>
    </row>
    <row r="9" spans="1:5" x14ac:dyDescent="0.3">
      <c r="A9" s="41"/>
      <c r="B9" s="41"/>
      <c r="C9" s="41"/>
    </row>
    <row r="10" spans="1:5" x14ac:dyDescent="0.3">
      <c r="A10" s="41"/>
      <c r="B10" s="41"/>
      <c r="C10" s="41"/>
    </row>
    <row r="11" spans="1:5" x14ac:dyDescent="0.3">
      <c r="A11" s="41"/>
      <c r="B11" s="41"/>
      <c r="C11" s="41"/>
      <c r="D11" s="41"/>
      <c r="E11" s="41"/>
    </row>
    <row r="12" spans="1:5" x14ac:dyDescent="0.3">
      <c r="A12" s="41"/>
      <c r="B12" s="41"/>
      <c r="C12" s="41"/>
      <c r="D12" s="41"/>
      <c r="E12" s="41"/>
    </row>
    <row r="13" spans="1:5" x14ac:dyDescent="0.3">
      <c r="A13" s="41"/>
      <c r="B13" s="41"/>
      <c r="C13" s="41"/>
      <c r="D13" s="41"/>
      <c r="E13" s="41"/>
    </row>
    <row r="14" spans="1:5" x14ac:dyDescent="0.3">
      <c r="A14" s="41"/>
      <c r="B14" s="41"/>
      <c r="C14" s="41"/>
      <c r="D14" s="41"/>
      <c r="E14" s="41"/>
    </row>
    <row r="15" spans="1:5" x14ac:dyDescent="0.3">
      <c r="A15" s="41"/>
      <c r="B15" s="41"/>
      <c r="C15" s="41"/>
      <c r="D15" s="41"/>
      <c r="E15" s="41"/>
    </row>
    <row r="16" spans="1:5" x14ac:dyDescent="0.3">
      <c r="A16" s="41"/>
      <c r="B16" s="41"/>
      <c r="C16" s="41"/>
      <c r="D16" s="41"/>
      <c r="E16" s="41"/>
    </row>
    <row r="17" spans="4:5" x14ac:dyDescent="0.3">
      <c r="D17" s="41"/>
      <c r="E17" s="41"/>
    </row>
    <row r="18" spans="4:5" x14ac:dyDescent="0.3">
      <c r="D18" s="41"/>
      <c r="E18" s="41"/>
    </row>
    <row r="19" spans="4:5" x14ac:dyDescent="0.3">
      <c r="D19" s="41"/>
      <c r="E19" s="41"/>
    </row>
    <row r="20" spans="4:5" x14ac:dyDescent="0.3">
      <c r="D20" s="41"/>
      <c r="E20" s="41"/>
    </row>
    <row r="21" spans="4:5" x14ac:dyDescent="0.3">
      <c r="D21" s="41"/>
      <c r="E21" s="41"/>
    </row>
    <row r="22" spans="4:5" x14ac:dyDescent="0.3">
      <c r="D22" s="41"/>
      <c r="E22" s="41"/>
    </row>
    <row r="23" spans="4:5" x14ac:dyDescent="0.3">
      <c r="D23" s="41"/>
      <c r="E23" s="41"/>
    </row>
    <row r="24" spans="4:5" x14ac:dyDescent="0.3">
      <c r="D24" s="41"/>
      <c r="E24" s="41"/>
    </row>
    <row r="25" spans="4:5" x14ac:dyDescent="0.3">
      <c r="D25" s="41"/>
      <c r="E25" s="41"/>
    </row>
    <row r="26" spans="4:5" x14ac:dyDescent="0.3">
      <c r="D26" s="41"/>
      <c r="E26" s="41"/>
    </row>
    <row r="27" spans="4:5" x14ac:dyDescent="0.3">
      <c r="D27" s="41"/>
      <c r="E27" s="41"/>
    </row>
    <row r="28" spans="4:5" x14ac:dyDescent="0.3">
      <c r="D28" s="41"/>
      <c r="E28" s="41"/>
    </row>
    <row r="29" spans="4:5" x14ac:dyDescent="0.3">
      <c r="D29" s="41"/>
      <c r="E29" s="41"/>
    </row>
    <row r="30" spans="4:5" x14ac:dyDescent="0.3">
      <c r="D30" s="41"/>
      <c r="E30" s="41"/>
    </row>
    <row r="31" spans="4:5" x14ac:dyDescent="0.3">
      <c r="D31" s="41"/>
      <c r="E31" s="41"/>
    </row>
    <row r="32" spans="4:5" x14ac:dyDescent="0.3">
      <c r="D32" s="41"/>
      <c r="E32" s="41"/>
    </row>
    <row r="33" spans="4:5" x14ac:dyDescent="0.3">
      <c r="D33" s="41"/>
      <c r="E33" s="41"/>
    </row>
    <row r="34" spans="4:5" x14ac:dyDescent="0.3">
      <c r="D34" s="41"/>
      <c r="E34" s="41"/>
    </row>
    <row r="35" spans="4:5" x14ac:dyDescent="0.3">
      <c r="D35" s="41"/>
      <c r="E35" s="41"/>
    </row>
    <row r="36" spans="4:5" x14ac:dyDescent="0.3">
      <c r="D36" s="41"/>
      <c r="E36" s="41"/>
    </row>
    <row r="37" spans="4:5" x14ac:dyDescent="0.3">
      <c r="D37" s="41"/>
      <c r="E37" s="41"/>
    </row>
    <row r="38" spans="4:5" x14ac:dyDescent="0.3">
      <c r="D38" s="41"/>
      <c r="E38" s="41"/>
    </row>
    <row r="39" spans="4:5" x14ac:dyDescent="0.3">
      <c r="D39" s="41"/>
      <c r="E39" s="41"/>
    </row>
    <row r="40" spans="4:5" x14ac:dyDescent="0.3">
      <c r="D40" s="41"/>
      <c r="E40" s="41"/>
    </row>
    <row r="41" spans="4:5" x14ac:dyDescent="0.3">
      <c r="D41" s="41"/>
      <c r="E41" s="41"/>
    </row>
    <row r="42" spans="4:5" x14ac:dyDescent="0.3">
      <c r="D42" s="41"/>
      <c r="E42" s="41"/>
    </row>
    <row r="43" spans="4:5" x14ac:dyDescent="0.3">
      <c r="D43" s="41"/>
      <c r="E43" s="41"/>
    </row>
    <row r="44" spans="4:5" x14ac:dyDescent="0.3">
      <c r="D44" s="41"/>
      <c r="E44" s="41"/>
    </row>
    <row r="45" spans="4:5" x14ac:dyDescent="0.3">
      <c r="D45" s="41"/>
      <c r="E45" s="41"/>
    </row>
    <row r="46" spans="4:5" x14ac:dyDescent="0.3">
      <c r="D46" s="41"/>
      <c r="E46" s="41"/>
    </row>
    <row r="47" spans="4:5" x14ac:dyDescent="0.3">
      <c r="D47" s="41"/>
      <c r="E47" s="41"/>
    </row>
    <row r="48" spans="4:5" x14ac:dyDescent="0.3">
      <c r="D48" s="41"/>
      <c r="E48" s="41"/>
    </row>
    <row r="49" spans="4:5" x14ac:dyDescent="0.3">
      <c r="D49" s="41"/>
      <c r="E49" s="41"/>
    </row>
    <row r="50" spans="4:5" x14ac:dyDescent="0.3">
      <c r="D50" s="41"/>
      <c r="E50" s="41"/>
    </row>
    <row r="51" spans="4:5" x14ac:dyDescent="0.3">
      <c r="D51" s="41"/>
      <c r="E51" s="41"/>
    </row>
    <row r="52" spans="4:5" x14ac:dyDescent="0.3">
      <c r="D52" s="41"/>
      <c r="E52" s="41"/>
    </row>
    <row r="53" spans="4:5" x14ac:dyDescent="0.3">
      <c r="D53" s="41"/>
      <c r="E53" s="41"/>
    </row>
    <row r="54" spans="4:5" x14ac:dyDescent="0.3">
      <c r="D54" s="41"/>
      <c r="E54" s="41"/>
    </row>
    <row r="55" spans="4:5" x14ac:dyDescent="0.3">
      <c r="D55" s="41"/>
      <c r="E55" s="41"/>
    </row>
    <row r="56" spans="4:5" x14ac:dyDescent="0.3">
      <c r="D56" s="41"/>
      <c r="E56" s="41"/>
    </row>
    <row r="57" spans="4:5" x14ac:dyDescent="0.3">
      <c r="D57" s="41"/>
      <c r="E57" s="41"/>
    </row>
    <row r="58" spans="4:5" x14ac:dyDescent="0.3">
      <c r="D58" s="41"/>
      <c r="E58" s="41"/>
    </row>
    <row r="59" spans="4:5" x14ac:dyDescent="0.3">
      <c r="D59" s="41"/>
      <c r="E59" s="41"/>
    </row>
    <row r="60" spans="4:5" x14ac:dyDescent="0.3">
      <c r="D60" s="41"/>
      <c r="E60" s="41"/>
    </row>
    <row r="61" spans="4:5" x14ac:dyDescent="0.3">
      <c r="D61" s="41"/>
      <c r="E61" s="41"/>
    </row>
    <row r="62" spans="4:5" x14ac:dyDescent="0.3">
      <c r="D62" s="41"/>
      <c r="E62" s="41"/>
    </row>
    <row r="63" spans="4:5" x14ac:dyDescent="0.3">
      <c r="D63" s="41"/>
      <c r="E63" s="41"/>
    </row>
    <row r="64" spans="4:5" x14ac:dyDescent="0.3">
      <c r="D64" s="41"/>
      <c r="E64" s="41"/>
    </row>
    <row r="65" spans="4:5" x14ac:dyDescent="0.3">
      <c r="D65" s="41"/>
      <c r="E65" s="41"/>
    </row>
    <row r="66" spans="4:5" x14ac:dyDescent="0.3">
      <c r="D66" s="41"/>
      <c r="E66" s="41"/>
    </row>
    <row r="67" spans="4:5" x14ac:dyDescent="0.3">
      <c r="D67" s="41"/>
      <c r="E67" s="41"/>
    </row>
    <row r="68" spans="4:5" x14ac:dyDescent="0.3">
      <c r="D68" s="41"/>
      <c r="E68" s="41"/>
    </row>
    <row r="69" spans="4:5" x14ac:dyDescent="0.3">
      <c r="D69" s="41"/>
      <c r="E69" s="41"/>
    </row>
    <row r="70" spans="4:5" x14ac:dyDescent="0.3">
      <c r="D70" s="41"/>
      <c r="E70" s="41"/>
    </row>
    <row r="71" spans="4:5" x14ac:dyDescent="0.3">
      <c r="D71" s="41"/>
      <c r="E71" s="41"/>
    </row>
    <row r="72" spans="4:5" x14ac:dyDescent="0.3">
      <c r="D72" s="41"/>
      <c r="E72" s="41"/>
    </row>
    <row r="73" spans="4:5" x14ac:dyDescent="0.3">
      <c r="D73" s="41"/>
      <c r="E73" s="41"/>
    </row>
    <row r="74" spans="4:5" x14ac:dyDescent="0.3">
      <c r="D74" s="41"/>
      <c r="E74" s="41"/>
    </row>
    <row r="75" spans="4:5" x14ac:dyDescent="0.3">
      <c r="D75" s="41"/>
      <c r="E75" s="41"/>
    </row>
    <row r="76" spans="4:5" x14ac:dyDescent="0.3">
      <c r="D76" s="41"/>
      <c r="E76" s="41"/>
    </row>
    <row r="77" spans="4:5" x14ac:dyDescent="0.3">
      <c r="D77" s="41"/>
      <c r="E77" s="41"/>
    </row>
    <row r="78" spans="4:5" x14ac:dyDescent="0.3">
      <c r="D78" s="41"/>
      <c r="E78" s="41"/>
    </row>
    <row r="79" spans="4:5" x14ac:dyDescent="0.3">
      <c r="D79" s="41"/>
      <c r="E79" s="41"/>
    </row>
    <row r="80" spans="4:5" x14ac:dyDescent="0.3">
      <c r="D80" s="41"/>
      <c r="E80" s="41"/>
    </row>
    <row r="81" spans="4:5" x14ac:dyDescent="0.3">
      <c r="D81" s="41"/>
      <c r="E81" s="41"/>
    </row>
    <row r="82" spans="4:5" x14ac:dyDescent="0.3">
      <c r="D82" s="41"/>
      <c r="E82" s="41"/>
    </row>
    <row r="83" spans="4:5" x14ac:dyDescent="0.3">
      <c r="D83" s="41"/>
      <c r="E83" s="41"/>
    </row>
    <row r="84" spans="4:5" x14ac:dyDescent="0.3">
      <c r="D84" s="41"/>
      <c r="E84" s="41"/>
    </row>
    <row r="85" spans="4:5" x14ac:dyDescent="0.3">
      <c r="D85" s="41"/>
      <c r="E85" s="41"/>
    </row>
    <row r="86" spans="4:5" x14ac:dyDescent="0.3">
      <c r="D86" s="41"/>
      <c r="E86" s="41"/>
    </row>
    <row r="87" spans="4:5" x14ac:dyDescent="0.3">
      <c r="D87" s="41"/>
      <c r="E87" s="41"/>
    </row>
    <row r="88" spans="4:5" x14ac:dyDescent="0.3">
      <c r="D88" s="41"/>
      <c r="E88" s="41"/>
    </row>
    <row r="89" spans="4:5" x14ac:dyDescent="0.3">
      <c r="D89" s="41"/>
      <c r="E89" s="41"/>
    </row>
    <row r="90" spans="4:5" x14ac:dyDescent="0.3">
      <c r="D90" s="41"/>
      <c r="E90" s="41"/>
    </row>
    <row r="91" spans="4:5" x14ac:dyDescent="0.3">
      <c r="D91" s="41"/>
      <c r="E91" s="41"/>
    </row>
    <row r="92" spans="4:5" x14ac:dyDescent="0.3">
      <c r="D92" s="41"/>
      <c r="E92" s="41"/>
    </row>
    <row r="93" spans="4:5" x14ac:dyDescent="0.3">
      <c r="D93" s="41"/>
      <c r="E93" s="41"/>
    </row>
    <row r="94" spans="4:5" x14ac:dyDescent="0.3">
      <c r="D94" s="41"/>
      <c r="E94" s="41"/>
    </row>
    <row r="95" spans="4:5" x14ac:dyDescent="0.3">
      <c r="D95" s="41"/>
      <c r="E95" s="41"/>
    </row>
    <row r="96" spans="4:5" x14ac:dyDescent="0.3">
      <c r="D96" s="41"/>
      <c r="E96" s="41"/>
    </row>
    <row r="97" spans="4:5" x14ac:dyDescent="0.3">
      <c r="D97" s="41"/>
      <c r="E97" s="41"/>
    </row>
    <row r="98" spans="4:5" x14ac:dyDescent="0.3">
      <c r="D98" s="41"/>
      <c r="E98" s="41"/>
    </row>
    <row r="99" spans="4:5" x14ac:dyDescent="0.3">
      <c r="D99" s="41"/>
      <c r="E99" s="41"/>
    </row>
    <row r="100" spans="4:5" x14ac:dyDescent="0.3">
      <c r="D100" s="41"/>
      <c r="E100" s="41"/>
    </row>
    <row r="101" spans="4:5" x14ac:dyDescent="0.3">
      <c r="D101" s="41"/>
      <c r="E101" s="41"/>
    </row>
    <row r="102" spans="4:5" x14ac:dyDescent="0.3">
      <c r="D102" s="41"/>
      <c r="E102" s="41"/>
    </row>
    <row r="103" spans="4:5" x14ac:dyDescent="0.3">
      <c r="D103" s="41"/>
      <c r="E103" s="41"/>
    </row>
    <row r="104" spans="4:5" x14ac:dyDescent="0.3">
      <c r="D104" s="41"/>
      <c r="E104" s="41"/>
    </row>
    <row r="105" spans="4:5" x14ac:dyDescent="0.3">
      <c r="D105" s="41"/>
      <c r="E105" s="41"/>
    </row>
    <row r="106" spans="4:5" x14ac:dyDescent="0.3">
      <c r="D106" s="41"/>
      <c r="E106" s="41"/>
    </row>
    <row r="107" spans="4:5" x14ac:dyDescent="0.3">
      <c r="D107" s="41"/>
      <c r="E107" s="41"/>
    </row>
    <row r="108" spans="4:5" x14ac:dyDescent="0.3">
      <c r="D108" s="41"/>
      <c r="E108" s="41"/>
    </row>
    <row r="109" spans="4:5" x14ac:dyDescent="0.3">
      <c r="D109" s="41"/>
      <c r="E109" s="41"/>
    </row>
    <row r="110" spans="4:5" x14ac:dyDescent="0.3">
      <c r="D110" s="41"/>
      <c r="E110" s="41"/>
    </row>
    <row r="111" spans="4:5" x14ac:dyDescent="0.3">
      <c r="D111" s="41"/>
      <c r="E111" s="41"/>
    </row>
    <row r="112" spans="4:5" x14ac:dyDescent="0.3">
      <c r="D112" s="41"/>
      <c r="E112" s="41"/>
    </row>
    <row r="113" spans="4:5" x14ac:dyDescent="0.3">
      <c r="D113" s="41"/>
      <c r="E113" s="41"/>
    </row>
    <row r="114" spans="4:5" x14ac:dyDescent="0.3">
      <c r="D114" s="41"/>
      <c r="E114" s="41"/>
    </row>
    <row r="115" spans="4:5" x14ac:dyDescent="0.3">
      <c r="D115" s="41"/>
      <c r="E115" s="41"/>
    </row>
    <row r="116" spans="4:5" x14ac:dyDescent="0.3">
      <c r="D116" s="41"/>
      <c r="E116" s="41"/>
    </row>
    <row r="117" spans="4:5" x14ac:dyDescent="0.3">
      <c r="D117" s="41"/>
      <c r="E117" s="41"/>
    </row>
    <row r="118" spans="4:5" x14ac:dyDescent="0.3">
      <c r="D118" s="41"/>
      <c r="E118" s="41"/>
    </row>
    <row r="119" spans="4:5" x14ac:dyDescent="0.3">
      <c r="D119" s="41"/>
      <c r="E119" s="41"/>
    </row>
    <row r="120" spans="4:5" x14ac:dyDescent="0.3">
      <c r="D120" s="41"/>
      <c r="E120" s="41"/>
    </row>
    <row r="121" spans="4:5" x14ac:dyDescent="0.3">
      <c r="D121" s="41"/>
      <c r="E121" s="41"/>
    </row>
    <row r="122" spans="4:5" x14ac:dyDescent="0.3">
      <c r="D122" s="41"/>
      <c r="E122" s="41"/>
    </row>
    <row r="123" spans="4:5" x14ac:dyDescent="0.3">
      <c r="D123" s="41"/>
      <c r="E123" s="41"/>
    </row>
    <row r="124" spans="4:5" x14ac:dyDescent="0.3">
      <c r="D124" s="41"/>
      <c r="E124" s="41"/>
    </row>
    <row r="125" spans="4:5" x14ac:dyDescent="0.3">
      <c r="D125" s="41"/>
      <c r="E125" s="41"/>
    </row>
    <row r="126" spans="4:5" x14ac:dyDescent="0.3">
      <c r="D126" s="41"/>
      <c r="E126" s="41"/>
    </row>
    <row r="127" spans="4:5" x14ac:dyDescent="0.3">
      <c r="D127" s="41"/>
      <c r="E127" s="41"/>
    </row>
    <row r="128" spans="4:5" x14ac:dyDescent="0.3">
      <c r="D128" s="41"/>
      <c r="E128" s="41"/>
    </row>
    <row r="129" spans="4:5" x14ac:dyDescent="0.3">
      <c r="D129" s="41"/>
      <c r="E129" s="41"/>
    </row>
    <row r="130" spans="4:5" x14ac:dyDescent="0.3">
      <c r="D130" s="41"/>
      <c r="E130" s="41"/>
    </row>
    <row r="131" spans="4:5" x14ac:dyDescent="0.3">
      <c r="D131" s="41"/>
      <c r="E131" s="41"/>
    </row>
    <row r="132" spans="4:5" x14ac:dyDescent="0.3">
      <c r="D132" s="41"/>
      <c r="E132" s="41"/>
    </row>
    <row r="133" spans="4:5" x14ac:dyDescent="0.3">
      <c r="D133" s="41"/>
      <c r="E133" s="41"/>
    </row>
    <row r="134" spans="4:5" x14ac:dyDescent="0.3">
      <c r="D134" s="41"/>
      <c r="E134" s="41"/>
    </row>
    <row r="135" spans="4:5" x14ac:dyDescent="0.3">
      <c r="D135" s="41"/>
      <c r="E135" s="41"/>
    </row>
    <row r="136" spans="4:5" x14ac:dyDescent="0.3">
      <c r="D136" s="41"/>
      <c r="E136" s="41"/>
    </row>
    <row r="137" spans="4:5" x14ac:dyDescent="0.3">
      <c r="D137" s="41"/>
      <c r="E137" s="41"/>
    </row>
    <row r="138" spans="4:5" x14ac:dyDescent="0.3">
      <c r="D138" s="41"/>
      <c r="E138" s="41"/>
    </row>
    <row r="139" spans="4:5" x14ac:dyDescent="0.3">
      <c r="D139" s="41"/>
      <c r="E139" s="41"/>
    </row>
    <row r="140" spans="4:5" x14ac:dyDescent="0.3">
      <c r="D140" s="41"/>
      <c r="E140" s="41"/>
    </row>
    <row r="141" spans="4:5" x14ac:dyDescent="0.3">
      <c r="D141" s="41"/>
      <c r="E141" s="41"/>
    </row>
    <row r="142" spans="4:5" x14ac:dyDescent="0.3">
      <c r="D142" s="41"/>
      <c r="E142" s="41"/>
    </row>
    <row r="143" spans="4:5" x14ac:dyDescent="0.3">
      <c r="D143" s="41"/>
      <c r="E143" s="41"/>
    </row>
    <row r="144" spans="4:5" x14ac:dyDescent="0.3">
      <c r="D144" s="41"/>
      <c r="E144" s="41"/>
    </row>
    <row r="145" spans="4:5" x14ac:dyDescent="0.3">
      <c r="D145" s="41"/>
      <c r="E145" s="41"/>
    </row>
    <row r="146" spans="4:5" x14ac:dyDescent="0.3">
      <c r="D146" s="41"/>
      <c r="E146" s="41"/>
    </row>
    <row r="147" spans="4:5" x14ac:dyDescent="0.3">
      <c r="D147" s="41"/>
      <c r="E147" s="41"/>
    </row>
    <row r="148" spans="4:5" x14ac:dyDescent="0.3">
      <c r="D148" s="41"/>
      <c r="E148" s="41"/>
    </row>
    <row r="149" spans="4:5" x14ac:dyDescent="0.3">
      <c r="D149" s="41"/>
      <c r="E149" s="41"/>
    </row>
    <row r="150" spans="4:5" x14ac:dyDescent="0.3">
      <c r="D150" s="41"/>
      <c r="E150" s="41"/>
    </row>
    <row r="151" spans="4:5" x14ac:dyDescent="0.3">
      <c r="D151" s="41"/>
      <c r="E151" s="41"/>
    </row>
    <row r="152" spans="4:5" x14ac:dyDescent="0.3">
      <c r="D152" s="41"/>
      <c r="E152" s="41"/>
    </row>
    <row r="153" spans="4:5" x14ac:dyDescent="0.3">
      <c r="D153" s="41"/>
      <c r="E153" s="41"/>
    </row>
    <row r="154" spans="4:5" x14ac:dyDescent="0.3">
      <c r="D154" s="41"/>
      <c r="E154" s="41"/>
    </row>
    <row r="155" spans="4:5" x14ac:dyDescent="0.3">
      <c r="D155" s="41"/>
      <c r="E155" s="41"/>
    </row>
    <row r="156" spans="4:5" x14ac:dyDescent="0.3">
      <c r="D156" s="41"/>
      <c r="E156" s="41"/>
    </row>
    <row r="157" spans="4:5" x14ac:dyDescent="0.3">
      <c r="D157" s="41"/>
      <c r="E157" s="41"/>
    </row>
    <row r="158" spans="4:5" x14ac:dyDescent="0.3">
      <c r="D158" s="41"/>
      <c r="E158" s="41"/>
    </row>
    <row r="159" spans="4:5" x14ac:dyDescent="0.3">
      <c r="D159" s="41"/>
      <c r="E159" s="41"/>
    </row>
    <row r="160" spans="4:5" x14ac:dyDescent="0.3">
      <c r="D160" s="41"/>
      <c r="E160" s="41"/>
    </row>
    <row r="161" spans="4:5" x14ac:dyDescent="0.3">
      <c r="D161" s="41"/>
      <c r="E161" s="41"/>
    </row>
    <row r="162" spans="4:5" x14ac:dyDescent="0.3">
      <c r="D162" s="41"/>
      <c r="E162" s="41"/>
    </row>
    <row r="163" spans="4:5" x14ac:dyDescent="0.3">
      <c r="D163" s="41"/>
      <c r="E163" s="41"/>
    </row>
    <row r="164" spans="4:5" x14ac:dyDescent="0.3">
      <c r="D164" s="41"/>
      <c r="E164" s="41"/>
    </row>
    <row r="165" spans="4:5" x14ac:dyDescent="0.3">
      <c r="D165" s="41"/>
      <c r="E165" s="41"/>
    </row>
    <row r="166" spans="4:5" x14ac:dyDescent="0.3">
      <c r="D166" s="41"/>
      <c r="E166" s="41"/>
    </row>
    <row r="167" spans="4:5" x14ac:dyDescent="0.3">
      <c r="D167" s="41"/>
      <c r="E167" s="41"/>
    </row>
    <row r="168" spans="4:5" x14ac:dyDescent="0.3">
      <c r="D168" s="41"/>
      <c r="E168" s="41"/>
    </row>
    <row r="169" spans="4:5" x14ac:dyDescent="0.3">
      <c r="D169" s="41"/>
      <c r="E169" s="41"/>
    </row>
    <row r="170" spans="4:5" x14ac:dyDescent="0.3">
      <c r="D170" s="41"/>
      <c r="E170" s="41"/>
    </row>
    <row r="171" spans="4:5" x14ac:dyDescent="0.3">
      <c r="D171" s="41"/>
      <c r="E171" s="41"/>
    </row>
    <row r="172" spans="4:5" x14ac:dyDescent="0.3">
      <c r="D172" s="41"/>
      <c r="E172" s="41"/>
    </row>
    <row r="173" spans="4:5" x14ac:dyDescent="0.3">
      <c r="D173" s="41"/>
      <c r="E173" s="41"/>
    </row>
    <row r="174" spans="4:5" x14ac:dyDescent="0.3">
      <c r="D174" s="41"/>
      <c r="E174" s="41"/>
    </row>
    <row r="175" spans="4:5" x14ac:dyDescent="0.3">
      <c r="D175" s="41"/>
      <c r="E175" s="41"/>
    </row>
    <row r="176" spans="4:5" x14ac:dyDescent="0.3">
      <c r="D176" s="41"/>
      <c r="E176" s="41"/>
    </row>
    <row r="177" spans="4:5" x14ac:dyDescent="0.3">
      <c r="D177" s="41"/>
      <c r="E177" s="41"/>
    </row>
    <row r="178" spans="4:5" x14ac:dyDescent="0.3">
      <c r="D178" s="41"/>
      <c r="E178" s="41"/>
    </row>
    <row r="179" spans="4:5" x14ac:dyDescent="0.3">
      <c r="D179" s="41"/>
      <c r="E179" s="41"/>
    </row>
    <row r="180" spans="4:5" x14ac:dyDescent="0.3">
      <c r="D180" s="41"/>
      <c r="E180" s="41"/>
    </row>
    <row r="181" spans="4:5" x14ac:dyDescent="0.3">
      <c r="D181" s="41"/>
      <c r="E181" s="41"/>
    </row>
    <row r="182" spans="4:5" x14ac:dyDescent="0.3">
      <c r="D182" s="41"/>
      <c r="E182" s="41"/>
    </row>
    <row r="183" spans="4:5" x14ac:dyDescent="0.3">
      <c r="D183" s="41"/>
      <c r="E183" s="41"/>
    </row>
    <row r="184" spans="4:5" x14ac:dyDescent="0.3">
      <c r="D184" s="41"/>
      <c r="E184" s="41"/>
    </row>
    <row r="185" spans="4:5" x14ac:dyDescent="0.3">
      <c r="D185" s="41"/>
      <c r="E185" s="41"/>
    </row>
    <row r="186" spans="4:5" x14ac:dyDescent="0.3">
      <c r="D186" s="41"/>
      <c r="E186" s="41"/>
    </row>
    <row r="187" spans="4:5" x14ac:dyDescent="0.3">
      <c r="D187" s="41"/>
      <c r="E187" s="41"/>
    </row>
    <row r="188" spans="4:5" x14ac:dyDescent="0.3">
      <c r="D188" s="41"/>
      <c r="E188" s="41"/>
    </row>
    <row r="189" spans="4:5" x14ac:dyDescent="0.3">
      <c r="D189" s="41"/>
      <c r="E189" s="41"/>
    </row>
    <row r="190" spans="4:5" x14ac:dyDescent="0.3">
      <c r="D190" s="41"/>
      <c r="E190" s="41"/>
    </row>
    <row r="191" spans="4:5" x14ac:dyDescent="0.3">
      <c r="D191" s="41"/>
      <c r="E191" s="41"/>
    </row>
    <row r="192" spans="4:5" x14ac:dyDescent="0.3">
      <c r="D192" s="41"/>
      <c r="E192" s="41"/>
    </row>
    <row r="193" spans="4:5" x14ac:dyDescent="0.3">
      <c r="D193" s="41"/>
      <c r="E193" s="41"/>
    </row>
    <row r="194" spans="4:5" x14ac:dyDescent="0.3">
      <c r="D194" s="41"/>
      <c r="E194" s="41"/>
    </row>
    <row r="195" spans="4:5" x14ac:dyDescent="0.3">
      <c r="D195" s="41"/>
      <c r="E195" s="41"/>
    </row>
    <row r="196" spans="4:5" x14ac:dyDescent="0.3">
      <c r="D196" s="41"/>
      <c r="E196" s="41"/>
    </row>
    <row r="197" spans="4:5" x14ac:dyDescent="0.3">
      <c r="D197" s="41"/>
      <c r="E197" s="41"/>
    </row>
    <row r="198" spans="4:5" x14ac:dyDescent="0.3">
      <c r="D198" s="41"/>
      <c r="E198" s="41"/>
    </row>
    <row r="199" spans="4:5" x14ac:dyDescent="0.3">
      <c r="D199" s="41"/>
      <c r="E199" s="41"/>
    </row>
    <row r="200" spans="4:5" x14ac:dyDescent="0.3">
      <c r="D200" s="41"/>
      <c r="E200" s="41"/>
    </row>
    <row r="201" spans="4:5" x14ac:dyDescent="0.3">
      <c r="D201" s="41"/>
      <c r="E201" s="41"/>
    </row>
    <row r="202" spans="4:5" x14ac:dyDescent="0.3">
      <c r="D202" s="41"/>
      <c r="E202" s="41"/>
    </row>
    <row r="203" spans="4:5" x14ac:dyDescent="0.3">
      <c r="D203" s="41"/>
      <c r="E203" s="41"/>
    </row>
    <row r="204" spans="4:5" x14ac:dyDescent="0.3">
      <c r="D204" s="41"/>
      <c r="E204" s="41"/>
    </row>
    <row r="205" spans="4:5" x14ac:dyDescent="0.3">
      <c r="D205" s="41"/>
      <c r="E205" s="41"/>
    </row>
    <row r="206" spans="4:5" x14ac:dyDescent="0.3">
      <c r="D206" s="41"/>
      <c r="E206" s="41"/>
    </row>
    <row r="207" spans="4:5" x14ac:dyDescent="0.3">
      <c r="D207" s="41"/>
      <c r="E207" s="41"/>
    </row>
    <row r="208" spans="4:5" x14ac:dyDescent="0.3">
      <c r="D208" s="41"/>
      <c r="E208" s="41"/>
    </row>
    <row r="209" spans="4:5" x14ac:dyDescent="0.3">
      <c r="D209" s="41"/>
      <c r="E209" s="41"/>
    </row>
    <row r="210" spans="4:5" x14ac:dyDescent="0.3">
      <c r="D210" s="41"/>
      <c r="E210" s="41"/>
    </row>
    <row r="211" spans="4:5" x14ac:dyDescent="0.3">
      <c r="D211" s="41"/>
      <c r="E211" s="41"/>
    </row>
    <row r="212" spans="4:5" x14ac:dyDescent="0.3">
      <c r="D212" s="41"/>
      <c r="E212" s="41"/>
    </row>
    <row r="213" spans="4:5" x14ac:dyDescent="0.3">
      <c r="D213" s="41"/>
      <c r="E213" s="41"/>
    </row>
    <row r="214" spans="4:5" x14ac:dyDescent="0.3">
      <c r="D214" s="41"/>
      <c r="E214" s="41"/>
    </row>
    <row r="215" spans="4:5" x14ac:dyDescent="0.3">
      <c r="D215" s="41"/>
      <c r="E215" s="41"/>
    </row>
    <row r="216" spans="4:5" x14ac:dyDescent="0.3">
      <c r="D216" s="41"/>
      <c r="E216" s="41"/>
    </row>
    <row r="217" spans="4:5" x14ac:dyDescent="0.3">
      <c r="D217" s="41"/>
      <c r="E217" s="41"/>
    </row>
    <row r="218" spans="4:5" x14ac:dyDescent="0.3">
      <c r="D218" s="41"/>
      <c r="E218" s="41"/>
    </row>
    <row r="219" spans="4:5" x14ac:dyDescent="0.3">
      <c r="D219" s="41"/>
      <c r="E219" s="41"/>
    </row>
    <row r="220" spans="4:5" x14ac:dyDescent="0.3">
      <c r="D220" s="41"/>
      <c r="E220" s="41"/>
    </row>
    <row r="221" spans="4:5" x14ac:dyDescent="0.3">
      <c r="D221" s="41"/>
      <c r="E221" s="41"/>
    </row>
    <row r="222" spans="4:5" x14ac:dyDescent="0.3">
      <c r="D222" s="41"/>
      <c r="E222" s="41"/>
    </row>
    <row r="223" spans="4:5" x14ac:dyDescent="0.3">
      <c r="D223" s="41"/>
      <c r="E223" s="41"/>
    </row>
    <row r="224" spans="4:5" x14ac:dyDescent="0.3">
      <c r="D224" s="41"/>
      <c r="E224" s="41"/>
    </row>
    <row r="225" spans="4:5" x14ac:dyDescent="0.3">
      <c r="D225" s="41"/>
      <c r="E225" s="41"/>
    </row>
    <row r="226" spans="4:5" x14ac:dyDescent="0.3">
      <c r="D226" s="41"/>
      <c r="E226" s="41"/>
    </row>
    <row r="227" spans="4:5" x14ac:dyDescent="0.3">
      <c r="D227" s="41"/>
      <c r="E227" s="41"/>
    </row>
    <row r="228" spans="4:5" x14ac:dyDescent="0.3">
      <c r="D228" s="41"/>
      <c r="E228" s="41"/>
    </row>
    <row r="229" spans="4:5" x14ac:dyDescent="0.3">
      <c r="D229" s="41"/>
      <c r="E229" s="41"/>
    </row>
    <row r="230" spans="4:5" x14ac:dyDescent="0.3">
      <c r="D230" s="41"/>
      <c r="E230" s="41"/>
    </row>
    <row r="231" spans="4:5" x14ac:dyDescent="0.3">
      <c r="D231" s="41"/>
      <c r="E231" s="41"/>
    </row>
    <row r="232" spans="4:5" x14ac:dyDescent="0.3">
      <c r="D232" s="41"/>
      <c r="E232" s="41"/>
    </row>
    <row r="233" spans="4:5" x14ac:dyDescent="0.3">
      <c r="D233" s="41"/>
      <c r="E233" s="41"/>
    </row>
    <row r="234" spans="4:5" x14ac:dyDescent="0.3">
      <c r="D234" s="41"/>
      <c r="E234" s="41"/>
    </row>
    <row r="235" spans="4:5" x14ac:dyDescent="0.3">
      <c r="D235" s="41"/>
      <c r="E235" s="41"/>
    </row>
    <row r="236" spans="4:5" x14ac:dyDescent="0.3">
      <c r="D236" s="41"/>
      <c r="E236" s="41"/>
    </row>
    <row r="237" spans="4:5" x14ac:dyDescent="0.3">
      <c r="D237" s="41"/>
      <c r="E237" s="41"/>
    </row>
    <row r="238" spans="4:5" x14ac:dyDescent="0.3">
      <c r="D238" s="41"/>
      <c r="E238" s="41"/>
    </row>
    <row r="239" spans="4:5" x14ac:dyDescent="0.3">
      <c r="D239" s="41"/>
      <c r="E239" s="41"/>
    </row>
    <row r="240" spans="4:5" x14ac:dyDescent="0.3">
      <c r="D240" s="41"/>
      <c r="E240" s="41"/>
    </row>
    <row r="241" spans="4:5" x14ac:dyDescent="0.3">
      <c r="D241" s="41"/>
      <c r="E241" s="41"/>
    </row>
    <row r="242" spans="4:5" x14ac:dyDescent="0.3">
      <c r="D242" s="41"/>
      <c r="E242" s="41"/>
    </row>
    <row r="243" spans="4:5" x14ac:dyDescent="0.3">
      <c r="D243" s="41"/>
      <c r="E243" s="41"/>
    </row>
    <row r="244" spans="4:5" x14ac:dyDescent="0.3">
      <c r="D244" s="41"/>
      <c r="E244" s="41"/>
    </row>
    <row r="245" spans="4:5" x14ac:dyDescent="0.3">
      <c r="D245" s="41"/>
      <c r="E245" s="41"/>
    </row>
    <row r="246" spans="4:5" x14ac:dyDescent="0.3">
      <c r="D246" s="41"/>
      <c r="E246" s="41"/>
    </row>
    <row r="247" spans="4:5" x14ac:dyDescent="0.3">
      <c r="D247" s="41"/>
      <c r="E247" s="41"/>
    </row>
    <row r="248" spans="4:5" x14ac:dyDescent="0.3">
      <c r="D248" s="41"/>
      <c r="E248" s="41"/>
    </row>
    <row r="249" spans="4:5" x14ac:dyDescent="0.3">
      <c r="D249" s="41"/>
      <c r="E249" s="41"/>
    </row>
    <row r="250" spans="4:5" x14ac:dyDescent="0.3">
      <c r="D250" s="41"/>
      <c r="E250" s="41"/>
    </row>
    <row r="251" spans="4:5" x14ac:dyDescent="0.3">
      <c r="D251" s="41"/>
      <c r="E251" s="41"/>
    </row>
    <row r="252" spans="4:5" x14ac:dyDescent="0.3">
      <c r="D252" s="41"/>
      <c r="E252" s="41"/>
    </row>
    <row r="253" spans="4:5" x14ac:dyDescent="0.3">
      <c r="D253" s="41"/>
      <c r="E253" s="41"/>
    </row>
    <row r="254" spans="4:5" x14ac:dyDescent="0.3">
      <c r="D254" s="41"/>
      <c r="E254" s="41"/>
    </row>
    <row r="255" spans="4:5" x14ac:dyDescent="0.3">
      <c r="D255" s="41"/>
      <c r="E255" s="41"/>
    </row>
    <row r="256" spans="4:5" x14ac:dyDescent="0.3">
      <c r="D256" s="41"/>
      <c r="E256" s="41"/>
    </row>
    <row r="257" spans="4:5" x14ac:dyDescent="0.3">
      <c r="D257" s="41"/>
      <c r="E257" s="41"/>
    </row>
    <row r="258" spans="4:5" x14ac:dyDescent="0.3">
      <c r="D258" s="41"/>
      <c r="E258" s="41"/>
    </row>
    <row r="259" spans="4:5" x14ac:dyDescent="0.3">
      <c r="D259" s="41"/>
      <c r="E259" s="41"/>
    </row>
    <row r="260" spans="4:5" x14ac:dyDescent="0.3">
      <c r="D260" s="41"/>
      <c r="E260" s="41"/>
    </row>
    <row r="261" spans="4:5" x14ac:dyDescent="0.3">
      <c r="D261" s="41"/>
      <c r="E261" s="41"/>
    </row>
    <row r="262" spans="4:5" x14ac:dyDescent="0.3">
      <c r="D262" s="41"/>
      <c r="E262" s="41"/>
    </row>
    <row r="263" spans="4:5" x14ac:dyDescent="0.3">
      <c r="D263" s="41"/>
      <c r="E263" s="41"/>
    </row>
    <row r="264" spans="4:5" x14ac:dyDescent="0.3">
      <c r="D264" s="41"/>
      <c r="E264" s="41"/>
    </row>
    <row r="265" spans="4:5" x14ac:dyDescent="0.3">
      <c r="D265" s="41"/>
      <c r="E265" s="41"/>
    </row>
    <row r="266" spans="4:5" x14ac:dyDescent="0.3">
      <c r="D266" s="41"/>
      <c r="E266" s="41"/>
    </row>
    <row r="267" spans="4:5" x14ac:dyDescent="0.3">
      <c r="D267" s="41"/>
      <c r="E267" s="41"/>
    </row>
    <row r="268" spans="4:5" x14ac:dyDescent="0.3">
      <c r="D268" s="41"/>
      <c r="E268" s="41"/>
    </row>
    <row r="269" spans="4:5" x14ac:dyDescent="0.3">
      <c r="D269" s="41"/>
      <c r="E269" s="41"/>
    </row>
    <row r="270" spans="4:5" x14ac:dyDescent="0.3">
      <c r="D270" s="41"/>
      <c r="E270" s="41"/>
    </row>
    <row r="271" spans="4:5" x14ac:dyDescent="0.3">
      <c r="D271" s="41"/>
      <c r="E271" s="41"/>
    </row>
    <row r="272" spans="4:5" x14ac:dyDescent="0.3">
      <c r="D272" s="41"/>
      <c r="E272" s="41"/>
    </row>
    <row r="273" spans="4:5" x14ac:dyDescent="0.3">
      <c r="D273" s="41"/>
      <c r="E273" s="41"/>
    </row>
    <row r="274" spans="4:5" x14ac:dyDescent="0.3">
      <c r="D274" s="41"/>
      <c r="E274" s="41"/>
    </row>
    <row r="275" spans="4:5" x14ac:dyDescent="0.3">
      <c r="D275" s="41"/>
      <c r="E275" s="41"/>
    </row>
    <row r="276" spans="4:5" x14ac:dyDescent="0.3">
      <c r="D276" s="41"/>
      <c r="E276" s="41"/>
    </row>
    <row r="277" spans="4:5" x14ac:dyDescent="0.3">
      <c r="D277" s="41"/>
      <c r="E277" s="41"/>
    </row>
    <row r="278" spans="4:5" x14ac:dyDescent="0.3">
      <c r="D278" s="41"/>
      <c r="E278" s="41"/>
    </row>
    <row r="279" spans="4:5" x14ac:dyDescent="0.3">
      <c r="D279" s="41"/>
      <c r="E279" s="41"/>
    </row>
    <row r="280" spans="4:5" x14ac:dyDescent="0.3">
      <c r="D280" s="41"/>
      <c r="E280" s="41"/>
    </row>
    <row r="281" spans="4:5" x14ac:dyDescent="0.3">
      <c r="D281" s="41"/>
      <c r="E281" s="41"/>
    </row>
    <row r="282" spans="4:5" x14ac:dyDescent="0.3">
      <c r="D282" s="41"/>
      <c r="E282" s="41"/>
    </row>
    <row r="283" spans="4:5" x14ac:dyDescent="0.3">
      <c r="D283" s="41"/>
      <c r="E283" s="41"/>
    </row>
    <row r="284" spans="4:5" x14ac:dyDescent="0.3">
      <c r="D284" s="41"/>
      <c r="E284" s="41"/>
    </row>
    <row r="285" spans="4:5" x14ac:dyDescent="0.3">
      <c r="D285" s="41"/>
      <c r="E285" s="41"/>
    </row>
    <row r="286" spans="4:5" x14ac:dyDescent="0.3">
      <c r="D286" s="41"/>
      <c r="E286" s="41"/>
    </row>
    <row r="287" spans="4:5" x14ac:dyDescent="0.3">
      <c r="D287" s="41"/>
      <c r="E287" s="41"/>
    </row>
    <row r="288" spans="4:5" x14ac:dyDescent="0.3">
      <c r="D288" s="41"/>
      <c r="E288" s="41"/>
    </row>
    <row r="289" spans="4:5" x14ac:dyDescent="0.3">
      <c r="D289" s="41"/>
      <c r="E289" s="41"/>
    </row>
    <row r="290" spans="4:5" x14ac:dyDescent="0.3">
      <c r="D290" s="41"/>
      <c r="E290" s="41"/>
    </row>
    <row r="291" spans="4:5" x14ac:dyDescent="0.3">
      <c r="D291" s="41"/>
      <c r="E291" s="41"/>
    </row>
    <row r="292" spans="4:5" x14ac:dyDescent="0.3">
      <c r="D292" s="41"/>
      <c r="E292" s="41"/>
    </row>
    <row r="293" spans="4:5" x14ac:dyDescent="0.3">
      <c r="D293" s="41"/>
      <c r="E293" s="41"/>
    </row>
    <row r="294" spans="4:5" x14ac:dyDescent="0.3">
      <c r="D294" s="41"/>
      <c r="E294" s="41"/>
    </row>
    <row r="295" spans="4:5" x14ac:dyDescent="0.3">
      <c r="D295" s="41"/>
      <c r="E295" s="41"/>
    </row>
    <row r="296" spans="4:5" x14ac:dyDescent="0.3">
      <c r="D296" s="41"/>
      <c r="E296" s="41"/>
    </row>
    <row r="297" spans="4:5" x14ac:dyDescent="0.3">
      <c r="D297" s="41"/>
      <c r="E297" s="41"/>
    </row>
    <row r="298" spans="4:5" x14ac:dyDescent="0.3">
      <c r="D298" s="41"/>
      <c r="E298" s="41"/>
    </row>
    <row r="299" spans="4:5" x14ac:dyDescent="0.3">
      <c r="D299" s="41"/>
      <c r="E299" s="41"/>
    </row>
    <row r="300" spans="4:5" x14ac:dyDescent="0.3">
      <c r="D300" s="41"/>
      <c r="E300" s="41"/>
    </row>
    <row r="301" spans="4:5" x14ac:dyDescent="0.3">
      <c r="D301" s="41"/>
      <c r="E301" s="41"/>
    </row>
    <row r="302" spans="4:5" x14ac:dyDescent="0.3">
      <c r="D302" s="41"/>
      <c r="E302" s="41"/>
    </row>
    <row r="303" spans="4:5" x14ac:dyDescent="0.3">
      <c r="D303" s="41"/>
      <c r="E303" s="41"/>
    </row>
    <row r="304" spans="4:5" x14ac:dyDescent="0.3">
      <c r="D304" s="41"/>
      <c r="E304" s="41"/>
    </row>
    <row r="305" spans="4:5" x14ac:dyDescent="0.3">
      <c r="D305" s="41"/>
      <c r="E305" s="41"/>
    </row>
    <row r="306" spans="4:5" x14ac:dyDescent="0.3">
      <c r="D306" s="41"/>
      <c r="E306" s="41"/>
    </row>
    <row r="307" spans="4:5" x14ac:dyDescent="0.3">
      <c r="D307" s="41"/>
      <c r="E307" s="41"/>
    </row>
    <row r="308" spans="4:5" x14ac:dyDescent="0.3">
      <c r="D308" s="41"/>
      <c r="E308" s="41"/>
    </row>
    <row r="309" spans="4:5" x14ac:dyDescent="0.3">
      <c r="D309" s="41"/>
      <c r="E309" s="41"/>
    </row>
    <row r="310" spans="4:5" x14ac:dyDescent="0.3">
      <c r="D310" s="41"/>
      <c r="E310" s="41"/>
    </row>
    <row r="311" spans="4:5" x14ac:dyDescent="0.3">
      <c r="D311" s="41"/>
      <c r="E311" s="41"/>
    </row>
    <row r="312" spans="4:5" x14ac:dyDescent="0.3">
      <c r="D312" s="41"/>
      <c r="E312" s="41"/>
    </row>
    <row r="313" spans="4:5" x14ac:dyDescent="0.3">
      <c r="D313" s="41"/>
      <c r="E313" s="41"/>
    </row>
    <row r="314" spans="4:5" x14ac:dyDescent="0.3">
      <c r="D314" s="41"/>
      <c r="E314" s="41"/>
    </row>
    <row r="315" spans="4:5" x14ac:dyDescent="0.3">
      <c r="D315" s="41"/>
      <c r="E315" s="41"/>
    </row>
    <row r="316" spans="4:5" x14ac:dyDescent="0.3">
      <c r="D316" s="41"/>
      <c r="E316" s="41"/>
    </row>
    <row r="317" spans="4:5" x14ac:dyDescent="0.3">
      <c r="D317" s="41"/>
      <c r="E317" s="41"/>
    </row>
    <row r="318" spans="4:5" x14ac:dyDescent="0.3">
      <c r="D318" s="41"/>
      <c r="E318" s="41"/>
    </row>
    <row r="319" spans="4:5" x14ac:dyDescent="0.3">
      <c r="D319" s="41"/>
      <c r="E319" s="41"/>
    </row>
    <row r="320" spans="4:5" x14ac:dyDescent="0.3">
      <c r="D320" s="41"/>
      <c r="E320" s="41"/>
    </row>
    <row r="321" spans="4:5" x14ac:dyDescent="0.3">
      <c r="D321" s="41"/>
      <c r="E321" s="41"/>
    </row>
    <row r="322" spans="4:5" x14ac:dyDescent="0.3">
      <c r="D322" s="41"/>
      <c r="E322" s="41"/>
    </row>
    <row r="323" spans="4:5" x14ac:dyDescent="0.3">
      <c r="D323" s="41"/>
      <c r="E323" s="41"/>
    </row>
    <row r="324" spans="4:5" x14ac:dyDescent="0.3">
      <c r="D324" s="41"/>
      <c r="E324" s="41"/>
    </row>
    <row r="325" spans="4:5" x14ac:dyDescent="0.3">
      <c r="D325" s="41"/>
      <c r="E325" s="41"/>
    </row>
    <row r="326" spans="4:5" x14ac:dyDescent="0.3">
      <c r="D326" s="41"/>
      <c r="E326" s="41"/>
    </row>
    <row r="327" spans="4:5" x14ac:dyDescent="0.3">
      <c r="D327" s="41"/>
      <c r="E327" s="41"/>
    </row>
    <row r="328" spans="4:5" x14ac:dyDescent="0.3">
      <c r="D328" s="41"/>
      <c r="E328" s="41"/>
    </row>
    <row r="329" spans="4:5" x14ac:dyDescent="0.3">
      <c r="D329" s="41"/>
      <c r="E329" s="41"/>
    </row>
    <row r="330" spans="4:5" x14ac:dyDescent="0.3">
      <c r="D330" s="41"/>
      <c r="E330" s="41"/>
    </row>
    <row r="331" spans="4:5" x14ac:dyDescent="0.3">
      <c r="D331" s="41"/>
      <c r="E331" s="41"/>
    </row>
    <row r="332" spans="4:5" x14ac:dyDescent="0.3">
      <c r="D332" s="41"/>
      <c r="E332" s="41"/>
    </row>
    <row r="333" spans="4:5" x14ac:dyDescent="0.3">
      <c r="D333" s="41"/>
      <c r="E333" s="41"/>
    </row>
    <row r="334" spans="4:5" x14ac:dyDescent="0.3">
      <c r="D334" s="41"/>
      <c r="E334" s="41"/>
    </row>
    <row r="335" spans="4:5" x14ac:dyDescent="0.3">
      <c r="D335" s="41"/>
      <c r="E335" s="41"/>
    </row>
    <row r="336" spans="4:5" x14ac:dyDescent="0.3">
      <c r="D336" s="41"/>
      <c r="E336" s="41"/>
    </row>
    <row r="337" spans="4:5" x14ac:dyDescent="0.3">
      <c r="D337" s="41"/>
      <c r="E337" s="41"/>
    </row>
    <row r="338" spans="4:5" x14ac:dyDescent="0.3">
      <c r="D338" s="41"/>
      <c r="E338" s="41"/>
    </row>
    <row r="339" spans="4:5" x14ac:dyDescent="0.3">
      <c r="D339" s="41"/>
      <c r="E339" s="41"/>
    </row>
    <row r="340" spans="4:5" x14ac:dyDescent="0.3">
      <c r="D340" s="41"/>
      <c r="E340" s="41"/>
    </row>
    <row r="341" spans="4:5" x14ac:dyDescent="0.3">
      <c r="D341" s="41"/>
      <c r="E341" s="41"/>
    </row>
    <row r="342" spans="4:5" x14ac:dyDescent="0.3">
      <c r="D342" s="41"/>
      <c r="E342" s="41"/>
    </row>
    <row r="343" spans="4:5" x14ac:dyDescent="0.3">
      <c r="D343" s="41"/>
      <c r="E343" s="41"/>
    </row>
    <row r="344" spans="4:5" x14ac:dyDescent="0.3">
      <c r="D344" s="41"/>
      <c r="E344" s="41"/>
    </row>
    <row r="345" spans="4:5" x14ac:dyDescent="0.3">
      <c r="D345" s="41"/>
      <c r="E345" s="41"/>
    </row>
    <row r="346" spans="4:5" x14ac:dyDescent="0.3">
      <c r="D346" s="41"/>
      <c r="E346" s="41"/>
    </row>
    <row r="347" spans="4:5" x14ac:dyDescent="0.3">
      <c r="D347" s="41"/>
      <c r="E347" s="41"/>
    </row>
    <row r="348" spans="4:5" x14ac:dyDescent="0.3">
      <c r="D348" s="41"/>
      <c r="E348" s="41"/>
    </row>
    <row r="349" spans="4:5" x14ac:dyDescent="0.3">
      <c r="D349" s="41"/>
      <c r="E349" s="41"/>
    </row>
    <row r="350" spans="4:5" x14ac:dyDescent="0.3">
      <c r="D350" s="41"/>
      <c r="E350" s="41"/>
    </row>
    <row r="351" spans="4:5" x14ac:dyDescent="0.3">
      <c r="D351" s="41"/>
      <c r="E351" s="41"/>
    </row>
    <row r="352" spans="4:5" x14ac:dyDescent="0.3">
      <c r="D352" s="41"/>
      <c r="E352" s="41"/>
    </row>
    <row r="353" spans="4:5" x14ac:dyDescent="0.3">
      <c r="D353" s="41"/>
      <c r="E353" s="41"/>
    </row>
    <row r="354" spans="4:5" x14ac:dyDescent="0.3">
      <c r="D354" s="41"/>
      <c r="E354" s="41"/>
    </row>
    <row r="355" spans="4:5" x14ac:dyDescent="0.3">
      <c r="D355" s="41"/>
      <c r="E355" s="41"/>
    </row>
    <row r="356" spans="4:5" x14ac:dyDescent="0.3">
      <c r="D356" s="41"/>
      <c r="E356" s="41"/>
    </row>
    <row r="357" spans="4:5" x14ac:dyDescent="0.3">
      <c r="D357" s="41"/>
      <c r="E357" s="41"/>
    </row>
    <row r="358" spans="4:5" x14ac:dyDescent="0.3">
      <c r="D358" s="41"/>
      <c r="E358" s="41"/>
    </row>
    <row r="359" spans="4:5" x14ac:dyDescent="0.3">
      <c r="D359" s="41"/>
      <c r="E359" s="41"/>
    </row>
    <row r="360" spans="4:5" x14ac:dyDescent="0.3">
      <c r="D360" s="41"/>
      <c r="E360" s="41"/>
    </row>
    <row r="361" spans="4:5" x14ac:dyDescent="0.3">
      <c r="D361" s="41"/>
      <c r="E361" s="41"/>
    </row>
    <row r="362" spans="4:5" x14ac:dyDescent="0.3">
      <c r="D362" s="41"/>
      <c r="E362" s="41"/>
    </row>
    <row r="363" spans="4:5" x14ac:dyDescent="0.3">
      <c r="D363" s="41"/>
      <c r="E363" s="41"/>
    </row>
    <row r="364" spans="4:5" x14ac:dyDescent="0.3">
      <c r="D364" s="41"/>
      <c r="E364" s="41"/>
    </row>
    <row r="365" spans="4:5" x14ac:dyDescent="0.3">
      <c r="D365" s="41"/>
      <c r="E365" s="41"/>
    </row>
    <row r="366" spans="4:5" x14ac:dyDescent="0.3">
      <c r="D366" s="41"/>
      <c r="E366" s="41"/>
    </row>
    <row r="367" spans="4:5" x14ac:dyDescent="0.3">
      <c r="D367" s="41"/>
      <c r="E367" s="41"/>
    </row>
    <row r="368" spans="4:5" x14ac:dyDescent="0.3">
      <c r="D368" s="41"/>
      <c r="E368" s="41"/>
    </row>
    <row r="369" spans="4:5" x14ac:dyDescent="0.3">
      <c r="D369" s="41"/>
      <c r="E369" s="41"/>
    </row>
    <row r="370" spans="4:5" x14ac:dyDescent="0.3">
      <c r="D370" s="41"/>
      <c r="E370" s="41"/>
    </row>
    <row r="371" spans="4:5" x14ac:dyDescent="0.3">
      <c r="D371" s="41"/>
      <c r="E371" s="41"/>
    </row>
    <row r="372" spans="4:5" x14ac:dyDescent="0.3">
      <c r="D372" s="41"/>
      <c r="E372" s="41"/>
    </row>
    <row r="373" spans="4:5" x14ac:dyDescent="0.3">
      <c r="D373" s="41"/>
      <c r="E373" s="41"/>
    </row>
    <row r="374" spans="4:5" x14ac:dyDescent="0.3">
      <c r="D374" s="41"/>
      <c r="E374" s="41"/>
    </row>
    <row r="375" spans="4:5" x14ac:dyDescent="0.3">
      <c r="D375" s="41"/>
      <c r="E375" s="41"/>
    </row>
    <row r="376" spans="4:5" x14ac:dyDescent="0.3">
      <c r="D376" s="41"/>
      <c r="E376" s="41"/>
    </row>
    <row r="377" spans="4:5" x14ac:dyDescent="0.3">
      <c r="D377" s="41"/>
      <c r="E377" s="41"/>
    </row>
    <row r="378" spans="4:5" x14ac:dyDescent="0.3">
      <c r="D378" s="41"/>
      <c r="E378" s="41"/>
    </row>
    <row r="379" spans="4:5" x14ac:dyDescent="0.3">
      <c r="D379" s="41"/>
      <c r="E379" s="41"/>
    </row>
    <row r="380" spans="4:5" x14ac:dyDescent="0.3">
      <c r="D380" s="41"/>
      <c r="E380" s="41"/>
    </row>
    <row r="381" spans="4:5" x14ac:dyDescent="0.3">
      <c r="D381" s="41"/>
      <c r="E381" s="41"/>
    </row>
    <row r="382" spans="4:5" x14ac:dyDescent="0.3">
      <c r="D382" s="41"/>
      <c r="E382" s="41"/>
    </row>
    <row r="383" spans="4:5" x14ac:dyDescent="0.3">
      <c r="D383" s="41"/>
      <c r="E383" s="41"/>
    </row>
    <row r="384" spans="4:5" x14ac:dyDescent="0.3">
      <c r="D384" s="41"/>
      <c r="E384" s="41"/>
    </row>
    <row r="385" spans="4:5" x14ac:dyDescent="0.3">
      <c r="D385" s="41"/>
      <c r="E385" s="41"/>
    </row>
    <row r="386" spans="4:5" x14ac:dyDescent="0.3">
      <c r="D386" s="41"/>
      <c r="E386" s="41"/>
    </row>
    <row r="387" spans="4:5" x14ac:dyDescent="0.3">
      <c r="D387" s="41"/>
      <c r="E387" s="41"/>
    </row>
    <row r="388" spans="4:5" x14ac:dyDescent="0.3">
      <c r="D388" s="41"/>
      <c r="E388" s="41"/>
    </row>
    <row r="389" spans="4:5" x14ac:dyDescent="0.3">
      <c r="D389" s="41"/>
      <c r="E389" s="41"/>
    </row>
    <row r="390" spans="4:5" x14ac:dyDescent="0.3">
      <c r="D390" s="41"/>
      <c r="E390" s="41"/>
    </row>
    <row r="391" spans="4:5" x14ac:dyDescent="0.3">
      <c r="D391" s="41"/>
      <c r="E391" s="41"/>
    </row>
    <row r="392" spans="4:5" x14ac:dyDescent="0.3">
      <c r="D392" s="41"/>
      <c r="E392" s="41"/>
    </row>
    <row r="393" spans="4:5" x14ac:dyDescent="0.3">
      <c r="D393" s="41"/>
      <c r="E393" s="41"/>
    </row>
    <row r="394" spans="4:5" x14ac:dyDescent="0.3">
      <c r="D394" s="41"/>
      <c r="E394" s="41"/>
    </row>
    <row r="395" spans="4:5" x14ac:dyDescent="0.3">
      <c r="D395" s="41"/>
      <c r="E395" s="41"/>
    </row>
    <row r="396" spans="4:5" x14ac:dyDescent="0.3">
      <c r="D396" s="41"/>
      <c r="E396" s="41"/>
    </row>
    <row r="397" spans="4:5" x14ac:dyDescent="0.3">
      <c r="D397" s="41"/>
      <c r="E397" s="41"/>
    </row>
    <row r="398" spans="4:5" x14ac:dyDescent="0.3">
      <c r="D398" s="41"/>
      <c r="E398" s="41"/>
    </row>
    <row r="399" spans="4:5" x14ac:dyDescent="0.3">
      <c r="D399" s="41"/>
      <c r="E399" s="41"/>
    </row>
    <row r="400" spans="4:5" x14ac:dyDescent="0.3">
      <c r="D400" s="41"/>
      <c r="E400" s="41"/>
    </row>
    <row r="401" spans="4:5" x14ac:dyDescent="0.3">
      <c r="D401" s="41"/>
      <c r="E401" s="41"/>
    </row>
    <row r="402" spans="4:5" x14ac:dyDescent="0.3">
      <c r="D402" s="41"/>
      <c r="E402" s="41"/>
    </row>
    <row r="403" spans="4:5" x14ac:dyDescent="0.3">
      <c r="D403" s="41"/>
      <c r="E403" s="41"/>
    </row>
    <row r="404" spans="4:5" x14ac:dyDescent="0.3">
      <c r="D404" s="41"/>
      <c r="E404" s="41"/>
    </row>
    <row r="405" spans="4:5" x14ac:dyDescent="0.3">
      <c r="D405" s="41"/>
      <c r="E405" s="41"/>
    </row>
    <row r="406" spans="4:5" x14ac:dyDescent="0.3">
      <c r="D406" s="41"/>
      <c r="E406" s="41"/>
    </row>
    <row r="407" spans="4:5" x14ac:dyDescent="0.3">
      <c r="D407" s="41"/>
      <c r="E407" s="41"/>
    </row>
    <row r="408" spans="4:5" x14ac:dyDescent="0.3">
      <c r="D408" s="41"/>
      <c r="E408" s="41"/>
    </row>
    <row r="409" spans="4:5" x14ac:dyDescent="0.3">
      <c r="D409" s="41"/>
      <c r="E409" s="41"/>
    </row>
    <row r="410" spans="4:5" x14ac:dyDescent="0.3">
      <c r="D410" s="41"/>
      <c r="E410" s="41"/>
    </row>
    <row r="411" spans="4:5" x14ac:dyDescent="0.3">
      <c r="D411" s="41"/>
      <c r="E411" s="41"/>
    </row>
    <row r="412" spans="4:5" x14ac:dyDescent="0.3">
      <c r="D412" s="41"/>
      <c r="E412" s="41"/>
    </row>
    <row r="413" spans="4:5" x14ac:dyDescent="0.3">
      <c r="D413" s="41"/>
      <c r="E413" s="41"/>
    </row>
    <row r="414" spans="4:5" x14ac:dyDescent="0.3">
      <c r="D414" s="41"/>
      <c r="E414" s="41"/>
    </row>
    <row r="415" spans="4:5" x14ac:dyDescent="0.3">
      <c r="D415" s="41"/>
      <c r="E415" s="41"/>
    </row>
    <row r="416" spans="4:5" x14ac:dyDescent="0.3">
      <c r="D416" s="41"/>
      <c r="E416" s="41"/>
    </row>
    <row r="417" spans="4:5" x14ac:dyDescent="0.3">
      <c r="D417" s="41"/>
      <c r="E417" s="41"/>
    </row>
    <row r="418" spans="4:5" x14ac:dyDescent="0.3">
      <c r="D418" s="41"/>
      <c r="E418" s="41"/>
    </row>
    <row r="419" spans="4:5" x14ac:dyDescent="0.3">
      <c r="D419" s="41"/>
      <c r="E419" s="41"/>
    </row>
    <row r="420" spans="4:5" x14ac:dyDescent="0.3">
      <c r="D420" s="41"/>
      <c r="E420" s="41"/>
    </row>
    <row r="421" spans="4:5" x14ac:dyDescent="0.3">
      <c r="D421" s="41"/>
      <c r="E421" s="41"/>
    </row>
    <row r="422" spans="4:5" x14ac:dyDescent="0.3">
      <c r="D422" s="41"/>
      <c r="E422" s="41"/>
    </row>
    <row r="423" spans="4:5" x14ac:dyDescent="0.3">
      <c r="D423" s="41"/>
      <c r="E423" s="41"/>
    </row>
    <row r="424" spans="4:5" x14ac:dyDescent="0.3">
      <c r="D424" s="41"/>
      <c r="E424" s="41"/>
    </row>
    <row r="425" spans="4:5" x14ac:dyDescent="0.3">
      <c r="D425" s="41"/>
      <c r="E425" s="41"/>
    </row>
    <row r="426" spans="4:5" x14ac:dyDescent="0.3">
      <c r="D426" s="41"/>
      <c r="E426" s="41"/>
    </row>
    <row r="427" spans="4:5" x14ac:dyDescent="0.3">
      <c r="D427" s="41"/>
      <c r="E427" s="41"/>
    </row>
    <row r="428" spans="4:5" x14ac:dyDescent="0.3">
      <c r="D428" s="41"/>
      <c r="E428" s="41"/>
    </row>
    <row r="429" spans="4:5" x14ac:dyDescent="0.3">
      <c r="D429" s="41"/>
      <c r="E429" s="41"/>
    </row>
    <row r="430" spans="4:5" x14ac:dyDescent="0.3">
      <c r="D430" s="41"/>
      <c r="E430" s="41"/>
    </row>
    <row r="431" spans="4:5" x14ac:dyDescent="0.3">
      <c r="D431" s="41"/>
      <c r="E431" s="41"/>
    </row>
    <row r="432" spans="4:5" x14ac:dyDescent="0.3">
      <c r="D432" s="41"/>
      <c r="E432" s="41"/>
    </row>
    <row r="433" spans="4:5" x14ac:dyDescent="0.3">
      <c r="D433" s="41"/>
      <c r="E433" s="41"/>
    </row>
    <row r="434" spans="4:5" x14ac:dyDescent="0.3">
      <c r="D434" s="41"/>
      <c r="E434" s="41"/>
    </row>
    <row r="435" spans="4:5" x14ac:dyDescent="0.3">
      <c r="D435" s="41"/>
      <c r="E435" s="41"/>
    </row>
    <row r="436" spans="4:5" x14ac:dyDescent="0.3">
      <c r="D436" s="41"/>
      <c r="E436" s="41"/>
    </row>
    <row r="437" spans="4:5" x14ac:dyDescent="0.3">
      <c r="D437" s="41"/>
      <c r="E437" s="41"/>
    </row>
    <row r="438" spans="4:5" x14ac:dyDescent="0.3">
      <c r="D438" s="41"/>
      <c r="E438" s="41"/>
    </row>
    <row r="439" spans="4:5" x14ac:dyDescent="0.3">
      <c r="D439" s="41"/>
      <c r="E439" s="41"/>
    </row>
    <row r="440" spans="4:5" x14ac:dyDescent="0.3">
      <c r="D440" s="41"/>
      <c r="E440" s="41"/>
    </row>
    <row r="441" spans="4:5" x14ac:dyDescent="0.3">
      <c r="D441" s="41"/>
      <c r="E441" s="41"/>
    </row>
    <row r="442" spans="4:5" x14ac:dyDescent="0.3">
      <c r="D442" s="41"/>
      <c r="E442" s="41"/>
    </row>
    <row r="443" spans="4:5" x14ac:dyDescent="0.3">
      <c r="D443" s="41"/>
      <c r="E443" s="41"/>
    </row>
    <row r="444" spans="4:5" x14ac:dyDescent="0.3">
      <c r="D444" s="41"/>
      <c r="E444" s="41"/>
    </row>
    <row r="445" spans="4:5" x14ac:dyDescent="0.3">
      <c r="D445" s="41"/>
      <c r="E445" s="41"/>
    </row>
    <row r="446" spans="4:5" x14ac:dyDescent="0.3">
      <c r="D446" s="41"/>
      <c r="E446" s="41"/>
    </row>
    <row r="447" spans="4:5" x14ac:dyDescent="0.3">
      <c r="D447" s="41"/>
      <c r="E447" s="41"/>
    </row>
    <row r="448" spans="4:5" x14ac:dyDescent="0.3">
      <c r="D448" s="41"/>
      <c r="E448" s="41"/>
    </row>
    <row r="449" spans="4:5" x14ac:dyDescent="0.3">
      <c r="D449" s="41"/>
      <c r="E449" s="41"/>
    </row>
    <row r="450" spans="4:5" x14ac:dyDescent="0.3">
      <c r="D450" s="41"/>
      <c r="E450" s="41"/>
    </row>
    <row r="451" spans="4:5" x14ac:dyDescent="0.3">
      <c r="D451" s="41"/>
      <c r="E451" s="41"/>
    </row>
    <row r="452" spans="4:5" x14ac:dyDescent="0.3">
      <c r="D452" s="41"/>
      <c r="E452" s="41"/>
    </row>
    <row r="453" spans="4:5" x14ac:dyDescent="0.3">
      <c r="D453" s="41"/>
      <c r="E453" s="41"/>
    </row>
    <row r="454" spans="4:5" x14ac:dyDescent="0.3">
      <c r="D454" s="41"/>
      <c r="E454" s="41"/>
    </row>
    <row r="455" spans="4:5" x14ac:dyDescent="0.3">
      <c r="D455" s="41"/>
      <c r="E455" s="41"/>
    </row>
    <row r="456" spans="4:5" x14ac:dyDescent="0.3">
      <c r="D456" s="41"/>
      <c r="E456" s="41"/>
    </row>
    <row r="457" spans="4:5" x14ac:dyDescent="0.3">
      <c r="D457" s="41"/>
      <c r="E457" s="41"/>
    </row>
    <row r="458" spans="4:5" x14ac:dyDescent="0.3">
      <c r="D458" s="41"/>
      <c r="E458" s="41"/>
    </row>
    <row r="459" spans="4:5" x14ac:dyDescent="0.3">
      <c r="D459" s="41"/>
      <c r="E459" s="41"/>
    </row>
    <row r="460" spans="4:5" x14ac:dyDescent="0.3">
      <c r="D460" s="41"/>
      <c r="E460" s="41"/>
    </row>
    <row r="461" spans="4:5" x14ac:dyDescent="0.3">
      <c r="D461" s="41"/>
      <c r="E461" s="41"/>
    </row>
    <row r="462" spans="4:5" x14ac:dyDescent="0.3">
      <c r="D462" s="41"/>
      <c r="E462" s="41"/>
    </row>
    <row r="463" spans="4:5" x14ac:dyDescent="0.3">
      <c r="D463" s="41"/>
      <c r="E463" s="41"/>
    </row>
    <row r="464" spans="4:5" x14ac:dyDescent="0.3">
      <c r="D464" s="41"/>
      <c r="E464" s="41"/>
    </row>
    <row r="465" spans="4:5" x14ac:dyDescent="0.3">
      <c r="D465" s="41"/>
      <c r="E465" s="41"/>
    </row>
    <row r="466" spans="4:5" x14ac:dyDescent="0.3">
      <c r="D466" s="41"/>
      <c r="E466" s="41"/>
    </row>
    <row r="467" spans="4:5" x14ac:dyDescent="0.3">
      <c r="D467" s="41"/>
      <c r="E467" s="41"/>
    </row>
    <row r="468" spans="4:5" x14ac:dyDescent="0.3">
      <c r="D468" s="41"/>
      <c r="E468" s="41"/>
    </row>
    <row r="469" spans="4:5" x14ac:dyDescent="0.3">
      <c r="D469" s="41"/>
      <c r="E469" s="41"/>
    </row>
    <row r="470" spans="4:5" x14ac:dyDescent="0.3">
      <c r="D470" s="41"/>
      <c r="E470" s="41"/>
    </row>
    <row r="471" spans="4:5" x14ac:dyDescent="0.3">
      <c r="D471" s="41"/>
      <c r="E471" s="41"/>
    </row>
    <row r="472" spans="4:5" x14ac:dyDescent="0.3">
      <c r="D472" s="41"/>
      <c r="E472" s="41"/>
    </row>
    <row r="473" spans="4:5" x14ac:dyDescent="0.3">
      <c r="D473" s="41"/>
      <c r="E473" s="41"/>
    </row>
    <row r="474" spans="4:5" x14ac:dyDescent="0.3">
      <c r="D474" s="41"/>
      <c r="E474" s="41"/>
    </row>
    <row r="475" spans="4:5" x14ac:dyDescent="0.3">
      <c r="D475" s="41"/>
      <c r="E475" s="41"/>
    </row>
    <row r="476" spans="4:5" x14ac:dyDescent="0.3">
      <c r="D476" s="41"/>
      <c r="E476" s="41"/>
    </row>
    <row r="477" spans="4:5" x14ac:dyDescent="0.3">
      <c r="D477" s="41"/>
      <c r="E477" s="41"/>
    </row>
    <row r="478" spans="4:5" x14ac:dyDescent="0.3">
      <c r="D478" s="41"/>
      <c r="E478" s="41"/>
    </row>
    <row r="479" spans="4:5" x14ac:dyDescent="0.3">
      <c r="D479" s="41"/>
      <c r="E479" s="41"/>
    </row>
    <row r="480" spans="4:5" x14ac:dyDescent="0.3">
      <c r="D480" s="41"/>
      <c r="E480" s="41"/>
    </row>
    <row r="481" spans="4:5" x14ac:dyDescent="0.3">
      <c r="D481" s="41"/>
      <c r="E481" s="41"/>
    </row>
    <row r="482" spans="4:5" x14ac:dyDescent="0.3">
      <c r="D482" s="41"/>
      <c r="E482" s="41"/>
    </row>
    <row r="483" spans="4:5" x14ac:dyDescent="0.3">
      <c r="D483" s="41"/>
      <c r="E483" s="41"/>
    </row>
    <row r="484" spans="4:5" x14ac:dyDescent="0.3">
      <c r="D484" s="41"/>
      <c r="E484" s="41"/>
    </row>
    <row r="485" spans="4:5" x14ac:dyDescent="0.3">
      <c r="D485" s="41"/>
      <c r="E485" s="41"/>
    </row>
    <row r="486" spans="4:5" x14ac:dyDescent="0.3">
      <c r="D486" s="41"/>
      <c r="E486" s="41"/>
    </row>
    <row r="487" spans="4:5" x14ac:dyDescent="0.3">
      <c r="D487" s="41"/>
      <c r="E487" s="41"/>
    </row>
    <row r="488" spans="4:5" x14ac:dyDescent="0.3">
      <c r="D488" s="41"/>
      <c r="E488" s="41"/>
    </row>
    <row r="489" spans="4:5" x14ac:dyDescent="0.3">
      <c r="D489" s="41"/>
      <c r="E489" s="41"/>
    </row>
    <row r="490" spans="4:5" x14ac:dyDescent="0.3">
      <c r="D490" s="41"/>
      <c r="E490" s="41"/>
    </row>
    <row r="491" spans="4:5" x14ac:dyDescent="0.3">
      <c r="D491" s="41"/>
      <c r="E491" s="41"/>
    </row>
    <row r="492" spans="4:5" x14ac:dyDescent="0.3">
      <c r="D492" s="41"/>
      <c r="E492" s="41"/>
    </row>
    <row r="493" spans="4:5" x14ac:dyDescent="0.3">
      <c r="D493" s="41"/>
      <c r="E493" s="41"/>
    </row>
    <row r="494" spans="4:5" x14ac:dyDescent="0.3">
      <c r="D494" s="41"/>
      <c r="E494" s="41"/>
    </row>
    <row r="495" spans="4:5" x14ac:dyDescent="0.3">
      <c r="D495" s="41"/>
      <c r="E495" s="41"/>
    </row>
    <row r="496" spans="4:5" x14ac:dyDescent="0.3">
      <c r="D496" s="41"/>
      <c r="E496" s="41"/>
    </row>
    <row r="497" spans="4:5" x14ac:dyDescent="0.3">
      <c r="D497" s="41"/>
      <c r="E497" s="41"/>
    </row>
    <row r="498" spans="4:5" x14ac:dyDescent="0.3">
      <c r="D498" s="41"/>
      <c r="E498" s="41"/>
    </row>
    <row r="499" spans="4:5" x14ac:dyDescent="0.3">
      <c r="D499" s="41"/>
      <c r="E499" s="41"/>
    </row>
    <row r="500" spans="4:5" x14ac:dyDescent="0.3">
      <c r="D500" s="41"/>
      <c r="E500" s="41"/>
    </row>
    <row r="501" spans="4:5" x14ac:dyDescent="0.3">
      <c r="D501" s="41"/>
      <c r="E501" s="41"/>
    </row>
    <row r="502" spans="4:5" x14ac:dyDescent="0.3">
      <c r="D502" s="41"/>
      <c r="E502" s="41"/>
    </row>
    <row r="503" spans="4:5" x14ac:dyDescent="0.3">
      <c r="D503" s="41"/>
      <c r="E503" s="41"/>
    </row>
    <row r="504" spans="4:5" x14ac:dyDescent="0.3">
      <c r="D504" s="41"/>
      <c r="E504" s="41"/>
    </row>
    <row r="505" spans="4:5" x14ac:dyDescent="0.3">
      <c r="D505" s="41"/>
      <c r="E505" s="41"/>
    </row>
    <row r="506" spans="4:5" x14ac:dyDescent="0.3">
      <c r="D506" s="41"/>
      <c r="E506" s="41"/>
    </row>
    <row r="507" spans="4:5" x14ac:dyDescent="0.3">
      <c r="D507" s="41"/>
      <c r="E507" s="41"/>
    </row>
    <row r="508" spans="4:5" x14ac:dyDescent="0.3">
      <c r="D508" s="41"/>
      <c r="E508" s="41"/>
    </row>
    <row r="509" spans="4:5" x14ac:dyDescent="0.3">
      <c r="D509" s="41"/>
      <c r="E509" s="41"/>
    </row>
    <row r="510" spans="4:5" x14ac:dyDescent="0.3">
      <c r="D510" s="41"/>
      <c r="E510" s="41"/>
    </row>
    <row r="511" spans="4:5" x14ac:dyDescent="0.3">
      <c r="D511" s="41"/>
      <c r="E511" s="41"/>
    </row>
    <row r="512" spans="4:5" x14ac:dyDescent="0.3">
      <c r="D512" s="41"/>
      <c r="E512" s="41"/>
    </row>
    <row r="513" spans="4:5" x14ac:dyDescent="0.3">
      <c r="D513" s="41"/>
      <c r="E513" s="41"/>
    </row>
    <row r="514" spans="4:5" x14ac:dyDescent="0.3">
      <c r="D514" s="41"/>
      <c r="E514" s="41"/>
    </row>
    <row r="515" spans="4:5" x14ac:dyDescent="0.3">
      <c r="D515" s="41"/>
      <c r="E515" s="41"/>
    </row>
    <row r="516" spans="4:5" x14ac:dyDescent="0.3">
      <c r="D516" s="41"/>
      <c r="E516" s="41"/>
    </row>
    <row r="517" spans="4:5" x14ac:dyDescent="0.3">
      <c r="D517" s="41"/>
      <c r="E517" s="41"/>
    </row>
    <row r="518" spans="4:5" x14ac:dyDescent="0.3">
      <c r="D518" s="41"/>
      <c r="E518" s="41"/>
    </row>
    <row r="519" spans="4:5" x14ac:dyDescent="0.3">
      <c r="D519" s="41"/>
      <c r="E519" s="41"/>
    </row>
    <row r="520" spans="4:5" x14ac:dyDescent="0.3">
      <c r="D520" s="41"/>
      <c r="E520" s="41"/>
    </row>
    <row r="521" spans="4:5" x14ac:dyDescent="0.3">
      <c r="D521" s="41"/>
      <c r="E521" s="41"/>
    </row>
    <row r="522" spans="4:5" x14ac:dyDescent="0.3">
      <c r="D522" s="41"/>
      <c r="E522" s="41"/>
    </row>
    <row r="523" spans="4:5" x14ac:dyDescent="0.3">
      <c r="D523" s="41"/>
      <c r="E523" s="41"/>
    </row>
    <row r="524" spans="4:5" x14ac:dyDescent="0.3">
      <c r="D524" s="41"/>
      <c r="E524" s="41"/>
    </row>
    <row r="525" spans="4:5" x14ac:dyDescent="0.3">
      <c r="D525" s="41"/>
      <c r="E525" s="41"/>
    </row>
    <row r="526" spans="4:5" x14ac:dyDescent="0.3">
      <c r="D526" s="41"/>
      <c r="E526" s="41"/>
    </row>
    <row r="527" spans="4:5" x14ac:dyDescent="0.3">
      <c r="D527" s="41"/>
      <c r="E527" s="41"/>
    </row>
    <row r="528" spans="4:5" x14ac:dyDescent="0.3">
      <c r="D528" s="41"/>
      <c r="E528" s="41"/>
    </row>
    <row r="529" spans="4:5" x14ac:dyDescent="0.3">
      <c r="D529" s="41"/>
      <c r="E529" s="41"/>
    </row>
    <row r="530" spans="4:5" x14ac:dyDescent="0.3">
      <c r="D530" s="41"/>
      <c r="E530" s="41"/>
    </row>
    <row r="531" spans="4:5" x14ac:dyDescent="0.3">
      <c r="D531" s="41"/>
      <c r="E531" s="41"/>
    </row>
    <row r="532" spans="4:5" x14ac:dyDescent="0.3">
      <c r="D532" s="41"/>
      <c r="E532" s="41"/>
    </row>
    <row r="533" spans="4:5" x14ac:dyDescent="0.3">
      <c r="D533" s="41"/>
      <c r="E533" s="41"/>
    </row>
    <row r="534" spans="4:5" x14ac:dyDescent="0.3">
      <c r="D534" s="41"/>
      <c r="E534" s="41"/>
    </row>
    <row r="535" spans="4:5" x14ac:dyDescent="0.3">
      <c r="D535" s="41"/>
      <c r="E535" s="41"/>
    </row>
    <row r="536" spans="4:5" x14ac:dyDescent="0.3">
      <c r="D536" s="41"/>
      <c r="E536" s="41"/>
    </row>
    <row r="537" spans="4:5" x14ac:dyDescent="0.3">
      <c r="D537" s="41"/>
      <c r="E537" s="41"/>
    </row>
    <row r="538" spans="4:5" x14ac:dyDescent="0.3">
      <c r="D538" s="41"/>
      <c r="E538" s="41"/>
    </row>
    <row r="539" spans="4:5" x14ac:dyDescent="0.3">
      <c r="D539" s="41"/>
      <c r="E539" s="41"/>
    </row>
    <row r="540" spans="4:5" x14ac:dyDescent="0.3">
      <c r="D540" s="41"/>
      <c r="E540" s="41"/>
    </row>
    <row r="541" spans="4:5" x14ac:dyDescent="0.3">
      <c r="D541" s="41"/>
      <c r="E541" s="41"/>
    </row>
    <row r="542" spans="4:5" x14ac:dyDescent="0.3">
      <c r="D542" s="41"/>
      <c r="E542" s="41"/>
    </row>
    <row r="543" spans="4:5" x14ac:dyDescent="0.3">
      <c r="D543" s="41"/>
      <c r="E543" s="41"/>
    </row>
    <row r="544" spans="4:5" x14ac:dyDescent="0.3">
      <c r="D544" s="41"/>
      <c r="E544" s="41"/>
    </row>
    <row r="545" spans="4:5" x14ac:dyDescent="0.3">
      <c r="D545" s="41"/>
      <c r="E545" s="41"/>
    </row>
    <row r="546" spans="4:5" x14ac:dyDescent="0.3">
      <c r="D546" s="41"/>
      <c r="E546" s="41"/>
    </row>
    <row r="547" spans="4:5" x14ac:dyDescent="0.3">
      <c r="D547" s="41"/>
      <c r="E547" s="41"/>
    </row>
    <row r="548" spans="4:5" x14ac:dyDescent="0.3">
      <c r="D548" s="41"/>
      <c r="E548" s="41"/>
    </row>
    <row r="549" spans="4:5" x14ac:dyDescent="0.3">
      <c r="D549" s="41"/>
      <c r="E549" s="41"/>
    </row>
    <row r="550" spans="4:5" x14ac:dyDescent="0.3">
      <c r="D550" s="41"/>
      <c r="E550" s="41"/>
    </row>
    <row r="551" spans="4:5" x14ac:dyDescent="0.3">
      <c r="D551" s="41"/>
      <c r="E551" s="41"/>
    </row>
    <row r="552" spans="4:5" x14ac:dyDescent="0.3">
      <c r="D552" s="41"/>
      <c r="E552" s="41"/>
    </row>
    <row r="553" spans="4:5" x14ac:dyDescent="0.3">
      <c r="D553" s="41"/>
      <c r="E553" s="41"/>
    </row>
    <row r="554" spans="4:5" x14ac:dyDescent="0.3">
      <c r="D554" s="41"/>
      <c r="E554" s="41"/>
    </row>
    <row r="555" spans="4:5" x14ac:dyDescent="0.3">
      <c r="D555" s="41"/>
      <c r="E555" s="41"/>
    </row>
    <row r="556" spans="4:5" x14ac:dyDescent="0.3">
      <c r="D556" s="41"/>
      <c r="E556" s="41"/>
    </row>
    <row r="557" spans="4:5" x14ac:dyDescent="0.3">
      <c r="D557" s="41"/>
      <c r="E557" s="41"/>
    </row>
    <row r="558" spans="4:5" x14ac:dyDescent="0.3">
      <c r="D558" s="41"/>
      <c r="E558" s="41"/>
    </row>
    <row r="559" spans="4:5" x14ac:dyDescent="0.3">
      <c r="D559" s="41"/>
      <c r="E559" s="41"/>
    </row>
    <row r="560" spans="4:5" x14ac:dyDescent="0.3">
      <c r="D560" s="41"/>
      <c r="E560" s="41"/>
    </row>
    <row r="561" spans="4:5" x14ac:dyDescent="0.3">
      <c r="D561" s="41"/>
      <c r="E561" s="41"/>
    </row>
    <row r="562" spans="4:5" x14ac:dyDescent="0.3">
      <c r="D562" s="41"/>
      <c r="E562" s="41"/>
    </row>
    <row r="563" spans="4:5" x14ac:dyDescent="0.3">
      <c r="D563" s="41"/>
      <c r="E563" s="41"/>
    </row>
    <row r="564" spans="4:5" x14ac:dyDescent="0.3">
      <c r="D564" s="41"/>
      <c r="E564" s="41"/>
    </row>
    <row r="565" spans="4:5" x14ac:dyDescent="0.3">
      <c r="D565" s="41"/>
      <c r="E565" s="41"/>
    </row>
    <row r="566" spans="4:5" x14ac:dyDescent="0.3">
      <c r="D566" s="41"/>
      <c r="E566" s="41"/>
    </row>
    <row r="567" spans="4:5" x14ac:dyDescent="0.3">
      <c r="D567" s="41"/>
      <c r="E567" s="41"/>
    </row>
    <row r="568" spans="4:5" x14ac:dyDescent="0.3">
      <c r="D568" s="41"/>
      <c r="E568" s="41"/>
    </row>
    <row r="569" spans="4:5" x14ac:dyDescent="0.3">
      <c r="D569" s="41"/>
      <c r="E569" s="41"/>
    </row>
    <row r="570" spans="4:5" x14ac:dyDescent="0.3">
      <c r="D570" s="41"/>
      <c r="E570" s="41"/>
    </row>
    <row r="571" spans="4:5" x14ac:dyDescent="0.3">
      <c r="D571" s="41"/>
      <c r="E571" s="41"/>
    </row>
    <row r="572" spans="4:5" x14ac:dyDescent="0.3">
      <c r="D572" s="41"/>
      <c r="E572" s="41"/>
    </row>
    <row r="573" spans="4:5" x14ac:dyDescent="0.3">
      <c r="D573" s="41"/>
      <c r="E573" s="41"/>
    </row>
    <row r="574" spans="4:5" x14ac:dyDescent="0.3">
      <c r="D574" s="41"/>
      <c r="E574" s="41"/>
    </row>
    <row r="575" spans="4:5" x14ac:dyDescent="0.3">
      <c r="D575" s="41"/>
      <c r="E575" s="41"/>
    </row>
    <row r="576" spans="4:5" x14ac:dyDescent="0.3">
      <c r="D576" s="41"/>
      <c r="E576" s="41"/>
    </row>
    <row r="577" spans="4:5" x14ac:dyDescent="0.3">
      <c r="D577" s="41"/>
      <c r="E577" s="41"/>
    </row>
    <row r="578" spans="4:5" x14ac:dyDescent="0.3">
      <c r="D578" s="41"/>
      <c r="E578" s="41"/>
    </row>
    <row r="579" spans="4:5" x14ac:dyDescent="0.3">
      <c r="D579" s="41"/>
      <c r="E579" s="41"/>
    </row>
    <row r="580" spans="4:5" x14ac:dyDescent="0.3">
      <c r="D580" s="41"/>
      <c r="E580" s="41"/>
    </row>
    <row r="581" spans="4:5" x14ac:dyDescent="0.3">
      <c r="D581" s="41"/>
      <c r="E581" s="41"/>
    </row>
    <row r="582" spans="4:5" x14ac:dyDescent="0.3">
      <c r="D582" s="41"/>
      <c r="E582" s="41"/>
    </row>
    <row r="583" spans="4:5" x14ac:dyDescent="0.3">
      <c r="D583" s="41"/>
      <c r="E583" s="41"/>
    </row>
    <row r="584" spans="4:5" x14ac:dyDescent="0.3">
      <c r="D584" s="41"/>
      <c r="E584" s="41"/>
    </row>
    <row r="585" spans="4:5" x14ac:dyDescent="0.3">
      <c r="D585" s="41"/>
      <c r="E585" s="41"/>
    </row>
    <row r="586" spans="4:5" x14ac:dyDescent="0.3">
      <c r="D586" s="41"/>
      <c r="E586" s="41"/>
    </row>
    <row r="587" spans="4:5" x14ac:dyDescent="0.3">
      <c r="D587" s="41"/>
      <c r="E587" s="41"/>
    </row>
    <row r="588" spans="4:5" x14ac:dyDescent="0.3">
      <c r="D588" s="41"/>
      <c r="E588" s="41"/>
    </row>
    <row r="589" spans="4:5" x14ac:dyDescent="0.3">
      <c r="D589" s="41"/>
      <c r="E589" s="41"/>
    </row>
    <row r="590" spans="4:5" x14ac:dyDescent="0.3">
      <c r="D590" s="41"/>
      <c r="E590" s="41"/>
    </row>
    <row r="591" spans="4:5" x14ac:dyDescent="0.3">
      <c r="D591" s="41"/>
      <c r="E591" s="41"/>
    </row>
    <row r="592" spans="4:5" x14ac:dyDescent="0.3">
      <c r="D592" s="41"/>
      <c r="E592" s="41"/>
    </row>
    <row r="593" spans="4:5" x14ac:dyDescent="0.3">
      <c r="D593" s="41"/>
      <c r="E593" s="41"/>
    </row>
    <row r="594" spans="4:5" x14ac:dyDescent="0.3">
      <c r="D594" s="41"/>
      <c r="E594" s="41"/>
    </row>
    <row r="595" spans="4:5" x14ac:dyDescent="0.3">
      <c r="D595" s="41"/>
      <c r="E595" s="41"/>
    </row>
    <row r="596" spans="4:5" x14ac:dyDescent="0.3">
      <c r="D596" s="41"/>
      <c r="E596" s="41"/>
    </row>
    <row r="597" spans="4:5" x14ac:dyDescent="0.3">
      <c r="D597" s="41"/>
      <c r="E597" s="41"/>
    </row>
    <row r="598" spans="4:5" x14ac:dyDescent="0.3">
      <c r="D598" s="41"/>
      <c r="E598" s="41"/>
    </row>
    <row r="599" spans="4:5" x14ac:dyDescent="0.3">
      <c r="D599" s="41"/>
      <c r="E599" s="41"/>
    </row>
    <row r="600" spans="4:5" x14ac:dyDescent="0.3">
      <c r="D600" s="41"/>
      <c r="E600" s="41"/>
    </row>
    <row r="601" spans="4:5" x14ac:dyDescent="0.3">
      <c r="D601" s="41"/>
      <c r="E601" s="41"/>
    </row>
    <row r="602" spans="4:5" x14ac:dyDescent="0.3">
      <c r="D602" s="41"/>
      <c r="E602" s="41"/>
    </row>
    <row r="603" spans="4:5" x14ac:dyDescent="0.3">
      <c r="D603" s="41"/>
      <c r="E603" s="41"/>
    </row>
    <row r="604" spans="4:5" x14ac:dyDescent="0.3">
      <c r="D604" s="41"/>
      <c r="E604" s="41"/>
    </row>
    <row r="605" spans="4:5" x14ac:dyDescent="0.3">
      <c r="D605" s="41"/>
      <c r="E605" s="41"/>
    </row>
    <row r="606" spans="4:5" x14ac:dyDescent="0.3">
      <c r="D606" s="41"/>
      <c r="E606" s="41"/>
    </row>
    <row r="607" spans="4:5" x14ac:dyDescent="0.3">
      <c r="D607" s="41"/>
      <c r="E607" s="41"/>
    </row>
    <row r="608" spans="4:5" x14ac:dyDescent="0.3">
      <c r="D608" s="41"/>
      <c r="E608" s="41"/>
    </row>
    <row r="609" spans="4:5" x14ac:dyDescent="0.3">
      <c r="D609" s="41"/>
      <c r="E609" s="41"/>
    </row>
    <row r="610" spans="4:5" x14ac:dyDescent="0.3">
      <c r="D610" s="41"/>
      <c r="E610" s="41"/>
    </row>
    <row r="611" spans="4:5" x14ac:dyDescent="0.3">
      <c r="D611" s="41"/>
      <c r="E611" s="41"/>
    </row>
    <row r="612" spans="4:5" x14ac:dyDescent="0.3">
      <c r="D612" s="41"/>
      <c r="E612" s="41"/>
    </row>
    <row r="613" spans="4:5" x14ac:dyDescent="0.3">
      <c r="D613" s="41"/>
      <c r="E613" s="41"/>
    </row>
    <row r="614" spans="4:5" x14ac:dyDescent="0.3">
      <c r="D614" s="41"/>
      <c r="E614" s="41"/>
    </row>
    <row r="615" spans="4:5" x14ac:dyDescent="0.3">
      <c r="D615" s="41"/>
      <c r="E615" s="41"/>
    </row>
    <row r="616" spans="4:5" x14ac:dyDescent="0.3">
      <c r="D616" s="41"/>
      <c r="E616" s="41"/>
    </row>
    <row r="617" spans="4:5" x14ac:dyDescent="0.3">
      <c r="D617" s="41"/>
      <c r="E617" s="41"/>
    </row>
    <row r="618" spans="4:5" x14ac:dyDescent="0.3">
      <c r="D618" s="41"/>
      <c r="E618" s="41"/>
    </row>
    <row r="619" spans="4:5" x14ac:dyDescent="0.3">
      <c r="D619" s="41"/>
      <c r="E619" s="41"/>
    </row>
    <row r="620" spans="4:5" x14ac:dyDescent="0.3">
      <c r="D620" s="41"/>
      <c r="E620" s="41"/>
    </row>
    <row r="621" spans="4:5" x14ac:dyDescent="0.3">
      <c r="D621" s="41"/>
      <c r="E621" s="41"/>
    </row>
    <row r="622" spans="4:5" x14ac:dyDescent="0.3">
      <c r="D622" s="41"/>
      <c r="E622" s="41"/>
    </row>
    <row r="623" spans="4:5" x14ac:dyDescent="0.3">
      <c r="D623" s="41"/>
      <c r="E623" s="41"/>
    </row>
    <row r="624" spans="4:5" x14ac:dyDescent="0.3">
      <c r="D624" s="41"/>
      <c r="E624" s="41"/>
    </row>
    <row r="625" spans="4:5" x14ac:dyDescent="0.3">
      <c r="D625" s="41"/>
      <c r="E625" s="41"/>
    </row>
    <row r="626" spans="4:5" x14ac:dyDescent="0.3">
      <c r="D626" s="41"/>
      <c r="E626" s="41"/>
    </row>
    <row r="627" spans="4:5" x14ac:dyDescent="0.3">
      <c r="D627" s="41"/>
      <c r="E627" s="41"/>
    </row>
    <row r="628" spans="4:5" x14ac:dyDescent="0.3">
      <c r="D628" s="41"/>
      <c r="E628" s="41"/>
    </row>
    <row r="629" spans="4:5" x14ac:dyDescent="0.3">
      <c r="D629" s="41"/>
      <c r="E629" s="41"/>
    </row>
    <row r="630" spans="4:5" x14ac:dyDescent="0.3">
      <c r="D630" s="41"/>
      <c r="E630" s="41"/>
    </row>
    <row r="631" spans="4:5" x14ac:dyDescent="0.3">
      <c r="D631" s="41"/>
      <c r="E631" s="41"/>
    </row>
    <row r="632" spans="4:5" x14ac:dyDescent="0.3">
      <c r="D632" s="41"/>
      <c r="E632" s="41"/>
    </row>
    <row r="633" spans="4:5" x14ac:dyDescent="0.3">
      <c r="D633" s="41"/>
      <c r="E633" s="41"/>
    </row>
    <row r="634" spans="4:5" x14ac:dyDescent="0.3">
      <c r="D634" s="41"/>
      <c r="E634" s="41"/>
    </row>
    <row r="635" spans="4:5" x14ac:dyDescent="0.3">
      <c r="D635" s="41"/>
      <c r="E635" s="41"/>
    </row>
    <row r="636" spans="4:5" x14ac:dyDescent="0.3">
      <c r="D636" s="41"/>
      <c r="E636" s="41"/>
    </row>
    <row r="637" spans="4:5" x14ac:dyDescent="0.3">
      <c r="D637" s="41"/>
      <c r="E637" s="41"/>
    </row>
    <row r="638" spans="4:5" x14ac:dyDescent="0.3">
      <c r="D638" s="41"/>
      <c r="E638" s="41"/>
    </row>
    <row r="639" spans="4:5" x14ac:dyDescent="0.3">
      <c r="D639" s="41"/>
      <c r="E639" s="41"/>
    </row>
    <row r="640" spans="4:5" x14ac:dyDescent="0.3">
      <c r="D640" s="41"/>
      <c r="E640" s="41"/>
    </row>
    <row r="641" spans="4:5" x14ac:dyDescent="0.3">
      <c r="D641" s="41"/>
      <c r="E641" s="41"/>
    </row>
    <row r="642" spans="4:5" x14ac:dyDescent="0.3">
      <c r="D642" s="41"/>
      <c r="E642" s="41"/>
    </row>
    <row r="643" spans="4:5" x14ac:dyDescent="0.3">
      <c r="D643" s="41"/>
      <c r="E643" s="41"/>
    </row>
    <row r="644" spans="4:5" x14ac:dyDescent="0.3">
      <c r="D644" s="41"/>
      <c r="E644" s="41"/>
    </row>
    <row r="645" spans="4:5" x14ac:dyDescent="0.3">
      <c r="D645" s="41"/>
      <c r="E645" s="41"/>
    </row>
    <row r="646" spans="4:5" x14ac:dyDescent="0.3">
      <c r="D646" s="41"/>
      <c r="E646" s="41"/>
    </row>
    <row r="647" spans="4:5" x14ac:dyDescent="0.3">
      <c r="D647" s="41"/>
      <c r="E647" s="41"/>
    </row>
    <row r="648" spans="4:5" x14ac:dyDescent="0.3">
      <c r="D648" s="41"/>
      <c r="E648" s="41"/>
    </row>
    <row r="649" spans="4:5" x14ac:dyDescent="0.3">
      <c r="D649" s="41"/>
      <c r="E649" s="41"/>
    </row>
    <row r="650" spans="4:5" x14ac:dyDescent="0.3">
      <c r="D650" s="41"/>
      <c r="E650" s="41"/>
    </row>
    <row r="651" spans="4:5" x14ac:dyDescent="0.3">
      <c r="D651" s="41"/>
      <c r="E651" s="41"/>
    </row>
    <row r="652" spans="4:5" x14ac:dyDescent="0.3">
      <c r="D652" s="41"/>
      <c r="E652" s="41"/>
    </row>
    <row r="653" spans="4:5" x14ac:dyDescent="0.3">
      <c r="D653" s="41"/>
      <c r="E653" s="41"/>
    </row>
    <row r="654" spans="4:5" x14ac:dyDescent="0.3">
      <c r="D654" s="41"/>
      <c r="E654" s="41"/>
    </row>
    <row r="655" spans="4:5" x14ac:dyDescent="0.3">
      <c r="D655" s="41"/>
      <c r="E655" s="41"/>
    </row>
    <row r="656" spans="4:5" x14ac:dyDescent="0.3">
      <c r="D656" s="41"/>
      <c r="E656" s="41"/>
    </row>
    <row r="657" spans="4:5" x14ac:dyDescent="0.3">
      <c r="D657" s="41"/>
      <c r="E657" s="41"/>
    </row>
    <row r="658" spans="4:5" x14ac:dyDescent="0.3">
      <c r="D658" s="41"/>
      <c r="E658" s="41"/>
    </row>
    <row r="659" spans="4:5" x14ac:dyDescent="0.3">
      <c r="D659" s="41"/>
      <c r="E659" s="41"/>
    </row>
    <row r="660" spans="4:5" x14ac:dyDescent="0.3">
      <c r="D660" s="41"/>
      <c r="E660" s="41"/>
    </row>
    <row r="661" spans="4:5" x14ac:dyDescent="0.3">
      <c r="D661" s="41"/>
      <c r="E661" s="41"/>
    </row>
    <row r="662" spans="4:5" x14ac:dyDescent="0.3">
      <c r="D662" s="41"/>
      <c r="E662" s="41"/>
    </row>
    <row r="663" spans="4:5" x14ac:dyDescent="0.3">
      <c r="D663" s="41"/>
      <c r="E663" s="41"/>
    </row>
    <row r="664" spans="4:5" x14ac:dyDescent="0.3">
      <c r="D664" s="41"/>
      <c r="E664" s="41"/>
    </row>
    <row r="665" spans="4:5" x14ac:dyDescent="0.3">
      <c r="D665" s="41"/>
      <c r="E665" s="41"/>
    </row>
    <row r="666" spans="4:5" x14ac:dyDescent="0.3">
      <c r="D666" s="41"/>
      <c r="E666" s="41"/>
    </row>
    <row r="667" spans="4:5" x14ac:dyDescent="0.3">
      <c r="D667" s="41"/>
      <c r="E667" s="41"/>
    </row>
    <row r="668" spans="4:5" x14ac:dyDescent="0.3">
      <c r="D668" s="41"/>
      <c r="E668" s="41"/>
    </row>
    <row r="669" spans="4:5" x14ac:dyDescent="0.3">
      <c r="D669" s="41"/>
      <c r="E669" s="41"/>
    </row>
    <row r="670" spans="4:5" x14ac:dyDescent="0.3">
      <c r="D670" s="41"/>
      <c r="E670" s="41"/>
    </row>
    <row r="671" spans="4:5" x14ac:dyDescent="0.3">
      <c r="D671" s="41"/>
      <c r="E671" s="41"/>
    </row>
    <row r="672" spans="4:5" x14ac:dyDescent="0.3">
      <c r="D672" s="41"/>
      <c r="E672" s="41"/>
    </row>
    <row r="673" spans="4:5" x14ac:dyDescent="0.3">
      <c r="D673" s="41"/>
      <c r="E673" s="41"/>
    </row>
    <row r="674" spans="4:5" x14ac:dyDescent="0.3">
      <c r="D674" s="41"/>
      <c r="E674" s="41"/>
    </row>
    <row r="675" spans="4:5" x14ac:dyDescent="0.3">
      <c r="D675" s="41"/>
      <c r="E675" s="41"/>
    </row>
    <row r="676" spans="4:5" x14ac:dyDescent="0.3">
      <c r="D676" s="41"/>
      <c r="E676" s="41"/>
    </row>
    <row r="677" spans="4:5" x14ac:dyDescent="0.3">
      <c r="D677" s="41"/>
      <c r="E677" s="41"/>
    </row>
    <row r="678" spans="4:5" x14ac:dyDescent="0.3">
      <c r="D678" s="41"/>
      <c r="E678" s="41"/>
    </row>
    <row r="679" spans="4:5" x14ac:dyDescent="0.3">
      <c r="D679" s="41"/>
      <c r="E679" s="41"/>
    </row>
    <row r="680" spans="4:5" x14ac:dyDescent="0.3">
      <c r="D680" s="41"/>
      <c r="E680" s="41"/>
    </row>
    <row r="681" spans="4:5" x14ac:dyDescent="0.3">
      <c r="D681" s="41"/>
      <c r="E681" s="41"/>
    </row>
    <row r="682" spans="4:5" x14ac:dyDescent="0.3">
      <c r="D682" s="41"/>
      <c r="E682" s="41"/>
    </row>
    <row r="683" spans="4:5" x14ac:dyDescent="0.3">
      <c r="D683" s="41"/>
      <c r="E683" s="41"/>
    </row>
    <row r="684" spans="4:5" x14ac:dyDescent="0.3">
      <c r="D684" s="41"/>
      <c r="E684" s="41"/>
    </row>
    <row r="685" spans="4:5" x14ac:dyDescent="0.3">
      <c r="D685" s="41"/>
      <c r="E685" s="41"/>
    </row>
    <row r="686" spans="4:5" x14ac:dyDescent="0.3">
      <c r="D686" s="41"/>
      <c r="E686" s="41"/>
    </row>
    <row r="687" spans="4:5" x14ac:dyDescent="0.3">
      <c r="D687" s="41"/>
      <c r="E687" s="41"/>
    </row>
    <row r="688" spans="4:5" x14ac:dyDescent="0.3">
      <c r="D688" s="41"/>
      <c r="E688" s="41"/>
    </row>
    <row r="689" spans="4:5" x14ac:dyDescent="0.3">
      <c r="D689" s="41"/>
      <c r="E689" s="41"/>
    </row>
    <row r="690" spans="4:5" x14ac:dyDescent="0.3">
      <c r="D690" s="41"/>
      <c r="E690" s="41"/>
    </row>
    <row r="691" spans="4:5" x14ac:dyDescent="0.3">
      <c r="D691" s="41"/>
      <c r="E691" s="41"/>
    </row>
    <row r="692" spans="4:5" x14ac:dyDescent="0.3">
      <c r="D692" s="41"/>
      <c r="E692" s="41"/>
    </row>
    <row r="693" spans="4:5" x14ac:dyDescent="0.3">
      <c r="D693" s="41"/>
      <c r="E693" s="41"/>
    </row>
    <row r="694" spans="4:5" x14ac:dyDescent="0.3">
      <c r="D694" s="41"/>
      <c r="E694" s="41"/>
    </row>
    <row r="695" spans="4:5" x14ac:dyDescent="0.3">
      <c r="D695" s="41"/>
      <c r="E695" s="41"/>
    </row>
    <row r="696" spans="4:5" x14ac:dyDescent="0.3">
      <c r="D696" s="41"/>
      <c r="E696" s="41"/>
    </row>
    <row r="697" spans="4:5" x14ac:dyDescent="0.3">
      <c r="D697" s="41"/>
      <c r="E697" s="41"/>
    </row>
    <row r="698" spans="4:5" x14ac:dyDescent="0.3">
      <c r="D698" s="41"/>
      <c r="E698" s="41"/>
    </row>
    <row r="699" spans="4:5" x14ac:dyDescent="0.3">
      <c r="D699" s="41"/>
      <c r="E699" s="41"/>
    </row>
    <row r="700" spans="4:5" x14ac:dyDescent="0.3">
      <c r="D700" s="41"/>
      <c r="E700" s="41"/>
    </row>
    <row r="701" spans="4:5" x14ac:dyDescent="0.3">
      <c r="D701" s="41"/>
      <c r="E701" s="41"/>
    </row>
    <row r="702" spans="4:5" x14ac:dyDescent="0.3">
      <c r="D702" s="41"/>
      <c r="E702" s="41"/>
    </row>
    <row r="703" spans="4:5" x14ac:dyDescent="0.3">
      <c r="D703" s="41"/>
      <c r="E703" s="41"/>
    </row>
    <row r="704" spans="4:5" x14ac:dyDescent="0.3">
      <c r="D704" s="41"/>
      <c r="E704" s="41"/>
    </row>
    <row r="705" spans="4:5" x14ac:dyDescent="0.3">
      <c r="D705" s="41"/>
      <c r="E705" s="41"/>
    </row>
    <row r="706" spans="4:5" x14ac:dyDescent="0.3">
      <c r="D706" s="41"/>
      <c r="E706" s="41"/>
    </row>
    <row r="707" spans="4:5" x14ac:dyDescent="0.3">
      <c r="D707" s="41"/>
      <c r="E707" s="41"/>
    </row>
    <row r="708" spans="4:5" x14ac:dyDescent="0.3">
      <c r="D708" s="41"/>
      <c r="E708" s="41"/>
    </row>
    <row r="709" spans="4:5" x14ac:dyDescent="0.3">
      <c r="D709" s="41"/>
      <c r="E709" s="41"/>
    </row>
    <row r="710" spans="4:5" x14ac:dyDescent="0.3">
      <c r="D710" s="41"/>
      <c r="E710" s="41"/>
    </row>
    <row r="711" spans="4:5" x14ac:dyDescent="0.3">
      <c r="D711" s="41"/>
      <c r="E711" s="41"/>
    </row>
    <row r="712" spans="4:5" x14ac:dyDescent="0.3">
      <c r="D712" s="41"/>
      <c r="E712" s="41"/>
    </row>
    <row r="713" spans="4:5" x14ac:dyDescent="0.3">
      <c r="D713" s="41"/>
      <c r="E713" s="41"/>
    </row>
    <row r="714" spans="4:5" x14ac:dyDescent="0.3">
      <c r="D714" s="41"/>
      <c r="E714" s="41"/>
    </row>
    <row r="715" spans="4:5" x14ac:dyDescent="0.3">
      <c r="D715" s="41"/>
      <c r="E715" s="41"/>
    </row>
    <row r="716" spans="4:5" x14ac:dyDescent="0.3">
      <c r="D716" s="41"/>
      <c r="E716" s="41"/>
    </row>
    <row r="717" spans="4:5" x14ac:dyDescent="0.3">
      <c r="D717" s="41"/>
      <c r="E717" s="41"/>
    </row>
    <row r="718" spans="4:5" x14ac:dyDescent="0.3">
      <c r="D718" s="41"/>
      <c r="E718" s="41"/>
    </row>
    <row r="719" spans="4:5" x14ac:dyDescent="0.3">
      <c r="D719" s="41"/>
      <c r="E719" s="41"/>
    </row>
    <row r="720" spans="4:5" x14ac:dyDescent="0.3">
      <c r="D720" s="41"/>
      <c r="E720" s="41"/>
    </row>
    <row r="721" spans="4:5" x14ac:dyDescent="0.3">
      <c r="D721" s="41"/>
      <c r="E721" s="41"/>
    </row>
    <row r="722" spans="4:5" x14ac:dyDescent="0.3">
      <c r="D722" s="41"/>
      <c r="E722" s="41"/>
    </row>
    <row r="723" spans="4:5" x14ac:dyDescent="0.3">
      <c r="D723" s="41"/>
      <c r="E723" s="41"/>
    </row>
    <row r="724" spans="4:5" x14ac:dyDescent="0.3">
      <c r="D724" s="41"/>
      <c r="E724" s="41"/>
    </row>
    <row r="725" spans="4:5" x14ac:dyDescent="0.3">
      <c r="D725" s="41"/>
      <c r="E725" s="41"/>
    </row>
    <row r="726" spans="4:5" x14ac:dyDescent="0.3">
      <c r="D726" s="41"/>
      <c r="E726" s="41"/>
    </row>
    <row r="727" spans="4:5" x14ac:dyDescent="0.3">
      <c r="D727" s="41"/>
      <c r="E727" s="41"/>
    </row>
    <row r="728" spans="4:5" x14ac:dyDescent="0.3">
      <c r="D728" s="41"/>
      <c r="E728" s="41"/>
    </row>
    <row r="729" spans="4:5" x14ac:dyDescent="0.3">
      <c r="D729" s="41"/>
      <c r="E729" s="41"/>
    </row>
    <row r="730" spans="4:5" x14ac:dyDescent="0.3">
      <c r="D730" s="41"/>
      <c r="E730" s="41"/>
    </row>
    <row r="731" spans="4:5" x14ac:dyDescent="0.3">
      <c r="D731" s="41"/>
      <c r="E731" s="41"/>
    </row>
    <row r="732" spans="4:5" x14ac:dyDescent="0.3">
      <c r="D732" s="41"/>
      <c r="E732" s="41"/>
    </row>
    <row r="733" spans="4:5" x14ac:dyDescent="0.3">
      <c r="D733" s="41"/>
      <c r="E733" s="41"/>
    </row>
    <row r="734" spans="4:5" x14ac:dyDescent="0.3">
      <c r="D734" s="41"/>
      <c r="E734" s="41"/>
    </row>
    <row r="735" spans="4:5" x14ac:dyDescent="0.3">
      <c r="D735" s="41"/>
      <c r="E735" s="41"/>
    </row>
    <row r="736" spans="4:5" x14ac:dyDescent="0.3">
      <c r="D736" s="41"/>
      <c r="E736" s="41"/>
    </row>
    <row r="737" spans="4:5" x14ac:dyDescent="0.3">
      <c r="D737" s="41"/>
      <c r="E737" s="41"/>
    </row>
    <row r="738" spans="4:5" x14ac:dyDescent="0.3">
      <c r="D738" s="41"/>
      <c r="E738" s="41"/>
    </row>
    <row r="739" spans="4:5" x14ac:dyDescent="0.3">
      <c r="D739" s="41"/>
      <c r="E739" s="41"/>
    </row>
    <row r="740" spans="4:5" x14ac:dyDescent="0.3">
      <c r="D740" s="41"/>
      <c r="E740" s="41"/>
    </row>
    <row r="741" spans="4:5" x14ac:dyDescent="0.3">
      <c r="D741" s="41"/>
      <c r="E741" s="41"/>
    </row>
    <row r="742" spans="4:5" x14ac:dyDescent="0.3">
      <c r="D742" s="41"/>
      <c r="E742" s="41"/>
    </row>
    <row r="743" spans="4:5" x14ac:dyDescent="0.3">
      <c r="D743" s="41"/>
      <c r="E743" s="41"/>
    </row>
    <row r="744" spans="4:5" x14ac:dyDescent="0.3">
      <c r="D744" s="41"/>
      <c r="E744" s="41"/>
    </row>
    <row r="745" spans="4:5" x14ac:dyDescent="0.3">
      <c r="D745" s="41"/>
      <c r="E745" s="41"/>
    </row>
    <row r="746" spans="4:5" x14ac:dyDescent="0.3">
      <c r="D746" s="41"/>
      <c r="E746" s="41"/>
    </row>
    <row r="747" spans="4:5" x14ac:dyDescent="0.3">
      <c r="D747" s="41"/>
      <c r="E747" s="41"/>
    </row>
    <row r="748" spans="4:5" x14ac:dyDescent="0.3">
      <c r="D748" s="41"/>
      <c r="E748" s="41"/>
    </row>
    <row r="749" spans="4:5" x14ac:dyDescent="0.3">
      <c r="D749" s="41"/>
      <c r="E749" s="41"/>
    </row>
    <row r="750" spans="4:5" x14ac:dyDescent="0.3">
      <c r="D750" s="41"/>
      <c r="E750" s="41"/>
    </row>
    <row r="751" spans="4:5" x14ac:dyDescent="0.3">
      <c r="D751" s="41"/>
      <c r="E751" s="41"/>
    </row>
    <row r="752" spans="4:5" x14ac:dyDescent="0.3">
      <c r="D752" s="41"/>
      <c r="E752" s="41"/>
    </row>
    <row r="753" spans="4:5" x14ac:dyDescent="0.3">
      <c r="D753" s="41"/>
      <c r="E753" s="41"/>
    </row>
    <row r="754" spans="4:5" x14ac:dyDescent="0.3">
      <c r="D754" s="41"/>
      <c r="E754" s="41"/>
    </row>
    <row r="755" spans="4:5" x14ac:dyDescent="0.3">
      <c r="D755" s="41"/>
      <c r="E755" s="41"/>
    </row>
    <row r="756" spans="4:5" x14ac:dyDescent="0.3">
      <c r="D756" s="41"/>
      <c r="E756" s="41"/>
    </row>
    <row r="757" spans="4:5" x14ac:dyDescent="0.3">
      <c r="D757" s="41"/>
      <c r="E757" s="41"/>
    </row>
    <row r="758" spans="4:5" x14ac:dyDescent="0.3">
      <c r="D758" s="41"/>
      <c r="E758" s="41"/>
    </row>
    <row r="759" spans="4:5" x14ac:dyDescent="0.3">
      <c r="D759" s="41"/>
      <c r="E759" s="41"/>
    </row>
    <row r="760" spans="4:5" x14ac:dyDescent="0.3">
      <c r="D760" s="41"/>
      <c r="E760" s="41"/>
    </row>
    <row r="761" spans="4:5" x14ac:dyDescent="0.3">
      <c r="D761" s="41"/>
      <c r="E761" s="41"/>
    </row>
    <row r="762" spans="4:5" x14ac:dyDescent="0.3">
      <c r="D762" s="41"/>
      <c r="E762" s="41"/>
    </row>
    <row r="763" spans="4:5" x14ac:dyDescent="0.3">
      <c r="D763" s="41"/>
      <c r="E763" s="41"/>
    </row>
    <row r="764" spans="4:5" x14ac:dyDescent="0.3">
      <c r="D764" s="41"/>
      <c r="E764" s="41"/>
    </row>
    <row r="765" spans="4:5" x14ac:dyDescent="0.3">
      <c r="D765" s="41"/>
      <c r="E765" s="41"/>
    </row>
    <row r="766" spans="4:5" x14ac:dyDescent="0.3">
      <c r="D766" s="41"/>
      <c r="E766" s="41"/>
    </row>
    <row r="767" spans="4:5" x14ac:dyDescent="0.3">
      <c r="D767" s="41"/>
      <c r="E767" s="41"/>
    </row>
    <row r="768" spans="4:5" x14ac:dyDescent="0.3">
      <c r="D768" s="41"/>
      <c r="E768" s="41"/>
    </row>
    <row r="769" spans="4:5" x14ac:dyDescent="0.3">
      <c r="D769" s="41"/>
      <c r="E769" s="41"/>
    </row>
    <row r="770" spans="4:5" x14ac:dyDescent="0.3">
      <c r="D770" s="41"/>
      <c r="E770" s="41"/>
    </row>
    <row r="771" spans="4:5" x14ac:dyDescent="0.3">
      <c r="D771" s="41"/>
      <c r="E771" s="41"/>
    </row>
    <row r="772" spans="4:5" x14ac:dyDescent="0.3">
      <c r="D772" s="41"/>
      <c r="E772" s="41"/>
    </row>
    <row r="773" spans="4:5" x14ac:dyDescent="0.3">
      <c r="D773" s="41"/>
      <c r="E773" s="41"/>
    </row>
    <row r="774" spans="4:5" x14ac:dyDescent="0.3">
      <c r="D774" s="41"/>
      <c r="E774" s="41"/>
    </row>
    <row r="775" spans="4:5" x14ac:dyDescent="0.3">
      <c r="D775" s="41"/>
      <c r="E775" s="41"/>
    </row>
    <row r="776" spans="4:5" x14ac:dyDescent="0.3">
      <c r="D776" s="41"/>
      <c r="E776" s="41"/>
    </row>
    <row r="777" spans="4:5" x14ac:dyDescent="0.3">
      <c r="D777" s="41"/>
      <c r="E777" s="41"/>
    </row>
    <row r="778" spans="4:5" x14ac:dyDescent="0.3">
      <c r="D778" s="41"/>
      <c r="E778" s="41"/>
    </row>
    <row r="779" spans="4:5" x14ac:dyDescent="0.3">
      <c r="D779" s="41"/>
      <c r="E779" s="41"/>
    </row>
    <row r="780" spans="4:5" x14ac:dyDescent="0.3">
      <c r="D780" s="41"/>
      <c r="E780" s="41"/>
    </row>
    <row r="781" spans="4:5" x14ac:dyDescent="0.3">
      <c r="D781" s="41"/>
      <c r="E781" s="41"/>
    </row>
    <row r="782" spans="4:5" x14ac:dyDescent="0.3">
      <c r="D782" s="41"/>
      <c r="E782" s="41"/>
    </row>
    <row r="783" spans="4:5" x14ac:dyDescent="0.3">
      <c r="D783" s="41"/>
      <c r="E783" s="41"/>
    </row>
    <row r="784" spans="4:5" x14ac:dyDescent="0.3">
      <c r="D784" s="41"/>
      <c r="E784" s="41"/>
    </row>
    <row r="785" spans="4:5" x14ac:dyDescent="0.3">
      <c r="D785" s="41"/>
      <c r="E785" s="41"/>
    </row>
    <row r="786" spans="4:5" x14ac:dyDescent="0.3">
      <c r="D786" s="41"/>
      <c r="E786" s="41"/>
    </row>
    <row r="787" spans="4:5" x14ac:dyDescent="0.3">
      <c r="D787" s="41"/>
      <c r="E787" s="41"/>
    </row>
    <row r="788" spans="4:5" x14ac:dyDescent="0.3">
      <c r="D788" s="41"/>
      <c r="E788" s="41"/>
    </row>
    <row r="789" spans="4:5" x14ac:dyDescent="0.3">
      <c r="D789" s="41"/>
      <c r="E789" s="41"/>
    </row>
    <row r="790" spans="4:5" x14ac:dyDescent="0.3">
      <c r="D790" s="41"/>
      <c r="E790" s="41"/>
    </row>
    <row r="791" spans="4:5" x14ac:dyDescent="0.3">
      <c r="D791" s="41"/>
      <c r="E791" s="41"/>
    </row>
    <row r="792" spans="4:5" x14ac:dyDescent="0.3">
      <c r="D792" s="41"/>
      <c r="E792" s="41"/>
    </row>
    <row r="793" spans="4:5" x14ac:dyDescent="0.3">
      <c r="D793" s="41"/>
      <c r="E793" s="41"/>
    </row>
    <row r="794" spans="4:5" x14ac:dyDescent="0.3">
      <c r="D794" s="41"/>
      <c r="E794" s="41"/>
    </row>
    <row r="795" spans="4:5" x14ac:dyDescent="0.3">
      <c r="D795" s="41"/>
      <c r="E795" s="41"/>
    </row>
    <row r="796" spans="4:5" x14ac:dyDescent="0.3">
      <c r="D796" s="41"/>
      <c r="E796" s="41"/>
    </row>
    <row r="797" spans="4:5" x14ac:dyDescent="0.3">
      <c r="D797" s="41"/>
      <c r="E797" s="41"/>
    </row>
    <row r="798" spans="4:5" x14ac:dyDescent="0.3">
      <c r="D798" s="41"/>
      <c r="E798" s="41"/>
    </row>
    <row r="799" spans="4:5" x14ac:dyDescent="0.3">
      <c r="D799" s="41"/>
      <c r="E799" s="41"/>
    </row>
    <row r="800" spans="4:5" x14ac:dyDescent="0.3">
      <c r="D800" s="41"/>
      <c r="E800" s="41"/>
    </row>
    <row r="801" spans="4:5" x14ac:dyDescent="0.3">
      <c r="D801" s="41"/>
      <c r="E801" s="41"/>
    </row>
    <row r="802" spans="4:5" x14ac:dyDescent="0.3">
      <c r="D802" s="41"/>
      <c r="E802" s="41"/>
    </row>
    <row r="803" spans="4:5" x14ac:dyDescent="0.3">
      <c r="D803" s="41"/>
      <c r="E803" s="41"/>
    </row>
    <row r="804" spans="4:5" x14ac:dyDescent="0.3">
      <c r="D804" s="41"/>
      <c r="E804" s="41"/>
    </row>
    <row r="805" spans="4:5" x14ac:dyDescent="0.3">
      <c r="D805" s="41"/>
      <c r="E805" s="41"/>
    </row>
    <row r="806" spans="4:5" x14ac:dyDescent="0.3">
      <c r="D806" s="41"/>
      <c r="E806" s="41"/>
    </row>
    <row r="807" spans="4:5" x14ac:dyDescent="0.3">
      <c r="D807" s="41"/>
      <c r="E807" s="41"/>
    </row>
    <row r="808" spans="4:5" x14ac:dyDescent="0.3">
      <c r="D808" s="41"/>
      <c r="E808" s="41"/>
    </row>
    <row r="809" spans="4:5" x14ac:dyDescent="0.3">
      <c r="D809" s="41"/>
      <c r="E809" s="41"/>
    </row>
    <row r="810" spans="4:5" x14ac:dyDescent="0.3">
      <c r="D810" s="41"/>
      <c r="E810" s="41"/>
    </row>
    <row r="811" spans="4:5" x14ac:dyDescent="0.3">
      <c r="D811" s="41"/>
      <c r="E811" s="41"/>
    </row>
    <row r="812" spans="4:5" x14ac:dyDescent="0.3">
      <c r="D812" s="41"/>
      <c r="E812" s="41"/>
    </row>
    <row r="813" spans="4:5" x14ac:dyDescent="0.3">
      <c r="D813" s="41"/>
      <c r="E813" s="41"/>
    </row>
    <row r="814" spans="4:5" x14ac:dyDescent="0.3">
      <c r="D814" s="41"/>
      <c r="E814" s="41"/>
    </row>
    <row r="815" spans="4:5" x14ac:dyDescent="0.3">
      <c r="D815" s="41"/>
      <c r="E815" s="41"/>
    </row>
    <row r="816" spans="4:5" x14ac:dyDescent="0.3">
      <c r="D816" s="41"/>
      <c r="E816" s="41"/>
    </row>
    <row r="817" spans="4:5" x14ac:dyDescent="0.3">
      <c r="D817" s="41"/>
      <c r="E817" s="41"/>
    </row>
    <row r="818" spans="4:5" x14ac:dyDescent="0.3">
      <c r="D818" s="41"/>
      <c r="E818" s="41"/>
    </row>
    <row r="819" spans="4:5" x14ac:dyDescent="0.3">
      <c r="D819" s="41"/>
      <c r="E819" s="41"/>
    </row>
    <row r="820" spans="4:5" x14ac:dyDescent="0.3">
      <c r="D820" s="41"/>
      <c r="E820" s="41"/>
    </row>
    <row r="821" spans="4:5" x14ac:dyDescent="0.3">
      <c r="D821" s="41"/>
      <c r="E821" s="41"/>
    </row>
    <row r="822" spans="4:5" x14ac:dyDescent="0.3">
      <c r="D822" s="41"/>
      <c r="E822" s="41"/>
    </row>
    <row r="823" spans="4:5" x14ac:dyDescent="0.3">
      <c r="D823" s="41"/>
      <c r="E823" s="41"/>
    </row>
    <row r="824" spans="4:5" x14ac:dyDescent="0.3">
      <c r="D824" s="41"/>
      <c r="E824" s="41"/>
    </row>
    <row r="825" spans="4:5" x14ac:dyDescent="0.3">
      <c r="D825" s="41"/>
      <c r="E825" s="41"/>
    </row>
    <row r="826" spans="4:5" x14ac:dyDescent="0.3">
      <c r="D826" s="41"/>
      <c r="E826" s="41"/>
    </row>
    <row r="827" spans="4:5" x14ac:dyDescent="0.3">
      <c r="D827" s="41"/>
      <c r="E827" s="41"/>
    </row>
    <row r="828" spans="4:5" x14ac:dyDescent="0.3">
      <c r="D828" s="41"/>
      <c r="E828" s="41"/>
    </row>
    <row r="829" spans="4:5" x14ac:dyDescent="0.3">
      <c r="D829" s="41"/>
      <c r="E829" s="41"/>
    </row>
    <row r="830" spans="4:5" x14ac:dyDescent="0.3">
      <c r="D830" s="41"/>
      <c r="E830" s="41"/>
    </row>
    <row r="831" spans="4:5" x14ac:dyDescent="0.3">
      <c r="D831" s="41"/>
      <c r="E831" s="41"/>
    </row>
    <row r="832" spans="4:5" x14ac:dyDescent="0.3">
      <c r="D832" s="41"/>
      <c r="E832" s="41"/>
    </row>
    <row r="833" spans="4:5" x14ac:dyDescent="0.3">
      <c r="D833" s="41"/>
      <c r="E833" s="41"/>
    </row>
    <row r="834" spans="4:5" x14ac:dyDescent="0.3">
      <c r="D834" s="41"/>
      <c r="E834" s="41"/>
    </row>
    <row r="835" spans="4:5" x14ac:dyDescent="0.3">
      <c r="D835" s="41"/>
      <c r="E835" s="41"/>
    </row>
    <row r="836" spans="4:5" x14ac:dyDescent="0.3">
      <c r="D836" s="41"/>
      <c r="E836" s="41"/>
    </row>
    <row r="837" spans="4:5" x14ac:dyDescent="0.3">
      <c r="D837" s="41"/>
      <c r="E837" s="41"/>
    </row>
    <row r="838" spans="4:5" x14ac:dyDescent="0.3">
      <c r="D838" s="41"/>
      <c r="E838" s="41"/>
    </row>
    <row r="839" spans="4:5" x14ac:dyDescent="0.3">
      <c r="D839" s="41"/>
      <c r="E839" s="41"/>
    </row>
    <row r="840" spans="4:5" x14ac:dyDescent="0.3">
      <c r="D840" s="41"/>
      <c r="E840" s="41"/>
    </row>
    <row r="841" spans="4:5" x14ac:dyDescent="0.3">
      <c r="D841" s="41"/>
      <c r="E841" s="41"/>
    </row>
    <row r="842" spans="4:5" x14ac:dyDescent="0.3">
      <c r="D842" s="41"/>
      <c r="E842" s="41"/>
    </row>
    <row r="843" spans="4:5" x14ac:dyDescent="0.3">
      <c r="D843" s="41"/>
      <c r="E843" s="41"/>
    </row>
    <row r="844" spans="4:5" x14ac:dyDescent="0.3">
      <c r="D844" s="41"/>
      <c r="E844" s="41"/>
    </row>
    <row r="845" spans="4:5" x14ac:dyDescent="0.3">
      <c r="D845" s="41"/>
      <c r="E845" s="41"/>
    </row>
    <row r="846" spans="4:5" x14ac:dyDescent="0.3">
      <c r="D846" s="41"/>
      <c r="E846" s="41"/>
    </row>
    <row r="847" spans="4:5" x14ac:dyDescent="0.3">
      <c r="D847" s="41"/>
      <c r="E847" s="41"/>
    </row>
    <row r="848" spans="4:5" x14ac:dyDescent="0.3">
      <c r="D848" s="41"/>
      <c r="E848" s="41"/>
    </row>
    <row r="849" spans="4:5" x14ac:dyDescent="0.3">
      <c r="D849" s="41"/>
      <c r="E849" s="41"/>
    </row>
    <row r="850" spans="4:5" x14ac:dyDescent="0.3">
      <c r="D850" s="41"/>
      <c r="E850" s="41"/>
    </row>
    <row r="851" spans="4:5" x14ac:dyDescent="0.3">
      <c r="D851" s="41"/>
      <c r="E851" s="41"/>
    </row>
    <row r="852" spans="4:5" x14ac:dyDescent="0.3">
      <c r="D852" s="41"/>
      <c r="E852" s="41"/>
    </row>
    <row r="853" spans="4:5" x14ac:dyDescent="0.3">
      <c r="D853" s="41"/>
      <c r="E853" s="41"/>
    </row>
    <row r="854" spans="4:5" x14ac:dyDescent="0.3">
      <c r="D854" s="41"/>
      <c r="E854" s="41"/>
    </row>
    <row r="855" spans="4:5" x14ac:dyDescent="0.3">
      <c r="D855" s="41"/>
      <c r="E855" s="41"/>
    </row>
    <row r="856" spans="4:5" x14ac:dyDescent="0.3">
      <c r="D856" s="41"/>
      <c r="E856" s="41"/>
    </row>
    <row r="857" spans="4:5" x14ac:dyDescent="0.3">
      <c r="D857" s="41"/>
      <c r="E857" s="41"/>
    </row>
    <row r="858" spans="4:5" x14ac:dyDescent="0.3">
      <c r="D858" s="41"/>
      <c r="E858" s="41"/>
    </row>
    <row r="859" spans="4:5" x14ac:dyDescent="0.3">
      <c r="D859" s="41"/>
      <c r="E859" s="41"/>
    </row>
    <row r="860" spans="4:5" x14ac:dyDescent="0.3">
      <c r="D860" s="41"/>
      <c r="E860" s="41"/>
    </row>
    <row r="861" spans="4:5" x14ac:dyDescent="0.3">
      <c r="D861" s="41"/>
      <c r="E861" s="41"/>
    </row>
    <row r="862" spans="4:5" x14ac:dyDescent="0.3">
      <c r="D862" s="41"/>
      <c r="E862" s="41"/>
    </row>
    <row r="863" spans="4:5" x14ac:dyDescent="0.3">
      <c r="D863" s="41"/>
      <c r="E863" s="41"/>
    </row>
    <row r="864" spans="4:5" x14ac:dyDescent="0.3">
      <c r="D864" s="41"/>
      <c r="E864" s="41"/>
    </row>
    <row r="865" spans="4:5" x14ac:dyDescent="0.3">
      <c r="D865" s="41"/>
      <c r="E865" s="41"/>
    </row>
    <row r="866" spans="4:5" x14ac:dyDescent="0.3">
      <c r="D866" s="41"/>
      <c r="E866" s="41"/>
    </row>
    <row r="867" spans="4:5" x14ac:dyDescent="0.3">
      <c r="D867" s="41"/>
      <c r="E867" s="41"/>
    </row>
    <row r="868" spans="4:5" x14ac:dyDescent="0.3">
      <c r="D868" s="41"/>
      <c r="E868" s="41"/>
    </row>
    <row r="869" spans="4:5" x14ac:dyDescent="0.3">
      <c r="D869" s="41"/>
      <c r="E869" s="41"/>
    </row>
    <row r="870" spans="4:5" x14ac:dyDescent="0.3">
      <c r="D870" s="41"/>
      <c r="E870" s="41"/>
    </row>
    <row r="871" spans="4:5" x14ac:dyDescent="0.3">
      <c r="D871" s="41"/>
      <c r="E871" s="41"/>
    </row>
    <row r="872" spans="4:5" x14ac:dyDescent="0.3">
      <c r="D872" s="41"/>
      <c r="E872" s="41"/>
    </row>
    <row r="873" spans="4:5" x14ac:dyDescent="0.3">
      <c r="D873" s="41"/>
      <c r="E873" s="41"/>
    </row>
    <row r="874" spans="4:5" x14ac:dyDescent="0.3">
      <c r="D874" s="41"/>
      <c r="E874" s="41"/>
    </row>
    <row r="875" spans="4:5" x14ac:dyDescent="0.3">
      <c r="D875" s="41"/>
      <c r="E875" s="41"/>
    </row>
    <row r="876" spans="4:5" x14ac:dyDescent="0.3">
      <c r="D876" s="41"/>
      <c r="E876" s="41"/>
    </row>
    <row r="877" spans="4:5" x14ac:dyDescent="0.3">
      <c r="D877" s="41"/>
      <c r="E877" s="41"/>
    </row>
    <row r="878" spans="4:5" x14ac:dyDescent="0.3">
      <c r="D878" s="41"/>
      <c r="E878" s="41"/>
    </row>
    <row r="879" spans="4:5" x14ac:dyDescent="0.3">
      <c r="D879" s="41"/>
      <c r="E879" s="41"/>
    </row>
    <row r="880" spans="4:5" x14ac:dyDescent="0.3">
      <c r="D880" s="41"/>
      <c r="E880" s="41"/>
    </row>
    <row r="881" spans="4:5" x14ac:dyDescent="0.3">
      <c r="D881" s="41"/>
      <c r="E881" s="41"/>
    </row>
    <row r="882" spans="4:5" x14ac:dyDescent="0.3">
      <c r="D882" s="41"/>
      <c r="E882" s="41"/>
    </row>
    <row r="883" spans="4:5" x14ac:dyDescent="0.3">
      <c r="D883" s="41"/>
      <c r="E883" s="41"/>
    </row>
    <row r="884" spans="4:5" x14ac:dyDescent="0.3">
      <c r="D884" s="41"/>
      <c r="E884" s="41"/>
    </row>
    <row r="885" spans="4:5" x14ac:dyDescent="0.3">
      <c r="D885" s="41"/>
      <c r="E885" s="41"/>
    </row>
    <row r="886" spans="4:5" x14ac:dyDescent="0.3">
      <c r="D886" s="41"/>
      <c r="E886" s="41"/>
    </row>
    <row r="887" spans="4:5" x14ac:dyDescent="0.3">
      <c r="D887" s="41"/>
      <c r="E887" s="41"/>
    </row>
    <row r="888" spans="4:5" x14ac:dyDescent="0.3">
      <c r="D888" s="41"/>
      <c r="E888" s="41"/>
    </row>
    <row r="889" spans="4:5" x14ac:dyDescent="0.3">
      <c r="D889" s="41"/>
      <c r="E889" s="41"/>
    </row>
    <row r="890" spans="4:5" x14ac:dyDescent="0.3">
      <c r="D890" s="41"/>
      <c r="E890" s="41"/>
    </row>
    <row r="891" spans="4:5" x14ac:dyDescent="0.3">
      <c r="D891" s="41"/>
      <c r="E891" s="41"/>
    </row>
    <row r="892" spans="4:5" x14ac:dyDescent="0.3">
      <c r="D892" s="41"/>
      <c r="E892" s="41"/>
    </row>
    <row r="893" spans="4:5" x14ac:dyDescent="0.3">
      <c r="D893" s="41"/>
      <c r="E893" s="41"/>
    </row>
    <row r="894" spans="4:5" x14ac:dyDescent="0.3">
      <c r="D894" s="41"/>
      <c r="E894" s="41"/>
    </row>
    <row r="895" spans="4:5" x14ac:dyDescent="0.3">
      <c r="D895" s="41"/>
      <c r="E895" s="41"/>
    </row>
    <row r="896" spans="4:5" x14ac:dyDescent="0.3">
      <c r="D896" s="41"/>
      <c r="E896" s="41"/>
    </row>
    <row r="897" spans="4:5" x14ac:dyDescent="0.3">
      <c r="D897" s="41"/>
      <c r="E897" s="41"/>
    </row>
    <row r="898" spans="4:5" x14ac:dyDescent="0.3">
      <c r="D898" s="41"/>
      <c r="E898" s="41"/>
    </row>
    <row r="899" spans="4:5" x14ac:dyDescent="0.3">
      <c r="D899" s="41"/>
      <c r="E899" s="41"/>
    </row>
    <row r="900" spans="4:5" x14ac:dyDescent="0.3">
      <c r="D900" s="41"/>
      <c r="E900" s="41"/>
    </row>
    <row r="901" spans="4:5" x14ac:dyDescent="0.3">
      <c r="D901" s="41"/>
      <c r="E901" s="41"/>
    </row>
    <row r="902" spans="4:5" x14ac:dyDescent="0.3">
      <c r="D902" s="41"/>
      <c r="E902" s="41"/>
    </row>
    <row r="903" spans="4:5" x14ac:dyDescent="0.3">
      <c r="D903" s="41"/>
      <c r="E903" s="41"/>
    </row>
    <row r="904" spans="4:5" x14ac:dyDescent="0.3">
      <c r="D904" s="41"/>
      <c r="E904" s="41"/>
    </row>
    <row r="905" spans="4:5" x14ac:dyDescent="0.3">
      <c r="D905" s="41"/>
      <c r="E905" s="41"/>
    </row>
    <row r="906" spans="4:5" x14ac:dyDescent="0.3">
      <c r="D906" s="41"/>
      <c r="E906" s="41"/>
    </row>
    <row r="907" spans="4:5" x14ac:dyDescent="0.3">
      <c r="D907" s="41"/>
      <c r="E907" s="41"/>
    </row>
    <row r="908" spans="4:5" x14ac:dyDescent="0.3">
      <c r="D908" s="41"/>
      <c r="E908" s="41"/>
    </row>
    <row r="909" spans="4:5" x14ac:dyDescent="0.3">
      <c r="D909" s="41"/>
      <c r="E909" s="41"/>
    </row>
    <row r="910" spans="4:5" x14ac:dyDescent="0.3">
      <c r="D910" s="41"/>
      <c r="E910" s="41"/>
    </row>
    <row r="911" spans="4:5" x14ac:dyDescent="0.3">
      <c r="D911" s="41"/>
      <c r="E911" s="41"/>
    </row>
    <row r="912" spans="4:5" x14ac:dyDescent="0.3">
      <c r="D912" s="41"/>
      <c r="E912" s="41"/>
    </row>
    <row r="913" spans="4:5" x14ac:dyDescent="0.3">
      <c r="D913" s="41"/>
      <c r="E913" s="41"/>
    </row>
    <row r="914" spans="4:5" x14ac:dyDescent="0.3">
      <c r="D914" s="41"/>
      <c r="E914" s="41"/>
    </row>
    <row r="915" spans="4:5" x14ac:dyDescent="0.3">
      <c r="D915" s="41"/>
      <c r="E915" s="41"/>
    </row>
    <row r="916" spans="4:5" x14ac:dyDescent="0.3">
      <c r="D916" s="41"/>
      <c r="E916" s="41"/>
    </row>
    <row r="917" spans="4:5" x14ac:dyDescent="0.3">
      <c r="D917" s="41"/>
      <c r="E917" s="41"/>
    </row>
    <row r="918" spans="4:5" x14ac:dyDescent="0.3">
      <c r="D918" s="41"/>
      <c r="E918" s="41"/>
    </row>
    <row r="919" spans="4:5" x14ac:dyDescent="0.3">
      <c r="D919" s="41"/>
      <c r="E919" s="41"/>
    </row>
    <row r="920" spans="4:5" x14ac:dyDescent="0.3">
      <c r="D920" s="41"/>
      <c r="E920" s="41"/>
    </row>
    <row r="921" spans="4:5" x14ac:dyDescent="0.3">
      <c r="D921" s="41"/>
      <c r="E921" s="41"/>
    </row>
    <row r="922" spans="4:5" x14ac:dyDescent="0.3">
      <c r="D922" s="41"/>
      <c r="E922" s="41"/>
    </row>
    <row r="923" spans="4:5" x14ac:dyDescent="0.3">
      <c r="D923" s="41"/>
      <c r="E923" s="41"/>
    </row>
    <row r="924" spans="4:5" x14ac:dyDescent="0.3">
      <c r="D924" s="41"/>
      <c r="E924" s="41"/>
    </row>
    <row r="925" spans="4:5" x14ac:dyDescent="0.3">
      <c r="D925" s="41"/>
      <c r="E925" s="41"/>
    </row>
    <row r="926" spans="4:5" x14ac:dyDescent="0.3">
      <c r="D926" s="41"/>
      <c r="E926" s="41"/>
    </row>
    <row r="927" spans="4:5" x14ac:dyDescent="0.3">
      <c r="D927" s="41"/>
      <c r="E927" s="41"/>
    </row>
    <row r="928" spans="4:5" x14ac:dyDescent="0.3">
      <c r="D928" s="41"/>
      <c r="E928" s="41"/>
    </row>
    <row r="929" spans="4:5" x14ac:dyDescent="0.3">
      <c r="D929" s="41"/>
      <c r="E929" s="41"/>
    </row>
    <row r="930" spans="4:5" x14ac:dyDescent="0.3">
      <c r="D930" s="41"/>
      <c r="E930" s="41"/>
    </row>
    <row r="931" spans="4:5" x14ac:dyDescent="0.3">
      <c r="D931" s="41"/>
      <c r="E931" s="41"/>
    </row>
    <row r="932" spans="4:5" x14ac:dyDescent="0.3">
      <c r="D932" s="41"/>
      <c r="E932" s="41"/>
    </row>
    <row r="933" spans="4:5" x14ac:dyDescent="0.3">
      <c r="D933" s="41"/>
      <c r="E933" s="41"/>
    </row>
    <row r="934" spans="4:5" x14ac:dyDescent="0.3">
      <c r="D934" s="41"/>
      <c r="E934" s="41"/>
    </row>
    <row r="935" spans="4:5" x14ac:dyDescent="0.3">
      <c r="D935" s="41"/>
      <c r="E935" s="41"/>
    </row>
    <row r="936" spans="4:5" x14ac:dyDescent="0.3">
      <c r="D936" s="41"/>
      <c r="E936" s="41"/>
    </row>
    <row r="937" spans="4:5" x14ac:dyDescent="0.3">
      <c r="D937" s="41"/>
      <c r="E937" s="41"/>
    </row>
    <row r="938" spans="4:5" x14ac:dyDescent="0.3">
      <c r="D938" s="41"/>
      <c r="E938" s="41"/>
    </row>
    <row r="939" spans="4:5" x14ac:dyDescent="0.3">
      <c r="D939" s="41"/>
      <c r="E939" s="41"/>
    </row>
    <row r="940" spans="4:5" x14ac:dyDescent="0.3">
      <c r="D940" s="41"/>
      <c r="E940" s="41"/>
    </row>
    <row r="941" spans="4:5" x14ac:dyDescent="0.3">
      <c r="D941" s="41"/>
      <c r="E941" s="41"/>
    </row>
    <row r="942" spans="4:5" x14ac:dyDescent="0.3">
      <c r="D942" s="41"/>
      <c r="E942" s="41"/>
    </row>
    <row r="943" spans="4:5" x14ac:dyDescent="0.3">
      <c r="D943" s="41"/>
      <c r="E943" s="41"/>
    </row>
    <row r="944" spans="4:5" x14ac:dyDescent="0.3">
      <c r="D944" s="41"/>
      <c r="E944" s="41"/>
    </row>
    <row r="945" spans="4:5" x14ac:dyDescent="0.3">
      <c r="D945" s="41"/>
      <c r="E945" s="41"/>
    </row>
    <row r="946" spans="4:5" x14ac:dyDescent="0.3">
      <c r="D946" s="41"/>
      <c r="E946" s="41"/>
    </row>
    <row r="947" spans="4:5" x14ac:dyDescent="0.3">
      <c r="D947" s="41"/>
      <c r="E947" s="41"/>
    </row>
    <row r="948" spans="4:5" x14ac:dyDescent="0.3">
      <c r="D948" s="41"/>
      <c r="E948" s="41"/>
    </row>
    <row r="949" spans="4:5" x14ac:dyDescent="0.3">
      <c r="D949" s="41"/>
      <c r="E949" s="41"/>
    </row>
    <row r="950" spans="4:5" x14ac:dyDescent="0.3">
      <c r="D950" s="41"/>
      <c r="E950" s="41"/>
    </row>
    <row r="951" spans="4:5" x14ac:dyDescent="0.3">
      <c r="D951" s="41"/>
      <c r="E951" s="41"/>
    </row>
    <row r="952" spans="4:5" x14ac:dyDescent="0.3">
      <c r="D952" s="41"/>
      <c r="E952" s="41"/>
    </row>
    <row r="953" spans="4:5" x14ac:dyDescent="0.3">
      <c r="D953" s="41"/>
      <c r="E953" s="41"/>
    </row>
    <row r="954" spans="4:5" x14ac:dyDescent="0.3">
      <c r="D954" s="41"/>
      <c r="E954" s="41"/>
    </row>
    <row r="955" spans="4:5" x14ac:dyDescent="0.3">
      <c r="D955" s="41"/>
      <c r="E955" s="41"/>
    </row>
    <row r="956" spans="4:5" x14ac:dyDescent="0.3">
      <c r="D956" s="41"/>
      <c r="E956" s="41"/>
    </row>
    <row r="957" spans="4:5" x14ac:dyDescent="0.3">
      <c r="D957" s="41"/>
      <c r="E957" s="41"/>
    </row>
    <row r="958" spans="4:5" x14ac:dyDescent="0.3">
      <c r="D958" s="41"/>
      <c r="E958" s="41"/>
    </row>
    <row r="959" spans="4:5" x14ac:dyDescent="0.3">
      <c r="D959" s="41"/>
      <c r="E959" s="41"/>
    </row>
    <row r="960" spans="4:5" x14ac:dyDescent="0.3">
      <c r="D960" s="41"/>
      <c r="E960" s="41"/>
    </row>
    <row r="961" spans="4:5" x14ac:dyDescent="0.3">
      <c r="D961" s="41"/>
      <c r="E961" s="41"/>
    </row>
    <row r="962" spans="4:5" x14ac:dyDescent="0.3">
      <c r="D962" s="41"/>
      <c r="E962" s="41"/>
    </row>
    <row r="963" spans="4:5" x14ac:dyDescent="0.3">
      <c r="D963" s="41"/>
      <c r="E963" s="41"/>
    </row>
    <row r="964" spans="4:5" x14ac:dyDescent="0.3">
      <c r="D964" s="41"/>
      <c r="E964" s="41"/>
    </row>
    <row r="965" spans="4:5" x14ac:dyDescent="0.3">
      <c r="D965" s="41"/>
      <c r="E965" s="41"/>
    </row>
    <row r="966" spans="4:5" x14ac:dyDescent="0.3">
      <c r="D966" s="41"/>
      <c r="E966" s="41"/>
    </row>
    <row r="967" spans="4:5" x14ac:dyDescent="0.3">
      <c r="D967" s="41"/>
      <c r="E967" s="41"/>
    </row>
    <row r="968" spans="4:5" x14ac:dyDescent="0.3">
      <c r="D968" s="41"/>
      <c r="E968" s="41"/>
    </row>
    <row r="969" spans="4:5" x14ac:dyDescent="0.3">
      <c r="D969" s="41"/>
      <c r="E969" s="41"/>
    </row>
    <row r="970" spans="4:5" x14ac:dyDescent="0.3">
      <c r="D970" s="41"/>
      <c r="E970" s="41"/>
    </row>
    <row r="971" spans="4:5" x14ac:dyDescent="0.3">
      <c r="D971" s="41"/>
      <c r="E971" s="41"/>
    </row>
    <row r="972" spans="4:5" x14ac:dyDescent="0.3">
      <c r="D972" s="41"/>
      <c r="E972" s="41"/>
    </row>
    <row r="973" spans="4:5" x14ac:dyDescent="0.3">
      <c r="D973" s="41"/>
      <c r="E973" s="41"/>
    </row>
    <row r="974" spans="4:5" x14ac:dyDescent="0.3">
      <c r="D974" s="41"/>
      <c r="E974" s="41"/>
    </row>
    <row r="975" spans="4:5" x14ac:dyDescent="0.3">
      <c r="D975" s="41"/>
      <c r="E975" s="41"/>
    </row>
    <row r="976" spans="4:5" x14ac:dyDescent="0.3">
      <c r="D976" s="41"/>
      <c r="E976" s="41"/>
    </row>
    <row r="977" spans="4:5" x14ac:dyDescent="0.3">
      <c r="D977" s="41"/>
      <c r="E977" s="41"/>
    </row>
    <row r="978" spans="4:5" x14ac:dyDescent="0.3">
      <c r="D978" s="41"/>
      <c r="E978" s="41"/>
    </row>
    <row r="979" spans="4:5" x14ac:dyDescent="0.3">
      <c r="D979" s="41"/>
      <c r="E979" s="41"/>
    </row>
    <row r="980" spans="4:5" x14ac:dyDescent="0.3">
      <c r="D980" s="41"/>
      <c r="E980" s="41"/>
    </row>
    <row r="981" spans="4:5" x14ac:dyDescent="0.3">
      <c r="D981" s="41"/>
      <c r="E981" s="41"/>
    </row>
    <row r="982" spans="4:5" x14ac:dyDescent="0.3">
      <c r="D982" s="41"/>
      <c r="E982" s="41"/>
    </row>
    <row r="983" spans="4:5" x14ac:dyDescent="0.3">
      <c r="D983" s="41"/>
      <c r="E983" s="41"/>
    </row>
    <row r="984" spans="4:5" x14ac:dyDescent="0.3">
      <c r="D984" s="41"/>
      <c r="E984" s="41"/>
    </row>
    <row r="985" spans="4:5" x14ac:dyDescent="0.3">
      <c r="D985" s="41"/>
      <c r="E985" s="41"/>
    </row>
    <row r="986" spans="4:5" x14ac:dyDescent="0.3">
      <c r="D986" s="41"/>
      <c r="E986" s="41"/>
    </row>
    <row r="987" spans="4:5" x14ac:dyDescent="0.3">
      <c r="D987" s="41"/>
      <c r="E987" s="41"/>
    </row>
    <row r="988" spans="4:5" x14ac:dyDescent="0.3">
      <c r="D988" s="41"/>
      <c r="E988" s="41"/>
    </row>
    <row r="989" spans="4:5" x14ac:dyDescent="0.3">
      <c r="D989" s="41"/>
      <c r="E989" s="41"/>
    </row>
    <row r="990" spans="4:5" x14ac:dyDescent="0.3">
      <c r="D990" s="41"/>
      <c r="E990" s="41"/>
    </row>
    <row r="991" spans="4:5" x14ac:dyDescent="0.3">
      <c r="D991" s="41"/>
      <c r="E991" s="41"/>
    </row>
    <row r="992" spans="4:5" x14ac:dyDescent="0.3">
      <c r="D992" s="41"/>
      <c r="E992" s="41"/>
    </row>
    <row r="993" spans="4:5" x14ac:dyDescent="0.3">
      <c r="D993" s="41"/>
      <c r="E993" s="41"/>
    </row>
    <row r="994" spans="4:5" x14ac:dyDescent="0.3">
      <c r="D994" s="41"/>
      <c r="E994" s="41"/>
    </row>
    <row r="995" spans="4:5" x14ac:dyDescent="0.3">
      <c r="D995" s="41"/>
      <c r="E995" s="41"/>
    </row>
    <row r="996" spans="4:5" x14ac:dyDescent="0.3">
      <c r="D996" s="41"/>
      <c r="E996" s="41"/>
    </row>
    <row r="997" spans="4:5" x14ac:dyDescent="0.3">
      <c r="D997" s="41"/>
      <c r="E997" s="41"/>
    </row>
    <row r="998" spans="4:5" x14ac:dyDescent="0.3">
      <c r="D998" s="41"/>
      <c r="E998" s="41"/>
    </row>
    <row r="999" spans="4:5" x14ac:dyDescent="0.3">
      <c r="D999" s="41"/>
      <c r="E999" s="41"/>
    </row>
    <row r="1000" spans="4:5" x14ac:dyDescent="0.3">
      <c r="D1000" s="41"/>
      <c r="E1000" s="41"/>
    </row>
  </sheetData>
  <pageMargins left="0" right="0" top="0" bottom="0" header="0" footer="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topLeftCell="A27" workbookViewId="0">
      <selection activeCell="F57" sqref="F57"/>
    </sheetView>
  </sheetViews>
  <sheetFormatPr defaultColWidth="14.44140625" defaultRowHeight="15" customHeight="1" x14ac:dyDescent="0.3"/>
  <cols>
    <col min="1" max="1" width="14.109375" customWidth="1"/>
    <col min="2" max="2" width="17.5546875" customWidth="1"/>
    <col min="3" max="3" width="16.5546875" customWidth="1"/>
    <col min="4" max="4" width="13.44140625" customWidth="1"/>
    <col min="5" max="5" width="12" customWidth="1"/>
    <col min="6" max="26" width="8.6640625" customWidth="1"/>
  </cols>
  <sheetData>
    <row r="1" spans="1:26" ht="18" customHeight="1" x14ac:dyDescent="0.3">
      <c r="A1" s="19" t="s">
        <v>4</v>
      </c>
      <c r="B1" s="20" t="s">
        <v>16</v>
      </c>
      <c r="C1" s="20" t="s">
        <v>396</v>
      </c>
      <c r="D1" s="20" t="s">
        <v>397</v>
      </c>
      <c r="E1" s="22" t="s">
        <v>398</v>
      </c>
      <c r="F1" s="1"/>
      <c r="G1" s="1"/>
      <c r="H1" s="1"/>
      <c r="I1" s="1"/>
      <c r="J1" s="1"/>
      <c r="K1" s="1"/>
      <c r="L1" s="1"/>
      <c r="M1" s="1"/>
      <c r="N1" s="1"/>
      <c r="O1" s="1"/>
      <c r="P1" s="1"/>
      <c r="Q1" s="1"/>
      <c r="R1" s="1"/>
      <c r="S1" s="1"/>
      <c r="T1" s="1"/>
      <c r="U1" s="1"/>
      <c r="V1" s="1"/>
      <c r="W1" s="1"/>
      <c r="X1" s="1"/>
      <c r="Y1" s="1"/>
      <c r="Z1" s="1"/>
    </row>
    <row r="2" spans="1:26" ht="18" customHeight="1" x14ac:dyDescent="0.3">
      <c r="A2" s="17" t="s">
        <v>187</v>
      </c>
      <c r="B2" s="3" t="s">
        <v>399</v>
      </c>
      <c r="C2" s="3" t="s">
        <v>400</v>
      </c>
      <c r="D2" s="3" t="s">
        <v>401</v>
      </c>
      <c r="E2" s="18" t="s">
        <v>401</v>
      </c>
    </row>
    <row r="3" spans="1:26" ht="18" customHeight="1" x14ac:dyDescent="0.3">
      <c r="A3" s="17" t="s">
        <v>402</v>
      </c>
      <c r="B3" s="3" t="s">
        <v>403</v>
      </c>
      <c r="C3" s="3" t="s">
        <v>404</v>
      </c>
      <c r="D3" s="3" t="s">
        <v>405</v>
      </c>
      <c r="E3" s="18" t="s">
        <v>406</v>
      </c>
    </row>
    <row r="4" spans="1:26" ht="18" customHeight="1" x14ac:dyDescent="0.3">
      <c r="A4" s="17" t="s">
        <v>236</v>
      </c>
      <c r="B4" s="3" t="s">
        <v>407</v>
      </c>
      <c r="C4" s="3" t="s">
        <v>404</v>
      </c>
      <c r="D4" s="3" t="s">
        <v>408</v>
      </c>
      <c r="E4" s="18" t="s">
        <v>409</v>
      </c>
    </row>
    <row r="5" spans="1:26" ht="18" customHeight="1" x14ac:dyDescent="0.3">
      <c r="A5" s="17" t="s">
        <v>248</v>
      </c>
      <c r="B5" s="3" t="s">
        <v>410</v>
      </c>
      <c r="C5" s="3" t="s">
        <v>404</v>
      </c>
      <c r="D5" s="3" t="s">
        <v>411</v>
      </c>
      <c r="E5" s="18" t="s">
        <v>412</v>
      </c>
    </row>
    <row r="6" spans="1:26" ht="18" customHeight="1" x14ac:dyDescent="0.3">
      <c r="A6" s="17" t="s">
        <v>413</v>
      </c>
      <c r="B6" s="3" t="s">
        <v>414</v>
      </c>
      <c r="C6" s="3" t="s">
        <v>404</v>
      </c>
      <c r="D6" s="3" t="s">
        <v>405</v>
      </c>
      <c r="E6" s="18" t="s">
        <v>406</v>
      </c>
    </row>
    <row r="7" spans="1:26" ht="18" customHeight="1" x14ac:dyDescent="0.3">
      <c r="A7" s="17" t="s">
        <v>182</v>
      </c>
      <c r="B7" s="3" t="s">
        <v>415</v>
      </c>
      <c r="C7" s="3" t="s">
        <v>404</v>
      </c>
      <c r="D7" s="3" t="s">
        <v>416</v>
      </c>
      <c r="E7" s="18" t="s">
        <v>417</v>
      </c>
    </row>
    <row r="8" spans="1:26" ht="18" customHeight="1" x14ac:dyDescent="0.3">
      <c r="A8" s="17" t="s">
        <v>146</v>
      </c>
      <c r="B8" s="3" t="s">
        <v>418</v>
      </c>
      <c r="C8" s="3" t="s">
        <v>404</v>
      </c>
      <c r="D8" s="3" t="s">
        <v>411</v>
      </c>
      <c r="E8" s="18" t="s">
        <v>412</v>
      </c>
    </row>
    <row r="9" spans="1:26" ht="18" customHeight="1" x14ac:dyDescent="0.3">
      <c r="A9" s="17" t="s">
        <v>148</v>
      </c>
      <c r="B9" s="3" t="s">
        <v>419</v>
      </c>
      <c r="C9" s="3" t="s">
        <v>400</v>
      </c>
      <c r="D9" s="3" t="s">
        <v>420</v>
      </c>
      <c r="E9" s="18" t="s">
        <v>409</v>
      </c>
    </row>
    <row r="10" spans="1:26" ht="18" customHeight="1" x14ac:dyDescent="0.3">
      <c r="A10" s="17" t="s">
        <v>58</v>
      </c>
      <c r="B10" s="3" t="s">
        <v>421</v>
      </c>
      <c r="C10" s="3" t="s">
        <v>400</v>
      </c>
      <c r="D10" s="3" t="s">
        <v>405</v>
      </c>
      <c r="E10" s="18" t="s">
        <v>406</v>
      </c>
    </row>
    <row r="11" spans="1:26" ht="18" customHeight="1" x14ac:dyDescent="0.3">
      <c r="A11" s="17" t="s">
        <v>422</v>
      </c>
      <c r="B11" s="3" t="s">
        <v>423</v>
      </c>
      <c r="C11" s="3" t="s">
        <v>404</v>
      </c>
      <c r="D11" s="3" t="s">
        <v>416</v>
      </c>
      <c r="E11" s="18" t="s">
        <v>417</v>
      </c>
    </row>
    <row r="12" spans="1:26" ht="18" customHeight="1" x14ac:dyDescent="0.3">
      <c r="A12" s="17" t="s">
        <v>110</v>
      </c>
      <c r="B12" s="3" t="s">
        <v>424</v>
      </c>
      <c r="C12" s="3" t="s">
        <v>400</v>
      </c>
      <c r="D12" s="3" t="s">
        <v>425</v>
      </c>
      <c r="E12" s="18" t="s">
        <v>426</v>
      </c>
    </row>
    <row r="13" spans="1:26" ht="18" customHeight="1" x14ac:dyDescent="0.3">
      <c r="A13" s="17" t="s">
        <v>427</v>
      </c>
      <c r="B13" s="3" t="s">
        <v>399</v>
      </c>
      <c r="C13" s="3" t="s">
        <v>428</v>
      </c>
      <c r="D13" s="3" t="s">
        <v>429</v>
      </c>
      <c r="E13" s="18" t="s">
        <v>430</v>
      </c>
    </row>
    <row r="14" spans="1:26" ht="18" customHeight="1" x14ac:dyDescent="0.3">
      <c r="A14" s="17" t="s">
        <v>75</v>
      </c>
      <c r="B14" s="3" t="s">
        <v>414</v>
      </c>
      <c r="C14" s="3" t="s">
        <v>404</v>
      </c>
      <c r="D14" s="3" t="s">
        <v>405</v>
      </c>
      <c r="E14" s="18" t="s">
        <v>406</v>
      </c>
    </row>
    <row r="15" spans="1:26" ht="18" customHeight="1" x14ac:dyDescent="0.3">
      <c r="A15" s="17" t="s">
        <v>151</v>
      </c>
      <c r="B15" s="3" t="s">
        <v>419</v>
      </c>
      <c r="C15" s="3" t="s">
        <v>428</v>
      </c>
      <c r="D15" s="3" t="s">
        <v>416</v>
      </c>
      <c r="E15" s="18" t="s">
        <v>417</v>
      </c>
    </row>
    <row r="16" spans="1:26" ht="18" customHeight="1" x14ac:dyDescent="0.3">
      <c r="A16" s="17" t="s">
        <v>293</v>
      </c>
      <c r="B16" s="3" t="s">
        <v>431</v>
      </c>
      <c r="C16" s="3" t="s">
        <v>428</v>
      </c>
      <c r="D16" s="3" t="s">
        <v>429</v>
      </c>
      <c r="E16" s="18" t="s">
        <v>430</v>
      </c>
    </row>
    <row r="17" spans="1:5" ht="18" customHeight="1" x14ac:dyDescent="0.3">
      <c r="A17" s="17" t="s">
        <v>125</v>
      </c>
      <c r="B17" s="3" t="s">
        <v>432</v>
      </c>
      <c r="C17" s="3" t="s">
        <v>404</v>
      </c>
      <c r="D17" s="3" t="s">
        <v>429</v>
      </c>
      <c r="E17" s="18" t="s">
        <v>430</v>
      </c>
    </row>
    <row r="18" spans="1:5" ht="18" customHeight="1" x14ac:dyDescent="0.3">
      <c r="A18" s="17" t="s">
        <v>228</v>
      </c>
      <c r="B18" s="3" t="s">
        <v>433</v>
      </c>
      <c r="C18" s="3" t="s">
        <v>400</v>
      </c>
      <c r="D18" s="3" t="s">
        <v>408</v>
      </c>
      <c r="E18" s="18" t="s">
        <v>409</v>
      </c>
    </row>
    <row r="19" spans="1:5" ht="18" customHeight="1" x14ac:dyDescent="0.3">
      <c r="A19" s="17" t="s">
        <v>140</v>
      </c>
      <c r="B19" s="3" t="s">
        <v>434</v>
      </c>
      <c r="C19" s="3" t="s">
        <v>428</v>
      </c>
      <c r="D19" s="3" t="s">
        <v>425</v>
      </c>
      <c r="E19" s="18" t="s">
        <v>426</v>
      </c>
    </row>
    <row r="20" spans="1:5" ht="18" customHeight="1" x14ac:dyDescent="0.3">
      <c r="A20" s="17" t="s">
        <v>70</v>
      </c>
      <c r="B20" s="3" t="s">
        <v>415</v>
      </c>
      <c r="C20" s="3" t="s">
        <v>404</v>
      </c>
      <c r="D20" s="3" t="s">
        <v>405</v>
      </c>
      <c r="E20" s="18" t="s">
        <v>406</v>
      </c>
    </row>
    <row r="21" spans="1:5" ht="18" customHeight="1" x14ac:dyDescent="0.3">
      <c r="A21" s="17" t="s">
        <v>435</v>
      </c>
      <c r="B21" s="3" t="s">
        <v>436</v>
      </c>
      <c r="C21" s="3" t="s">
        <v>428</v>
      </c>
      <c r="D21" s="3" t="s">
        <v>416</v>
      </c>
      <c r="E21" s="18" t="s">
        <v>417</v>
      </c>
    </row>
    <row r="22" spans="1:5" ht="18" customHeight="1" x14ac:dyDescent="0.3">
      <c r="A22" s="17" t="s">
        <v>23</v>
      </c>
      <c r="B22" s="3" t="s">
        <v>437</v>
      </c>
      <c r="C22" s="3" t="s">
        <v>428</v>
      </c>
      <c r="D22" s="3" t="s">
        <v>408</v>
      </c>
      <c r="E22" s="18" t="s">
        <v>409</v>
      </c>
    </row>
    <row r="23" spans="1:5" ht="18" customHeight="1" x14ac:dyDescent="0.3">
      <c r="A23" s="17" t="s">
        <v>245</v>
      </c>
      <c r="B23" s="3" t="s">
        <v>432</v>
      </c>
      <c r="C23" s="3" t="s">
        <v>428</v>
      </c>
      <c r="D23" s="3" t="s">
        <v>425</v>
      </c>
      <c r="E23" s="18" t="s">
        <v>426</v>
      </c>
    </row>
    <row r="24" spans="1:5" ht="18" customHeight="1" x14ac:dyDescent="0.3">
      <c r="A24" s="17" t="s">
        <v>92</v>
      </c>
      <c r="B24" s="3" t="s">
        <v>438</v>
      </c>
      <c r="C24" s="3" t="s">
        <v>428</v>
      </c>
      <c r="D24" s="3" t="s">
        <v>408</v>
      </c>
      <c r="E24" s="18" t="s">
        <v>409</v>
      </c>
    </row>
    <row r="25" spans="1:5" ht="18" customHeight="1" x14ac:dyDescent="0.3">
      <c r="A25" s="17" t="s">
        <v>179</v>
      </c>
      <c r="B25" s="3" t="s">
        <v>439</v>
      </c>
      <c r="C25" s="3" t="s">
        <v>400</v>
      </c>
      <c r="D25" s="3" t="s">
        <v>425</v>
      </c>
      <c r="E25" s="18" t="s">
        <v>426</v>
      </c>
    </row>
    <row r="26" spans="1:5" ht="18" customHeight="1" x14ac:dyDescent="0.3">
      <c r="A26" s="17" t="s">
        <v>117</v>
      </c>
      <c r="B26" s="3" t="s">
        <v>433</v>
      </c>
      <c r="C26" s="3" t="s">
        <v>428</v>
      </c>
      <c r="D26" s="3" t="s">
        <v>425</v>
      </c>
      <c r="E26" s="18" t="s">
        <v>426</v>
      </c>
    </row>
    <row r="27" spans="1:5" ht="18" customHeight="1" x14ac:dyDescent="0.3">
      <c r="A27" s="17" t="s">
        <v>211</v>
      </c>
      <c r="B27" s="3" t="s">
        <v>437</v>
      </c>
      <c r="C27" s="3" t="s">
        <v>428</v>
      </c>
      <c r="D27" s="3" t="s">
        <v>405</v>
      </c>
      <c r="E27" s="18" t="s">
        <v>406</v>
      </c>
    </row>
    <row r="28" spans="1:5" ht="18" customHeight="1" x14ac:dyDescent="0.3">
      <c r="A28" s="17" t="s">
        <v>52</v>
      </c>
      <c r="B28" s="3" t="s">
        <v>440</v>
      </c>
      <c r="C28" s="3" t="s">
        <v>428</v>
      </c>
      <c r="D28" s="3" t="s">
        <v>405</v>
      </c>
      <c r="E28" s="18" t="s">
        <v>406</v>
      </c>
    </row>
    <row r="29" spans="1:5" ht="18" customHeight="1" x14ac:dyDescent="0.3">
      <c r="A29" s="17" t="s">
        <v>128</v>
      </c>
      <c r="B29" s="3" t="s">
        <v>441</v>
      </c>
      <c r="C29" s="3" t="s">
        <v>400</v>
      </c>
      <c r="D29" s="3" t="s">
        <v>408</v>
      </c>
      <c r="E29" s="18" t="s">
        <v>409</v>
      </c>
    </row>
    <row r="30" spans="1:5" ht="18" customHeight="1" x14ac:dyDescent="0.3">
      <c r="A30" s="17" t="s">
        <v>32</v>
      </c>
      <c r="B30" s="3" t="s">
        <v>431</v>
      </c>
      <c r="C30" s="3" t="s">
        <v>428</v>
      </c>
      <c r="D30" s="3" t="s">
        <v>425</v>
      </c>
      <c r="E30" s="18" t="s">
        <v>426</v>
      </c>
    </row>
    <row r="31" spans="1:5" ht="18" customHeight="1" x14ac:dyDescent="0.3">
      <c r="A31" s="17" t="s">
        <v>442</v>
      </c>
      <c r="B31" s="3" t="s">
        <v>433</v>
      </c>
      <c r="C31" s="3" t="s">
        <v>428</v>
      </c>
      <c r="D31" s="3" t="s">
        <v>405</v>
      </c>
      <c r="E31" s="18" t="s">
        <v>406</v>
      </c>
    </row>
    <row r="32" spans="1:5" ht="18" customHeight="1" x14ac:dyDescent="0.3">
      <c r="A32" s="17" t="s">
        <v>306</v>
      </c>
      <c r="B32" s="3" t="s">
        <v>443</v>
      </c>
      <c r="C32" s="3" t="s">
        <v>400</v>
      </c>
      <c r="D32" s="3" t="s">
        <v>405</v>
      </c>
      <c r="E32" s="18" t="s">
        <v>406</v>
      </c>
    </row>
    <row r="33" spans="1:5" ht="18" customHeight="1" x14ac:dyDescent="0.3">
      <c r="A33" s="17" t="s">
        <v>165</v>
      </c>
      <c r="B33" s="3" t="s">
        <v>444</v>
      </c>
      <c r="C33" s="3" t="s">
        <v>400</v>
      </c>
      <c r="D33" s="3" t="s">
        <v>408</v>
      </c>
      <c r="E33" s="18" t="s">
        <v>409</v>
      </c>
    </row>
    <row r="34" spans="1:5" ht="18" customHeight="1" x14ac:dyDescent="0.3">
      <c r="A34" s="17" t="s">
        <v>95</v>
      </c>
      <c r="B34" s="3" t="s">
        <v>445</v>
      </c>
      <c r="C34" s="3" t="s">
        <v>400</v>
      </c>
      <c r="D34" s="3" t="s">
        <v>429</v>
      </c>
      <c r="E34" s="18" t="s">
        <v>430</v>
      </c>
    </row>
    <row r="35" spans="1:5" ht="18" customHeight="1" x14ac:dyDescent="0.3">
      <c r="A35" s="17" t="s">
        <v>324</v>
      </c>
      <c r="B35" s="3" t="s">
        <v>446</v>
      </c>
      <c r="C35" s="3" t="s">
        <v>428</v>
      </c>
      <c r="D35" s="3" t="s">
        <v>429</v>
      </c>
      <c r="E35" s="18" t="s">
        <v>430</v>
      </c>
    </row>
    <row r="36" spans="1:5" ht="18" customHeight="1" x14ac:dyDescent="0.3">
      <c r="A36" s="17" t="s">
        <v>241</v>
      </c>
      <c r="B36" s="3" t="s">
        <v>447</v>
      </c>
      <c r="C36" s="3" t="s">
        <v>400</v>
      </c>
      <c r="D36" s="3" t="s">
        <v>425</v>
      </c>
      <c r="E36" s="18" t="s">
        <v>426</v>
      </c>
    </row>
    <row r="37" spans="1:5" ht="18" customHeight="1" x14ac:dyDescent="0.3">
      <c r="A37" s="17" t="s">
        <v>310</v>
      </c>
      <c r="B37" s="3" t="s">
        <v>407</v>
      </c>
      <c r="C37" s="3" t="s">
        <v>400</v>
      </c>
      <c r="D37" s="3" t="s">
        <v>416</v>
      </c>
      <c r="E37" s="18" t="s">
        <v>417</v>
      </c>
    </row>
    <row r="38" spans="1:5" ht="18" customHeight="1" x14ac:dyDescent="0.3">
      <c r="A38" s="17" t="s">
        <v>155</v>
      </c>
      <c r="B38" s="3" t="s">
        <v>403</v>
      </c>
      <c r="C38" s="3" t="s">
        <v>428</v>
      </c>
      <c r="D38" s="3" t="s">
        <v>425</v>
      </c>
      <c r="E38" s="18" t="s">
        <v>426</v>
      </c>
    </row>
    <row r="39" spans="1:5" ht="18" customHeight="1" x14ac:dyDescent="0.3">
      <c r="A39" s="17" t="s">
        <v>448</v>
      </c>
      <c r="B39" s="3" t="s">
        <v>449</v>
      </c>
      <c r="C39" s="3" t="s">
        <v>400</v>
      </c>
      <c r="D39" s="3" t="s">
        <v>408</v>
      </c>
      <c r="E39" s="18" t="s">
        <v>409</v>
      </c>
    </row>
    <row r="40" spans="1:5" ht="18" customHeight="1" x14ac:dyDescent="0.3">
      <c r="A40" s="17" t="s">
        <v>202</v>
      </c>
      <c r="B40" s="3" t="s">
        <v>450</v>
      </c>
      <c r="C40" s="3" t="s">
        <v>428</v>
      </c>
      <c r="D40" s="3" t="s">
        <v>408</v>
      </c>
      <c r="E40" s="18" t="s">
        <v>409</v>
      </c>
    </row>
    <row r="41" spans="1:5" ht="18" customHeight="1" x14ac:dyDescent="0.3">
      <c r="A41" s="17" t="s">
        <v>132</v>
      </c>
      <c r="B41" s="3" t="s">
        <v>451</v>
      </c>
      <c r="C41" s="3" t="s">
        <v>404</v>
      </c>
      <c r="D41" s="3" t="s">
        <v>408</v>
      </c>
      <c r="E41" s="18" t="s">
        <v>409</v>
      </c>
    </row>
    <row r="42" spans="1:5" ht="18" customHeight="1" x14ac:dyDescent="0.3">
      <c r="A42" s="17" t="s">
        <v>114</v>
      </c>
      <c r="B42" s="3" t="s">
        <v>452</v>
      </c>
      <c r="C42" s="3" t="s">
        <v>400</v>
      </c>
      <c r="D42" s="3" t="s">
        <v>408</v>
      </c>
      <c r="E42" s="18" t="s">
        <v>409</v>
      </c>
    </row>
    <row r="43" spans="1:5" ht="18" customHeight="1" x14ac:dyDescent="0.3">
      <c r="A43" s="17" t="s">
        <v>63</v>
      </c>
      <c r="B43" s="3" t="s">
        <v>410</v>
      </c>
      <c r="C43" s="3" t="s">
        <v>404</v>
      </c>
      <c r="D43" s="3" t="s">
        <v>408</v>
      </c>
      <c r="E43" s="18" t="s">
        <v>409</v>
      </c>
    </row>
    <row r="44" spans="1:5" ht="18" customHeight="1" x14ac:dyDescent="0.3">
      <c r="A44" s="17" t="s">
        <v>298</v>
      </c>
      <c r="B44" s="3" t="s">
        <v>453</v>
      </c>
      <c r="C44" s="3" t="s">
        <v>428</v>
      </c>
      <c r="D44" s="3" t="s">
        <v>405</v>
      </c>
      <c r="E44" s="18" t="s">
        <v>406</v>
      </c>
    </row>
    <row r="45" spans="1:5" ht="18" customHeight="1" x14ac:dyDescent="0.3">
      <c r="A45" s="17" t="s">
        <v>46</v>
      </c>
      <c r="B45" s="3" t="s">
        <v>454</v>
      </c>
      <c r="C45" s="3" t="s">
        <v>400</v>
      </c>
      <c r="D45" s="3" t="s">
        <v>429</v>
      </c>
      <c r="E45" s="18" t="s">
        <v>430</v>
      </c>
    </row>
    <row r="46" spans="1:5" ht="18" customHeight="1" x14ac:dyDescent="0.3">
      <c r="A46" s="17" t="s">
        <v>87</v>
      </c>
      <c r="B46" s="3" t="s">
        <v>403</v>
      </c>
      <c r="C46" s="3" t="s">
        <v>428</v>
      </c>
      <c r="D46" s="3" t="s">
        <v>408</v>
      </c>
      <c r="E46" s="18" t="s">
        <v>409</v>
      </c>
    </row>
    <row r="47" spans="1:5" ht="18" customHeight="1" x14ac:dyDescent="0.3">
      <c r="A47" s="17" t="s">
        <v>83</v>
      </c>
      <c r="B47" s="3" t="s">
        <v>403</v>
      </c>
      <c r="C47" s="3" t="s">
        <v>404</v>
      </c>
      <c r="D47" s="3" t="s">
        <v>416</v>
      </c>
      <c r="E47" s="18" t="s">
        <v>417</v>
      </c>
    </row>
    <row r="48" spans="1:5" ht="18" customHeight="1" x14ac:dyDescent="0.3">
      <c r="A48" s="17" t="s">
        <v>103</v>
      </c>
      <c r="B48" s="3" t="s">
        <v>439</v>
      </c>
      <c r="C48" s="3" t="s">
        <v>428</v>
      </c>
      <c r="D48" s="3" t="s">
        <v>416</v>
      </c>
      <c r="E48" s="18" t="s">
        <v>417</v>
      </c>
    </row>
    <row r="49" spans="1:5" ht="18" customHeight="1" x14ac:dyDescent="0.3">
      <c r="A49" s="17" t="s">
        <v>250</v>
      </c>
      <c r="B49" s="3" t="s">
        <v>410</v>
      </c>
      <c r="C49" s="3" t="s">
        <v>400</v>
      </c>
      <c r="D49" s="3" t="s">
        <v>416</v>
      </c>
      <c r="E49" s="18" t="s">
        <v>417</v>
      </c>
    </row>
    <row r="50" spans="1:5" ht="18" customHeight="1" x14ac:dyDescent="0.3">
      <c r="A50" s="23" t="s">
        <v>455</v>
      </c>
      <c r="B50" s="24" t="s">
        <v>456</v>
      </c>
      <c r="C50" s="24" t="s">
        <v>400</v>
      </c>
      <c r="D50" s="24" t="s">
        <v>416</v>
      </c>
      <c r="E50" s="26" t="s">
        <v>417</v>
      </c>
    </row>
    <row r="51" spans="1:5" ht="14.25" customHeight="1" x14ac:dyDescent="0.3"/>
    <row r="52" spans="1:5" ht="14.25" customHeight="1" x14ac:dyDescent="0.3"/>
    <row r="53" spans="1:5" ht="14.25" customHeight="1" x14ac:dyDescent="0.3"/>
    <row r="54" spans="1:5" ht="14.25" customHeight="1" x14ac:dyDescent="0.3"/>
    <row r="55" spans="1:5" ht="14.25" customHeight="1" x14ac:dyDescent="0.3"/>
    <row r="56" spans="1:5" ht="14.25" customHeight="1" x14ac:dyDescent="0.3"/>
    <row r="57" spans="1:5" ht="14.25" customHeight="1" x14ac:dyDescent="0.3"/>
    <row r="58" spans="1:5" ht="14.25" customHeight="1" x14ac:dyDescent="0.3"/>
    <row r="59" spans="1:5" ht="14.25" customHeight="1" x14ac:dyDescent="0.3"/>
    <row r="60" spans="1:5" ht="14.25" customHeight="1" x14ac:dyDescent="0.3"/>
    <row r="61" spans="1:5" ht="14.25" customHeight="1" x14ac:dyDescent="0.3"/>
    <row r="62" spans="1:5" ht="14.25" customHeight="1" x14ac:dyDescent="0.3"/>
    <row r="63" spans="1:5" ht="14.25" customHeight="1" x14ac:dyDescent="0.3"/>
    <row r="64" spans="1:5"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AmazonSales+Applying XLOOKUP fo</vt:lpstr>
      <vt:lpstr>Creating Pivot Tables</vt:lpstr>
      <vt:lpstr>Advanced Reporting  KPI</vt:lpstr>
      <vt:lpstr>Highlight high-performing regio</vt:lpstr>
      <vt:lpstr>ProductMaster</vt:lpstr>
      <vt:lpstr>RegionGoals</vt:lpstr>
      <vt:lpstr>CustomerMaster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Mrinal Das</dc:creator>
  <cp:keywords/>
  <dc:description/>
  <cp:lastModifiedBy>MOHIT KUMAR SINGH</cp:lastModifiedBy>
  <cp:revision/>
  <dcterms:created xsi:type="dcterms:W3CDTF">2025-07-17T15:44:57Z</dcterms:created>
  <dcterms:modified xsi:type="dcterms:W3CDTF">2025-08-06T11:50:53Z</dcterms:modified>
  <cp:category/>
  <cp:contentStatus/>
</cp:coreProperties>
</file>