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pivotTables/pivotTable2.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tables/table1.xml" ContentType="application/vnd.openxmlformats-officedocument.spreadsheetml.table+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C:\Users\Mohith Kumar\Desktop\Git Hub Projects\Excel\Ecommerce Sales Analysis\"/>
    </mc:Choice>
  </mc:AlternateContent>
  <xr:revisionPtr revIDLastSave="0" documentId="13_ncr:1_{DA4E75F5-F595-4B5A-A8ED-B40BC7233216}" xr6:coauthVersionLast="47" xr6:coauthVersionMax="47" xr10:uidLastSave="{00000000-0000-0000-0000-000000000000}"/>
  <bookViews>
    <workbookView xWindow="-103" yWindow="-103" windowWidth="22149" windowHeight="13920" firstSheet="1" activeTab="7" xr2:uid="{00000000-000D-0000-FFFF-FFFF00000000}"/>
  </bookViews>
  <sheets>
    <sheet name="Cambo Chart" sheetId="3" r:id="rId1"/>
    <sheet name="Waterfall chart" sheetId="4" r:id="rId2"/>
    <sheet name="Pie chart" sheetId="5" r:id="rId3"/>
    <sheet name="Map Chart" sheetId="6" r:id="rId4"/>
    <sheet name="Top 5" sheetId="7" r:id="rId5"/>
    <sheet name="KPI" sheetId="9" r:id="rId6"/>
    <sheet name="KPI YOY" sheetId="11" r:id="rId7"/>
    <sheet name="Dashboard" sheetId="12" r:id="rId8"/>
    <sheet name="Data" sheetId="1" r:id="rId9"/>
    <sheet name="layout" sheetId="2" r:id="rId10"/>
  </sheets>
  <definedNames>
    <definedName name="_xlchart.v1.0" hidden="1">'Waterfall chart'!$D$5:$D$8</definedName>
    <definedName name="_xlchart.v1.1" hidden="1">'Waterfall chart'!$E$4</definedName>
    <definedName name="_xlchart.v1.2" hidden="1">'Waterfall chart'!$E$5:$E$8</definedName>
    <definedName name="_xlchart.v1.7" hidden="1">'Waterfall chart'!$D$5:$D$8</definedName>
    <definedName name="_xlchart.v1.8" hidden="1">'Waterfall chart'!$E$4</definedName>
    <definedName name="_xlchart.v1.9" hidden="1">'Waterfall chart'!$E$5:$E$8</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1">#N/A</definedName>
  </definedNames>
  <calcPr calcId="191029"/>
  <pivotCaches>
    <pivotCache cacheId="1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8" i="4"/>
  <c r="D6" i="4"/>
  <c r="D7" i="4"/>
  <c r="D5"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12" i="11"/>
  <c r="D12" i="11"/>
  <c r="B17" i="9"/>
  <c r="B12" i="11"/>
  <c r="C12" i="11"/>
  <c r="F12" i="11"/>
  <c r="B14" i="11"/>
  <c r="C14" i="11"/>
  <c r="L17" i="9"/>
  <c r="O17" i="9"/>
  <c r="I17" i="9"/>
  <c r="E17" i="9"/>
  <c r="E13" i="6"/>
  <c r="E41" i="6"/>
  <c r="E28" i="6"/>
  <c r="E8" i="6"/>
  <c r="E42" i="6"/>
  <c r="E23" i="6"/>
  <c r="E8" i="4"/>
  <c r="E21" i="6"/>
  <c r="E10" i="6"/>
  <c r="E44" i="6"/>
  <c r="E32" i="6"/>
  <c r="E11" i="6"/>
  <c r="E31" i="6"/>
  <c r="E6" i="4"/>
  <c r="E29" i="6"/>
  <c r="E34" i="6"/>
  <c r="E6" i="6"/>
  <c r="E48" i="6"/>
  <c r="E43" i="6"/>
  <c r="E39" i="6"/>
  <c r="E7" i="4"/>
  <c r="E35" i="6"/>
  <c r="E38" i="6"/>
  <c r="E27" i="6"/>
  <c r="E5" i="6"/>
  <c r="E12" i="6"/>
  <c r="E26" i="6"/>
  <c r="E37" i="6"/>
  <c r="E50" i="6"/>
  <c r="E14" i="6"/>
  <c r="E9" i="6"/>
  <c r="E20" i="6"/>
  <c r="E47" i="6"/>
  <c r="E5" i="4"/>
  <c r="E30" i="6"/>
  <c r="E18" i="6"/>
  <c r="E45" i="6"/>
  <c r="E19" i="6"/>
  <c r="E22" i="6"/>
  <c r="E33" i="6"/>
  <c r="E36" i="6"/>
  <c r="E24" i="6"/>
  <c r="E49" i="6"/>
  <c r="E52" i="6"/>
  <c r="E25" i="6"/>
  <c r="E51" i="6"/>
  <c r="E7" i="6"/>
  <c r="E17" i="6"/>
  <c r="E46" i="6"/>
  <c r="E15" i="6"/>
  <c r="E4" i="6"/>
  <c r="E16" i="6"/>
  <c r="E40" i="6"/>
</calcChain>
</file>

<file path=xl/sharedStrings.xml><?xml version="1.0" encoding="utf-8"?>
<sst xmlns="http://schemas.openxmlformats.org/spreadsheetml/2006/main" count="130131" uniqueCount="10954">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</sst>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quot;#&quot;\ 0"/>
    <numFmt numFmtId="168" formatCode="[$$-409]#,##0.00"/>
  </numFmts>
  <fonts count="8"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Calibri"/>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4" fillId="0" borderId="0" applyFont="0" applyFill="0" applyBorder="0" applyAlignment="0" applyProtection="0"/>
  </cellStyleXfs>
  <cellXfs count="44">
    <xf numFmtId="0" fontId="0" fillId="0" borderId="0" xfId="0"/>
    <xf numFmtId="0" fontId="3" fillId="0" borderId="0" xfId="0" applyFont="1"/>
    <xf numFmtId="0" fontId="4" fillId="0" borderId="0" xfId="0" applyFont="1"/>
    <xf numFmtId="14" fontId="5" fillId="0" borderId="0" xfId="0" applyNumberFormat="1" applyFont="1"/>
    <xf numFmtId="164" fontId="6" fillId="0" borderId="0" xfId="0" applyNumberFormat="1" applyFont="1"/>
    <xf numFmtId="0" fontId="2" fillId="0" borderId="0" xfId="0" applyFont="1"/>
    <xf numFmtId="165" fontId="0" fillId="0" borderId="0" xfId="0" applyNumberFormat="1"/>
    <xf numFmtId="165" fontId="2"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4" xfId="0" applyNumberFormat="1" applyBorder="1"/>
    <xf numFmtId="0" fontId="0" fillId="0" borderId="2" xfId="0" applyBorder="1" applyAlignment="1">
      <alignment horizontal="left"/>
    </xf>
    <xf numFmtId="0" fontId="0" fillId="0" borderId="5" xfId="0" applyNumberFormat="1" applyBorder="1"/>
    <xf numFmtId="0" fontId="0" fillId="0" borderId="7" xfId="0" applyBorder="1" applyAlignment="1">
      <alignment horizontal="left"/>
    </xf>
    <xf numFmtId="0" fontId="0" fillId="0" borderId="6" xfId="0" applyNumberFormat="1" applyBorder="1"/>
    <xf numFmtId="0" fontId="0" fillId="0" borderId="8" xfId="0" applyBorder="1"/>
    <xf numFmtId="0" fontId="0" fillId="0" borderId="1" xfId="0" applyNumberFormat="1" applyBorder="1"/>
    <xf numFmtId="0" fontId="0" fillId="0" borderId="8" xfId="0" applyNumberFormat="1" applyBorder="1"/>
    <xf numFmtId="165" fontId="0" fillId="0" borderId="1" xfId="0" applyNumberFormat="1" applyBorder="1"/>
    <xf numFmtId="165" fontId="0" fillId="0" borderId="8" xfId="0" applyNumberFormat="1" applyBorder="1"/>
    <xf numFmtId="165" fontId="0" fillId="0" borderId="7" xfId="0" applyNumberFormat="1" applyBorder="1"/>
    <xf numFmtId="165" fontId="0" fillId="0" borderId="9" xfId="0" applyNumberFormat="1" applyBorder="1"/>
    <xf numFmtId="165" fontId="0" fillId="0" borderId="1" xfId="0" applyNumberFormat="1" applyBorder="1" applyAlignment="1">
      <alignment horizontal="left"/>
    </xf>
    <xf numFmtId="165" fontId="0" fillId="0" borderId="7" xfId="0" applyNumberFormat="1" applyBorder="1" applyAlignment="1">
      <alignment horizontal="left"/>
    </xf>
    <xf numFmtId="10" fontId="0" fillId="0" borderId="4" xfId="0" applyNumberFormat="1" applyBorder="1"/>
    <xf numFmtId="10" fontId="0" fillId="0" borderId="5" xfId="0" applyNumberFormat="1" applyBorder="1"/>
    <xf numFmtId="10" fontId="0" fillId="0" borderId="6" xfId="0" applyNumberFormat="1" applyBorder="1"/>
    <xf numFmtId="166" fontId="0" fillId="0" borderId="0" xfId="0" applyNumberFormat="1"/>
    <xf numFmtId="10" fontId="0" fillId="0" borderId="0" xfId="1" applyNumberFormat="1" applyFont="1"/>
    <xf numFmtId="0" fontId="0" fillId="0" borderId="2" xfId="0" applyNumberFormat="1" applyBorder="1"/>
    <xf numFmtId="0" fontId="0" fillId="0" borderId="10" xfId="0" applyNumberFormat="1" applyBorder="1"/>
    <xf numFmtId="0" fontId="0" fillId="0" borderId="11" xfId="0" applyBorder="1"/>
    <xf numFmtId="0" fontId="0" fillId="0" borderId="11" xfId="0" applyNumberFormat="1" applyBorder="1"/>
    <xf numFmtId="0" fontId="0" fillId="0" borderId="12" xfId="0" applyNumberFormat="1" applyBorder="1"/>
    <xf numFmtId="0" fontId="0" fillId="0" borderId="3" xfId="0" applyBorder="1" applyAlignment="1">
      <alignment horizontal="left"/>
    </xf>
    <xf numFmtId="0" fontId="0" fillId="0" borderId="3" xfId="0" applyNumberFormat="1" applyBorder="1"/>
    <xf numFmtId="0" fontId="0" fillId="0" borderId="13" xfId="0" applyNumberFormat="1" applyBorder="1"/>
    <xf numFmtId="0" fontId="0" fillId="0" borderId="14" xfId="0" applyNumberFormat="1" applyBorder="1"/>
    <xf numFmtId="0" fontId="1" fillId="0" borderId="0" xfId="0" applyFont="1"/>
    <xf numFmtId="164" fontId="7" fillId="0" borderId="0" xfId="0" applyNumberFormat="1" applyFont="1"/>
    <xf numFmtId="164" fontId="0" fillId="0" borderId="0" xfId="0" applyNumberFormat="1"/>
    <xf numFmtId="168" fontId="0" fillId="0" borderId="0" xfId="0" applyNumberFormat="1"/>
  </cellXfs>
  <cellStyles count="2">
    <cellStyle name="Normal" xfId="0" builtinId="0"/>
    <cellStyle name="Percent" xfId="1" builtinId="5"/>
  </cellStyles>
  <dxfs count="31">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ill>
        <patternFill>
          <bgColor theme="3" tint="0.499984740745262"/>
        </patternFill>
      </fill>
      <border diagonalUp="0" diagonalDown="0">
        <left/>
        <right/>
        <top/>
        <bottom/>
        <vertical/>
        <horizontal/>
      </border>
    </dxf>
    <dxf>
      <numFmt numFmtId="165" formatCode="\$\ 0.00,\ &quot;k&quot;"/>
    </dxf>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30"/>
      <tableStyleElement type="firstRowStripe" dxfId="29"/>
      <tableStyleElement type="secondRowStripe" dxfId="28"/>
    </tableStyle>
    <tableStyle name="Slicer Style 1" pivot="0" table="0" count="1" xr9:uid="{09095F7E-1DFC-4007-882F-6730B1161390}">
      <tableStyleElement type="wholeTable" dxfId="24"/>
    </tableStyle>
  </tableStyles>
  <colors>
    <mruColors>
      <color rgb="FF867787"/>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updated.xlsx]Cambo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'Cambo Chart'!$C$3</c:f>
              <c:strCache>
                <c:ptCount val="1"/>
                <c:pt idx="0">
                  <c:v>Sum of Profit</c:v>
                </c:pt>
              </c:strCache>
            </c:strRef>
          </c:tx>
          <c:spPr>
            <a:solidFill>
              <a:schemeClr val="accent2"/>
            </a:solidFill>
            <a:ln>
              <a:noFill/>
            </a:ln>
            <a:effectLst/>
          </c:spPr>
          <c:cat>
            <c:strRef>
              <c:f>'Cambo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C089-4DBE-AA7A-A250C3B14E0F}"/>
            </c:ext>
          </c:extLst>
        </c:ser>
        <c:dLbls>
          <c:showLegendKey val="0"/>
          <c:showVal val="0"/>
          <c:showCatName val="0"/>
          <c:showSerName val="0"/>
          <c:showPercent val="0"/>
          <c:showBubbleSize val="0"/>
        </c:dLbls>
        <c:axId val="1482734752"/>
        <c:axId val="1482736192"/>
      </c:areaChart>
      <c:barChart>
        <c:barDir val="col"/>
        <c:grouping val="clustered"/>
        <c:varyColors val="0"/>
        <c:ser>
          <c:idx val="0"/>
          <c:order val="0"/>
          <c:tx>
            <c:strRef>
              <c:f>'Cambo Chart'!$B$3</c:f>
              <c:strCache>
                <c:ptCount val="1"/>
                <c:pt idx="0">
                  <c:v>Sum of Sales</c:v>
                </c:pt>
              </c:strCache>
            </c:strRef>
          </c:tx>
          <c:spPr>
            <a:solidFill>
              <a:schemeClr val="accent1"/>
            </a:solidFill>
            <a:ln>
              <a:noFill/>
            </a:ln>
            <a:effectLst/>
          </c:spPr>
          <c:invertIfNegative val="0"/>
          <c:cat>
            <c:strRef>
              <c:f>'Cambo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C089-4DBE-AA7A-A250C3B14E0F}"/>
            </c:ext>
          </c:extLst>
        </c:ser>
        <c:dLbls>
          <c:showLegendKey val="0"/>
          <c:showVal val="0"/>
          <c:showCatName val="0"/>
          <c:showSerName val="0"/>
          <c:showPercent val="0"/>
          <c:showBubbleSize val="0"/>
        </c:dLbls>
        <c:gapWidth val="219"/>
        <c:overlap val="-27"/>
        <c:axId val="1482743872"/>
        <c:axId val="1482739072"/>
      </c:barChart>
      <c:catAx>
        <c:axId val="1482734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736192"/>
        <c:crosses val="autoZero"/>
        <c:auto val="1"/>
        <c:lblAlgn val="ctr"/>
        <c:lblOffset val="100"/>
        <c:noMultiLvlLbl val="0"/>
      </c:catAx>
      <c:valAx>
        <c:axId val="1482736192"/>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734752"/>
        <c:crosses val="autoZero"/>
        <c:crossBetween val="between"/>
      </c:valAx>
      <c:valAx>
        <c:axId val="1482739072"/>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743872"/>
        <c:crosses val="max"/>
        <c:crossBetween val="between"/>
      </c:valAx>
      <c:catAx>
        <c:axId val="1482743872"/>
        <c:scaling>
          <c:orientation val="minMax"/>
        </c:scaling>
        <c:delete val="1"/>
        <c:axPos val="b"/>
        <c:numFmt formatCode="General" sourceLinked="1"/>
        <c:majorTickMark val="out"/>
        <c:minorTickMark val="none"/>
        <c:tickLblPos val="nextTo"/>
        <c:crossAx val="148273907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updated.xlsx]Pie chart!PivotTable2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9.4544896252086785E-2"/>
          <c:y val="0.20307035360090361"/>
          <c:w val="0.48644341776932282"/>
          <c:h val="0.72291432697636926"/>
        </c:manualLayout>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2E7-4787-8666-C8136EAB903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2E7-4787-8666-C8136EAB903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2E7-4787-8666-C8136EAB903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A707-4B04-B57E-E4575693781A}"/>
            </c:ext>
          </c:extLst>
        </c:ser>
        <c:dLbls>
          <c:showLegendKey val="0"/>
          <c:showVal val="1"/>
          <c:showCatName val="0"/>
          <c:showSerName val="0"/>
          <c:showPercent val="0"/>
          <c:showBubbleSize val="0"/>
          <c:showLeaderLines val="1"/>
        </c:dLbls>
        <c:firstSliceAng val="0"/>
        <c:holeSize val="62"/>
      </c:doughnutChart>
      <c:spPr>
        <a:noFill/>
        <a:ln>
          <a:noFill/>
        </a:ln>
        <a:effectLst>
          <a:glow rad="63500">
            <a:schemeClr val="accent2">
              <a:satMod val="175000"/>
              <a:alpha val="40000"/>
            </a:schemeClr>
          </a:glo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updated.xlsx]Top 5!PivotTable1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DA9-48EF-92CD-2CCFBAD5944E}"/>
            </c:ext>
          </c:extLst>
        </c:ser>
        <c:dLbls>
          <c:showLegendKey val="0"/>
          <c:showVal val="0"/>
          <c:showCatName val="0"/>
          <c:showSerName val="0"/>
          <c:showPercent val="0"/>
          <c:showBubbleSize val="0"/>
        </c:dLbls>
        <c:gapWidth val="182"/>
        <c:axId val="264447439"/>
        <c:axId val="264448879"/>
      </c:barChart>
      <c:catAx>
        <c:axId val="264447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448879"/>
        <c:crosses val="autoZero"/>
        <c:auto val="1"/>
        <c:lblAlgn val="ctr"/>
        <c:lblOffset val="100"/>
        <c:noMultiLvlLbl val="0"/>
      </c:catAx>
      <c:valAx>
        <c:axId val="2644488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447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updated.xlsx]KPI!PivotTable3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52497517727724"/>
          <c:y val="0.18893383299141764"/>
          <c:w val="0.72695004964544552"/>
          <c:h val="0.60323895071802291"/>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204-4A23-B28F-2ADB9ECFCB5D}"/>
            </c:ext>
          </c:extLst>
        </c:ser>
        <c:dLbls>
          <c:showLegendKey val="0"/>
          <c:showVal val="0"/>
          <c:showCatName val="0"/>
          <c:showSerName val="0"/>
          <c:showPercent val="0"/>
          <c:showBubbleSize val="0"/>
        </c:dLbls>
        <c:smooth val="0"/>
        <c:axId val="417380255"/>
        <c:axId val="417378815"/>
      </c:lineChart>
      <c:catAx>
        <c:axId val="417380255"/>
        <c:scaling>
          <c:orientation val="minMax"/>
        </c:scaling>
        <c:delete val="1"/>
        <c:axPos val="b"/>
        <c:numFmt formatCode="General" sourceLinked="1"/>
        <c:majorTickMark val="none"/>
        <c:minorTickMark val="none"/>
        <c:tickLblPos val="nextTo"/>
        <c:crossAx val="417378815"/>
        <c:crosses val="autoZero"/>
        <c:auto val="1"/>
        <c:lblAlgn val="ctr"/>
        <c:lblOffset val="100"/>
        <c:noMultiLvlLbl val="0"/>
      </c:catAx>
      <c:valAx>
        <c:axId val="41737881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17380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updated.xlsx]KPI!PivotTable5</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890468420324088E-2"/>
          <c:y val="0.22764227642276422"/>
          <c:w val="0.76560107719476334"/>
          <c:h val="0.64227642276422769"/>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585-4770-BDD2-5200704EEC13}"/>
            </c:ext>
          </c:extLst>
        </c:ser>
        <c:dLbls>
          <c:showLegendKey val="0"/>
          <c:showVal val="0"/>
          <c:showCatName val="0"/>
          <c:showSerName val="0"/>
          <c:showPercent val="0"/>
          <c:showBubbleSize val="0"/>
        </c:dLbls>
        <c:smooth val="0"/>
        <c:axId val="417381695"/>
        <c:axId val="417379295"/>
      </c:lineChart>
      <c:catAx>
        <c:axId val="417381695"/>
        <c:scaling>
          <c:orientation val="minMax"/>
        </c:scaling>
        <c:delete val="1"/>
        <c:axPos val="b"/>
        <c:numFmt formatCode="General" sourceLinked="1"/>
        <c:majorTickMark val="none"/>
        <c:minorTickMark val="none"/>
        <c:tickLblPos val="nextTo"/>
        <c:crossAx val="417379295"/>
        <c:crosses val="autoZero"/>
        <c:auto val="1"/>
        <c:lblAlgn val="ctr"/>
        <c:lblOffset val="100"/>
        <c:noMultiLvlLbl val="0"/>
      </c:catAx>
      <c:valAx>
        <c:axId val="417379295"/>
        <c:scaling>
          <c:orientation val="minMax"/>
        </c:scaling>
        <c:delete val="1"/>
        <c:axPos val="l"/>
        <c:numFmt formatCode="General" sourceLinked="1"/>
        <c:majorTickMark val="none"/>
        <c:minorTickMark val="none"/>
        <c:tickLblPos val="nextTo"/>
        <c:crossAx val="417381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updated.xlsx]KPI!PivotTable6</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D4D-45E2-AEAD-D7A8555C5C1E}"/>
            </c:ext>
          </c:extLst>
        </c:ser>
        <c:dLbls>
          <c:showLegendKey val="0"/>
          <c:showVal val="0"/>
          <c:showCatName val="0"/>
          <c:showSerName val="0"/>
          <c:showPercent val="0"/>
          <c:showBubbleSize val="0"/>
        </c:dLbls>
        <c:smooth val="0"/>
        <c:axId val="420890783"/>
        <c:axId val="420894143"/>
      </c:lineChart>
      <c:catAx>
        <c:axId val="420890783"/>
        <c:scaling>
          <c:orientation val="minMax"/>
        </c:scaling>
        <c:delete val="1"/>
        <c:axPos val="b"/>
        <c:numFmt formatCode="General" sourceLinked="1"/>
        <c:majorTickMark val="none"/>
        <c:minorTickMark val="none"/>
        <c:tickLblPos val="nextTo"/>
        <c:crossAx val="420894143"/>
        <c:crosses val="autoZero"/>
        <c:auto val="1"/>
        <c:lblAlgn val="ctr"/>
        <c:lblOffset val="100"/>
        <c:noMultiLvlLbl val="0"/>
      </c:catAx>
      <c:valAx>
        <c:axId val="420894143"/>
        <c:scaling>
          <c:orientation val="minMax"/>
        </c:scaling>
        <c:delete val="1"/>
        <c:axPos val="l"/>
        <c:numFmt formatCode="General" sourceLinked="1"/>
        <c:majorTickMark val="none"/>
        <c:minorTickMark val="none"/>
        <c:tickLblPos val="nextTo"/>
        <c:crossAx val="420890783"/>
        <c:crosses val="autoZero"/>
        <c:crossBetween val="between"/>
      </c:valAx>
      <c:spPr>
        <a:gradFill>
          <a:gsLst>
            <a:gs pos="0">
              <a:schemeClr val="tx1">
                <a:lumMod val="75000"/>
                <a:lumOff val="25000"/>
              </a:schemeClr>
            </a:gs>
            <a:gs pos="100000">
              <a:schemeClr val="tx1">
                <a:lumMod val="75000"/>
                <a:lumOff val="25000"/>
              </a:schemeClr>
            </a:gs>
          </a:gsLst>
          <a:lin ang="5400000" scaled="1"/>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updated.xlsx]KPI!PivotTable7</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345410099767652E-2"/>
          <c:y val="9.03954802259887E-2"/>
          <c:w val="0.84491442540073025"/>
          <c:h val="0.75141242937853103"/>
        </c:manualLayout>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780-4F28-9EA9-E6B3B0C1BB80}"/>
            </c:ext>
          </c:extLst>
        </c:ser>
        <c:dLbls>
          <c:showLegendKey val="0"/>
          <c:showVal val="0"/>
          <c:showCatName val="0"/>
          <c:showSerName val="0"/>
          <c:showPercent val="0"/>
          <c:showBubbleSize val="0"/>
        </c:dLbls>
        <c:smooth val="0"/>
        <c:axId val="273677823"/>
        <c:axId val="273678303"/>
      </c:lineChart>
      <c:catAx>
        <c:axId val="273677823"/>
        <c:scaling>
          <c:orientation val="minMax"/>
        </c:scaling>
        <c:delete val="1"/>
        <c:axPos val="b"/>
        <c:numFmt formatCode="General" sourceLinked="1"/>
        <c:majorTickMark val="none"/>
        <c:minorTickMark val="none"/>
        <c:tickLblPos val="nextTo"/>
        <c:crossAx val="273678303"/>
        <c:crosses val="autoZero"/>
        <c:auto val="1"/>
        <c:lblAlgn val="ctr"/>
        <c:lblOffset val="100"/>
        <c:noMultiLvlLbl val="0"/>
      </c:catAx>
      <c:valAx>
        <c:axId val="273678303"/>
        <c:scaling>
          <c:orientation val="minMax"/>
        </c:scaling>
        <c:delete val="1"/>
        <c:axPos val="l"/>
        <c:numFmt formatCode="General" sourceLinked="1"/>
        <c:majorTickMark val="none"/>
        <c:minorTickMark val="none"/>
        <c:tickLblPos val="nextTo"/>
        <c:crossAx val="273677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updated.xlsx]KPI!PivotTable8</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809726899592721E-3"/>
          <c:y val="3.5603744272415139E-2"/>
          <c:w val="0.90970391999392419"/>
          <c:h val="0.75379702441586272"/>
        </c:manualLayout>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0E0D-49E8-99FA-C106F9446C28}"/>
            </c:ext>
          </c:extLst>
        </c:ser>
        <c:dLbls>
          <c:showLegendKey val="0"/>
          <c:showVal val="0"/>
          <c:showCatName val="0"/>
          <c:showSerName val="0"/>
          <c:showPercent val="0"/>
          <c:showBubbleSize val="0"/>
        </c:dLbls>
        <c:smooth val="0"/>
        <c:axId val="466236975"/>
        <c:axId val="466235535"/>
      </c:lineChart>
      <c:catAx>
        <c:axId val="466236975"/>
        <c:scaling>
          <c:orientation val="minMax"/>
        </c:scaling>
        <c:delete val="1"/>
        <c:axPos val="b"/>
        <c:numFmt formatCode="General" sourceLinked="1"/>
        <c:majorTickMark val="none"/>
        <c:minorTickMark val="none"/>
        <c:tickLblPos val="nextTo"/>
        <c:crossAx val="466235535"/>
        <c:crosses val="autoZero"/>
        <c:auto val="1"/>
        <c:lblAlgn val="ctr"/>
        <c:lblOffset val="100"/>
        <c:noMultiLvlLbl val="0"/>
      </c:catAx>
      <c:valAx>
        <c:axId val="466235535"/>
        <c:scaling>
          <c:orientation val="minMax"/>
        </c:scaling>
        <c:delete val="1"/>
        <c:axPos val="l"/>
        <c:numFmt formatCode="General" sourceLinked="1"/>
        <c:majorTickMark val="none"/>
        <c:minorTickMark val="none"/>
        <c:tickLblPos val="nextTo"/>
        <c:crossAx val="466236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[Ecommerce Sales Analysis updated.xlsx]KPI!PivotTable3</c:name>
    <c:fmtId val="7"/>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560034593143319E-2"/>
          <c:y val="1.5328406041126919E-2"/>
          <c:w val="0.8567283448643811"/>
          <c:h val="0.60323895071802291"/>
        </c:manualLayout>
      </c:layout>
      <c:lineChart>
        <c:grouping val="standard"/>
        <c:varyColors val="0"/>
        <c:ser>
          <c:idx val="0"/>
          <c:order val="0"/>
          <c:tx>
            <c:strRef>
              <c:f>KPI!$B$3</c:f>
              <c:strCache>
                <c:ptCount val="1"/>
                <c:pt idx="0">
                  <c:v>Total</c:v>
                </c:pt>
              </c:strCache>
            </c:strRef>
          </c:tx>
          <c:spPr>
            <a:ln w="28575" cap="rnd">
              <a:solidFill>
                <a:schemeClr val="accent5"/>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E47-4EE4-B117-CFB1E10AC62D}"/>
            </c:ext>
          </c:extLst>
        </c:ser>
        <c:dLbls>
          <c:showLegendKey val="0"/>
          <c:showVal val="0"/>
          <c:showCatName val="0"/>
          <c:showSerName val="0"/>
          <c:showPercent val="0"/>
          <c:showBubbleSize val="0"/>
        </c:dLbls>
        <c:smooth val="0"/>
        <c:axId val="417380255"/>
        <c:axId val="417378815"/>
      </c:lineChart>
      <c:catAx>
        <c:axId val="417380255"/>
        <c:scaling>
          <c:orientation val="minMax"/>
        </c:scaling>
        <c:delete val="1"/>
        <c:axPos val="b"/>
        <c:numFmt formatCode="General" sourceLinked="1"/>
        <c:majorTickMark val="none"/>
        <c:minorTickMark val="none"/>
        <c:tickLblPos val="nextTo"/>
        <c:crossAx val="417378815"/>
        <c:crosses val="autoZero"/>
        <c:auto val="1"/>
        <c:lblAlgn val="ctr"/>
        <c:lblOffset val="100"/>
        <c:noMultiLvlLbl val="0"/>
      </c:catAx>
      <c:valAx>
        <c:axId val="41737881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17380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75000"/>
            <a:lumOff val="25000"/>
          </a:schemeClr>
        </a:gs>
        <a:gs pos="100000">
          <a:schemeClr val="tx1">
            <a:lumMod val="75000"/>
            <a:lumOff val="25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updated.xlsx]KPI!PivotTable5</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283510675725332"/>
          <c:w val="0.95754161253443515"/>
          <c:h val="0.64227642276422769"/>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DEE-43F2-A20B-B53E466348F0}"/>
            </c:ext>
          </c:extLst>
        </c:ser>
        <c:dLbls>
          <c:showLegendKey val="0"/>
          <c:showVal val="0"/>
          <c:showCatName val="0"/>
          <c:showSerName val="0"/>
          <c:showPercent val="0"/>
          <c:showBubbleSize val="0"/>
        </c:dLbls>
        <c:smooth val="0"/>
        <c:axId val="417381695"/>
        <c:axId val="417379295"/>
      </c:lineChart>
      <c:catAx>
        <c:axId val="417381695"/>
        <c:scaling>
          <c:orientation val="minMax"/>
        </c:scaling>
        <c:delete val="1"/>
        <c:axPos val="b"/>
        <c:numFmt formatCode="General" sourceLinked="1"/>
        <c:majorTickMark val="none"/>
        <c:minorTickMark val="none"/>
        <c:tickLblPos val="nextTo"/>
        <c:crossAx val="417379295"/>
        <c:crosses val="autoZero"/>
        <c:auto val="1"/>
        <c:lblAlgn val="ctr"/>
        <c:lblOffset val="100"/>
        <c:noMultiLvlLbl val="0"/>
      </c:catAx>
      <c:valAx>
        <c:axId val="417379295"/>
        <c:scaling>
          <c:orientation val="minMax"/>
        </c:scaling>
        <c:delete val="1"/>
        <c:axPos val="l"/>
        <c:numFmt formatCode="General" sourceLinked="1"/>
        <c:majorTickMark val="none"/>
        <c:minorTickMark val="none"/>
        <c:tickLblPos val="nextTo"/>
        <c:crossAx val="417381695"/>
        <c:crosses val="autoZero"/>
        <c:crossBetween val="between"/>
      </c:valAx>
      <c:spPr>
        <a:gradFill>
          <a:gsLst>
            <a:gs pos="0">
              <a:schemeClr val="tx1">
                <a:lumMod val="75000"/>
                <a:lumOff val="25000"/>
              </a:schemeClr>
            </a:gs>
            <a:gs pos="100000">
              <a:schemeClr val="tx1">
                <a:lumMod val="75000"/>
                <a:lumOff val="25000"/>
              </a:schemeClr>
            </a:gs>
          </a:gsLst>
          <a:lin ang="5400000" scaled="1"/>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75000"/>
            <a:lumOff val="25000"/>
          </a:schemeClr>
        </a:gs>
        <a:gs pos="100000">
          <a:schemeClr val="tx1">
            <a:lumMod val="75000"/>
            <a:lumOff val="25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updated.xlsx]KPI!PivotTable6</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2-07FB-4F01-832C-3EAB0CD6E886}"/>
            </c:ext>
          </c:extLst>
        </c:ser>
        <c:dLbls>
          <c:showLegendKey val="0"/>
          <c:showVal val="0"/>
          <c:showCatName val="0"/>
          <c:showSerName val="0"/>
          <c:showPercent val="0"/>
          <c:showBubbleSize val="0"/>
        </c:dLbls>
        <c:smooth val="0"/>
        <c:axId val="420890783"/>
        <c:axId val="420894143"/>
      </c:lineChart>
      <c:catAx>
        <c:axId val="420890783"/>
        <c:scaling>
          <c:orientation val="minMax"/>
        </c:scaling>
        <c:delete val="1"/>
        <c:axPos val="b"/>
        <c:numFmt formatCode="General" sourceLinked="1"/>
        <c:majorTickMark val="none"/>
        <c:minorTickMark val="none"/>
        <c:tickLblPos val="nextTo"/>
        <c:crossAx val="420894143"/>
        <c:crosses val="autoZero"/>
        <c:auto val="1"/>
        <c:lblAlgn val="ctr"/>
        <c:lblOffset val="100"/>
        <c:noMultiLvlLbl val="0"/>
      </c:catAx>
      <c:valAx>
        <c:axId val="420894143"/>
        <c:scaling>
          <c:orientation val="minMax"/>
        </c:scaling>
        <c:delete val="1"/>
        <c:axPos val="l"/>
        <c:numFmt formatCode="General" sourceLinked="1"/>
        <c:majorTickMark val="none"/>
        <c:minorTickMark val="none"/>
        <c:tickLblPos val="nextTo"/>
        <c:crossAx val="420890783"/>
        <c:crosses val="autoZero"/>
        <c:crossBetween val="between"/>
      </c:valAx>
      <c:spPr>
        <a:gradFill>
          <a:gsLst>
            <a:gs pos="0">
              <a:schemeClr val="tx1">
                <a:lumMod val="75000"/>
                <a:lumOff val="25000"/>
              </a:schemeClr>
            </a:gs>
            <a:gs pos="100000">
              <a:schemeClr val="tx1">
                <a:lumMod val="75000"/>
                <a:lumOff val="25000"/>
              </a:schemeClr>
            </a:gs>
          </a:gsLst>
          <a:lin ang="5400000" scaled="1"/>
        </a:gradFill>
        <a:ln>
          <a:noFill/>
        </a:ln>
        <a:effectLst/>
      </c:spPr>
    </c:plotArea>
    <c:plotVisOnly val="1"/>
    <c:dispBlanksAs val="gap"/>
    <c:showDLblsOverMax val="0"/>
    <c:extLst/>
  </c:chart>
  <c:spPr>
    <a:noFill/>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updated.xlsx]KPI!PivotTable7</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114622554163318E-2"/>
          <c:y val="1.542719327152735E-2"/>
          <c:w val="0.84491442540073025"/>
          <c:h val="0.75141242937853103"/>
        </c:manualLayout>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A9E-4A7D-B8FD-FCEA7917C210}"/>
            </c:ext>
          </c:extLst>
        </c:ser>
        <c:dLbls>
          <c:showLegendKey val="0"/>
          <c:showVal val="0"/>
          <c:showCatName val="0"/>
          <c:showSerName val="0"/>
          <c:showPercent val="0"/>
          <c:showBubbleSize val="0"/>
        </c:dLbls>
        <c:smooth val="0"/>
        <c:axId val="273677823"/>
        <c:axId val="273678303"/>
      </c:lineChart>
      <c:catAx>
        <c:axId val="273677823"/>
        <c:scaling>
          <c:orientation val="minMax"/>
        </c:scaling>
        <c:delete val="1"/>
        <c:axPos val="b"/>
        <c:numFmt formatCode="General" sourceLinked="1"/>
        <c:majorTickMark val="none"/>
        <c:minorTickMark val="none"/>
        <c:tickLblPos val="nextTo"/>
        <c:crossAx val="273678303"/>
        <c:crosses val="autoZero"/>
        <c:auto val="1"/>
        <c:lblAlgn val="ctr"/>
        <c:lblOffset val="100"/>
        <c:noMultiLvlLbl val="0"/>
      </c:catAx>
      <c:valAx>
        <c:axId val="273678303"/>
        <c:scaling>
          <c:orientation val="minMax"/>
        </c:scaling>
        <c:delete val="1"/>
        <c:axPos val="l"/>
        <c:numFmt formatCode="General" sourceLinked="1"/>
        <c:majorTickMark val="none"/>
        <c:minorTickMark val="none"/>
        <c:tickLblPos val="nextTo"/>
        <c:crossAx val="273677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updated.xlsx]KPI!PivotTable8</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058617672790906E-2"/>
          <c:y val="3.5603380573948247E-2"/>
          <c:w val="0.90970391999392419"/>
          <c:h val="0.75379702441586272"/>
        </c:manualLayout>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4921-4F9D-AE73-21BDBAAFA28C}"/>
            </c:ext>
          </c:extLst>
        </c:ser>
        <c:dLbls>
          <c:showLegendKey val="0"/>
          <c:showVal val="0"/>
          <c:showCatName val="0"/>
          <c:showSerName val="0"/>
          <c:showPercent val="0"/>
          <c:showBubbleSize val="0"/>
        </c:dLbls>
        <c:smooth val="0"/>
        <c:axId val="466236975"/>
        <c:axId val="466235535"/>
      </c:lineChart>
      <c:catAx>
        <c:axId val="466236975"/>
        <c:scaling>
          <c:orientation val="minMax"/>
        </c:scaling>
        <c:delete val="1"/>
        <c:axPos val="b"/>
        <c:numFmt formatCode="General" sourceLinked="1"/>
        <c:majorTickMark val="none"/>
        <c:minorTickMark val="none"/>
        <c:tickLblPos val="nextTo"/>
        <c:crossAx val="466235535"/>
        <c:crosses val="autoZero"/>
        <c:auto val="1"/>
        <c:lblAlgn val="ctr"/>
        <c:lblOffset val="100"/>
        <c:noMultiLvlLbl val="0"/>
      </c:catAx>
      <c:valAx>
        <c:axId val="466235535"/>
        <c:scaling>
          <c:orientation val="minMax"/>
        </c:scaling>
        <c:delete val="1"/>
        <c:axPos val="l"/>
        <c:numFmt formatCode="General" sourceLinked="1"/>
        <c:majorTickMark val="none"/>
        <c:minorTickMark val="none"/>
        <c:tickLblPos val="nextTo"/>
        <c:crossAx val="466236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[Ecommerce Sales Analysis updated.xlsx]Cambo Chart!PivotTable1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'Cambo Chart'!$C$3</c:f>
              <c:strCache>
                <c:ptCount val="1"/>
                <c:pt idx="0">
                  <c:v>Sum of Profit</c:v>
                </c:pt>
              </c:strCache>
            </c:strRef>
          </c:tx>
          <c:spPr>
            <a:solidFill>
              <a:schemeClr val="accent1">
                <a:tint val="77000"/>
              </a:schemeClr>
            </a:solidFill>
            <a:ln>
              <a:noFill/>
            </a:ln>
            <a:effectLst/>
          </c:spPr>
          <c:cat>
            <c:strRef>
              <c:f>'Cambo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057F-43EB-B6AC-4DCF5C3011D2}"/>
            </c:ext>
          </c:extLst>
        </c:ser>
        <c:dLbls>
          <c:showLegendKey val="0"/>
          <c:showVal val="0"/>
          <c:showCatName val="0"/>
          <c:showSerName val="0"/>
          <c:showPercent val="0"/>
          <c:showBubbleSize val="0"/>
        </c:dLbls>
        <c:axId val="1482734752"/>
        <c:axId val="1482736192"/>
      </c:areaChart>
      <c:barChart>
        <c:barDir val="col"/>
        <c:grouping val="clustered"/>
        <c:varyColors val="0"/>
        <c:ser>
          <c:idx val="0"/>
          <c:order val="0"/>
          <c:tx>
            <c:strRef>
              <c:f>'Cambo Chart'!$B$3</c:f>
              <c:strCache>
                <c:ptCount val="1"/>
                <c:pt idx="0">
                  <c:v>Sum of Sales</c:v>
                </c:pt>
              </c:strCache>
            </c:strRef>
          </c:tx>
          <c:spPr>
            <a:solidFill>
              <a:schemeClr val="accent1">
                <a:shade val="76000"/>
              </a:schemeClr>
            </a:solidFill>
            <a:ln>
              <a:noFill/>
            </a:ln>
            <a:effectLst/>
          </c:spPr>
          <c:invertIfNegative val="0"/>
          <c:cat>
            <c:strRef>
              <c:f>'Cambo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057F-43EB-B6AC-4DCF5C3011D2}"/>
            </c:ext>
          </c:extLst>
        </c:ser>
        <c:dLbls>
          <c:showLegendKey val="0"/>
          <c:showVal val="0"/>
          <c:showCatName val="0"/>
          <c:showSerName val="0"/>
          <c:showPercent val="0"/>
          <c:showBubbleSize val="0"/>
        </c:dLbls>
        <c:gapWidth val="219"/>
        <c:overlap val="-27"/>
        <c:axId val="1482743872"/>
        <c:axId val="1482739072"/>
      </c:barChart>
      <c:catAx>
        <c:axId val="1482734752"/>
        <c:scaling>
          <c:orientation val="minMax"/>
        </c:scaling>
        <c:delete val="0"/>
        <c:axPos val="b"/>
        <c:numFmt formatCode="General" sourceLinked="1"/>
        <c:majorTickMark val="none"/>
        <c:minorTickMark val="none"/>
        <c:tickLblPos val="nextTo"/>
        <c:spPr>
          <a:solidFill>
            <a:schemeClr val="accent1">
              <a:lumMod val="40000"/>
              <a:lumOff val="60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736192"/>
        <c:crosses val="autoZero"/>
        <c:auto val="1"/>
        <c:lblAlgn val="ctr"/>
        <c:lblOffset val="100"/>
        <c:noMultiLvlLbl val="0"/>
      </c:catAx>
      <c:valAx>
        <c:axId val="1482736192"/>
        <c:scaling>
          <c:orientation val="minMax"/>
        </c:scaling>
        <c:delete val="0"/>
        <c:axPos val="l"/>
        <c:numFmt formatCode="\$\ 0.00,\ &quot;k&quot;" sourceLinked="1"/>
        <c:majorTickMark val="none"/>
        <c:minorTickMark val="none"/>
        <c:tickLblPos val="nextTo"/>
        <c:spPr>
          <a:solidFill>
            <a:schemeClr val="accent1">
              <a:lumMod val="40000"/>
              <a:lumOff val="60000"/>
            </a:schemeClr>
          </a:solid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734752"/>
        <c:crosses val="autoZero"/>
        <c:crossBetween val="between"/>
      </c:valAx>
      <c:valAx>
        <c:axId val="1482739072"/>
        <c:scaling>
          <c:orientation val="minMax"/>
        </c:scaling>
        <c:delete val="0"/>
        <c:axPos val="r"/>
        <c:numFmt formatCode="\$\ 0.00,\ &quot;k&quot;" sourceLinked="1"/>
        <c:majorTickMark val="out"/>
        <c:minorTickMark val="none"/>
        <c:tickLblPos val="nextTo"/>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743872"/>
        <c:crosses val="max"/>
        <c:crossBetween val="between"/>
      </c:valAx>
      <c:catAx>
        <c:axId val="1482743872"/>
        <c:scaling>
          <c:orientation val="minMax"/>
        </c:scaling>
        <c:delete val="1"/>
        <c:axPos val="b"/>
        <c:numFmt formatCode="General" sourceLinked="1"/>
        <c:majorTickMark val="out"/>
        <c:minorTickMark val="none"/>
        <c:tickLblPos val="nextTo"/>
        <c:crossAx val="148273907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updated.xlsx]Pie chart!PivotTable2</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manualLayout>
          <c:layoutTarget val="inner"/>
          <c:xMode val="edge"/>
          <c:yMode val="edge"/>
          <c:x val="9.4544896252086785E-2"/>
          <c:y val="0.20307035360090361"/>
          <c:w val="0.48644341776932282"/>
          <c:h val="0.72291432697636926"/>
        </c:manualLayout>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3C-4CD0-989E-F93FC6801EA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3C-4CD0-989E-F93FC6801EA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93C-4CD0-989E-F93FC6801EAB}"/>
              </c:ext>
            </c:extLst>
          </c:dPt>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B93C-4CD0-989E-F93FC6801EAB}"/>
            </c:ext>
          </c:extLst>
        </c:ser>
        <c:dLbls>
          <c:showLegendKey val="0"/>
          <c:showVal val="0"/>
          <c:showCatName val="0"/>
          <c:showSerName val="0"/>
          <c:showPercent val="0"/>
          <c:showBubbleSize val="0"/>
          <c:showLeaderLines val="1"/>
        </c:dLbls>
        <c:firstSliceAng val="0"/>
        <c:holeSize val="62"/>
      </c:doughnutChart>
      <c:spPr>
        <a:noFill/>
        <a:ln>
          <a:noFill/>
        </a:ln>
        <a:effectLst>
          <a:glow rad="63500">
            <a:schemeClr val="accent2">
              <a:satMod val="175000"/>
              <a:alpha val="40000"/>
            </a:schemeClr>
          </a:glow>
        </a:effectLst>
      </c:spPr>
    </c:plotArea>
    <c:legend>
      <c:legendPos val="r"/>
      <c:overlay val="0"/>
      <c:spPr>
        <a:solidFill>
          <a:srgbClr val="92D050"/>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updated.xlsx]Top 5!PivotTable1</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56875914903155"/>
          <c:y val="0.1469818095543963"/>
          <c:w val="0.68501173326694664"/>
          <c:h val="0.68584229546237063"/>
        </c:manualLayout>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2FD-4AD7-AA5E-FF413D3FE04C}"/>
            </c:ext>
          </c:extLst>
        </c:ser>
        <c:dLbls>
          <c:showLegendKey val="0"/>
          <c:showVal val="0"/>
          <c:showCatName val="0"/>
          <c:showSerName val="0"/>
          <c:showPercent val="0"/>
          <c:showBubbleSize val="0"/>
        </c:dLbls>
        <c:gapWidth val="182"/>
        <c:axId val="264447439"/>
        <c:axId val="264448879"/>
      </c:barChart>
      <c:catAx>
        <c:axId val="264447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448879"/>
        <c:crosses val="autoZero"/>
        <c:auto val="1"/>
        <c:lblAlgn val="ctr"/>
        <c:lblOffset val="100"/>
        <c:noMultiLvlLbl val="0"/>
      </c:catAx>
      <c:valAx>
        <c:axId val="2644488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447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F2A84D38-B5C4-4E41-B62F-C59954AAD940}">
          <cx:tx>
            <cx:txData>
              <cx:f>_xlchart.v1.1</cx:f>
              <cx:v>Profit</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66C6D621-D179-4F4C-9B79-36A9DEC0140A}">
          <cx:tx>
            <cx:txData>
              <cx:f>_xlchart.v5.5</cx:f>
              <cx:v>Sales</cx:v>
            </cx:txData>
          </cx:tx>
          <cx:dataId val="0"/>
          <cx:layoutPr>
            <cx:geography cultureLanguage="en-US" cultureRegion="IN" attribution="Powered by Bing">
              <cx:geoCache provider="{E9337A44-BEBE-4D9F-B70C-5C5E7DAFC167}">
                <cx:binary>7H1pb9vIsvZfCfL5pYe9svvgzAGG1Oo1XmIn84VQbIdLk2ySzf3X35IlOzYjJz4YX7wQcH0GM8eW
Wiz2w6p6aunSv2+7f90m96vyQ5cmmfnXbffnx7Cq8n/98Ye5De/TlTlIo9tSG/29OrjV6R/6+/fo
9v6Pu3LVRlnwB7YR/eM2XJXVfffxP/+GTwvu9bG+XVWRzs7r+7K/uDd1UplfvLbzpQ+ruzTKJpGp
yui2Qn9+/CtZfVulq48f7rMqqvqrPr//8+OLN3388Mf4o3667IcEJKvqO1hL8IHDOcXclvbDD/n4
IdFZsH3ZEvxAUJsQbGO5+Xm89ukqhfVvEOhBnNXdXXlvDNzQw3+fLXwhPfz9+OOHW11n1XrTAti/
Pz9+zqLq/u7DZbWq7s3HD5HR3uYNnl7fwufLh3v+4+W2/+ffoz/ALoz+8gyZ8Zb97qWfgFnerUL9
uDX/HBZKD4iQtoMp2uy6eAkLQvSAM0kcYbPHq24A+a0gu+HYLhuBsZzsJRh/ldGgs/fUEnqAJcFY
ILqBwxnDgQ5Ai5jkjD9oEXoJyhsE2g3L08IRMH/9vZfAeKsk+q7LLHpPbJwDzCjnEm0tGOz9cwuG
kDzgyMEOetSll9i8Tabd8DxfO0LI+2svEfqrVKvMrMDMvpuHoQdCSmETxHaaMokPKJGIMSY2Hmhk
0N4i0W50fqwcYfPXxV5ic3Nvqg/XURlE76tA4gAIAHME2rr4kXETNugPcYi00RNF2DwcG4/zZrF2
ozRaPoLq5novoXqkbB/09w+eTur027uaPHEgbQqAEfrS1jnOgY04lhzIw8MPvP4cqv9WrN2I7f6U
EXATby+B83SW3d9W0W1dPW7dO7A5dMAchhghbKNBIxflAAknAtgFHtm+N0qzG6YXi0foeFd7ic7k
Plm1q/L+/aAh8sC2hcMx2XonOdIodkC54JSgrUaNEHqLRLvh+bFyhM1kupfYgJnT5eruHYMgAmZO
CsZsineqDbLZAQMzSDh5fCA2HuktouwG5cfKESje2V6CMgNMort3ZNtYHDDJGMJkpCgCaJxwCMWC
7GQJb5BkNyRPC0eIzPYzUXDTa0jpBI8P7Ds4FwxaIjnmr/BrZDsHABil4Hs2pODx2lv69nuBdgPz
dCcjYG6+7qWqnETGrP/J8+hxg/45OOv0Ggb/Ih69y1hrIDZlHIOF25o4/njtDThvFGo3QC8Wj0A6
gaTZHqbZ5vcawp93tGcAEKdAvajcBjcjaibIAaWUONTeRqcjV/MGgXaD87RwBMz8r70EZpkkUaYj
8/j4/nPVofYBgvQnBf+/MVujFKiQB4gKTtiTbj1ee6M6b5FoNzQ/Vo6wWe6ny1lmd9HqXdOh8gCy
bdKRW2Tk2KrxAwhmhM3lNt4ZhaFvEOgVZB7vZAzM6V4qzcmq7JNVdvf44P5zpVlTZoYdCGZGYQw/
cGzI7xC5TWCPzNhbJNkNyY+VI0xOJnuJyVK37+heKD6wHcqZQ+kTK36enJbkYK0iHNnb10f+/3fS
7MZks2qEx3I/HMuvScnzpPSLd/63ZU8J+04AFuLsxgXSAmgdWD7qy8iCjUqSr4u1G6DR8hd3sh/1
zpvI3OrMRNn72S6oecJ+S0agFv0YqDzXFXD4DsEQfMrdEeabRNqNx7OlI625We6lFVtTf12X0fuh
A56FcAdqNHRLlPFLD7Mu4zgOaAzbJspGluwtEu0G58fKETYn+5mTOXrvApuAzAt1sHS2tmwUwkhA
ToA1A3u3USuo7zwvCvxent24PK4boXK0n5Hl52oVPu7LO/AweUAwcSCvvGXAI21BCBoGHIEx5iM9
+Z0cu7HYrBoh8flqL23XETyc9a3q3xENyIABKcaQyX9ptASDQMVxEH70OCNa/BZRdgPyY+UIlKOv
ewnKsa4j885RpH0gBTgTzrc9TvIlOBJB4wACHRFbdEYc7E0i7Ubn2dIRPMf7wZJfSA19gSerKHvH
qhhlBwRaaih75jKeUzEuDzDiiEJss3EpI2h+K85uWLbLXtwc3Nt+1sNOVsasbsPa3FfVe6bF8AE0
M0FC0tmy4JG3d8Cx2BDbEDFy82+W5zVsXtzOGKM9VZvoNoyC1fsGMQKwkdCcsdGMnz0OAAeps3UC
bf0zcv8nb5DoFYCeVo6xWe6lxzmJoBPD6Gr1fjyAcjBrEkG72TaZP9IdSQ+QhPoldHo+XvSxDPMG
WV6D5WnpGJf9TFpe6roKP3irUkPG/x3BIQSamiDfgtGPNrPnPgfa0ISEMgxQ552a83a5dgM1Xj9C
69LbTy3SWfWuuX8KLWbQx4QklMQefoAyP4cJ2VDSpNAgwNfNac/jzJPfi7IbmaeFI0hO9jO+Ob1v
PyxWaW7C6D07mSg54IIBl35sMhsBA8SArQNSKNpsgBvZuDeLtRuk0fIRVKeLvdSe0/tv5cqod7Ry
FFCAVvR1auAJhefqI+UBxESQzHl0UaN+s7dI9BpAj/cyxmY/+fXpfbN6z84m6AQkjEObDNCzh58R
c0OIQ68GA14tNuwByMNz8/Z7eV7DZXMfY1Su91Rj2g+H96W5f8f0zboTALrPoTKwO/XsQOEAOmzg
FN4GODlyPGvT9HuZXkPnx9oxQod7i9DJfRfdvmenJj0A3kbgiM3Wqo18D7L5AbIFgCh+0pr2w++l
eR2bx7VjbE72FpuvulSPluWfJ6KhAA1Ff0zXJzh30TWHHUD7mQ28YZvJGcWja935nUSvo7NZOcZm
PzOgp7r834l7oImZwEnOJ78zOn7jQJ+TALfD+Va3xgi9Wa5XcBqtH6O1n3HPBq3JSr1vAsGBbkBO
wIpBofrhZxz82HBcYH1S9NEVPWryJo/wVql+hdTjPY1xmuylxTsLo3f0Q8AUKJwkhCTP7rYOaFJ3
bAiQxCv4/E6a3bhsVo3wONvPiOdMJXCQ/V0nDIB9EwTUZlsJtYEBvIh4oDgH1MC2HUiKbnXqOa9+
i0Sv4PJ0L2NsjvZTV8r7QL9nrhoybuBXoIeWP+38c2SgLAonByDhRkak7ey3grwCyHbdGI6LvYTj
IoTxEx+W5n07OCFBwLGANqdtG40chaHrNA6CCHQ9beDhB6j2c3V5q1S7EXq5eoTTxX4WEj7dZ5np
k2b1rqemwdUICVMHtpUEe2zW4CiuIEKsm3I2OAGOz3F6q1S7cXq5eoTTp7/2Up82CfhHerPZq3cI
gCA0JRDdQO5zg8OIXkNK4QATG8pCfJQ2eKs8uxF6uXqE0OV+krUr0CQY4nP/jp0GhMF8Ich22tuk
mj1qlIL5Q4SuO3eeZRaeq9GbRNqN0LOlI3iu9rMyd3XfvevgDgSxDBEUCMAmdTAmbpAwhbQCWLjt
3IiRhfutOK/B8nAXY0i+7KVNu74vUyh7PZr+dzFntsMw/G+UYoMZAhwOgUoOWbaHn1Hh4A2S7Mbj
aeEIkeurvUTkZgV1tyyo3pVIQ1oAWDKMUHnFxzwQaThn+Ng8PeLTb5NpNzzP144QutlPHvC/MOEG
QkyEhYQG9icu9jzQcWACDhA5Sh6bdsa684aZO7vR+XEvI2yu/z9h8/oIvKcpgZNVtZo+jBd8NgXv
168+3DzMPBwt3RLenVZv48SXd39+xAQhIGVPYwvXH7Jduc2a/VS/ebbsfmWqPz9azrp7BAO+cFgX
mhYhnfrxQwvzktYvQQIC/iLgILYDU6jWM1aydc7zz48QawE1dKAPm0kMhxcoMECzbm+BuYhwkA4+
DjLjEk5nI5iq8zTY8ZNOeojDn3Zk+/uHrE4/6SirDKwmcEP55n1rWRmV0JMHpyegvUhgh0IzPrx+
u7oASwRvR/8PF2WWkpqVC9lYEfGyklRTuEqpjkK/YUedXRbNZcCMf6jtKKyXDVzoPMytJp2rGPXK
K8smSd1Qychz/Jq4fl3GLs67wAsCn0bnsjH23FEZcQNZxN7QWe1poFBIJqj3/asOZ+wLz5pVgnov
gI+6agqfXVZKD+emlFc6D2IvyXJFXc0T37gMOcYtSTyc1C1lmStigS4M18St8sr+IhWKuWtZEb7I
slYdmrKppjoVkcdzWNhyx5oCJ+9O006bCbIQuvAHbE1TY8nvBpfadnNNutZt0qFcBk2cli7tVL4i
DaqmQ2ukN1ATuw8bpYZCTEon/Ab4R55lGVjdoqZcMlUOYr4ebKW9OK2Xg4qp55AaFhrWGjzBWd7H
Lk9lKm+aeCgCL0uE/cVJq+GE5430GJbDIrW7YVG1plw2Vg1XR6Jt3Sy2+pmJKum1kSa1G1ayZC6N
Iqzc1pBhUcaiTic4D6yvdU3YpajiNHV5TdBxKYy05y1DyXWvEkdMmqBGX8pUWJGrOhs+LUnD7kzk
ifV9CFvpdaTwD1XYhXdWYrrTnAkxf5DPrKWCJ7vs3Rj+vcRJBWBk6dB4DneydmaXdTav677xtMiH
WaRhk43oq2k2NHXoOlWEjwOBah66daVUe8yxH4YLP0FqWHAYPEpmIXNUNCcD0dqN/cFyM0urw4Hq
ZVPSCrtV3NSzKgrwl9yyBZ+hvBf2HB6VYVFXKTwLIleHcW3MBK4eedIYFk2pw9ilTofkurRIchnm
Zf+lyENzLDIir+KhEbOQ4JJPirQghxmrgyO/oOFN3OfETWTPjqwcwBY8VtxVFYu8RsNNxgOzpmzA
JpvDuXHqKlZUrctlxd0uzoevQ9b2c0GNnCcJJt9bTtrc88s01S4iQxdOAhxHaiZjuwpPVaLhs2Sd
5DOuOW6xR0kDCLtNqZ14WgXKXPip7E+ioVUe0SqaDJXtn6Q8jTqvCVoxR5VEszIJyXVSCzVPRWdp
V/FQJpOuilIxV8g2l5WmX1iV1Mcps28y0fWx1zdFG7pxPVjDtFHJSRr4Q+UZxPksEoPvwYGf3Ktt
lR0GPkRQblSL8mwYEv3J8CE9Nxbhs7bv008souiwDjLpIlwE09ThdDE4vJpiSYfDkBYqcRVuidcm
jHzuELddlvaic/2Sg6J2be1So0AxcBbBQ9X6apZVTTfFuqKJa/vx4NWtseZFTsxJTWR81gmijjKr
ZZ8qFuBpEzYVvNExdu0GaeLHrrAkPU5kEdWTtrOdL81gRSc+QsFtX8YxeAa9LHuAfsilmmSQnmzd
GOkwdvuY8MyzYc1qKCQovRWXXbYIdFpcFtLO42nboHBahw2JXEtlw+eO9fZ0iIvwtCF5eTjYub62
OOvnuHBsPCW9pSu3DHLbmmb9gHK3SSo6wWFmpqTOGAJVZi1y66S1Jw3n/VHr5/o87AZzI+H+yZL6
Qxcv81Q7ZsKHoDys/Tj0rJ7Xg6taoSo3zVgE91/UtTeEjkaek+WlVyY4vOJOYA9el5TKw2UaHzVV
rHqvKaPQtWPMI5fw3HilbLp5aAeZ1/bpSg92MS2jHi+1Xzinuq+tK6USMP41DoeZbLuYwCWSKvcG
MZSfSqHUoZM1YqJbMOaYN2CVDK/9rw+WpVCV/112qTpMNGgoRgOyN1qUw1m+y24AG1W2qZhwywaz
2mDdgNXowcOUmmfzLgDznGcJpqAOLb5AbH2hKiy7SYYNSJI0ajhp7bbJ3bC1ZHYK3r4/NaXS/UTr
oZqaOhtOSoEYJOWBA2wJygsne6vzvoyCcDtA+enX/1zpFP55WPPjj+v5yz9+g4bqzeDmX74LpnGs
uYYZv2ktzdNn/ZggvKYoT6KOSM9m1PMrjOiXL76NLkEwDqHf62xpNJF5TT82S7ZMSazncQoYrMER
EpD0sqGevGVKAk4SwmEo6OMQME4I/g0R/ZYqQZ4GKjTMAZq8PhkCDe4/qBIk0KDBAE7uQokaTh5I
9N9QJaBcL4kSgwh2LYWNoWUBMqgviVKMckwNodZCWhaN3SjuwctIaiAafdqTHYwMSN9Pl3GAJq7j
ZXt9xujlZQZkyr4ZGmthBoqulE77CaltcZa2jZW6v74WbOj4WhLCQ5iNRSRY33Xk/pz7ARaxkQ3x
Fz3S8szmZXPCGSKHdLC7Tzn4kvA3F4TRqj9dEuZ1wkQoGEwOtWoY/fDykp0yrEBO6S+ivvQD1y90
dazLOtCutlLNPCFbeQ2+nOCZXQcNmbAkifs51y3O5gULao81DW3dusuieR5HwFt1B+Sll6X9Leui
8riQ4GMLP5Dzdiijecp77GV+lx32JUrPE5WAB7bK6jOqeHYomzKfWX4anfp9FZ3SIGbZhARZOO8L
O11GgemnRWXSc2zR4V7G0XAdKlpeO3lwYtd9NG2dJPPqPLEXAybqhMJAc+GFManPsanT7wMZ9NlA
2vgztiMgjbafzFgRZh6K0sarddYubO3rSTEUeC4aW7tl0bdTFHa5m1TEHDmo0qdlLlq3ShRZ2Ulg
LRLeFpOhtNpF0SdOAPRU+twTFta3RqTpMbjh7lzqIazB+LcicEtBZzZw26+RsmSrJl1YOqYAY9oG
rfkKcztYb47DLI9nTuZIsPY+POeeHWo7d22SZt/q0sm/xnUgbmKp8IUMbBl6rW3kXSxMHrtIlk7m
prjXyrXiqJuVjbADF6qr4TcVJoJ5UUaTMztpRO5xGuhjp27ro77O2mvRD4mn/KicYJzAsxcPgQE2
G7OziKCLsItsz+/i/iIsJJ8aZJdfU0c3M93Z1Uw03GJup3l6B0wqnIdZuPbk+SQggh0FUtS5iwYW
plMDmxNmfnJSJOlwA4ld65xk0XBsD74wrumQWkIQYlsTFcW+7VrauqQ8Ykuf2nTRtGuv3Efq2I6D
+i4wvPqmUB8n0yEYeDa1qkgewhaYSejz26JKvBa15WmW2I3bOcmdvY4nuKJHvlV1rlLBZ2msCB7S
PJlbuQjdwUo7z3Rt5mlMbU/6EXedvDqKrZISt6uC3uO2iFdwCt6HNzt/E4i0JqHm/bRzeHHhtwk+
5qH5xLoWSIOAk0DwaIP2dAw3J0RRPI1Rc9+ljjVjpVWdKJwN36pO9x4gy77lnVJnkczwRA1VdVGw
yvKySlwUhYymNRu+WHVJTvEQ4inuB3NqOcMwbSVvL7NM1l6AZDPrU3qetemNQ3yNF5ESbUPdKmjC
/jbjkcKu39S1nvBadXHi9iLHsTuYuJmoIFVsynENwWSfFHw4Fm3Sd8tE2kGfemFQ2LbrW1YwXCvT
0iZwO1ybNoCN0MUEAgwTX1GIeQIgeyjuRNNeOX0VTiUyTjBhfQgkx/JVxFxW2NyVlciyedsM3PnS
WTQQM6dXmC1T0Rp7EiVWL2YmNlFBgTRWfBaodgguGsXgnSSPmuCUFyUEMDots/ZTwK1AEDfnhQmP
pG81OnKN37KvOA/XgbCd+VY4bctO4uu4bi02KzrJnDunCwGosAor61D1eVCXlyr1s7SYI2nUV4vl
6lI2aTQv7QzMsE4dtmjsKrl2/N4qPZ9gv3fbmpND1jXrqHNogC8zK5RzVhFy2GK/OEZdxxY4tWzH
7VQf9ZN0kOgKhzqAMLRY/9nxuX/Z93V7y3HmCzdDWT6jipClTjq4bk2zfqLqhC5zY2eHUdfKaZXW
Q+alhe+DsotWHxWUmsJzGgfNEDd6kpRRNmW5rLzM2MDnrT5MAQFf/t2V8P+KysouBwME3mWZVeeT
pmnT847Q/B6qLeIYBImCmcJUH+W9TIdJzYMknJZ9q5fCTuRZwiK+StIC5CNJg2a+cdJzq1WO8pRI
QTaL5/Aas6r0OxZlck3sqvuUqJgPEzGk+jJIwyh314MqEBgPxWvQ22Tyfyzw9a/2eJ40g0OEz2jI
zqTZT6dMNnmzh5WPebP1cO8tD1xnxh5zZhhyZs766LUQ8CUTck0SH5NmcDYYBhZB94FD1lMl180h
26QZNJvCyC94O+S/EDRZAVF95MFbSvarpNmYCcLBfPggDgUomNALDQ8jikYt3gWFcIaFyljokYH7
LubB9bNNeQMPfLiIFCA2g/vkEsqPz7lZpRtIM0gBHFPhAryIGSYhqJgH2Y1q+utLyREnW18KutOE
w+DctM3I6FI69bsiDiBx1DVR5UZJpI4wJr6LdJ66CXwjyyJFpTXvBkZdKXr9m8v/tJ3r8dIUGhLg
AB2AxtYs9XkGMhkEazkuFnHWXuHUuRGR2Sjj5otVdmzmmOiK9SXWqVQ4yMchhBglOcvS6mvbR8WC
ofaqY+TaSKS9GiPHtYfi/tfb+XCg+QWvhsvBZGABX/4AQ4AhwzoiuSQoKO8g27SgLSkOA5Wi3NPS
Sg8V89PDpKGfqd8WqUuDooKkB9Fx6haJHEo3VWVaToz2I9fB4FbdMBZqWbeOTCHN1MgCYvYEyLIx
Ms5cXKC8ddNQumUs8RLHKfmG43YeNKb6ntF1Uq+sbHzdG5lDZkBC/K2sjJyGRS0nJFRkUtt9d93H
fnkc8QBcKsFOGU5oIdMrzpLgJuod7cq0JOd+oNkZqzJ1wZkVuw0tIe4PquC0bjIEnlL6Ey3qwmU2
K2ZNPQxLJYKTOraaGUnT79RJLnREb/kgzqtSp15LRXqY293fwZrOyzTmU4vBZ6aQ2Z2ofCjmqoDc
WpmhCTNxe1+Gslg6cXiW99yaRFKXU4rTetrqlp92HVGetLh/iANy7VjIP4zDqPIK4+Ru1DT3hFvy
qoOxUZMexfHpIIvgquI08SA35tmyCSaODny3a/1mMUSJP43tLjzJDPPq0Idck+jbIxbYXIErtypI
VLd9IJeViOsOMpuOvCocSD+EgiEPi8g5zu04to+yHPlolnVlyT/TzLFuQtWUZ5lG8Dmi6/CVRqo5
AndZL2BGjnGjsqxSQJWFR35alCc6sdkUZ4Wapa2ERyQt4k+FBtIWtxmaNn2NZ02U2NdUKzGBvF3n
WWGE6691ZBco8OweHVuDE1xFYTFMs0gj1+cpnYQFN5AqjpBcDlbpH/t+WJ7nQ1Z+Sktz7MuefC0G
UV3RmqhFYYXoBHWEL9IMnoVi4NGsrrJuDmWDr6EqWe+qqA5msUO6BTWRPLd5EM8tSHqdDIGlP9VJ
P4FYqD8JOp0XnoRYaVa2cfFVcxYEbsTzwEUdA6YjaX0U+a1y/SHknyLHzHyf6NT1Kwe5EgV/x7UK
l7DspmuCQ5r6xaTL2/O8V59jZALXamJrTtOsOaoMV24UNsZt6qA9t/wWzTGJ7AWy82TRpxVdstwU
R72GgMy1A6bP0h78BjzREL+5lh/Y58Qv+pWxtO0loDTHTRBbR1XA8Zx0MpzwxIJIMU4zNVOQDZsU
dgFXC9Q6VQ0JAgJEvvNnfh72h50l/K+Qj8s8X0BUGvh+e9TFcew5um49Lq1wbhrg9alKLRfoPwR0
ft15KVMS0nBJezjgEB13UEia+TGX11rr2EsVfD0Xd8IV8cmNREM/DarKvoi63l7ghvwNIfaxJZLg
UmmbusiBnSbRcFhRXXuNr0p3oFY18dtGTQqBQo8P8Yllivw8LoAKZcVwFwXCCDe0Ve8KP2iWvhXU
U2TZ510PSfdOB4vYqmNXy7ydDwo+NvB58blElpOCeWqtSV6UelZjTVamSZSrwxzit25W5AG5YkAP
vQypMltmTmM+1VZOVmC3xTJKWzK3UZh4XQPhRhjWgBCj+XDqJwpy/sTP+88aieQYDNKwRJ1s3Ryz
r6VujYulsNxW+NpLch9PjB1CiSGbh+AA3LSxm8oNgtSHGgfKTk0qlkmDP6s0tF3so8wLRHlIS2FN
hsHyJ76yxEngq3u/k1C2KszUqTFd1TbNv8U1ac5yalLpsgR0D0wCP4v6uDuG3Eey5CkuF0RECjKf
Q/tFdy1x4cwtXNmWcd97CQcFcq2si7/L2EpuUFvYV74z0HMyxHxCEok8lKSxcTVLyNxJwmoK0akB
PeHdXZr21pkqsgS2OfNU6cTXLGTZopeRTryiTGoP0Y56MQXrkYgimdeDA2lvErWFS/KhOUuNsBbr
MaleUTi3DiJB5TYScIfKW7yEgppzBcUeNIf8cTotMe2B3PfRAq/jSMRluKgjrY90V7MFqxg74xFS
i9AKgr8Fm6ZB1M+TPoTtb8LuMwLLNcFUihlsUnJFRIA8yA7liWtVCl/Sgk95m6Y3Va/o313Dw1Ne
8uHGZGQCZY02cuO8LE9rlFczlcbw5PVOvKAqKV1Ig1gTcJ7fM2UguixKNeOBb5bgH9tlExOwGUWn
HX5UobTHyQQnpv4/kr9h8pvK+O3zr7t7bBV6oOrrgvRTVvMnij+aIvksOFiv2xJ8zg+AqBMYQQrj
LGH2xY90L4yRWbdFQOsdnIgAEvUs2wtNxgS+WQGm+cEc33VYsCX4CKriBMPhf4ngELOEL9X6bwg+
WSc+fxTF11dcT96CLxfCDhyagSncLylpgmLgHa1i9wL5VS2nOKe5lXh23kACkLE6VytqlczMsqI3
PZ1UuGMheF/t29+CrKSZtbb/yjmUIevriZJWVixAERJzkrA0t3pXq47l35iq4k5PLM4TqFgEDhTo
7x3IytQXSQiJo5UQLPdvSUoKfhrwCCpdbooiA6LQHMjSWYjsqs0mQcJKlbu6ZZD9Q04P9G4apCnq
j3BKsvi7ZRoNa55BuoNTv2wcgMNENpzeg9Q6XTcbw3YBss9pu4PSqA55KO79VmdxsahSmtBFQhtT
OovBBFXUekOUw/euJbYfYX/268ujdVTyHCNo74PvfoL8PvSVwZjacYA0xEQYbvPoLkaKqMirNGEk
dKXEVhHPyq4NympShlVAQ9ei1pBnn1pKeoPBOg68JYcVh2Ib+CVdkBKdQt97Aa/9Wki8ZvrPhBQU
6uFQLmAcAhyoL9mjB6kgUBDXcYY/iyokRT6r8iA30byySF35LoHi0nANpyB7G7IYYWf5lQf1j74o
3BK8p1oB9wIQgR2t/6QLBRMBEhk7dBG1SQd/glyx5qd+0cG7opAY+Jg+SLmZKcuB+nkuyoYYr2+z
HIpev7m1Ef5waxJB5QBhcBQMqjajW6s6hZyk1v1nEjQKSFtVFry5GJIh0reVLSDD6PaVLoZrB2dW
o9zU0igtFx1Pk6CfDilHVTCTxKrbz6AXJWxH64DRzg5JM8Azm0WW7Jo5bZMcXjJ1BNXjCOfQO+FV
Mg3hglHl2/AbaBiCrUgDCltRVU5oVR5L6nho3VDiGH7b7E8QQapn9etNAIPzEl4OfaZQ8IbYGb7k
D4zFSx1A7UB5zwvrqoGctFPM9BA5ySkORddAWV7gEEqnv74ifhnKwjxNGF8CgzSwDSYQzlqM1c6O
tU953jlXpkbwhFQ9DPmCVPIA0cyCxjnVbOq3lu6MyxPSw4YnjZ+pVQpzoGGXIBGZVJ8cboQfz/yK
iuaigu7N5qKEtjS16lKLwV8gUOKnW9iCos1gK7tEZGB9IG23hiNQ3RoISPUj+I/sY9lc2DrVIAlT
Cp5pxau1lfr1vVNJftpvhzNiwylG+M7EtZl/ud+EWcYK7K6/CsMemoHcqlYEuihayCWecjzQEqo1
Yclz4UqMZRy6ZVlExaGd1KRjbv4/lH3Zct04tuUXMYIkwOmVPINmy5alsvWCsCwXwRkDMfHr76Ll
21VWdtvR+ZCKVB4dEiCwsfcaNicuo2vVThG9ZRMvSCPd4tvvMWqoC8cMzQ9DMS/jK+3HTX2aQCvg
Pbvgod0HahNIcQ5lP1eZaCQlVJuTc1lp75TkzC+Q8sRTckNilVSHeVbI4Hq/GsXqxZdy62s+Q7Pi
m9YPFpvBbsqFsfZR1tP+VKWJoQ/5uAaKqs0n4EbOonI8YcclsHa9XHkRYzqLbXTbhqCGpSguAeky
U0vwL/nJVkULrmyK/PbZ5RC7PBk6tuxAIJNJmgCP9RLqvF11dai6FJqRFtX9RZGS9SCX2G3XrJrj
+Jy4hKenNtIlj48C5CN9DJlth+ixWmLvP/vVkxV1wjpHn2LKCvOaqTxXj1th23mBcGpJuP5Y+W0c
zqzD2XbaFtT5KImGhaS8KdSmZfmSTH05v/JULNYfsFSC/FGZ1bm4GUank/5iZbPMyoMZ4mzMz2yK
hvyuSopoGM42F6ke+Q8OuQ4kLo1PSKnoLTRCFkt6S5QW/CPJ4zWPj/NMhSguDfgUPt7MmR+gQ+lt
uzp74zLWdt2J0cmZ7BObUyIv857yHeX3WU6GWtgtrlQz6rJzVd1GNJcrgGK19eHStRql9tl1k8+X
ZqgcRYC1ojPZlyUyeaYvsThcxBpHJo3TxQjf40vWQEqffxih+cOP9e2XUdeN+H+wh1Jcbls0lS+b
kVVqr/pciTa9SHwUFUUT+mwwxdnPfTLtNZGNgqvjLOownJaAsyHfPAtoYt30Ga+y9kNwwonivmdR
78ZTMZAoFZeDCVVpP+Q9ybqqllXVInAVas348FSgOI22a0pHjZmKgkTIvkXUlhyqJ8JUMd4kneyS
8b7vXV+yo+sRCNrj0sGXrBqErP2Wgo1GSFzilodOHmIx9Ko8zGuMivlL2qYzrjf1Y1U9glCUslF5
UWBm09J0OEGaJOf7l+D+iRprMFA+Tg+Ua4y+ETyZIS/qudtnjIzrgB+LBonyME/FHvKpXduyaCq3
LlgA24w+t2fo44Cf1IBT96HyNdswfbIv8A/OEs1wtZEnFt+RdPvjSQTlafavZPT7PM+06pFJRCZS
eBTRPJSc/pASHix5Ul0HcLVxZRIK2XQlz0yEJ0iNNE9rP5tuxnxFfFvO3IDO97dlX+y33OFJi+0h
x8rCFQj+l3xhkd8XWK6i/clnIcLvxmrap8baBB/FEVtKh3uwwLEwxl/jUYoQ+YJ0i+N3mRdL/jBk
lFWkoa4K+HpRcGirjr9WD9t0ha8s+mgfHFvDz8kwWDWqSXUxYIaqbMv2/yI6G25J3Kno4ddUo4Tb
P/6/k/z2ubwP6XALVdiEG0jmiNuXAahOp87dTAIGLdMNrzev25S0XfwADL9dUDe/PahlsyuWml6D
Ue3lnFSBZXUycIuCuprMglmy6TTiI6lA50IFgQBhtqqHOLR43O0EnST2KORM8qV6m8FFYAchrr2N
iaedCbIRy5y75CKYkuPP4rdH+7Y8cjaMmJ+cdviLY1aM++B9Hjimok3UfhlOeY5fhkXGBX+EaIya
9QojJfv0vi2kzQSDu8Qg929JOqXxd1DmE6wuvfL91t8mNNrchv9YRrLQ4hjF2Tz0lxteg+rFuY0z
gCBH15kFe7rqWyxKoQEiv3S2SOVLkrczlo/OQHNh8MoyLFeNSmb/wtTuP8CPlvgxzvG+HaYt2+9/
BoXG3aMZW8D5p7kt8b1ckqQlF4MO0Bhck7e10vW6WovzrymveqtwO74jA74EJ8CCi/eiG3DO2wRQ
YPyIzK0vLbCeaJ27JtYtw8WznuNdy4cVIMx6OTopCRCWSkE9DJR1384G5yt+NwST9+VpQLLowxWp
9OiXC0BU8TQ1Y0XHydZMt9F6mVSJwef5KjV+IGnMxrtJGvw7TK7In7PYJVlUS1Ry452FsAyFgFM9
rp7wdrFPOQQg0XRkAcDvenAVQnl/grQ1RYQpFYdC8jhOOGKno49mVunLrMJR5b/GOTRtoIDHZRmG
i1/FRL+OXPUnw8d5Ed8D1RB+X4ieYzrO5OeekUs5YsLAAw9seyK8XNz6KInjLr9Y34buq1Zjiojw
24ARDRBigAPf4gRRblV0n77Ei33V4GU2+xJHGYqJKPXgMAMJqAuMd4XmFz8UFjg+Lzu8sjACf7Pl
+TPaGQ5QXirehXy6JSJR+EQekn1/28xorCsQGGCWtiQbFTuZWSqWXrZMQsdab0Cs8IPhTRRTdCEz
OlThzJIhy5+BPg3L3KzjOEIKO0FRipGu1HUowdqhXBEqSc6gtbnToB0wzaj+98kzUHNgflMA7qjE
+nFu8ed4Cw1G+dUhPWPRlWNaqe6uIv1esy0Gx91tMTCSrx9pkFNgR8+gfean3Ils1Id5iSAjq4uE
lfkzbaGwlzUOwwoPf4NcB6PK52k/NqaM7ctNpSrB4nubyX5dkKoDE+6IvXJbNrHi47CBoX9QSKY1
PW4CgpNnxFusr8iJDTMARG0fAxNzhOC/TWqfwLFDvorMupoWJ57zKnCZvFA/5uNdnksR2Immi16j
fwNw7z074kQjY1brkQwyasoRaqgnyOLcsH6OW/BwbcOyQLj/5ArkNvK1sp2V6VcNnYqKz2owdqqa
KN308LRRIJJLbXA6eFuvSbIgpyyKrDIJBK7gVKq0sfhlVNi6cMAl/OHXSN6epRT9hukBAxn2Yf0M
N+No9/hXhXaPJsj+983baWCOE5Tbe3nD+nT/XZbEET4R2rB/kMFDgE9YM6/750cmsJVbZIvsbltD
Io49Nuq+K6tp/z+/lixySkQiMLf7/9LIA/LnPZxGbaN8UKSAcljF5b3hReuW2sUzxYMOGwPZ5eS8
7/I22ihmXwMlwA+KtGy9lFuM9U3jCDcb47nhvqD+wJ/+ulCmKhxpEkslenir2Oau34qh7mdh6Mfh
LWANo9m/Geh4jNUQjTLa71HlitLD1E5yYTWIFBM9mC4TGPPqgOHYqy5t9zSOU49rFHbcb8v83HDQ
ruMcqVlm9k0u0h1kOszO72uygAdh6OqM63majrwfsRtPbxOS5sUe9AZo4vC9VCdRf81TAvH+X3jY
dwU9+ssiPmAFw3NS5JBzvyvo+QrPJYwO6QNfoDmHPKxtPXaDAwZ9JyO67yBoavfdZTu53/tfqrvf
a7v98mjsDZ3m/hZPXP8dnqSMXyKni/zhV2jsEZ72+c9K7KQ/X+p3whtY885zx7gWRAL4d76X9f/F
OEMcLUuGVPJ/10g8+GVppGCUfoDAdF/dVc73h2q6Hk94oYrikf0Kjn++l98hBLQewfqBxhiDBxiK
df6upGWWpGHF1ntAX1OEsS5L9iRVa7zS9LgtSJ3/Ns//vCBcsQAO8hI+Ijzrd5jFwFUMbiFmn6Sf
cVDASlCtl5BAYe/92tl/HmCyk+v/wcD2EUI2G2dQzqK7Dbxs7y7ox5628zrmn35FDMc36ALrkJOQ
ZSdPdWlPvWCb+mgcCf1hMvMez4lCaIiggsVB9Jc7+n2l445QSu0d/KGyzSAUee95ClUcuSIQ+Wl8
21QOeR32uDcDKCy4HGyHR8CpCdiZFcHhgNQi4vuN9IJIszVWorI/ZRNZsrj2CC3Q50kh8XHsD5bc
dQEv4ZCNU3CxwE/0Fmb/PIh3OBAMY9DtQhcCnxhaBPwDCvG8i1KuSPSaR8riwi2IXtz1WNI9AM8K
sM7zkMVIgf583d/nDg8Sl60AeaXAoLBn30MwwoSlWCJSvkKbN+q8tmBU9RdOWTq3tes7032YGV/X
teZ8QfX1l2f3buvi8tgGABvhEQEf+w/Erc1sF4GaJ68I7tioTebiPPv2dqS/xfIuSpYEmkcZzMOg
43hD1ObdiEn580T8vo/2FZ1CjYY2NPt7UtN/qGbWvIv7MMzsO6u2OVPnRYqJhSPExBqpQijVnuj+
+ZL/HDx6fO4xEi+e2DtSv5Ox8AIytT7E6pXmDgTCKST5lgynTDmD5duVQAaflcGs40D8eZgucbCq
OtoOSl73l4WQvAPjMAEVdvNPDoCg6nq/i9oKuUMl1ugF1GaBNNGvfM/b4KvjGuIa19ONNt2kQypq
yB/3gzDrYm4eJoGSsZmjRM0PgHKhozzIbFHppwnmQv3y5znbT63/RB/o9RP00ABMClsg6CHy/lgx
jpUqlpt/8W+bMQaohMmK3zJcr8heYqXDHvPn1S37jw5yzL9M1n54/ecudnVTDLAc4R1UF2jX92C5
C5vv1JYNF8UcqSFrimkqyHOuEI3/Ft//eSkKd0IBnQIFjARZ/++H28TSKZg2by/eNoXNAL0hSKVy
+usW+McSQOtZvEQQFTuOVELBBf1+rVKmKNzhvXyZxywC6dWD7kE5YEO8IrsnDCrWbxraVuDPENYD
wVRiUkl2UUbQBQ215KCndqos7EUE5Nijvd69lpAH/XkRJO93DsBikmNO4KjFuv1HbuMJKJBq3siL
ZmmOfLBftRjNPTL9TkDvLoPEzUG5AI8FIFc5Ac0rhy1ED04IdqkrNfZtM21bHK4BIs+AwGdIE0HX
mAzA7Cf4ONttQoFfeeDhadQH8BhIPUd86wBJC5D3vwzoHbGEoSRAmKocywr5C2i432ce+22Wdrbi
uciWbE8n36o5xkyFLDHZij1bZeHtTHjLZM3PChKSpP309W4lOOtw4v49TNH3ZxNarIO9BT8Ey84e
Ht8tiwEuj4nxRTwL1J9KHokeSnqbwvMbrgmkQJiOitlxe4LXNISiNlw5yRscYy7/1MqNRRdqghEA
Dk0DJqIE94Nl4qmdYN4YTLY/nkWTCkso2AKMhVD9sD1tY74TUTEqUzyFDrOPB7TM1U4WvVFt5eQ9
nh3JeuRctd7idi0PItNEn/LC7M9u8DtPBO/nfvmqbHcoslwA3u4ClmSnULoIdefYrCKbQJjofAat
BxtJYh8oga3sRqmBQZwwTiqF6rllk79oKdjIr3M5M/oEFcpeQxZlC5LLSkAI5C9r4/3BhNkv0LMO
6Q3d2RIYxH/LbgkLc5tAZvW8JcCed7V8XAgYKpd+GS+JkQ7h78+r8X2MhXGcxuABdxofGcn7K6Iu
1dxNxH0lm9kXozN0D+q/4MTcSuAGrCcbTgCXmlW3twUCC9bpn29j5///K8pCFlCAqypwHGcwaYFw
fTfyjVgjoyqfniY6TysM4QuK0h+L5BLRiA8aojnFiqW7t7rcYTHBswWQXbmmdqkB5LoRVXTayusR
iMKDB/5chlq7BLzmWkZx18hs88s1FlEMhywIEKjIKYOMGZudx1iHsCgiZ7pk/bDuO9+i/viAV60V
ItRkUAR85p9H/D6ulXibDtCFfdQYLVTP7zKCIWd8dlA5PqLwjsH6Z0ql4TqFrxXrFkY7Si944naq
2CMzxY92/SkFgEJ+X9LE9DAKPABF3Jd0KjtgGhedSMkeIiXIvuQkR7sz1lsG2CdAMDbtIoQkAIB8
UkUisY3+PKTfnyHUoXttQqBCRudf6L/fU6rAk+Sa+sjecT3sMWz7CfAJnc3mY4hKQ/Eq7P+jTLl/
O4P/uwPC/+16WYx0bv9nb2X7+24pPFA2qM3N3S84x7dcwrYB7VEGM5bGS3r+/66HfQn7IsYHex/6
N7yPjcTBbjzbrgeMsqO7AH/3KqOAGZ8cZy13IOTPF0x+PyqQAkChUSFj3l/LVMG/925XzDCUs96L
6jucvdiIb4VVmg87WKjItBMKrrTz1MQTVSk8IWoED1CPW5zoZiWzLx57F6MM/st9vUlE/isrQgWB
PKWCcOdnVo+Gj7/PfRwj/BUd12e1pTHXxxReFkyGiWlqln/rbUY23Cy6Betf1RNUoUlew9kNPdc1
cCRIg9pmGQQ4yZuUghWL7ycGSelyEYBaZcsd892Q+NCwFJH9q5bQz7ZH1ad0lsdpNFu6NnAW53o6
lCoDCXxDfLKQ/L56OzaHHDA5+QBTTiL97dByW0HKYyzUbmDrekhILgCBF910GCOI1ObDL+isiPBn
vB7eAC9gxyXiXv6zwH4DwYefs+n4lCJWgrTYASpn0wg59JKWQLDn1GC6Af7lprgjetxhxugNdRPI
QfDcYlEmG1o26HVKtnrWqpq7Qy6KsTf1/5JxEoAO7NxvENvPxYYDzGF+0bRih5cKacF5AvUe8vQo
ygWXnODNAoYVIyh0bTP6SWPrQ2ky9uMjASBbkbs8rBUVl30eRztNpa3CqRneGILKBU3kgQ9mgiAA
3GAB/Uvd87VcWBOZpXUxVMyw1mbpfSUrUbhjK+FLlZ+zUNlt+QwlzH5wAJ1ES5W7ZdWQt3zuBHQQ
EGgXFLXIiSuZJNC/JoBD/x1AiujyKsu9S5+TzIe1vAOhy8THuar6Aa63WUcxOBpsfb826L2ClPU4
LwHPFh0A0g3dK+IInJltABomWdkEGpi7GSq96q1G1uc68DxVqZB+dDzWZxqPq3vJ42kI/MAooGD4
Hot5Ul9mcIKRqeFs3k+2X9FEIu1s85tyAqLQn2Y+wuYGfPcnAghJxo5gBhjt8ONtaYw/ccq5GAeQ
CQp+UxgYrYrzKUEsapcCt5EO8NK5IbLVZ1Q0S/kg5ioaT1OXtVnN29Y9ZKHL+kPoHDt31JKLLibb
5aS8vQDHtnwqVJ42MKHxu6JbxxhqBqs+MyzqCwohtK6x+/hLr8T4pY275eCrBArcciTrGTQMyE40
bLkuRfy8DNiOsxP5Te46cSgo53i6caSgBff02C+d+bD14xofU4mmMmWICRo+6Hz6zoV5SBMqrhWN
2usJboVjpiGOQBXbXtgF5gReufJjIbhE+iy6105Ldhg5lOKBzvMhY5W8Krd0OgU2I9maRYaOEEMZ
5ob2c3Fy+MrLEkzBi/KLOaO8YK+yGsbz4JNxq0PVZyfex8uDoFCNwOISS11HZGkfnd/Kb2M0ZyCZ
zPTZlWl3jNM1vqJwvHbwKEfkhoJAPqlVoyNhX7CPoLXhmuErqV4TiJCAtCci+WRTGBBOIszRMdHT
+klbCioMoeCggzdXBC7vAe0uXNmwomK8/NLZtAqXSPTNd53SPjkuRqwA4LuJh9qic/SPcs2K6RCx
SF1NFbL+A03W/qO3sD5kSImvM70mEhpzvnyLey1uPF6UdK3zZF+hLNtTlda6Kw+g9TYuBnsJXUZ0
1Q0ESt0S0e81cY7M9bZBDg5CR0RfnZDuh4wi36Rdsn3Tul9SJO4CssZt01i5fNxlvAn82weBRiT+
KjethO03Ed1dSAoEYoD9jXVk9/XCuieulJfqlAqTXmfj5GtoEJ4yF77HhrE7mmD7WG3WA0jvuKtb
P9kC/s2FoGfLOt8JTtXXIDzQwhhZJFzCZkCpMTRF12aijgyh35AALjVJx/n8U3SdxtP60Sfz8FHz
sMIeuK7to+RBflFeTGktPYT2LFGwMPe4PyQ2JdhgbDzPt4b60t1XqYYUHS1r+m/9JLYa8qPpaV46
CVTPJnBZ0/JSpKpsjIrZFYXN+Zsuc3/Tb4myEMRQg4uyFV2RIgmuxLQ3eRnBI4ouN9U3FSEtOZRA
DmGF7LW8z10+nBDo87ypuq24WNF85B7lMEoox9VjuszibA2U2b2w+TdF2KMDg/O4yQndhqSg6MUj
p/ZHwISc+VoYcwRAGR5WVWWsVlRCSzhA6x1zay/zahBnCYQU7p1CV4/VvFYvxAvyuVdseUEPgu2H
wQI/2GJJbyny93OMk+IgvVwfgHxGdeZmexMpPTxv8TKfyZgwwDoQOtzxANc0FLCISHHfQZO/ZkN+
USBjboSe+/OQGfUIYIjg/m16lcQzOfU50V/BGMv7aubqIglj9TBNartudS9hc0bIBUEDp/5M4/VK
GeruZ83UZ1WW9DsZLIJDKoO9o2HC5gHb+iEhq7n2qnCXnfMEHQYMvAD/bwfMlpb8sQSp9+Z+wYHf
XmCzFbdbEq2ACmB8GSuW3UB7mZBmndBJp9wC+lrFALJOP70uA8Qh9+99LmI1FJ0Osm27+Y/FpUW3
g8/w3MHWw9vJH0kxlBcJ1GiNFRv9UNqWQDOioteIwcIa34SMbl3VhMkjWz0UBmKL8mbIiC3WY4xu
XeOK3kSC3bhItPfg/8a7iIb5aVzVN/xNCwlClzzBr2AOvSn6O1gagN1mIumuqkWkzyZi8KKM3MW3
qKjNY5daK88chnzaVDwprilbVHmq4mmuriZeigMUhnRDkyzuDmW1TUXdb2tl64mw+W6JUDlch0gW
cBvlsVsVujJYSJASrxJ3OVM5fSCeRh+LuerQEAC24OXIK6E+9W1nYTkYl8Cvp25YukOk5gxwKmNJ
dIZTRG+fQjnDf33eU4/4sEv8x2XArC2uHa4GwLVqbJICmUuTTYbZW/B4vW6ISdrPrthgnlriMb8B
1seSg0uQIl6vgDDWp6wDL6EQR5RYMzSlQtsbVO8Xds2Lqyz18dx/3khgqa2Dl3FlrlIEu/iypNCq
nOUYZnWA4SgzD1XUDj0K3XasVK3gJRrhP6eVf+gIitM65XT8uIQk2s5oAoWGS3Eh0/jGVb2fm1RB
YXJbjAinB+BQ22EB53rVpyvalyXFcLVGwev+wxiivNoIpn+O/XQAgzgNOxgCI8z0YV1pX66HkPf5
mEL6oRfshxLCu8YkIZ2ONDEjvxk4dINoEQQBQrOtXs41mcL2ABikHy7mjmbLsXWZux06VJ6H3nf+
grToH3fIy5gXwJd7lVwOrRIQypmsCHXqoMvM13S9i7LKF83UM6rrAmZykMRgk58SEalXWyE1IUqE
9LwsLCFHNAhITdoghePR0kA1CsTH1QXPP4WILgUSM1OGbmwQSVd8YImjDq8QQhCSZX7kYhR11kq4
gI7DVCQFP4rUL1l2m0Q2N4+QGU7sopcl/dZa+7xtvH1suXhuK5GhqZN004NzaKjFSqbOMQ6PGEEi
VxBmFdv1CNPInSKdOVmuqkZIsYm6ABoq6mnKpgc1j/kB1r5Qm7KjiK92nb6v6JZ1KpYRArPWs1to
38q4SbzeO3bgsKH3lebkoUCdrg6dBQuJ9YAFUwN2cq8w3A4fhZx1edRF0d7oZV4ejNRrezS+tQwt
Kqa2qNEsorqcll6ii5wcT8PeL28e4uRYrXy5HlgW3aaDp9epgJxuaTVklRXKIvTXYOhFbgpz3jx6
baAzFg7hA9yP8DaJJF/uANO59VIox+pKu9g3ckDzPZpr9FCqkokBqgXuaC51jsEdA+QXDxtT3SuD
IlOeeyi/Dgqb0tVbGNQdTnkc/l0+jIeuR36BW2CfcOrAP4juN42ZBX/quzZ5BifsT5CTV+clrqZT
IYr+Pupj1dgp51/ieXocewAuLQq3U5Gy/iuawazL7ptdvpKYofMV3Mp72zDfl00HsPOKiRSDbmNo
LzpvGyDl5EOPsuTKuqT7PnBSPA+sTb4MCXE3FprCQybkckkgZniCLCQd9piGFiykj+VtDhci8lYE
x30R0u902JH0gF4NOLV9ql8WC6ftccw7SPQgc1jyyzmD27LRqvMrVFDbAhq7cH3SkBFxpM6jrs9u
R6HTF875OtQpuhjMdT8WvGwGfG8DYhZrggeBthS5SYsDSngLy1OE4/tqEsv6L4GqjTeDICR+xsHr
FFyH6LhxAVNVflhFH110Mksfd0XrKdnsYOouROJDlvn+xaALC44HVJ6nxTDo9BeWkRuIyhQaLkDu
vLclS9WN10a8DOnqu0aDALcw0o7++7oG7BVsStRpRoBff7XQU9kaWjF7nHuL1hNSwkrrOr8hmQc6
+wMtmiw7TQVfrym6caCWRTqyHkYmo+wYyQnQerzZ7GnV4/i1ENY3AxDZwxhHMr4zrkgeoPsqK+jV
kcPV+er4eHZIqq4Q/WZ39JKjQ5v08PTW0BdHyx1Bb42oMWwHvMIUZ+KohAU9Ca00FlFD+cR7OthT
a3OIfKah6Qckaeq4l7G2YUGilWKTkZltX2Z0CRs+pEvi9AFVBRsQ0qp82USjEtOO4RzFaT/TD7kh
aJ8xJLIj30ags9Hc2Kj0PTtByoXOircDurUsVYNq21NRm41P2jQFDtwsHDiUVeWINog45cNhtoFN
w3UoGSCdRhsUYOJ+tKCW0AoGbEplTsoI2X1p24Eu7cFhq0DgA5cQmVVtvVzy9dQiV5svDTfR9G8t
tbfZkUOZP6Exh4QK7IHFKVRBZwEJ/zofVKBR3N/3Rgx4DjSCkB/WToP2PNAVeYXh/5iiqogxj7pH
R5BKcJ99yVSW8oc3GUEkdinMOqKL6EOUJsyLa3S83UWlULLuOhrsw614bSmLfX4GfbFhv8lEV91X
IxyPeD2XYMng3hxY7+CBVAjH65PhABTKmxUJpb+L+yoOtDGtNnI4b9Bd4WnhyOuX/oWUZrYTukWt
JszX6JiVRlvdLdD/6gZybDKxB7JmooPbEHhwR65iY2RYoJDvVuQ4qB1aeRKiROtSGEiWwwB9/G0K
mwFSd1EhYsJdiSSqpOduLaYQBPQBFhx/10DsjyZ99NjOnnbjUThowStgB/NS3mxI/coji8acAVm2
rBKmTqis6LEIG6FnKNKmJ1Ga8TGC7nut0wWmuJoa7J0jdNDTazyjmSX0QzGa2ByXXMN5bBUU1L7e
UglZ3Jab8JPMuqq61t4DXrUXUCh0NzA2k2ZIc3PbJ2jGeBRkgo3AovknEdH40FfeFZcSKVxRE7Qi
pbVHs9T5vLcLaFZfCjeD2bfDq9hitHlhCm7rOsc5ag4r2cIn3UXOI0GIxiMyUFSIrBdZdlY5XacD
Q7PJl2hjPqD7Uutk8qkcuiE7OLxY+7tCExBVo+8PSoN5i2DJjVWP1olIJ5S+MDwb7Gsb+R1xgXs8
nZtt4O0J/jHLotNkwIo9mlSiSRWL6bIcaYj1RaKX4utoRwrAsmBpuzQAFLsMFWoR9N1U5rE5pHFm
1i8Q5ULQWysB/0cDtbG0SJCSFIp3gFt3LSpvdGWQyMNvPaRgvnZkKI7FkI9XUavRdgH8BjhMuD7E
BFFxGow+lHNWQSwVrfwMehAPpvBtVBO4Pi6kGNHx1gAwe9kgpcXaYNVHg3aGGOeG1p6J8PcBD/tA
K1ZWxx6q3x8RZPUAD3vR3kQIw/oZxaXjH4t+UnvWRdLuAhlMfqXQx7R7QYgk4Uws7T8tjrBbGHja
11YlmPnSbR5GCmaAjGxb52vRxe6x9Jm5d+gLiiHAXgdCppgWRNNiAic4ZNWnBPBhcah6eGgTgBbd
wUG1/S9HKPyN2aDpxUxhXZdOZQ9osrac1nSOv+RKw21bwCHD1biBCNNbqCGeCHfweqbdAf2aLBQh
aOOr66qzlb1scwXfhJ43GJVa5jxutxp30S6q4UbMRUhP0C5BAYjGyWgHgk5wFqE3Aq3Y1atAo+Ga
tFoiKZiDviVGmJs2TdCCIc5aUZwg0RWfnS9W+OHWGaOETrV4poqjGdqEBPyDjPaMV6PFy1wjpw4d
2nOxChz0gK5CBxzoPTwBgEvutwkIQL3lAub1wcL6cSDx1B036fE3bQajBwTNE3oYEfFvp/l8TJn2
jVuz8LVAtLDXfp2VOIzSlp90plaDy2X/w96Z7UZubFn7VfoFaHAeLjuZo4bUWBrqhpBq4EwGg0EG
yaf/P6rsc8r23zZ8b6Bx0EBZylQmydh7r7W+7XU0BDlToNpur50qsS/DrCoDDOzJXG+klUSXhpHZ
7zMoFvABor8lRVLAjAvtN8TnoUEpCKI5ziFjSMioLminQc/kxSsZqgQMaR5WPH+lU10Wlj17e+Vr
78lIMjGdmVyVMDRdyIKbStTWK9yvdN7UWITPLd5ncxdob6YpiGzEwy4xvXpXW0X2WHqT1DHnJlUd
9fk2c2QXrp+bf6MdzRjasdvkHFa189Lh/00341C9On3dvkgFFQH4PbNHsj5xGKUjl3wlX1NDgzso
+8kAT7JY13JARe+Zu3xu0sE4yYKbeivzMrhRg2ovlNchqcqgvGIuEByNxAyfmBjnAZdB6r8Le3F2
k2v296OEUlr2rbLjYgz1Wq1B8/OihhFP0PfhsXeyBsxrZFA41XkEzQJQWnVPijffSoZbW8ml7sad
4w07yhfrspnbjNSKtl6yZJ5eokRZG9EPJr4rr9zVYZV8J/Bmbl3PVZ9Cyv2D5SbWe0s28sXkR7yN
MfHBoaxBW3bD6wn76UGMirsuHN6IzqlbMZhzsglVa1rcB8ttlBolFY3l1gfOA9nQZvTOForPJVM0
40p3tgRKXFvbcKJR6SCAL5sps8DMhpX7UGSOW8fgHoyTEI2FmEUGCLDXl3lg+i93pWAeJN85oMp6
3KJaYhZ4oaNta3Ev3b51vRtVZB1P+Z5lQrjmZYcAi6cARnDdoTVghWtv3BmT93zQNpKovXVaExPQ
yRyyulhORAxn9SmBGeZ98RoYJceiDUFvxIkrTWVsw9FzteThVeKzxhCDc7eIrNyHd6s6a6FsDM0Z
AkzpS3M6DfPEFHPj25O3d91Gh5/9plltZp0oq6niOeZlprelzsNBuwWDm6ZYrUENjgTlKOPx+89k
tLlpCFi6HsaBTLTfzM6YV34uY/2AFIrQc5mhOeZpiY9dpMkab+Qa7JBB0iJdzO5udEJFC5M7ky/l
UxtCjCm2WARD+j6U+XwqzkXR9pDues2GM2tnCmfou/ehXEZr3vBbRD7HunUpyTaLyHgyHBNy1kUE
wXFe/xLXT82oOmTpNAbd8wD3zvY2eRKW/BspzcCfLg3V0zBfFnOfVH48mVEYjPu/lud+r4uiGgY4
NTG4sdwYke5PuNPcm1Ha0zz4WrZiFTTqH9bfuoxgYB+MFlnqb4TK3zsL11ckxo1YuRr8EEdXVMDP
rlyGc6EyScx+q3+84vjDV+14jcSx0AeZOxCDGM3JIPSbF4iCP/7kf8G9f7PnwMJL+dPF8Secw/+S
Qm8bdO7/ghx+/MivJAfLjH4xXSRtvjs8CJga/oNrsyygvphCfth/sUTZ/8G1OQHgXn7qN47bTzQH
B8oDQieVoIM1GqPuP4E5EOz9nS0EQ3no8b7WBQcm7+dPBuS645E/lb4miycQM31qDVVXbA7w/Na8
bMUY4tQpukAtw6EkbFabz0hy3LplI+oeJJmrQHOt16y9qyTKmIbdM+L7CR9yn5LGxwZWNLk1xEJP
zChc3GY1fUE0g8jR2qDSxMpejycahboH40Jb0Chx3VRz0RDuyyGQgqpvrjx0+gs4uKN5KnJ/vp5d
FiQUTifQIP0XtguMB92OwZoRJsfrFeKqqHky1cUEyNDzSvsx83P4h3lGjgWmlub8AAEQ7UiQdRou
4wI6zK/86X6hz3szhU1tz96I8RpfJv2vnSkgknIc8gX9KzWrQzON1WEaMcJsvajNT36dgv6OIjUW
cT+bBM8Ng7PdF7M6KFmOw8ZYPW9Z7ZZHkUi9LxYZLFTHDb+YyjGBazQm443tJc2r0rN1r6EwjIdW
FWRr+x64Z8psEBhqOi+bvgSGVnjd+EIkan5KFmgusUw7MZ2mlqwCfYnHH0pPOdgvWGM7Ur1Wdeht
HzgYaK2dn4rO2vSWvNJEk1eNEsmZZH0GFazU3skHHfkEkme6spWO+kNekBzcZ71EMx651LdwGmbz
roPXZUOtrA+OqpLYb72J0XehAoIxRWGAJEap2uDcle3WHDhcGLzVRxIi2Zax3RDuba31TquijbFb
jOl+RlLkg06F8GKrr/T3IMnNtwXv/770uBthSuVyR9xlfqthnth7EqzeYWgn8WA1MrskM129tHgQ
Nok5WjoWRqoI+mepubVlcENGS26Bsic7BusEUzllVhyYNVnjLk2rbj+PzO+yQEY3k9ehAiVyiAcO
y4ssSqZg0zp1SRzdQVXzsgF+bWG0J0IK9knVSJAgXZLP3A0IXESRo/ekHi0IzL0ay0OqOvsxqfLh
pGUd7JlsBTA5mqR/oBj+YmrP2I5zuGxx5VLqcgfkpzagOUUbm9h6kfqhdVX7lcvOCS98xZ5vH8Y+
g7Do9YsFCm600TJAmjrbPukekX3luQvN5b1SdbIlgDk/Dbmoj8mCbYOFHPCWNsKgLByF0d/M7dSc
O4/sMtawosg39pgnscfYc2tlSfvJTzu10bDiT+gS6bPqVo2Sgrq6L11hx/2CYsaQ96BafCkySFyI
q25p3nkA9eIZH0q0bxvXxjHoJVZy+TFOGDwlbkA/RXtoJdU3mFfzqYswSE+rz2ic5mjTJOpLYebu
lqyojj2Gycc1Hs200X6b9PxMQM+LmzKNpm002oEE2eXgc6kwsHVI6f4tWxCSlJclnzfM8sex/O+p
+DenIoxRn5PkP16yPx2L52/v8g3iys/n4q8/9OvBGHm/rOchNT+6Pa7v9ff9yjElCPMLh6JJDOe3
rUC/YUwdzkXiIQSCyBpBDMSvhZXpYy2Q+Y8OwpDD9id/pGfCbDE9i36FGIVP8uUPFVblMHuYk2y8
cgABj9n1UkrMhdgA3a6YQdwFuTsLqOdjAl9hMMIOtF+pHxkM+6d+UclDVVPmQjF37GvJmp0bW/b+
1UTMENJzZQgC5AwWNrYjjT261fACIa0+yxDvyxZ7w7CHvZyf7SlkNOVJhGgQC1iPYEYwJfScsyLO
jR/C7PbmGNa3ZWk2t2Ahhvuo8aFF53NaPoEB1heuIcOBwaTfvEA4T54GMzNQ88M2ApwU1vfSVk8+
Bu5TH1rTAV0ovfXxbt6TfJL3U+okeyfi7S+JmnaGdtRFKSLWYTDtiUffmnZu5gbgGMuueiQBNr0F
Qd0dc7CcsPkWf7rtOnpyP/Cz564uhxkbGcxxODg8qDPG1QGI93tv8ovdaK68asNspiuZavsq7Hpo
N7kCeWhxJ5Okd+zYBMr2SFsPidKa3stpkv1mHXccTWPMr7q8KTilcSl/psNjNUvHd/gJmnF9ZuCf
gVXLlgt6SstGMHDSLYz1IC7AFITszDHyWzvqi6NRpTe6LAC8F1O5XTKP45vdy0cTfObVlDXDFXGM
/JxZNfhDVev5YVbdsC+nqIyVX9o3xFn642x3zTXeDH3l9s18xOrkvBW4ni/o2xSimV1xvJdGuWts
waReZnZ4qoU7oKB35r4D4LEFwd7cGcp0HoCdqFcnsqvvs92bjzZVx9YvpwY6nWcQzA32qWeqFz4r
MccMmaNbRID6xZH5uLeoliBK2ETlmxIdFUvcznDk9BVzc39jKdFeQV+Z4sghqrgpuHBS9JEo+uI4
BU1EJy1GRxwLDZTBKit3rt9kd00/msgL9Lo7BvDLpjbBzId9tmzCCGeJPYaXzTDmB5dz8ewy4EDC
Mjlk7GWIsz5FwrJAFu1GIyquxILztkpFeDRHv/pWNGlxa4qo4ZpKl5uS0k1sCi8xvoStE0K4THs8
hZ32K86bwBsum9wPeH5lGQYdMuqMr4stpEDvJbeoThG6piuUNHOXwaG5zgPhTRvgmuOdpFt87SqG
4hRiYroUXp4+Rm7p3YTwzGUo0sM4Bs1tbvbq3l4Bi3gIFArmuJQ112QTbLyWhBt+psnb+r3CCNpr
VupscpwxJ6cokpMdWSy4YtqEK6yDpcVIAB/NxpdJ/cRjRNzOTbUcG8Rx4sC1t8sNYV7DoGj0YRiF
iAOC6hQmc3dDjDa9kZlrb/3Odz5XeRWVG+7t6blPiPyuo5H5wfdLJ2UkWBms07Gyo+fD0B0W+nyQ
UmwFQmfpvHHPENu8KRIgXDGckbI+G2WYPgUWZTqibZuI2O26hCdJLpYtEPCvlWUyax/8erp2Fkb6
fDUexMYCeslTitGAeSy9SRJXRjqhElgUb0vRdPZ+mrql3ohQTHd2ZVrPsk8a6JdIZoL8HcWhOV1j
JQwnlu84aT1M9l7iTiG1DTXWD9PdZA69+ZDgf5n9T2lQC3WvnGwYjy0O1by5WITdG0sMXbaexBaZ
odQPspjS8Iublhi+4yyoqKQ+1WOhu2AXCs8o98YwqOLrHAhhlQfCj1L+MC7/Wwf8XR1geSt77v+u
A67zlRQv89/VAT9+6Nc6IKQ/jrw1NblmBem1fy0CqA84421WvaxbAX87/80VfG75MJzIrDPe5sV/
Pf8df22ZbZNBCaFhh9DVP6kHGOT8oR5YN+SSGSDDSJATqNgf/NfS8ouOmjm7WLhmIRlUqY8eQ5dm
z7Qw7vhqpnWAncNr73MxN+dFRytkozatmLUPxc4K4LkUiqAUlNCpvMlC1kghbzcFYoA8TBE6m0Jf
gb2ai27rhZz8iM3RmoIvdbCfM0jHY6XbKzPFWrpp7epKoHTdBjwVDzWWy0MSJMEB3KerYrhdybYf
Sh/pL5Onkkb/eujnBFxrnxk4fGbFMBfL5uVc2f5zDnoWhRWTdTwFSRqvdxgeBVvBz8GI0Hauy1MN
Ges0mO9lubRvmPBDaiKIuhs5hWrHf5BizPYn2jE4KzqZuHktP8IzS7dgnthf6B4poYwvupXd90Dk
0Y1TNCH7sWr5LZ1YwUAnLKzbnCr9wFYGeQ8sRF8UJfXZZsb5X8dOYX/DicrmK69YNthZECsM3DLn
1GzSy14sBtszUqk2lmjtM6ppcwKq9DJGU3dfaOBGZRaOnzKh1ANd+QSv3VjkO2iu9EWCy4oIqOEK
9EEyD5ulQZdkzHaqzDKg+YHsc8q8qAxigGvyrZtZuRbbrn72CY7zSTfVO6WKOkZLrvYW6+e+LOZQ
XeWmvDGW1LtgRoqjM1mWS5FUI0MOiM3BFLLdUPr5jINqHmzJl5qWL1EeceLyKQ38ttro93aPNoFH
NImBgfv8oTjSaNSTgSGNZxwLFM/DBIr4kYYqey6hG5UxGT7Hxn2F7Ff7XmHhhfUw4wBDQBrKuQBP
naTYGNxo6eOhNWF4zRbOgwxgD2oOSmGs+ybbVgvkmw0mJf09L2zqATGxC4ZmtF9YKZRxOvqcp7gl
g6tUtsvWW+ZhgwxXXwtlFFe24bCqEnu/a2xaF4mRI1OkT/B7STtHQ+q+d5NG4y+Fh9JdgR5uhVkf
F7GkAWZKrOxt2FjkTbzoLk1mFumExk5k7APK5hH+k3fmHBy/NIFTnkyJbUsXqEFbnLHzwW2y6XIB
9tfvi0g1YNmK5MWo/dS4SDq7K3ZRE1hUQWbPXkiTynlcdJvsxrm0XlVUJUCOm264s8C9fJYET8Bx
a+utlITt43FWCLssNAqPrlNCU5Zh1MJcnJlO1c7kAovKUN8GXFtPzmhml52Zue+D32FpsVwu2hhm
TnUUaRN+LkioXSMYzeaJEjJ6xIHSGgDMggR9NVtVHYGeug+zpn7z0iz6JHP33TC1QFiQzrU1+PM3
T8iZIDNUk2Y1aDUv7N7prZgJHIOXpmrkqwpcZBGAwAKxocU3bFBwbCASR1eZjfUGA/WdhXPE3VBy
qJ0ETR8TzHZ3IQa7uCZdvllGJFwcGTmIsWhgv6fqLsrWwvJn9kG8OPD3+Rzc4tDihijIy8xBbETC
PKA251RQhndoc/gRWyNSiYtRWZqvdplFu8XliTraJsVrhGu1OARKVKcU6sC5hO9dbaLWUfeSZp8P
NqiLZxYPdfOms5SjeaIlwylJpyZEFIAqMwazkEfXCPsj1kPcNZ459zduL40vLaZw9HSrGG/nbjZ4
uCzsA2iNAvNh5Lrj3giz7rOvZ6zcWJheMdCTju/zpN4pzT5OwpBs4mLlkNPdZHOUYH2yBTOeTCen
zDZYPWmZ4gFKhCARG+lLACh5XFclElATXLgM/raUYtVdlPXVdkzz5FSUPDZbbA4HlNHHlA2ah361
lOWOa40QVEiLsyIRrz5TRH/XwVX8SnJvAh5j+d2WjaY1jtZstDcVK49uJnq2cbh0WQzUqNiVWuTP
i5FW8K4DF9fbS0iYg0QELARLqZdhmPFHJuCESFTQ4lmFTvZ4muQ93FHzHhNlSl+J4Bes7SGbMp88
EgX3HdPj+8EiHbxhT1fypNfW0vnoMhuWmV5ka+sZfnSh/dqQhsSGb81hqm/ptcF1rI2rykv3HKV1
H7drW1t8dLjW2uxO9Zyfh7UB7j56YUTR+oyZhbfrl8aeCSBdc7820Pqjl8YJ4V91a4O9TMq+9jyc
SFibaMDdtRVnT6h+RB+lP8/WVt0h7XeDWXVgMmV07dVMg3jG1iseFq7xE6svzS8i75aTnqV3mNbG
boLz9Ll0gQ/HS2csx9Sq5n3hzvZmstSwI9Y37EpE7HE7YP2/tNUSnLI8Y36pWUFQDXLjdXjqkrbq
XR6yZXKvlwQ0f8FgADR8i2PeBVgYDu0tYApAiXyej7KdLKBmC+Zu1wgORSfhmIPDdHa2rb07FmBk
X2GS5sd8Mhjrym4SvI6p5ot5CeY7u5T6EM1RdBqtoX/CpF7fjqx9PHI/YcJshlaCNw9wVLMcaswx
Ic7mFgofvr3Bibo7wFk1Hp7CQWljGckug0aAN7RybwZWL10vQTSdeg7GfCNsfW6i8IvZ5tEXq0fX
ZvzodS85xtnPJotIT31riEPjZEaIK45HDZdfxiHNXk4vJocX7POxKG+TqNWfBbnSbaks/9Vu8/DG
xji4U9n60MTxYJOs1NpbduQ27fahmaOXHJAGT+wszMRl13eDFZsNJFnMkDp6zVlk9QDnoO9u8Vzk
/dEJog5eF00SmKuCNvvK9lXOORZZjYn7TbHpKObg55Nv7WUGbpWS6HHCee9kfrAXkR/EWdP4SVyk
+m6x7La4VAQA6yN22+zFE1AiAfNzi8dQ/gDKS73IlMW3Pl2Qf22xYmpUhzYtc3O44JK1JTs/x8Y3
+rcuWV6pfafnkv0JX4pxsp8iNQSPVpeKi67LHztsHjvY1vUpwJkXB8NYsxNhuvcr1uUmw3c3z94K
5b+uu+LenXa1e7jSY/7rDa9BZBRH4v7VbWdVO+3WxhVfjo3cIcpTU6ruu7N4I+YO0ZXsuuig8W9g
k1RH2c7qzvE0606Hwc3IcUjMsY+hP8hdvdjLXbZQ7zAf1tBU/x2l/pAE/6aF4sD9y0lq/AYFHB9k
/rtZ6o+f+k1jREi0nHWAucJWvND7aZRqu7/QxDBKdVkMSQTd+m8vZf9iWoREQ5K2yCQEb//bS8GY
d/iFwW+bpP7RctA/hGwZq8Igt+GsQXFiD6m9Cqo/i9cK/qzohmE6N9oBuKKx2iCjQPuMy0CPd77h
zRfFNDblzjRL9cre5fFT6fbUCH3UdM8/9Z//n0zzuqX+d4PejxA1644Q8U2Svz6fyM/vhqVtoozo
d84M7Cy2rS9NshmCFscwdyvwzVG73EJoIiwIqkPVxfC80Aphgwbu+nBsvkZKmTf8jgznXFVZnxbP
CK3D7HvJNws06fQ3bgN7HT3/FAX+iH0zMIVJBYTNRKn9wzvO8T7DzlNn4LtpuvVBCH8aIXk5exXM
rQdSZLKKbR5gsl0CH+/VXJrOocboY+E5b9XXbOopDpk1eVuyLi12S/Z6EMaTXknEvy2y23IguoKD
st8ylo+e+qy7BDfsTTuA+v51LjNW2v/19/DnrwEThUmHH/hcG87HH/0TZyyYDRyS4JHOAEPY25KG
zGjd0ubSEM0w3epJRg8isaqXv37Z9Vr7+bNknk3KPGB2yrXI/6xv66eXpZdPXdGnzbkJF+sMTHU4
kxAGT5tkT3/9Sn8cIKyvFJkMJCBRwaAK/3CdCQTKpUNjPJMHdd+gacvqkKiQMqIU2c7s4HxyHM5h
G5P00/XfXTTrRfH7P5QLxfbYAeD6LGv448uD28nxixAJC7rSAzEzeG9sTuc9QPjtdzgM283MaD47
6KrT6ANlG3zDogycOZrdq8l3pBk7uiA+VBDh/UQsxWarZjjP34Qxiq1pkGuK0b1defQcfxl+HAf/
51ayPy7DNddvaX1sAAWCIo/15fdflOkPXuMxBabfSeq3HGceuoDBpiAXXgkUjwud5eU7PFfCnEsH
9xLXUB7jcwy+KzZwtvGcpQEer2L8lksn+Dp6Igsu/vordr0/fckOlCfQGvi1QY1hpfj9u/TpUUxJ
vvUacVwkUbhVUbZQRq5yp2KnZ4wdzbwbWaBEz5llAc74Bg1eikO1qqZl1dX3grUX0yaodPqsi7o9
IRaj/qA9f2IVVbhNgDnSsa+SLHZs5Nmk6JuzXjVbqlNCQgBNCgb2q6jL1LpmCKyqe7tIb1MCeNOm
GoLurBCE1Yc07K8qscWmcp4NLqvINqYOi6tqVZSxCrgX2aoyLx+Cs6aHrYHxokMbH5K0XtVpa9Wp
l2L6IvpOPQyQJLGm1ipg1WQ3nGCd2Y9dxoIQxlPIJpslK5P36EMQz5vO+DysKrkg33EClSpOVhdV
X/NR+Nz3q7Kef4js46q3y1V5n/kcsAva0U2niQJiiuv2FFaI9RVUPRKBGk52PK56ft07KPsiuslY
x2Ru6Y3VkaPG1jG8X4wtKqheppre3JaReGC0j2uAFUM24nO9vIU+W9N6cyqW/ch0fG/g2ntDs9Pf
YSxgRYCIgC2h+bAoTKtbwVl9C/OHhUGubgZWEtfHhv8UPuJqdsDmgPGh+DBBBImGHfFhjXBXl4Tz
YZiQWCdSdzVR6NVPkX9YKwquJLV3PiwXkxOgZeBQrpK7QXeqrjfEveZGfs2SzLaX114b0+pOjiSP
8vaLPdeFciRhiWEQ5lmVCmgB7vduOcBnUAlB95ysc2FX7YMJBelUzI6zuhuYfpD4MiMc2hnhSZSo
hPOQrcq628ENSs1YVspKbijNfaLL5RzobDtPVaSu0EEcriidtFZPM8FZuPeNrEhuRm4dP427UGAs
thhD1fumymW0wdWHp3s3EX9i8yn8PgyHCX4OaBYJcGNGDbSlugoqNhMnVAV7r0nrJQ4Xjydmw6Kl
Ia4zaeBC6ee0v8VuXwOmSvPwuzEg05pbs7UV6f5wCM8e4n9y0TiBCpD1mqnvlvnY43KRpOHSLIDs
2o8LWG/ZN/l+rvx6Ppp9X4vYs3EYx8HkzdVBwnU3Yr5W+9kQ9WJtyZuUzAHK2jRuyF8ZxK1V0zwX
dR3VJ0dGqtqVMEPvl4HJ5h6HiG1dZjrrWQQdZDiJDgmqR/PAYexcYJ20y/0geAe7VlXpskOXXejD
ilno6zokoL8zuFUk6AdruJCO51XbNHHSYRsAS8GtE/TUJw1LX5ZvuFgjn4CWIrzGhousO1mYJ454
FUs/ho7QOdu8zRkLD0mJDKaliEDgg6OLHbil6HrgGI1LFr+5e0skRJSDLArEzgJC1tLkWkwvSkbU
uCv47zYWo0s2fHcpPMdJ56RKCEQZnyWG4BnYMveRfbYW2GX5Jhxdw3mcKxhHZ19Ec7ttEBOvvaHh
SEphqvADTNL4tNhHYDWvjCWa7KKDozjte5rA/JKVKKzdK2zvzZsSEhehxcULmxmQxq73F2xZJCAK
gCMOu2BivKe7HB7/a6U1lUWRFuMDvlD9LmTmEL3S9JEhDEhCoGHC7/Gqlo0MjRwZPpLzdu965VmP
liLCtNF0bGGs4NijYNp1kR8lGUGyugGhiJvcCKIn+sn14iyKrmes2Wf97YSEG8Zmt/rMMt3wxlpE
LeuSEyx6wr3L1V3zlJTb0IomHER9lNi3hSS2f2+HTeSeJrfQw7Wa1Fp8ZvN065UsV921uual23ZZ
SB/ZtVpIngfrH7++dc3zifeFc/3seg1/xdABb95kZVsucVSO3Dqioh+9a1hXQCpzoCpI+TeeqbZq
shsky5mpoSMyk69by2m4ro2MYAIdbIeICzrW2bFM0V4fGtxM9L0WDxBSWGudrJr6iVxWdAEkNA83
EP9LrgsG9m+6QaXFk1DM946azP4ypcwtsBeC+HkIOS0OfWNa5y5Ku1doWj7DGzfL7YuWpYDDJbg0
TPGzDDrSk7BJD8LmY12zwfOXsiq922noyY2g/Y/ls8aG1x/JY9bfIZqvz5Cc2d6WPiB0dgxss34v
QNI9G2ZSszpSpORTXB5zs9TZfQ5W5ZLQW+FtPVvaoJYrzw02aMHRkyyMMd1VdsNtwg48Jzq5TWt1
32oeyPNFaHFJ7YjSc40UHlrEnkzXuOOQ0d2lJQfbj5OoUiMnLfNhSu+u+CwjOCXGTJl+sURKWl/h
ZjBQri0rGInl2/yqqbZW2oKGWXgSfC06NnCEszlkHNX1NAeklca+Qxfvj26Na/q46JWiQuB1nddX
ZdteN/7kXuEqcImRd009XqazFlkcen2dPVKJ9F/NVfjd8Ojsx02Z9Uy3Iz2GHafA3D1UJIjzF6td
nHDcLFRg8yehCGvzyyAMYJTDiH9hJEK/47AzRtYNsF/ylMN8vJuwXi0HSUg33+XLapzMbVU4t1NZ
Ld659sWaBBaj6V+7VgbiZKa66Xea4DLMn7DJ18hiwFgq7PtqZ03OJLdjReL/sIQdV3/pTogGc7Jq
FwlO0+5Zs+7oscjWZYKcdNET13rd3zYRxrL9YIsI4Hqd+SzsGV7ZqKFDa8OILfjkERXWWw08yYXl
ULH3p0vAGnK4c0XvRO7wbdI44ITMHVW2V4EUmXNL7L3yT6y3QTjKp8lIr0tpCL2te/KDG6qxQV1X
VcL7lyDs930WlhlcHdM8zZ3LfT/7PkKTi5h//VGV/itG/80kJYJm+lP9/idPGgWUkvkX9T/t9/+h
ah3q99/PVH78/K8zlYANfBDBkJFXHyXN53+V6SD4hTuQTt9ciaVoxJjQftWnHVbtRS6rpwH9gdYI
fP7pN306/AXTNuxH9lZ7wcql+yf69Cp0/9zesTiZqY7rWDR4tFfO+pf/3MfC0CwtDgXzCJ4b4+z3
KjVuphmBYa3edHOsc/OiN5NdlAwvVgmcmdDwTx/e7Y9W8mc4XPSH3ufjLRCDsByHvxljy/rvP7XS
LShREYapeWxRy86J+zLTi/UjDqd6n5aAbU2m6cRh04bZL3F/werbgJz6TtuvGDfiJds2mHOvTSqJ
vA33CoOLCDgFVkur643IusWWZy5iqfjiIt/mbbYZGsxJ5eeit3fr/zujEJHw+tSzRgac7qY3drMH
rKlVa/6tRCkwx2beLKZqsV/L3nG2ZklX4TRPc4gLi2uCrWshaA7ca7ZzmQ4U6gDv71wgqICdGGGH
BiIDSpejnH7Xl1euMdxVuMJ2E6lpG2nrzo9eLcfY9WnwtvS8A2bN9ADsmGF+XHfw0LJsN7QoQFMd
c8Dfs8vusSAluKMm3o1KfB4i2zwQzr+lECKU1rwv6RBjF4g7X1cHf+FtaKVwzJARrQlxHSAnzLTv
+kuDYpr6Q3/VUCQhCpEP9HtebNkDL7pJ1/j4vw+XRuVq/puHC10IA5z/2+jyv3B6m/6t/9no8uNn
/utz8aEAgwNmg4oN85hHw29WFxdXC7xan0HHx/iWAeBvDxT/F6a6DMm422waptUL89sDBS+sZTHs
5WETrAGOf5QE8f5ogMU1w/8Blwwsy/P+zCtmF5zNSGJg+3MVgmzywEzKRo2HheWLF1QB1BZGC5u6
1Xr+CgstuPJKF6xAaFn6vm0HFgL0wnijbyPQj+v3zGDVefSZW6RkIHw2cfZucEbf7u/nYswfsTIC
HcM0eKpT3/rcioRFM0VQXDCz3UFO7t5HeucjG6Ilk4+CgSCbDsXyhZ1ZRpwnKaC2ZCrtB6Se8oL0
YnOZBA77fB0MogRLr1vPzmMaWwJvRZ1dWGNPZZzXdJi14Ttb20iDC/bkQOlKqummFWFFwRRGV3Of
jgW2uMm+m4whAgRXmtfWnEP/YRXIuBlbp9vbAVkKC/vGy9oDnSmLbq2JQHliW48kndut5RPDbTpA
EhuzE853ZlbrmGT249AaGzuWtVTAFC32Txc0MACkCftKsgEHj7v4qyaVsnckLo0up0FCvys/dW5B
YTxVCO6inopjxJxoq10NpiSYLfoTe3huwzwhD5rpO9Xmy5do1vMLGXznLoUAd4SoI8++U0x3WLHY
SET8eA8gZbiEO9C9184woVenKF9jNeIMLvkz0gm3R9lUGIM+poTu8NWIHLaxe3PsROISQY6ZjzHt
0I9YxAHratt7yXVd4pU2QuNEdLfckpxcniHpdYeuG73vKQlqtEaVQxdy9YH1WhgnYZ3fgmZesAkb
RYmo3CfGjpXPw6Vw5+IpnfPoNeh82Ku5L4CY+PpBjLp7jBI3v15M37zWTG/GzQCV5hmltL8qBrN6
cFtXHAiV2hFCV2sevakKik1ZOc7dMgf5dfr/2DuT5biRdEs/EdLggGMya+sFEDODQQZFSpQ2MJKS
MDjmGXj6/kCmqpXZXVW39rWR3VtKKoIRgOMfzvlOJJfd7DiUolrlOg9Uwizii652KSfMYcX36fde
w7VSRt26CVxk9tYDRr2EBNMe4NWZNzbqhX1e2eAaXCd5rkliuxRRZV2xvi6Hicf0hcrYvGGRu6a7
lNEdOU7tY7qwbQUjmR1zrT9WRbiiZQrLZTFRGV8LT9i3dSSppUVWHdI0w36fg1rZjTK27rJqvDHi
UXI51s1B0zuMzVH3Evf4QpEBKbE1qtB5qc3xh1VPOeKKCgDVnFvHsg7lzmEqs5mdwvhsSvU2j2YV
BVokja+OWzyWg7l8bttqxrRf6Ncytu0C9ywpRBbwKqZNtK+XmPWyCEbCfl7oA9J7J0IR7kuKhTf8
mPG+GPihaEmyJ0akeTAgGNjqg8pv0ogvcTRNDFM9kCCXKKtPjtl2YCpARfudEo9dWRxpZO1TiVe4
IPEiWGwnRyCcpeqKijV7sMLsYM9jd7LDpThi08VSWvUKBZdnskDykqND47sDWlJvnLYDgEOg+EPV
6vLHAgQkMFUaU4DAGYTNoJ4BfU5PDtXItTLyMuALdYhEihVEN0AE96huGUjZ9U3d4H4PPG9ndWm+
D+EA3WIAzkBcXYcwHJ418n4JbTTFNdXJDyuIh22DbNSHS6EPzZvZwUAIpb6BH+Ts4aYwT8hEr9FF
me4zyxz0uJW+ZAmO3bkkUmiO7pa2VHtt6pihzLPFAHmY7NUOS+YPAimKIEoOf0GB4248b3iKllmm
fqY8fPW4wTjmWqS2FMPLTalN9e1chCSwCe05RTLgEvnOBBlJleNzAuiB1xQ2ot7ki8IYjhQOwztO
qto3UlW+ZsRZ3YRl7F0tsBHHtrWoyUC7ddek0xQM0iKwcPy92Kkz7VPMjfc6k9UuqEACXQYXHZ+L
dDzzySGzWW2X3mePp8ZlgY35BRlRcs6X4ZuHfuvAE3FBENUOlzaSCZfSmJ7b1CZZa9a8c97L5r5L
w/o21cca536SQWfKK3Q1bbQTHtiXhT3S1mpr84tiXHKwWUFCt3bLXTyhKSQNpL8dyWd4kWa9PlzA
8j3HWA+eCAQdMt9OlLczUy8iHB4BfDlHtN0ijO+FSDjEcYz6Q1RPn5Aqt34RW8tmnrtq206Ge+Ou
duXNlJXxnemkIxcaFjRPkxbLdL1f9nNk9vsC9tFReUv1lPVwSKlzt+SVLveKmem2GogNQZygL+Ax
NNYdFvJ5uy6Hixgi4+SJSH3D3642KBxdfxA8bhNu8Rv0OdWBrQp5q6puvK/KtpNNXoz6cxY24YGT
KT6GnbGZEeLeL32qvVXS0U8V9O4d5CysAUmRHS2pEQ1GVtQ1m0f3KRrdcCf0Wv8UDwmS8MEBdDVD
WEMi4TQXRGivBTyLN33pOf77plvgLEwy2pMqIDbMDEwfvfaNVegG6tkC6BOJTx/yAVH0gCxzxBHX
1S/Hsz9No8feohDx0x5oXFCYFNd1VGeHMuaW9qfKQa+wIJhijBq69U9vFTQMq7QBiLx2TgC4AcBD
+cLU+NChhIDCQ13/ro6g3+9fFYoJWHYvOgoKByUF9PqHQsBVIHiw4vWQWzSr8KJBgWGsUgx2Rs7j
UCnjs0rH4o3h6vQFVedX90PGgZQTZ+ep+pB4VEhSEHzgIV3lH5RagBd8hrsoQxKj7CR4nSQ+T4bl
QKSYeve+7urZfm7t8GdPKo6LS3Hki4PNalQ7jfFRgJJ2T3ZitexzHPm3CIW18mvFAUrt5Q2k4IVq
V6s5yk+uxkihHVMD4J2pbgS7nxO6bOcr5qH6m47IN70Ppzi7cWJLNI8wVuJwny1MYooAAhuEHfDn
VvrdZVesPVl1OFlbgYIKAJYGa/BYO4m5KbBI7RuvLHaD3X5pCR5DDBxlGzK6UYVE8gv28/FgJxXy
przr0VkV084jjStAf3JKGnmm02EboGtsrRWEx89wlrQDtchTscTZNrYN58QThABGLYmAtGYCTaaY
L7g360vDt3laOvyJcTK+rLF7p8azNb+lI9uLYlplTmu5BUu/JyLVbG6S5KjCHelN5M+WYXcA1CsD
VbvJvoWrFiBRvuYLO++01qLjIgkThrUaYhgyklOngyMVGcH2jqjOcWhDDYyc+ltv2lkAKWbeJ/WQ
QFPBDMG6CTtpkpXbMZQVdpNY8SBjJkXmaO8eeszEeMCMfE/mkP5T9sAfgkpVwPrwNpviu416zv3S
6n3htG+9XDe2T2ENv6oLGF4mBGn+t4n7nzRxBjt/Gqh/3sVdfgwv319+7+H+/JHflDZIWHAJfqhp
fmvixCrL+GVTQFqjk7iAtIFsHeGs0QS/ujaLv7IQ3WA4xBC5Ohj/9//6y1a8/dv///sMRhjrgvn3
NT+izPVlDI/bgrvj71kncQcrA4iOeeuE2LXnUVrH2RQa2sAF4soc53W9maryhEShFj7z6mGrLxFT
Vpt+pzfaGmO9jkPcihd1Ae+HgboGmywDo6pxOfWrt9wcJC7z1W/erc7z+N2E7g1wWP1q9aZP7zZ1
IDvige6r/FqsLvalYZNLnbKa29W70R0n9bhLVve706Q5UODVEu+s7njb4y2SOIH/LoCEKBn7zOZ0
D0DFsXlku2N08KRY+s1KK3lN+6wFzzMr9b12tPoOoO+Q+yPr4bswhIjvg9jjd8/BUFHeATF1juXc
UOYvoidHli0Mf2u2VmWcejea7wlwrudjBNiafLV8nrSTyxssb2S4aLmP7yg3r4ZblVdPptHDkqrh
rl79xamT0X+xLyWVcsUPpGPjHCDfFnWQyhLAH0/56R4zpio2RAROUA1MZTx1VYVAodqMoc6U6hAK
i6aPZKLIdPYu7qxo5zSJvuibCaxVAaqxcKeL6Sx5QY+HAesoW1FS6rK5iO0gBVNSoJwCaqRleMOq
TLbmw6AKhlsmtavvWkk4TBf1sXSlyGEDW5VRk+9waXEW9x9rWut9ZxuiX9oNH6tc62OxW7NT7c4t
DUxMH/e+/tXbEQe3QTZsuKklEz8uHGc5LFMK/Ft7z4NROZOr4dR9LKLFn3vpBojBiD9MjcbYiufo
Y4mNF2xdaXcfC27rY9393wPvf3LgoUBiKvvPzzsSfoofb13y1ne/H3ofP/ZrEi7+YNitg+Y3GDSv
o/B/DK4c8w+HakXXTceVArYj59xvR6BFWw3Y4dd06tcRKPU/mFnZFuZuhk2Mwv4jdeGHM/u3I1Ci
5kLJpRNqQ4yZjuLqr3NoFvXM1soEiyDZPhuDPLttjKo3sJC8z7Z6dXXmORXxQ1uEZV6gUrv1p2lW
7OxUFeid++gOrjppJKbfTnh4Bndl82o2fXhjMlPVqDZT+AvzCr0DpbgAMcn1DeWh6cdu7SEU1pg0
2b0XIHe7VuGABCGmckqlq7aiBkgYCV6TKmEImO7ymhTUm1S1z0PmUfEmJWuw0gjw7bzaGEI3Wc5/
rgQFIEST5lgNzbNA8hyg2jVhSWPoJZH3M3ywh9QUr0PDy9tW9ZyVKEmjDhImySEBT42riMGnGAW/
j11NwLCb+tkWqed3DUqEUePXK1hhM4QoAEtpzrFp3CN5lB2qCD6aAZVG1OWmz5n301DahFeKj7J0
m3ajc+P72cBHIFX0xK/Ax6DjaMYPuEHcAL1B5z0MlaS5BYFLjJVRHlLZVLuSoO3V08rfKnkd3b7b
rj+ZSuSLCc45KuZ1cjDzEVQEK2ytTizXqMRFMWeoflpeEpGEdWPJmrc/miwCat6QWdlqw6PticxO
mmxn7YfL4udc1GyGzQaKcjjTM6kZsYqXRW9hpgk+B++RTUu3xe1cBa0OvW/Fc+1Y3btkerOkaFKv
fcRho6B0M/6BD7nsqkVfDqPLp2ey62Rx6BxdoT2+XyRJPTNYkXW7qRyuAzQK13xwIXXp3iMLxwER
Bn/AXb0OCW8qSpU8MhrxdiLFbFNG+XRyvM6AybFeRR3/LSSgS9IKwBYlSw9niNPADm2UOuyHfaA5
VZBb1oXr+SduItot4EF+NiavJGDx3S/vVncsWyRrFZuxc6FADiU/k/MptYIpkOFUy61et17QtM3z
+/edR6D/BuYAAcG9yy6KuWTgXPHV16xVekqHky6in9zkXNUUr6z6uTpdh0ulXO+FqO7mp4wAO992
wY8K3gh3Ht1jpfB68HHBmnmcEcdsx5r7BBNAeBpJTbqNmcEEntM+OyC4A9vhG3Z7LiaXu/H9wygq
bopR4z+tVP5KqrSxDdEBnDKDiHAZctFmqg1PM9OzB7CAUBcAEkGMm4fA5MFLLrVhbBtVUh40ko9U
H3gPUdzeuK027Zkpi7NZh4RZdbhUFHD/gNkYVPu0WD0UXGUFfzlhrL91DW5UXBNkFAy0LjRh2Vbn
PtGzIbkOsXV5v73MdFkOuugN2HtwgnrIPFC0GX/qOV83tip1imK9wA1kKjw+622oUIS+f7dazq+v
hcXZJsqeI4RLoADJi/CMz+b9KieXedmViPT3zEnUFrGMtwPgk21GDO7B+wWwXuHc4tdELqQQzBxj
HrTJrUTIf3j/mrt+JAys4TJimN5th1SEL9VqM7RiftUF9QexBUI7hPACMGImr3SqfAVC/WTgZzIL
5O7RNe7m3Oy8wChEeNKbvjgjxJou1mTt3TF91aJk9jGkF+dQGWpLR5ggFdO1Q2Rxn5bAfc4zSqOd
Y3ORFQQfnjXot3gzOL6ge7J54XBAScSiXe69OCOIRZv4x8Q4BNQ7duBATdgggmv92mib42i3BAEU
MC+nJNcPemmZpFRHHIqR4HAb+eo0R3n7sDeuMV7i/SKKeY+uAeKGHIYARkUVhANvYcT45HOLlIfc
5QTLHSiJ72eT4U3G9v2mRcc2MDzVHvm343ur4ZJoLHk15nTe2yEuGIuBJI8d7GIzth3khthOVEkR
ipyuQGorp0vvqJ/MlfhoZu6A98/a9iy1UTn/ZC/4XmWBWlBOXbvRXIsjcJ0oOaT43RvMLzaAe7O9
G9Y/a4f/Ocd/nIYQikhImQCCZMlONM2bq8OUhmVBMlTtfM5LFCFKi++1sb84QKZ8c3Sj05xMEXLS
rM3EBmIOATVqLAn+nDS73ywZzijA6IOPvUTaW88VLQ6bpUlfjbScNkyyPCtIdOPRikCbt+5YpbeI
9PpTMup8haaOHA+ig5D9duUO+nGZdPdxJG3oIXTb7B4aeMxpMCuiceD/NC1mwbgSgV3X2qkK+xcA
xOX3Fg+oTHR2upE5qZ9ubWoLCk8Nt3PA8T8eAIuWO4Q8k1f5DRzYoEoJRMhTOWibiEfRBj9EeOuN
5aLtMrMY2wvSc9c5IrzC3tPNS6c9z5HEdtpHQ3YOY8/s/KbJhB3UMxzUizXYxryNjCLUHoqe8iF2
7MffSrH/z4L97/t16hppMyFDBwIJB+nAX+uazIOeIcumPzjJzNhliX8mioeLWbiPfVOaXFbcdTLh
Sv/Xr8si8veWcq2npE1aATorly5W/1s9hfzbmL2u6g9ifD/suAfNRH0vRk0xglM///Wr/U2Q//Fq
KL1plQWKC/dvr7aMEbjXpegP2cwFslYCnmLzE7Fp+Pi9/quL+TerawNxBmODf94F3KnsJS7zv849
Pn7ozx7Aw0XEXsWxDFiBJlAm+Y8egHEiEw2uUUQtukH6NH/1a3m9UgxtHjN/kh1+jUBM1t0Wi26+
clJnLec/W1yve/jfr1cIi3QY6GoE70Csupu/3icNT8xiskV9ksC2N6bMdl08IKHOOxf6WBGXRwtc
LHY3cDXWVjXA2J/iddaZUSIz95y0pmIKSkWUhHuth5XzSAxrdoP2MEnvO7tovg3vk9TFLk6xiLKb
bp2zeuvElSymJD8Z6xzWXieysP+Kc/o+pi3Wie3wMbydxT4aqVyiZR3t5u9j3uF95EtgCDK39znw
8D4TntfxMDmc8Tl9nxmb7/5CL6rc5GVYbYf9uwOxbEomBVB20bh0AAE6FOvAGaG16yqJJ1gPZJOM
lyyWADZ2LurU6lLC6mh9BryNEzjFTMV96Fqk0NM2J+Rdy08FugBY+7UReoZFnJ+Twyw2sBtiOsj4
PCHVzzlCdFLaPH3c9MPgiAA6nNDfxjFjiozqOSF13FdFay1kj6VlqIK8bzDh+nZfEKGFXVPLgwns
N8FpsbvUEnBdWsklUPYQ8exb8xViyDouxO8l/b6EUHQtQEt5NFt4qMtE+oiIhmhPjEfYXJy80476
WDT3OnBwH2qx6Y+DbBDex8Ux1rRhTwCW8QntbJ9Qr+vACaHtXAXupp3tVfOLU6VqO2Z9xkOH3LqE
bcEOwpY601aZ+7KVOWrbDvplMUDAI5XRpu/J+qMLstjpY7XL86LcmHYc3VkGcmiqwQlobqQ2suNB
ndqELraLF16bfMy/hIXWgT9AZYiIdKhQj9tPqsyjqxnV7f0YD841I2jgK2OlaQP4g2k0eQJXrocS
MmGZfM7aKbzPjHL+QokM7XXse/YERH8Q2JOs+EkVfgZljawptrU7bQox4OKF93Z0kuY5tMNsT8B0
go8DWN78uapdRN6Qcp/YdKJIX1fHRKIB2A2stDYnQsobZwrKeVmORYOqzfc6VEs9kM4jgXAN9iEV
fTar0rzxFgf3lqis8VF6ghGdWzWgmXogTT/FKG30S85CJxIxlNgqoyRsDtndPUhHGs/RQhLlbNq0
l7SU5uSc4bRDpkoJvi5gWfbDXR9Fxg2e2vIgpQcrPJ35rpkFNleiA4vPFA7Ffgid6nU04i+CVS0G
Btc98U2zFkLSHcxtBcMEjvA1tNv4VMipoWYzl+feXPJ85xF6+JaWjX6jka5JakZtOqcxm6i90urH
4NXhQVh6vY0ntfANOuknT7n9s26n2ZdZLckXc+wSi9rRVV9qrfBoNrnDbK1r9uwQjK3njN0uqewb
0obtIHeTbJ/CTLhDn2qdxqldEeuAT0hZIrQQc37Crsta0thHVZTcFyv/FN751BBbQ583CMo0XDuA
j1m/0kto9Yw4vMcnHwJC43PpaKyymKQAPQCQNp4IkCkwBVjGZ4n3467TmqdkaT6lleZ8n6wSTgBx
N1C+rBEZEo3Tkj4yB5U3OZb5s95B7bDTNtyQKHekSnJu57GpuTX69hMCtWxjNXr5ZvcsCSvWSfdm
6C2vq+utxrYFugvianUD4VkSMiQt6rkMMN6Y1zNABy+6lYbov3Y4iwrmA0GIs4JwAyGWIJ2aE9jK
6AUsefJj9Q8E7VCfjT4ct+j5J4KlevMZ/09yMDXHcP0JfdLZmOhsJVzb1u86Q+OOk7F+EfWk7ZpS
kKjBgL+8qrRFw151wttm/SQuQ5tgBs3gjQ5+jJt/OuDVmB7KUaL/V9Fofhq60H1lp4z7pE+I1gnc
bPS2Ifr8Bxan7rkcCuult5ryhmlBY7PGXQMie51pdiSKkHATN6afGCXUL0+IR6Ku2ouDyB36dQ/c
QpgALf2WVW2Zo6L3q1m4Zw3n+QVDu+IStciB0qe3mmfegxjtdW4d4naAscYsIWyPlqq8fVfLCcn3
qn9ixvtGEWn9LDX5nf2hcUZc3nZ0IlC9Mi/d1ujauck1dTtOsXvrmUqdUf/bpP4tb7FOOkmtZyUL
1ump1JtPrDbZ44sGbu9qwkh6O94lKMr2erJ411o05VazjRjxIzryQ6TFl0wBdSW2I9w0RSO+JLUl
9yn4uh33+1tKi/dAyzYGcZ0R+sauzRdxU53GVJF11oRWdmuVdCxWWwy3ZaFHB6hEWFzt3O72Eo/X
lSs33xS6N94nc9l8x5ag6b5RiYyyR7qfIzuUJ97hvDFG4uxLq6IvwjSQE4irWbvMmMujAJcX6MiH
NnOrJ8T2RY5vF0W57/qp38h+6r4aTYPFyy2ZizjqW9eK1xS4erDweDwPYx7BeGvH+F66NeRWJBub
KY/p98yp/SlMNLG9mPtPqW5b2wEPG3YlV+2kW1LOk4L2KRlEe7F1p9uPHoqVuU2auyFiuLdNF8RH
vjRyN9CaWDuO/Q04mBilxfja6DL7Bk+n37GmV99zF3DDjPrM59j7FrvZj0Yl7TpdclhiKqYdFv9X
aDmeP1uWfRiSTj/q6Io2QyKIlCAF77wQevPmpS7EjizW9p1VgBAGpH4lNcI8GW1KbmeX1seegoS5
W+YdTNbrkI2ovJCkWDCi4+EmyUvcJdkE16oTmsZ+eOkCVjz4IZy2eMMTgfhMZo9JH4mgn2P7MA5Y
iBLrdpFjRYoGcYYQAY1dKay3Wq+uqFsoHYA9kmG67DmiNX8mLUDA5MRWSfhgogjVsDOdIAq9vDhV
c3UIpAUFAUIi75m2qJGZbPHgkgF1SlnO7FiauX6N6hK5R4GAAJxgu2TRLpTZrZlr2oPXTiO7/B41
8ZwiKTHzq6aK+7lJ4l2Xs/BeSoKM7Gy+ekMvNtBAoStDV9x0CwBG4Po0/nEvUK+YC4ewY95p3YTd
yNOcx04SVbKkYRkgO/1Rh7a2BRqIwjmH0WMklcWDTOGyKsz+OhoCSRWRKlsHG5hftizM2flhmx9c
HsZL7A/WCsLwqv445Y13AKio0fkv7inv5iupud9AXj29Nwj/7aX+TS8lWKfRof7zXuoG6EP/pubf
1yl//tAvIbD4w+NsJ6HlV1/0pwwYEh77EGoX44Ntu+5yf3VS3h+rxxXqInBahpD6bwtl+w+s/p7J
hSKFTQ7zf7ZQplv7vZliY8Omh730+z5ZGH9fprABiht3CaPTIEBaBSbD2+soomUHtx1TZe14p4EV
7IqGq94pcWnpeg9DOXSHxsmHvVmLeq93ia5/CM//svr+fdVNrfz/vDV+OUtf5xLMCnT0zn/xG0wt
UhbFwunoDFZV3lHp6nfuYtOcpMDOlC/68lMCPUdukyZEjmJ6SDqHNiARsA+/syUV1xb2ZN1sq9nJ
nS+cddFlJsYDdFLciq85eXPA0VlqsCoebM3dZFZq6CtzlenwRtqd5h6I4Fo2UldFF2+oLCV0q1I6
qnmCTxYdykkjB4WbOqsf3LDN5g1DeDPHsUA0qNv0hE0yFtzCNnis3T5u+i1Zzub9IuweXBlSZEoq
hmuwbzI2s2OKKJeMtgeysEs2KmxPUvj1JSc81sVJsKk14uzUmWWmgOrMaFhT1rnXgu0Dpt2RMy78
PIWRhoF1aU51lIp9z4b+DaJ9c+flFn1K2qIVKk8V+VmPDrq0e9yI894hafiGqmag4mRiljiQDNZq
wb7U0pzPRQRaN0kVfLlelA/E5X3VzZRdABjgcoOoKH42wrAioKi3xlstKrXr0gOWItNtRnqQDNM5
chb0c1F21xDy5ON3ha5KKAiQd1dp8rVpcziJFbXShFh9AVKkJ/aD7qrqYUgKM8hDGMgWqWkxg/1G
qFsWOK35lEYNoTFCS+6WpSb/KjR2eJvHx1nXJ5R6ZnGcbA7XLMuLXeV0cPME44CgNXlwUPOLw2SG
1dahi/TNhVJ/0qvyKNEcBYB57Cufen3j2mpN8c70E72Dhx7PdpkK6Fm0CQs9e6aabB9Lp0x/1iMD
lUD1WvUJB9xyMQtjOmP+I+nNie2dDLt6iwAdfxjauCCbCcEyMCDCrY8HuVvqEa0cKqH4RXHZEyDU
TAHI2QYBXDQ+6M4wXiAnDDfW2PZbgGveXtYsIjqaFwrMxOQX6syHuMubXa8vhh/x4OKSbnIHdzUE
5Rm6lbSfLf6RQJsyzSdmq99aHsw7I0Idm6ewHhDBhbd1HkuCdCYoa0zHR5wpqf21NealofGMxdEY
7LTZkLEFr2/pmCzsh9KASe1Ybev6Rp07bN886ju0Wd68Yf9HzJiNvvsR0bvu+Ayou6M3NeLGq6zS
wlijZ8fBWZrVC0kcKz6e4maKRz49tFPYIQfG2y14Z1JIiSrFwCvfIA6ONgLhsXlEylecPSDxfHxL
rVb3DkzrElyt4Sbr3cXSVvpRJsNhD4DYzDZG541Xp9ATa+8oIipV1zx58bi8OsMysS5o5dGzWdqQ
O+EBLxDEKHISjl+HGGKeX7n2rPt5tBRrFdDAlYzGYpx5UjfOt4II835j1WCJUd8Id7iYUJ+Pk4A9
6Odk06S+IOkoP8+l05EgPpM+XUaAcpHRA4cI0tDN7qyytEkvTCLjrs3keLUb6kWQlfEw+XPRZncs
mqv9aLhkPRKCUdLksNobNlWz2Beb4+Amjz1UxX2Y4dDtivoh6c2u3E6ZYd6G9Viftbpju+WYtX6X
uGn5yOZLyzaiB7yvI8I+21yj3pbstPg0LFZzS4sd3yfGqJ7wGhePLkvaIJr7HNXNqLYczxy+VqvU
WxqBOvATwr+Vz2TNxq4/Z9pzZUbLGEx17T0YrB2SLRHWEV9K1djNTuq596NZzPpEgtP4NSIADACj
GB5EN9SHqaw2i2YjcYr6Mj4QMYmfFruXvIm9AYj3ODTAHZgd+SExgVccdMaXcsiTB4eUJHFomza6
R2QAZBqoo8oCw4nbb+VMlKovWc4T1Den2Ta0e/US16toyhLTcNu5+YDiGvgFpjPTVQTHwQ9jvrJK
n62h5eWyqBt+cr57D54Wj7vasdtvtubxEpGnL2fJ2bxL8bgeG2VM23q06i1nw3RMHRU+D2oQ/MFF
xznPTU4aFYRO7BR0jwsEV9Klyfsj74PBSMQ803dmI6ZKbpl7svAALUgwVH/Tubb9/rUdQBvSuTe0
ur3JLzkIZ9vG9ltqMrgbXckGqp7Mzwk88GMKhu3eM2PssGb+ZrAK5kK08I8xbjijs+bIsbJzNLvh
29SWR8+hSLUtgg0jkRNVpRfVtqpkepmtEh4t9Dd+YJmMu4IbnR4/cceL1RM6axi9scnj2UAozB8J
+6hv6ajqa2OY0w0LLZkFbRUXX6XFfmcws/ZGmUxDm7yc9mtd8pppUC64Si36S9wbHB2pM7hbEAkx
gcDDgDrbRfdpunSBZODGjhlghHbktp+1WW5GymNzNzPYKzfT0uuf7bTrim1t1+pVdjgYtrO3IlMi
GTFPS1ty19Btdjmyj9gZ2ULi59izwx4IUB305mvSxorA+4avK37RZDrcabpUD7Nuf2I4ae3TFIr3
1pTEvAQF2ca3bTLa4GptYdyFqpDosePyG0mb3a4jjHRTdjrfV6inc8nNkhbfTELd+DeT4buB4ZN0
lhCbtIPB+RZYvji3HGfcRS2JdNEykL5N3YXvMiOWgwvEMdQLYKKvrSbsDc5oJmAgFKsTc1KNZEvI
qitKZwpj1LnhWACZAEYzxnp3ATYzX6Utkk9TNrBYtVuBP7LJDG2H5P0h8kYe1nDIbmOrJMYFp5WB
+Jqh/8abWsLFCd1j1GvlMtoSXDhs0Ls6b4xT6lfS0vChMA/2Tg4TgrXAxGiPY7L0trNYOjjsxLsd
3RTMCBTQnuF2ri+SfMash7+oLet6M00HCJALffzIOZIGTSFtK6A8ab4YKWCpK/rFXO57HvqIL8pl
9HWuAbywZWafhhRhImszYDQH0qHltJkAkoU8WiX1V5mZ7qdpgsbCihSsh0xn+8ZFqTj5rACrvVva
WXoLoF1NDEAcSJWo8z43hlc/CHN0vtWhCw71HUpMQ6i9SYFrxiVnptjXbYP/U4tyHdmQWHhk1E7c
41oFgmwkUYyGe4UkR71T/fQKXSZBpkf6kdjVTA+KckDobPYEwE19HZvdjQ1JqrQ/iuz/tnX/pq0j
mZxm6593ddjFy+ble/l7V/fxM7+EwTqSX0L3PHTlOKJRyf22IINwbtlcgizH2Juw7vrV1kmBhdNg
nYb6dvWRG7+5O/Gf0yRiFscSajprx/c3XfC/0gnLdYv6m0ZOdx3XdYBUOS4vJz35t95Jxz6ghxpo
F46GOkVthE197p+bwZNFc0r13MF1oXCZxni0WxbL1tkEnjFuQfNLy+nAOM+yik5rGKsybwsN3TRc
UfI1Ip2JtZs1SbvvVdpN4V65iZUkZysaB9RCFP5p2B9gqvJaT7qFZ28hyKqH/R+fxZATpwmD0nU0
tkEaPpsBPVF+Mh0JV0SZY4ZwpMZapX816Ga6gPzmppo/pfUihLl1ZTQ6VzwLfezdJQlano/FEloN
tkzW+8YJIOu6fuJcYBcVkeDgVv+V0/+P0JUu3oR/dddsfmQv40vz4/e75uNnfklLEcNzMZpo4R30
pe/60T+HIQ74fwBwLIn/cWf831kImgjuIw9TLAyGVY/6a7Ps/iGZ+eKYti3DXQMC/pObhs32X+8a
PNeWTU0udZKTV8f237QJKkVsJxavPsz2HD8jdS9WBreJon0iJSOYnCbvdlU932fwY8eAR12AL8Dj
yaBXOzzOQLEXcxHPYdID6UKmbQeAUcYfU2evEZ8o+WAPqbVwvC9cDapvn30j4oOhMBuPXRGRujab
erRtJo+bjQ8xOYSI/YgVQEk14Qm8ZKmFIcalwTs48FjID0U0jthfV2jNUI1pbIDwy7CEwT7Q3ExM
+xmdm5hdJyvdj7w5OsvGro7OQglZak33UHiRPGGqhlNea89JliNsqgvbl+TMAEwzIsBZaDArt61A
MKM+yaf2OrjRd5I2+CVDflMRG1dEJOwrPJgns2XCn0BWutcj9bPCn8sD2SNHvNDR5JI7Tjho3VW7
euHVYVtfbXPS/cTpbrsShVlvoF4T7mM49Lek/xYssItPHCLiPKEuYpRfkKrkjusf+bmc87N0q+cw
Z6K/iG46Icz7xi7muDro/NX2q2b1rbYQFTpl+WlKteWrytDdVWYcb5Rb9XTLqAWpDwIuwUcGAltW
fUB9Q3t9CzWVL/+093/YO6/lOpYji35RK9pUtXk9/hyA8ATNSwdIEO29q+qvn9W4VyMChICRnkcK
MSgGiXZlsjJ3rk3wvPdmz7x0MsMA9ZdVt1EX5PcVKuF7SzmI7RZJKcdnBy9rVH+oaqEamTjOz/UV
uNYZZ1Pj1AvdPFSCjqwa4jc+wPCT1k4NtRd94RU16kPoz6CUZN9c4srafhWZf+d2SbWvVJvsqbLS
pRTiww2h2ToEjYt7TO5/ptpvNJRRp8+YyrNqF7Tro33rimsbIMhPw2zaEq8Z07nu7dy5KBKIffQT
0mpB71Izb+Fb3DqQTLcONRvgSZVz0+U9Nm2g5oGf0XcQMnMozo7JJs6h/oyFaoJ92zg05EW1ZZF/
JobFJAbHJH90qwvbUsNZRLPosJtaQ372xJScicI1vwsefNPpHgUhjgMJhymoRTvLB/9HI782zybd
yP5Y0VGKj2Pa6yc6NWZj74OwDJ80VdVPud3ivhuVaCBz+tTwo6SGWIPhuP3/rPf/pY3Akcj731vp
vzx0WFRH9GX/vtb//c/+GSJZhDTUL1mbSVeTtQO9+vdib0Ep9kgtL80FhEB/L/SCuAlVP6sw/2hx
TuUW/l7ohfwHUhTSa6z+Hks+d/cfREdc4rfgCKt1TGb+CsAsYjCitJeJ5bmam8HoBpfDQg5okCzo
cI3Ihkycmpru+28v5uqvmOv3PPbyw/4ViT1fjMAOeJAJB4THfaXqiyRCYI+2revY0PU3rJ/tO92P
wX2W9NSLXUwRvkUwZR/IZbSH/+LSDjUEn6jS5aW+fM7EyCzVYz5wPdNvBWAAVch21BOYMW9wrTvH
V+wGnclpfN3R+5T8FSb92wz+8uNfPjnCHGoXy17Kh3t9edtJojJIc+eaLSVLaA0jY0H7xTDXpwQd
Jllg0JPn7z+yzRj586IMFUEXnmt5r0WUJViFIaKUeA3ky74rkVuCmnABenkoyu7rXvrnHFa5+GAN
bbeP+6F/dGuMY3PK2M66obFkX3sRUoCOsnC4nedZPODmhm4glKNpnY11CGYZk2AkAV1tFZyH89Jx
Pqh+vKQlL6PGwyCbowCBD4q75/j+N9aST1pjUKAjr6EFMFaGnBRiPmRq53fKuiNIrs5UJrvH99/e
y4rL31cNmB6AwLlw8GrAuIbppUq20Ays0borjRlPW6+Mn0yO8tcc19WNFLV1wT6JEZyOh2T//vX/
nJgeej48tkGAMG5ez5UxCMqsyZRFrRNf3mSZMDoADh2NjXXx/qWsNwYK2kZmlm9yQVyfXk4OHN77
0jQH65pMuroxSENlO+riqDfAQ3aPKhP43JnuMjtNGDK1t2AlDVAHV2lGfu79u3nrwXH5ZrWkROD8
MWptYVRBQ6/w9dDTI74WCLQqbHgLc1yRSA3+i0lC4XGZl/wXkedSFPxtdKHaNhPDIfJqux58mI5h
WYpIVWeDZ1ZnBSKgozN21RnGBIzyIIecXeCyFMFosLC/s9K5OjPcUd1ACVIQQqndnfcZCWOrxxAy
jkfweugNmWUSqeZ0CmK8knbvv7LF+vP1TEeBCtTdYqvgoPsqWE/zKBx8HVjXYZhiOzJ7bYv4inGj
+qL+1raFsc7Ro39DYwVDwke2Q40cxGunCfBrXYDZxKQEGf08zXm7sUKze/RbU928f59v3SYdxBwq
BDdLv9rLd20oexhJ41nXcvZ4Ic+v2arb+ptlhtZdk7cfjexlB33xYhaDcQGGxKE4bPrUkF9esegj
OzUz3V2TLavOZF/IhzBQyy9OSpVx0SbRKtpRd0pCiI50y8U0h006uE2GDDCkU+r+0alGRrrJCkCz
R/0NvxoWzmVMPL+ijl3DhSodBwDgvOqMZCOyJSMRR9vjgWY9VGfvv0ae4PVj8SR8Z3IjWApAx381
aGccd3BL1NF1xSaEVxPlqE3qGell4+S6P5RjTG6U9DANyrY0co5eI7pGTEijhFMDPxsAgKppWUlt
eqIXgPW4wEwOsdshpyghKCzdN5JyL0QBEu5mPBmfa6OI+o3J0aFdTREebWt83yEI0JXIzEi7adiy
BQCzztJFNOXX5fVAqZj2ogJzrMKvLsY09JqNj4ZlWNU2pRCwstmlVen8p5l11gZXMWqYFNfmmvsb
40ey6to99TouN0nP/n3CTq9wVo2T1le4TFWoaWMOOAvmwtxIj+IWEiXPqO/xKEunjRN6HvZnTUy+
MaWStlQbG1BAMmoxMsdWoF27ve3/aIy89ddl0fUZnbwztagGD5D2aDc6MY6hb4lzOxoWPP9Ihw+U
s1s9jdi6e2hx22uMYkFZcRgt5brpMHkC0Qw2GypQkbfwYUUcbvx0Cu6jeGDbpbPqzNMDU86tdLCl
wAg8ldAg2HpWD9qzqKR86PDmTNbPnH5CQBbisWY2Uz/in2mvA+oaOqWx9pEnCYq+ae6d+9CmBnZm
K7b8xdplML365JCi0p9cp6LMpehY2UW6KqidwF/wjyJK4osxC/qfPsdzKjx2bKJlo54ZOEV00dqi
3bWwR6qmqr9Npjl/xTQrOWF4qjY+ccAPTT/KWiYL9zeww52N2cX3Iujk18ox5Kpx6/iRgaJ+RVAf
evDaUbkxBz4PNnl9uUftLDeF5dFARKnAJMsOqIhTmDZIWflYNwhartcKp9L6zsD9Ojsb6YnKxAlb
qaC48+jVNoFIxTnlww1kdTAgq15j7IFzMVWUcHEwtuzJltR7RGJYMQpuQ7sFflVWUH814hFv0SLI
0hIgKbRlf2eYS/CDTvemyjLedGmM1ZkZkVdktTcwMvCnBbicT7Wm5hnmn5XR8cV02LMpaE3WbvQC
1pWgYq1INKOSxB7FCxqYGn4GVob1N9p6+LKuNfNRk7QyyJqQ9JgCGtuWhlQ+fTayZCciuh48H+3Y
rF3xEMpp4lxpEq8i7GU1Kib5oMI5uJ9su3vs5lgcXZoTzw366s49UQTbooVSu+TZ0W/Sxs+P5yzJ
zXHiqM4I63BHdmkSy3RRndEyb981plz+UpUH530/sj6znIVI2URQRBvL6vmTaFY805gQ+NimyR/M
1IyznS95Oa3NTk3JyOFvtLGVXuAlxxKDA7Z/HjVFcB4sHj42hH7UbgYr6vMaSQznn4eSTdRLm/YQ
Vn732ATLqwxaYd113cBvn++2GAZUvw7yzquKsJNCmkz0FaVofpvlrmgvyyJrD1EEC3qY+SKjIDLU
9mTdjSSytlTl9c2QcNxw8tS+w8yS7blXUGv1Ej1iNiwfrELzUExJrpTFY/eYwK2/SZffja2u4cQg
GTya2SgfnsWvKIm6xzpnt33GN6PbJPpVSadvngOFOWvAI6s0dx9sRXyPNS6ftuFmwCWlj8LJPd4F
Ld6AyQzzApGescaS1rzoWvDF5wwjvp293G1ZNWw8XdUeupA7MlOTILyqmmAraeT+hm8cu7nObEBj
oY0rsdvNKFTHykXhSfGFOx/5N+OqqiZQvo3RYpjwHOAMS6iSzWn/+Nfhx1lCH50GC0xcaoqSwsjo
VfNqdxBwo7R/HhdSPFBdBM3HtsMN1jbGATSglVO6pSIeUqmMuXj5PIWsUMIWH1W7hEHsPP2mna59
MXWP+G3wjSAfEtzxf4PIYgMuhWRtw+XTOWZxQZJHIxRmGXDIYXmYb3WOd+RxqjNnNNybRA+aRHyc
c7fYRLeHaWLH7ZfhKcvcujAjvJGRPw/85HQkXBWA5YdPNX1X8aEA6kaU5uI8TYf2DCHb5z/ndigZ
wL3IeGc9udF7NSbeXZrRRrLtaXnZg7lljORxLh/QSfNOFdkWjgDLIgBbT93ohGIpvbhJcO6S/zs2
ATOsdpfLFzQhr9Nl1mMpUH9LrQqxdMRXJdxvDk3o8FUTm7xizkbOe5gIQQFUh/cGID2w6uDEW79n
voJQL1DMoAXYRJIZ37Ydd/I8EoVKre5sSlgCJHxFtbUoXlIzjpqouwpUaE9Hv1o+UNrgk7ezq7A5
FK0V3Cf9rGiP5zhK46FLdwxZRXKxCGqi4labqXxw0tS6sw2fM0CQcgwRyrfuJlS8tDfYiBQQWaRB
vgJXWH9zo3rholuTunp+QnYiYuTOZQVqK9J3zwfeeTJqcPcOUzTiiIqXdGau4LhYd0PDH1YgHpxt
v0RpM1B7EHvL6HzeNvUMXn5T5xg5OP5i6ENJNDgvbZ9062AXG/DunGSWt9bWowo26WTl86Zdbid2
eYosCcVDPWBRsC7jKDgnlcq0mrWDyN+ZYevTA4qItYtYjlC34q4ioBCs4q6lrwVjDYytS9xfb8ha
ug5msB6J8oTuUEREQy5vFJyudl2ikZvRLpvyQahlZeFvB/cl1oV3eT6IY9ZURrWlHDXlpwI5ToEU
P7abWwSAE0OEToBijRe9dZGkz2ufslMDTzWLRZ5QJFqO5FhqzPTtMyaeX8Bfa9FycB9Tm3VhWVjb
yGPHeR67WEeyrUFjaQ+KzsofLdvQ9fP4FDQV7FMSAfsRcmf2CYYAQ8Q3B4RPMhtPcaRB5v01IOjl
8Z9qD9nGGvI+BMa0pIlA1/D0QSbfPY8KF1wNnSJ2aF24omQiL4ZTKdnwZJV1aBDWaMwt+tJkyUpE
GcwgJWuThGglXS9ogXkgYyoYfdA283WLbpx6AIFQS6uPjXmR4BEYctadjN2K3gHqCP7aCxt2GFge
Dp3hDBqazVnt8ei+pH1uxopyZlCbtBRAGJ5YtJ9XQJGB99lUFLSLdR8ay/YNfjiiYWdi2iwbEFai
kaOndT32LArwY/CObQwfSno5LHebDj3TzGk0141qrW4KLVp3VXNUu0dRSOAnI5570KPP6LZp1dtA
g1DWqiUWmm9Hy0/UoR9GTAisLsV94NnEoIUYiRutj2sfO3/FaDetcG7vYLsRhESw8O9NTC/3JQ1P
PK9HE4AYbO928FVxSSX0Z2yExjoL0u6AmmrB7jN3cGRInyJARTSSNeHKQf+draG6MoEV22MKvgxj
g2TCZZyUZ0CEol3wb6DlZYLtxaqS06xoFEydHe6DelyBN8XkELrzManpd3YA9Fhrdk28+xxbQYGs
S73O67r8FFZO9RRAB6Rd0FYshgSZ2DB0du9vlep689Qsi/8pDRfHExzGiKkGYNb4jMHmW2xE7koy
RcO6QbFh3Eapzeehd59fm8DiJTlyVldkAKkJOVN7cGjuoJ9vJMYplpCuiX11k0U9EZ5qELHQn3P2
fFDOclbZyQkWm4gYw6GV2XJ7IVWFezq1iA9EOHGntIbz88KYdXuG+ZH9qogx2V2CGkf4ZQ+3DAxC
wWUwgp4PhpFJT98pz9N66XJkTatcDKfpA0JM6AH1O0+oNh2nOsCJTcng3jL67hEvRn/jOpAxOIPx
XRdrUbVrUza3oYhYrWY3se+gk+SUeFgigzRjcQzYMLe6KZkT+RJvLnZM5wUGTcUmrElfTUrUlHrU
tKpwo31oG6ZQnzN4ktCA/lLRDhgtKzPeUexAnO3igy1pORKji2GFrAdmXL/YgeBqEZwbf0UYDTkS
aMLHAkqTOEJBMr0jBzbVHzrONxTmhnZf9d2wyxcaGGeVXj6Y2Wzd+b5Fyg6DaTohIFiEhH4G20YY
Ir/aFy4biztq9w5hqbuZG8851gh+L9o5WpaD55BZUktyI5vOqqAsTIjrhedvXd3bO64c3yEuVp9V
7M7nsdDJ53qgIbFjhrA6c9qZd2yIA55EboHRMaV946o13EqtCadLn7KPQ+9TJI2fQ+3IxzQYsJYh
qnyqctURbk/Ik4mraMerOxNX6q5CU+tPX5Ftu3gwhSFVx6Yp02bbVKo5SUclF4lHS1aUusmXou6j
W7ytaKAccM/YZJ0099qX+gKJTfg5Bs3ws2o0PwluZNIRKVOTvJpLgxMrmpjJWnAPFDLxz3C/PacV
/l8A84EAxiKpTCXi3ytgdghgkpdovL//zd/lHd/8Bz/CJDsN8mlRuZBg/Wdjg/cPajsuRpdsS0u3
NhmqfxbzUcCYVsA6xw2YNuSB/63xUBOi3RwHBnLPNGKDu/hPajwvs0VIXqh3CEfQd06hm0zY67LL
pMwZhttwQIQIVhFALludsAkbxeAEUEZkW55n9AiXmyBmufztXV39WfR5mYKTkjIWKCx0QQhxSOG/
bl1ommgOkBLT3jWQbPJ04W6txM4hMCfFB0WeNy8V+CQWKYzx6l7lsVsnHS2rkEtzHBFmblsTXc/Q
cHEIbP6Lp+JVBo4LVhbO16vywGyprMaAAeKpUgSz2KRs2r6nV1t5w/H9F/iyEvHXC3R4JsHJnH37
dXZejf2Q5ZIXSI8+Fp3axsFocJ/USOxPZyzWuGgM0Alla8wWqw+y8Usm8V+Fq39efOEYMIqB+r96
zh70dejUfb83KkGWM1XxtrRE80EW/s8PJ+m9sRFq4Q+w1Dxepmm7yHe6sQmHfUvhsGVslnTwStV4
4zatCyLE99/oy4rS8lDShpVgQnSwGSZieejfcv6yGW0Uv/S1RxpJKsDSXwQrT35UFVTPizM3RNb1
/hX/fI3oQG0UcIDalo3gVR46jEHg+E41LGxoiUYmyPlYQbV9/yov8+t/PRdlRg4MHhVW6Syv+bfn
4pzL5t9kw96hI2blGMY5KJFLciVgzsxCfvBMb73F36/26qO5wuRIKfNh74+TtQor0kNjgXvj0htT
BQHMmCz78f4Dvipp/vWE6Plc6SCOYkC+Wsp0nLn+NDHtrNgVlwDu8/vIHFC4VDOsWZrDN0Nz443a
J0oU3aPbm/6JOPwwRG21H4dg3A7KnhDaevVPpRzjSHItWNm0o9zOLc2jXhytrayZP1iYrDe+PzUt
j/4y6VPNfD3i/A68VtUzjZJpEKQnjSkDO67kuDUMB8EPUvZ17XOQcXh7WxuM9Hd0u5xgyOVeeCC8
11EdBZcUDP82Nfm3lWn55q2xPi8zXPK/V5OBAzsuizLvce6Mt3YYy03Sxmrd+G6/7cgZfFaJk67N
yQ3yTQUy+aTKtD3HrnDMkD8h3BmxLM9EBzRAl+bKseqQbiBOOqUdaUxl7PbCdmfjOMNS2jTj4tvg
kZJtoHPdDxjn3fejH64DJ2k45hneznHsZDU6rY+Vizr1WdtB68s5sQHewAFCnsUi+zxMPtgiQZlC
O3O2axGNAf7qL6sAGGdDzxbuONCqVJjTvh9r84vRNlBKS86ZodRPmXZuer/PVgHC90Pvxv0lP7nc
vT9a/5wgPiPWwZcaIYeL5vzldFQdhC+Jec0erfyFkQ0xVrvm0UrU3TDTajUMhfUfT0muiLqEVkFO
tKw3L68YtGr0gznr920YHq1ObHMr+hmU4rx18JjEPe3r+0/457rtU+CmtxpVR0Do82pZ66JgLPk2
/T7VOYki2ruPEb1QW99u9eb9S/05TH18W9CAUF4xMZ96NUyjAdnaNFbsgv4o4fk31hHig/fBC3zz
KoLaBRJK5PevP1mBULjoJ16g4bZmS/Y8MA54PPpX7z/Mq4r7so7xND76SqJFy/tDCZPhF2m5NRpH
9PbVBnh/unMVaXa3KymdhZ1HSMHAB1EVnVr/C3Z8+4qK0EfLksN4eLm7o65AtC19C4kRMuyX46Vp
KjEno9ftBdYg24l+wR2GmP1OQPPwgejNAj6AovnJrH7l1eTdZH06AZUxx0/FPDsnjFfDD77Aa6rz
86sJPEwfyO3BNXodcUTCMIwwdrp9GQ3l0WzlNjDpc6Wjr7kIu3pYx95Qf8txhFznjaEvhzrRa5fm
j03gA6PxyvxXTtfSRUaVap6n79D+7XWT9PWtLmk4rOGUHGQUT6dS5xeYh3wUXLz9AAESbMQLFLkX
6dbvu3BotUGh/YmXChkjar16N0wi+kwJlU2/8dJN2FnmuvDcnh2rLU74iz745Ji71g2OQx2Ga+W3
4xYQRXBdzV5154v51yzD8kSmM9hh26jBq6QGe0Wf79qkqT8Ij6zls/8xLH57glfLyNTT3BtVmowb
6bDTciw+9VKVm9QwN33SssgPaHLT1Dw6FXrRrsae5f0J4rw5MiGioUL2bct7Pd1JLYkJ4+hunxox
0KAh9+UPwqorT3Ql3bjmY5WP6gtQrPgnFuYkz6J1WtmoWB0K+GPU7Wyzqzati4PllFhTQb4LPEzM
BfeofxeWQmT90qVlsVR6tx4ESmmmGBcbwRe6TtqDNUrz3JBWfpir6gGc6a2ruVAkKPvWEzXOD975
n6Gb73IapJgLMMzktPRy0CDpphMO3uq+SfMvZbindp9vjBnHGQiRzgdx4hvLtksMzMlTQIXxzFfn
pC6nqRQUTLfHn+4pwP+dXRtRsKAV+YMrLT/p1UjiSrR+BALHN/N1YN+E0VB7oWQktdFdRifVlzRf
Kp9kSN2V1Blt2ybd5qfQpTz7/hB6Y/d1zQWy5jhsTATeL99oH2HqhRqG1gxPfwt7/0p5zY0pwqfc
639w5HU/2KCeY88/nlXStmIhV6Nb/9UnDEajU0nCkOUYXt4MDnGPDp2NplV17YzzL0xX76oEQFak
a4IbAQd07KIWRcX8waO/OZjQjbKz0CzyBxU6GfpRxiPzd6KMvjFrDwU7bYL0qFfQZOL06f03/cam
ibcbCtYASzbzDw6/Sw4yoqWFj6xbQLK1Fa5nWD8fnBHffL+owuhPXV7vM2zv93U17WjWJ+/f7Tkj
t2t/VDGOXWkAERivralzmJ2jGMDnU6mbSCKvyQbkWzUaZ/PsfrRG/nko958llRzKURTI1/N10oPE
PSPjZkZonXHk4XLazp/0qIERFZaxrrui3MdLX3OVDeYH08p6awYTDfGyidt98Xqs9RH4A6c0W2oi
Iv5Re8jKV1Mb9ZddYkkMAdzKdde0ENJhbuilXjkCnZIb+pVopy8QBWSQhPX0aYwdoKR23yP7kdGH
Iso3btPH2w/MnukR5zzr1n47kMaGn2hZus3ehVe3GwSuwKKjaE0sn3zwSt64FKB24SFjJA2H/OTl
dE8oetZN6zX7fg6LJ0gN3jVN4kULpBkx2/sD/s1rMRJBFjGX/1jVakjMfe2LZi/tpL2GTuLuKk0e
O237h/ev9MYiRrRLWoQQ0SOptUy9314g/MEorQaulNALs0E1U98WUWNv2d3mlakKHECrWH+wfLz5
eJyv0Wi7CApfS1+jyCz7AGOIPQ7XlPgkZYMkLexNa9rdB5eiRfDPHYJIw6Q9D90iRJVXq6afiWqI
ZsApKDiQLroaVyFAH2KaN7iYlfnapUS0cYnJ83XjjJOx4+Q4qO2sPKhEhS+ZXAkd9cEx7HR+b+Pf
F0Pbgk5HdTh38eYJm/gB2yXjU+b4soPonaPu6MrFz6rkkRxo8RXOscEoJ2s3YaOiz3CECBDw0Lu8
rUQLWSDKYuvOHewZkZpQ0t6lVqHcLS6Asf0VbERS/HJTkiW4gnCCiSE2tFSS2yRr489dXln6mJdk
1/bYyBdia5i1dSpmjJP3QCzH7kIWcHQ/iX7Q4TUNx3m54/8bEx7dqIUgnYsAH40SD/Pok++Vi4cS
Xf7pbpBNfjsaKOBObWlUB6vNKF/pqLVbSA/JfdFBKF0pqmjpEcOiCE75UFF/0xnawW1R67I9T0eO
kwiSghq71a6bAvBdo9SgXUYdmmeFgaUzeQfqbJu6ACmK+gc/zgcP4zsaC8NewQEDsnZbS8zgl3pP
qq+m0Btvy0S0/VYbTeDdmBDdIhrRx2hYyvVq1/gqSJBFRcgF6a2cZwqtabAvl/b0bR4u6T+TMhMW
kJ30P6cA0tYqLyrqsSIeab6pa3ko/OGaPO9uAInzJURP+DU3fPOmL12QnQWqdWOBGThNcDnkegcJ
YqdgrN+EMMBGESPVnalL2wI6VhZk2PYO48mhJWBt4+OWZi7mYwOd8EOqnB2yHtQ6xrTFUBfKMk3t
excDvG0gEncvgrmCOi8oBFOrOetwQfrh9dRrxaAhdHjjw9y48jA6Cr4BTk0yye9hx24R6DZXMija
rWWWyRUNn7BezMQ684s8/uRAFUVxniLDQv+hZkfupWFdJ8miQqBz/RgiEVyrNBsIKuhwytklNl3n
zdfU+Y5NL/pVMmvJL9llRnZJTaI9ZUrZm9nMoLv0LZrNOBzXyAYLyp/QP/myV6EvbrC9RzUy+fEO
ujVmdDQubUJb2/uZ0PUmjPL6O0I887yMPXj/feNulNm3T67RlGujH+sNti/5Hp2oPLZ5MK+8MlRH
IDb2sdPU6UhSnGiJ2iWytnaZ1F8Lc2i+onI5eFKgu9VfpQpxSgZrR1dg+LVwjQjgRVb4x3Hw8N8y
mnCDEcQdPbvhqQudZANn1N+aqTD4Ds1M53owbyAa1TdJa4xXTdT6N92AY9/kdOe9Dj34bIunoFH+
6hqga77TJ4ekK4pDCXnwSXT9gIgFaC0Qckhxs14PVVOiblwRaS6dEFUS9HdZ5SP9txk8XwraMdXG
o1aZsZmySKSYKX+juy+7aCZGWapB/SM7PIL90cAG+orGuNk/4zeQSJgQ21DaUnfnvoZd1H3Tcet1
zUrboZiyzdzZ7TfDouSeRrjWGDb3vPcMu/qpvDmrD05GPXNT+K2HFrGyvEV+7MI0zzwffh5wHWmc
SM+aHUnaJjm0LW8Kr8ky38yQPaizpurqWWUWFmWWHKcUEpQMkubCAquyw10EMAfGkeoUJ535wzVD
4knyuwssyMzPajbZn33nRy4akKhap5NMHDo0O/dWjFn4FJDcH2D2uQWH78UfhAq3+kydqXhqQZ4g
rig663tJQ+mGI5q8DEqEK0lQTpsu7vS+J2K58zF2/DbCAGAw5mpb9XZzWrpO1omCJGELp/tCFm5p
tYRzTEfiwEiAbd98jSO/+dnUIttlymi+ojFJDim91PkRn1zAUdrsvtAWrTkf4u27cUNZ9JthRn+3
gvgAwQimBSbTIBbQCzrHoYFL75FC3nIqDdpdxrmpOBR1xd/vk2i8b8Ipmre+pGlzFUQLQ7wyBb4F
BaVBbE7jfBmDxnTCBja+pTMd6oLXDvau43Ua9xDYeUSvzoL4LLJnbtXNxvsRsdH0KQrDCD4N3qyV
iWlF1aNVE7HgpzrU8QWIqNuxtyUSDe01J6S38WU6dfV3Unc2+qRKXkYtU3VbVgWIr0Flu6lSothj
sRVd5nk9epBSMVdlEjVMKr4uSfjmlNEDf+lhcfGjXbTOYm4RZSa87yTN8EjVAI/8mJdqYJZ1ZjA0
r2vZ1j/kcsJcl+4MiQf9YIIZgEwOmGbyYw26WKxWNKcaO5bzeezqH72u269jzHudPa/5CfSSrt0Z
SBgCjrIITxhj6f0AffcxmDp5KeaG1ouxCqJLRb89LAwX86rHOUWZr9iBJ0DYQD6sUJ9bbMv4TaHK
XRvIwxs6JeO0ZIUaQsSxFUqs2tLyMpFV+LmGY3zhyqH6jhoi22AlDGDQNubQWqHc6R7lgEcCOiPY
PK0ZbiJjGM8Wv7wDOnj12TdS1sVoYbEudiy1aUSXA12pmIahj01WJZ3gl8Jpchg4Cz60D0jibJIM
/w/0W/wFPBd8TEknnLXSua6GFRismjRW2X3B/VQ/+cBLH70IgGwY6vxotf0yypGlI6ZPbXmbFPF4
j2Bm8NZTxU3m0sxu/L6t0e3F7q0RzJjU1uUUXyKCLq1VB/7ga94gmvGR/d+btcpuUA2KSxu70HOJ
GcZNI0YulBl6R8YO+QdBRnwpOt6an8b6yowM/WTOqM0MJWRJN7Uf3tg4DRwR5+Pd4Uz8xGrObgjZ
1efApCIzTyOtvzPIhHhrwMN58mrSfOtwiEO4L9LqIGe7xgRc0qjw6QF5Se9KYrjhjYg5cq3qocOw
rBhHN+bZGUmzAV9qQwKJkcaaFV/mWVpZ68KCwwtHhiQucDi+tdn58XhECe+Xa9yjnyqazvEyNYt0
3RRT84S/t3UvIuQ+I/5cvzD7GZBz26q5ZrWYYRulNd0CNh00+OLI4RdSuFnyzehLN+qa1+Kyk3d7
c8qsdkVjP17YdDjcBD1NjYnnjr+g8jbXfQgwaGjs+qIf6ehSEIaurd6PLkO3SfZ9gCNI0vnOkXUM
eZn2md+lEfVfGnqyzevW8DvWeKCvWBnripfnO94nzsThrkbjyiLm2h55094ZKAg7/nf0w/1FWNTR
fszz8SDcgk/Dtnnu4AAzrKQXJVeu6OpdjU/SZ5SSCLLwWuijij/q6rrehGPt/IC5JHeiRmlYo6ne
2I6iQXx03L3F+1pR0RQbsGHMw94p9I1VtOrqWWxUChRR4PwEvrrVLXiKTyjK8ZAxzYSzTIuWbwjS
C6R0J3OAt5cWdctlM/fSnArrIvYQALsOUnpFi9Yn5Rr1ZalleOuGNiQmBUGVRbeYV1ZJsbGhAego
k/40ap1vEubmJ+QyLbw+r8RnptQrQn1CwIDyHynUh0DGzTHzUH1m1eg8jrk4NYlpsaT5/IIQd1u6
FsYwvThTKhVfiLdNoFSq+hFMS52p6ncxmeVjE1YwwvFMIcJLK/3FV1N0Y5ZAsDxVH9wqbzbBhKPn
KsGMyZ/mB/J/xTcESzMKpIqjlW2IiIWeE87a0xq8bZpl3TEzTDjXoWFeZoXAN2UY5FkRYlIu8NK8
5jceSXkockNjuCx1QXQzdFxkkKF3NQC7XpGYxgzbQ+0VJIF773Z9fkgS714BPNmTLo2JAwnlVsXS
rF4lU/wp8UncVJZ9DEEj/IjNcNqNvmHue1xWNj7UtM00MhmhVPWrKSNVGGkAQQQX4ksq5L6Uqtox
nViAq5TTaeTSFb+g6J7GbLC/qFpYF0ERzKgWCnEH2D1dK2LYHZzJ5dG6/N6SnnetR76SHDtFmypx
Icq5NtrixF7/QgSV2+saBd9FkzIMsOyNEmAOJeyiusZiXhRpt1a4nawpIKwC+njQuLsE9CJKH1Lo
7ifgdIcer+50JYUBMAE3+Nm0v/SJUeyYirsE03UCNSkJyLzhohAy/IwSnzBDjHipeiZmaggyb3yz
nTeI/f2zDrX3OjTjbSzzDIZYKy8LQH7VOp4Ci6JFPh+1rsZPrkQlS4xmZEw4vBTqSKUA8J0Y/7N0
hhjctiXH0txAggklfho/BWGffi1s4e6lRQKe1Bq69GauSWkMiYGqOnSac00ye3GfGgGmDy3e8QGe
7Tf0xJ1apN+HELjiSM/Mp+cu2a5c2FWiQqFNgQf/sK6HQpMCD+7Sg6WM4GtAzZRzzkNblQNdTHJe
NzUGPymNrzhYjb31VSFtPVa298Oa3V9hWzXfiVjz73lXVCxa2Od6uTR2zvg/7J3JcuTI1aVfpa3X
jTLMw6I3MU8MksEkmeQGlpnMxAw44IA7gKfvD6ySVCUztX7ttVBtlCSDjABw/dxzvjMk2z4YqsfJ
Z2IpJzCVK2AHsLpgbtHAZY4HZVcqOxkOhPGNglgcHILCIssB0Kq5N3Sy5G+moLlHvqGDh7xE0rAG
KLkJQUbO36sqrx/tNqwefVJRZGkmbqB5qvuPUtrm91rm6UcbmyTJbMx99y0ugJNHteUTFS+49Tom
Ht63jEMOmTW44+QJnGMpyNZ8JsR5WqKdzeXiFU4QJI9NjO+S+ZiTaQET8pQUo/yoCmJKcpCLURgC
4K8Cq3O6knMfv5syt74X4MriVeNiQ5ftGL/TO84h3I0zI1qLOZYfhkeqjqYyFYGxKLz6qWxHbgwy
HXWzC4DqNTs30igaEIP4eKQ27t4VYLzmKQXS5zFjNvG7Z5GnhBg64o4O8qjwNi7eQeJEDpC/jZK8
ym0OOIZ4Ky4twHH2yA/NM7eW52z2es6NZq2sdK2FzpIdwyvfeTZo0z66Gvlxk7rRZOyNaRkBsEjz
K3GYii55arr1xu8qhtYy9nmXSEkHlKiPQ0xtiErhUgwkiik98qpf9gDmbYWvn8i4dp3o/fc/pqeM
ZMC761h0XsklXhwQrm5WnCeaPeTfZO20+CWhni6iAEm7+snDP1bvyyxH7sFZkHHALMbiIED1Rvc2
MVxr13uzd566vnnyoKkL3kL2rbQDtPx+ReChh3TCLPKzxMWg9tWE8eOOcjD1S/loo3BXPJHe+WTG
vhSTsvf1UNevFWSDxyKgC2EtRGh+IbElp8OIDB/fuwO/9MFWJq+RqZxXDU2fN8+fxhpwHHTwcs17
wrWL9p9OOHxd/ooKxy+5uJoEV/ZpjefFRpdJKvkzy2Ve7qOhwxI7RNBB9nSb2CNcNK6flebtnA81
+t9JZwvznc8hE52XuiI/YkNFROnYrYDtbDOv41KHTcDXGjy/qCQx4wJw6ICtyibtWN6nijxou4yQ
ZVDbPYkvO322ctPewi01T+ykSdZUg/NIadpIH1SRvcxzqp+xsqvf12D/9aD+Gw8qTrRlhfCvPajX
n/p/3f0csx9/4bD98WV/o4x81hEBW4MNAgYKefrvNlQEVkBsDgsxsBuf8O1/2FCXpiJ21dGyZ2Xv
vmjMf6BGHOs30kyWjy4LtOOTDvKfoEb+aU+ExsuPB43oeijiEfL5X8XsNndLKq/q/NLZQzZ9w71F
Z13tBrTDm2mE0ZlBptP5dMjIEFYGjxmmqo4EYVAfGp5re9+Q00fnJAMsQVN4qF+Tms9j7Qc/264M
Nhlm2m5uD3XP+Y2oR1HqyX0y0ARCZkU12Eh7NB/VHCvNKQkDGpFmSkaie+bLPnhUzaAAq4nfMWvO
J3PN1+x33srfYWyza/A46NLGBNOWLci2cYG32ep3khvNnAVgN0qLWhE+pXYwNxrnVIj5d4vs29MK
lBPtkF+Y8H1rG+YEAM1XaLr9PBDjUKFdrbkD1uY5s7Ji2M5mS4hDdrugFdODRw4iIA2qc77Un4z5
XdRmkN19fqr+ewH+mwvQIq/K5/VfX4D7n02XZKxvfsfDHT/+7//+42v+YQJfaGkRLr/lSgGI+Per
L/R+g+KBNhhgslsMw/xffzOBs3z529Vm/objyOXKwCPIdWL/R57vBYv/59U7mgMJdr6ZyQ6H9ZG/
bHn+tDqK7AY4dBOWBydM3nSRjqteMgiwpf9aG/5Tp4xDvQivYWV9nTSrjyGYdhJttl9EWo7V9tHR
1XSUi4RbW9o7Rous202m2FA9Xq8h93S/phgbcrMIwSR3cUws4jCeDvNmfArGi3TslAjbVHhlu9io
x+2QBDf4cOGDnjOgY311rnUGWFsNi2bTtltp2PaGNvfuhKq8blV1P0nbw7iDpJ2jbXeLyO2Rg900
gQ7W1qSHL3YWAThcZPF0EchdlHK9SOayT159F+XRXuT0YBHW+0Vizxex3Vxkd8uXqJ2LFM9Zeuui
zQ9o9MMi1k+LbF+h3zeDBYKe5dOmW8T9bJH5i0XwdxbpX5QtM/qyDuiWxYBeVgTaRaaEuPbRL+sD
clkxSg8rBU4V32zFkgGd/MSoVu3gj2n0HkTimcgVRUnRSi9riop9Rc/eApnzPl4WGYPRjgfhIIqP
QWPdomXh0S+rD4xxuwqIN8i36lZgO7tkZdgNqxxLSYGyUt51oGL11g4Vj/m6Lb4OSDaPOGVAm0ij
h0MLmIROdeDRrUMjCw0E3tktJoZKo/KIVPd+y2NfZNeuKfVXCtLQ4Tw/ehkrp6CVoxlQThtk51QR
sZFUPx1bDDuPgdYMGqXDJF/ayjv0TijegixnRIRNUb7URU2VccmqzSS2dHXrz5HbWhJiiSm6C2pt
uBGZY/HHi+zBQvBBwJO2qGH0QTqhhcSsT60xc0xswzqgoq0stLGymiqjMpds7cSTbWfrIH8PbAb8
DYUA9ZalbfyS28zQoRNX27HKmieraKyr45OQc5cRjPNm/i5EzGxJaJ+ZkY4Va1flBvF7lP6HyVPZ
deiLpF4NiTtuKSji/QOxfHD6Jafq4b/edG0IMsB0ypcJnfl7R2zvaDjOkK8T2fNX7Rr+TUoQnj+g
sWYzRIaNQmaysI2Hy7bnW2JamoaNWSfTg53w0fQGipwPnlT88u2UTDdQ/LzGqiFbS4CjOcvG84u1
A6p9K8KSbwgGMG23IErr7aSqafMJhEm5/vaZz2YbDzKSU0xk3V9B5ipfhFVn14mC648MauneGhzx
0xsRdOKhEfefryzHHh/u1LBk7krbDh5p9kOj8zrPXztxGj4SAEWbNvrqV7mclGqvHr7I3NUATCds
Cdnyi38qRZgo+udgrPiHZZzbR09xE9ngk5+2ZiTx62o3f//8pEHX4KfN+E2HlTUhGGQjEJvQjZp7
LcgKrjgdsWRA4XzhvGS/6npZJPaVGzx2Him7ZsnqWhyqKMpFFoDmEbgHoXhTAX3UJ0qVeddsynF3
NKb1H32QZteaJqj70PKncxtb9g00dXjTrVFtUz6R9JNFXvwe2QjV2qtS9N145BupkJ8YTGTwyiQ1
nsCrqf0MP/+pTZBDGkCCFA7ybpGhpbEjmUiKyyKu+zV893Dd5PzlJtA5F6uVbryibRqEtJ/w7QeN
syQoQenPM/9hCfsWormv7baB45PPV1kD84DHCc7ti2o5LCuvea8zJOXKhxET3tn9gLCWPKRL0VnZ
k4DPu1+ejs4RJRqrniNpbQe3UToc39N9788vSSehZ5tjePHZsLG9YWCSzDtiatahXTe3nufYsLId
gg1WZvk3jh/P0sqXAB/38MIKk40fCEDkAfZjenyuGVFsPeYbGTcnpw7iB2KF471FsHkXNgnrUh36
6d5vCnqvI+VuJ1GgamLsOCgFUrIPizbdGJ31UVPSp1r7Z1uD6GjTTJzzeZDb2q6sIz73H50FBif0
HnlMlutCDQ4HwyR+MxL7qzTCH0B5Kg5estrRZ9hjR6tx4lfOBPh8RsexO1uthe83TwPzMrWG+fxR
KYrhZhbgi/GHJqjxqc4HcYqCYo8Rk1Yqb+YNznxrN7YD6Xo9FYSqrGcKEuwVp8ZjMU7V0QQmctDc
hDdmOAjqHgryptGAHjSLndE0b605sLKvG/MyFWZw6vjgsz6Efe2p+M20qhZaSrsarOmXM4mbyMLg
Z2YjQru6Nd8DVPONVRRfKOLIv02T4Wy51uUqc9pwbQ41G0A2TQvJ2IWUM8/cDxxVHpJ8djg9hlRo
zsi7UfzUVvIjnfp4u6R8r7gZNCmqhF3omrowc1rVM/0tYNfrS2P5V+ovi0c+VgCU/Nh6cObJ3Wp7
qBsOm0Z+gC4iNq401EpatvgpPWqwKSM/Qh4pVo4Q3wYYsps2lMT0LfXVjGkLNRue9hGHeZzYww+y
UW+Qv/fm1MbP2gK/QkWAgnKPaMopwrjrXO85Jn5ArBzyaw6v8SuoBwl53tn0+IUumhPAliEh/HAD
T90CRI7nAiAKMwSwXVb6/nTSfaxZCdhxCN5f5c95MKBaSbf6KcGg/kSwLk8RHSILpyXGH2GgCfqu
3hWSr00qErhzb16DOG8eHZd9cJK2TFYLCkeLLrwKJfR7bU7lO7VWztXvCWt5TFirzqeSEkYDCZqq
z1jfpLUHyIeFd7Tyxzy5KHaV1kkSpgfFLum1gLk+7MKkpSmQ5cFL74/GvW/BMCoIXbe8iY25jrvE
2KoiHy6YHV0+MTVg/Kb1BIVfM8h7bxyaaxNawcnFaLONW6/axrKNXyLM0jcE3izfzrKtCelHtXHt
k9A7MikUe8ts2m02lvEaRmvjbtNu/FXTLX9vwYd61l2mDyIN2lefXg0SNVO9QZdBXAo0/d2uIPQb
zMeiYgpjjWOczIYbmLDs9tBgFF2Lrs9Ztk4xi2cr5GWV+JDc8jvQo3Alu1jfF7D57rq47mivbrp9
S+vaeqCbaM3McDdii8FBvk/sBCEqnN/yrqM0I68VDhLddqSmKfnMUlnuKteEqd0V7h4K5t2YpRRN
LyRDSAjOziulepgLZrxCNZInlwrvJ43dpgV0hWGgMN6cPrpSmiF/6gCAeEv8eBcJP9nRKECPpdOS
+u6ybAOCm0ucVMuyRKQtymvu6wB8hIgoPpSm9l4cMe5HPSYb6cxPEyjE65jZ1ooNb77Horz30XjW
pUVznmqSny0dRU7PI0+1TblVoCGo6hnH09Kjtx5yGR91G1+ypKU6yfM2AVT+4zT74znOsY+zWzTS
wtqyV7lFBXdX6xwMVNgvQbu0tMS+oPsxeXT8vAWKO0hNDanUroKKYBgJj4SkNZGbIjOZUOp0OY3H
kfl3vniMKsU6T6rC204yV5sxFPTgeIAac7h5ahiaTeVn2A9lQnfMj7QIWQWufCdu7ANPw1fErEeD
Fs5dVUeL5jropziY5601zfKa5F4DVdpz71D2vrazk21n4d+yqDHW+dzDTsY2sCkjDwRaILzvcmym
dW7X83dLWv2drgKDqkb1s0smtuGere5CpZwNGG735NKauWhn0FF0aV9QPNtbwqiytWN2HpMRvJM1
jaECDfk33ScT68jOdXjex6fKyHyYQBR+Fa2k/lZlpMgR+HhUipJAlQsyLoy+REY/Ep13z7PDoI0u
9xHYQJvdtuquvlWsy8b9kZa2ZCmWRacpoWx5m1vL0A91o/9uotZ/BIWXX7SuJXO8dA+QG3DX5NGT
SaoNvBmzjIFZpS+O8xzTWg6qc4Lu2RmPAq7ra9mZ5Z1Mqx8cQKnlaOx2QEXsF5G0jptNVqc/2qri
qW+01UdAARj3rLjvd0OdqV1n0ffB+OJvbVZ/t5520zUz0M3Jcu/eyedEwtmiItF0o3YTTDNX2lDr
F3+gsLEVTn2ZSwWSrJ16einrlmIoaDvpdxxZJsyvPBt3lZXyKDCjjpUvR0MKv3QZhR9hYnLjUIln
3Vj2ha89YYo3ygjr7zMaDCU2seNCTKoDqocHipC/1IufxlucNfHisQFjO25Daz5mi/9GLE6cZvHk
ZIs7B9iatYEqhGXHq9OMrW6uG/YMDR+hhKGEcjfsPfXi9EE1X1w/ILk/TUBMz4snaPzdIeQsbiFk
WvUrXRxEweIlgnYkDiP2omLxGcnFccRa61J0Q8U5CzcS6AH1kCwOJWfxKhWLa2le/Eve4mTqFk9T
vribeGHPHPyA0kSUIBs5Hqjy0w71X9XnfwJ3xi9sYUj916rP8YN2+L9oPr9/xd8UV4sMP9F6wvWQ
/JFc/xH8pzH+N0Azlkce10dK/Lvi84l2NjnI2T6LRLJmiEF/KEB0YlCiEZGYgBGNrPmfMfxh4P9V
AiIDCFiAl0WSitSx889Y0MKK28ELYv/KYsA4JuD12nPNkhn7UojrJQAFZFeFw2HTjPzyaaZ8M/pO
TPtnSujkyQ0Kx1tbjfMFqs/4WoDsPGNHp1O7tEM2lqL2w4o1q4yajcHM19/YzyaA3hOt22ezbmNj
VauM8vRzEWVyzwSf59cA7gBHprYMd3hA6mMVTzhwc8iF1WQlm7qik5XcnLfDKmvbW/Abj9T69kin
po4vJePiRQ52v5981Z7sqNMfs0VzQNUz2UUSqVZTxGSKTLx3VWGumW18XB/yGzgYi9+X5Qs0M7tL
z/OUjgdTNO6ON8q41hQp4iMJ1C41Q6uL1x24f9XhxhqsSu08GPCcdDKd3xtpar8qMGouh+MNcU6x
prTYvE1k92790NYbJOPX0sui59Ebp/uxhpcv7OgVuKG/Vea0jh1VPbq50R7cobOvXVV1xwExYm3m
lIdQ26OPnp9md5FRfov6liMWlvOth63o3FZFtC8bQ32XRRAfp9hzdkVtlT+rMuu2cx5aP5fQewtu
pWsOkZ39HEjgUrWYjV89K9Q1LCFALwjUybqtyvDdtgeyTwFV22PYvFZZRX83PxoJG4N5qhXRGcPb
Mvg1WwKIwdoTQVWvAl1zrCg5E1krJ4uqp2AeSfSwCBfH5RP53Crp7zAUsA5FgSoOKBkt/KuAmt+y
UcEGtKJinsdEMuHTpsd35RdWcnMLq3ig9X6+p8jbXKczqIHUsWkjyszR46c48LIwyu/dvMR/XBlO
9qR9WV483MyXlOHpjlQsYco01g+6a7tdLeX4ow9dmtTBcPTroTDoGMJtPKwS7Vr7Ksj1hREtO4xe
LS90XCPpjb5OPlL8O2vQRd4BVkANd3MQwdlCbaAMrw/MK0KfufK7aC5XXW2bNcBsFa2SEC8V7H4i
i6w6bSyCRcuzAqV+Yyep2qnUxlZoVAadeJUdnVVVcZzvhYsLiomuW6rYL1nLiwoAaNLLO8nnhOdi
tVL0C/9q0O62YUj5cICgeOk848OfPRJ5aZrnMFsT3CCdoemLmknAOJgDd0FuRq8IUsVKdcFZxIie
wMZpECTH+V35VrmzObv/oBBqPs1jpdK1r1J/v1QVrDhG669R4zoPBq3vRJXCeDf0GO/WdaGnc6MN
t1+H6Mwn0G1abOiVTrcTPvkHvLzNdm55Mvs+0cF+dLD/sv++lfiF9tAThxfshg2G5poAQx4XBofk
JDsbAt+KRztgtQ4jfiW/Yfpa2dACiUxqXIGdmrbWrHLGq3jaZjqcn9XYjiulW2uXQgHepNHEW9K7
8V0a1t2D77cbKw67L5RS+bfIGQ5d7cz3molh3YzByRu4rFGW7fGYxRXDvfYbAJu2gQfakvSfiXB6
KmQp7iqp7C+23ebvOIXajeFzeB9YWR3DKUvjI0XcwdOYt1RkcGRwRmHeMXdyhG70Y+K23WXKKTHl
5gngceDtRuajSryirlKZbbRJHG0e59b6QGv3r8Jt6yP5C/tYyYF2R0sCu62FTZVgnOw7gvqbOBNf
jEBMWP5tp3/ikDX9rEwB/NUIpsOUM1AHdJ1TsmmhInECSddW5hV7DKxik8XcyE177s9ZCi0JNqO7
a0WdrP1Q+Xcma2uEXW5EEVHZTYxn7M1pzPQwERNYKjPJBLv9BMhMev4bD8H54EaR8dPKW4PmADrQ
ASsMv/KYukgXWtZNtr6Fe6yCL9ia35K5SratVVI/SXMdAAlpdGtBUOPNnpP+0lXljTbV4ZRGfr12
uk6ccZH1YJA4BegxnB9Mi7owmXZFu+qpxdy6id/tK5eTJBNquJFFqDZDkLo/k0XZAfP/Y1gaagru
mYCmCsrXOhw5l9RAB2mEp18FeYS1a4n5BmAiQp5s/DcybFwbjk/nohfig8yK8a5OB4MbVoKJzMvc
96JU+IWCNrtacV3vZ7OxvtGI7qKzzs8cH+jd1JN98JQvKhINMS7NzBoxh87hsYrK22xaR6YHcxV1
jrUUeE+8wTUr3E2QqUctiuSVthqibEMlV5Nfpw95Kad6ZbSJfjETnwJEpw1OCWzCkDtoHB24b+LR
6s2LDAznNs/Dw5Bk2ONKrNoYaou1x2fvSz7Z1eIJX3FJgJCLLNyac5Ieo9C4FajHnJU7SrwdJ07W
pDTCQzb6VK2HfbnFhV2x1Iwv+CoK+t7kcFykUSQhXH1a4DDkgkp3Q4UtNOmHfGVzQMTkHleXxOu4
fetYf0szU+wNmPLnWcnghxWU5fdOCuPqye6R1mDviVTJszm5UB6iuOXgA/izo991Hw7BsG29QD3L
Kh1OmOm+5eBLj2lOBK8taIdRHEQPw1ziUh+NRJ4yznEsdhL3JpO6eZgXDze+d0+RYH7EwWi/4TfV
F/xUdCgi7apXK8uMQzkr71KJLD/ZmbdrnJzCBhqRUXxeRkO7K5OYxpY+3ngVJKr8EoWJ2A+Yg+9x
iFkUEwr8+m38M2RJsEbBTffoW5y5UB4OEo4GaDJXn4VXJF9VJPGwSNVsxIxdkAX//Itkz5e0quu1
XeTBUxHzEnqrYFeDqXnl586d4q66Fan1HkuODVXj4vcWzaUk1odVcrxMseU+l23BggRb9JZqJbUH
7BHtsrGI37thGgn9Z907pxSOsNEQoS7Y6hjoHGAb7Z3a4r5C8ybIaI6qxXJqBE75zRg8thYTzJIg
zOdTFBECKpLyPPbnoIEQQR6tUle3JGhK2BobnBmUz7nh108MVcW5bkMe9Z7FgSjTRZjfN01v7aFw
iCs20V3lO/QMjmZ3h4WbxNPoGfs0d6udmdrJJVg4k52dD4eEUyNKHUmFBwSt8Zi6JbJrOAByznOP
7Zt+pwQ2X2Ou9yiH1dZ8L9gCrQsKHU7N3NU7L9TjtyGMQ5orWmzeMX4BD8MAdU8rn/3Hxmvm8Udd
pOLdJ+JuMuZ+q5Io3vBCftFU3+5ydIpmPUFmO07ShLGcF8YhmTuKroK2oMLZcov6Tow2+5jC9fHg
V226xuz5gfXVxqI1ax5pPu4cL2IhUBT5PXPvmhrLcqfxNe3MWPAE1bF1mrkPoHMybaZhaB5ixzB/
haRSwV2XQFd71hp0wyVbYmjditGjg1FdPHqEQxwUpgnpJ5bL6s/GHMRb/U70OznYYxxvg3oAacka
omClNsg1Owu5aTVwUtgXcfAVdHpHY94QLEEi8zEQPJBWbCJysiG99WMUQUkRFt2OprJLtj+FvYvr
mazbUzjGQw4JRoVp84MOMMX2s/od3D2mReGe4k+kdz+GUfNFT4q/Gl66cWF/R58Y8LwjIgMUvLQg
hMMW9jZkUopgMy0YcaNfiOJqgYuLT8x4xCtkRvC+8jXNu0H0YjfZShwREkc6kRZkOQ7w7DSosL1r
Bf+6kX7z5nDlOcXU7ZjNCQhC4d0MSET7DEQNQHQx1h9dbFp3zcJLpz9n5grmMHcNBv/LTCpi1bL1
+nBLIWNY2LM4A6nRWzYB3a2rKPDKfSrJjEpUj6amYwv7+YQIm+rh4JZ9uNwNpg1Tn71pXEYYW8uK
BEBWHPyudLdYKe2zWUvMnEvFQIald8tCaNx4/lQ5q8Dg55mFaCD0KPdV4tobCYsJBGppGTDszbJY
m/zlbprg4zor++lNe/F9kkMRWpllND6xREs2Kk8yOkCH2bybRGKv817KTedAyVwRvvMH7HsivA95
CrMEZ7eBzxNz/UoKTDBjledfkrDs36hd9TkzSXWd6jl5qrxZ7sLlj00pWr43op7Tl2dXgHBipTs8
jKPa+oMwj1Mu26c4rkBDZw3/dGCxdixkV9/6JCL31VrtS5d21lcLA/3Xukle4iowL66NWZEVjmkc
HFuQgagjFKFBmWc4j+KJMImsNxSx18Ed3kmK4dP2WzDD1aYYe0zIwqfmvA4JmWXrbE5cbOxYGO+L
cipfc5M1VpjreB/ijqLpY7DsPUeh/hkBR38oolhrgakY92AiNryiepd3iEebsatn1PzeQ9NvseP3
LQyCDUgl/X1m6mPiN3A8dc04PbRBSD1cTTP1rUuwr5s0wLGSgV28laFhbTEPRUc26dkxxaJ0Ic6f
HSsqIa7YaznAjj4fJtP4XobN/JxSdOatfMvnl2Mp1GxNr5heC24VNp98ba7nPJjvjalhywBfBEO3
Km90/dK1N/O56oAIr6zWhPRhg+QUTL5UwEXNoc5jCzc6sXvOn8sga3ndxXMYrgkjLCbTGb/C1OoA
yysB4fZr0+uwureKXDpkwXwOY63FU4CkjkzD9ZD6yN04r/35w2BXox+siO2QT40D31AZ02tfj2L8
AhSaxS/9mhx4+4fBhPltA0sK7ECsIqcb9Zk/SReSTEta2tgcaTXsaf5P5SqZwtYdr3My7qn5bYEs
V+PLn+Sfh99xDn+usLKWHPmfKA9maILiw8SGNAzaxfMW9sKfbDWiHTVlDZa+glbzNkZkU/lH+zBb
7KNBijhO3u3KWejLJ6fwdgYVCl6KYSuI78Qwb2XTb/lV99Gck4v6zzqDONosr82HpAdrA0zSP6O8
Kku1tQng+ypEdw0Es2J8yNS/aQv6p3T45w/BUQT1AD3XDP75D0AL3cihV+lrZgMu43++Ue7qoNn9
V5L8n0mS4cJj+f9IkqD8ayK9f1UlP7/ob0604DfW2jZUSw93Cuoj3+8PHGlk/eYtSJ2FrhTBnlpI
pX840Vyb/wvPB3V3fsCZelET/9AlHf+3hV8GVSHyoXzwEftPrGkYUf96DcFAhHaKMw1P3AKwiBbd
8k/XUOZnyDeWTE9ji7uG7WhDvSFL7rNol+LpaaSD2h1YboiiJbO20CLQxlTosVOVHCAPnVWBSQqX
Tut5Xuqty8+q635pvWZjX7l7yPeUYUO/7l7bz4psckzUZU9xSeJc2VIxKVfUxZQxp5XV8Fm0HS+d
29Fn/bZcmrjnz1Lueunn5jThdFtFUpbabt0QO5aAlVduaLTfo6Xh+9Oo0YcRWZXZhBieirKXa8C+
trexEJrsS2T36UZGlX+nXYw3lRrolaRVPJBLwTiDHGXj3tI7LpYG8jGli7xL7Oq2uI7qbTA2BtGg
cEy8Ve3RScIhQNxKT+DRSXSLItJMhwRI38kWXXbmtrtnidgREGyyZufVeHNsGtv5Y2q7sDajR9rF
7QP7tYxYyWVOVz5ZNkSDKHXfE6Jp9zTvRBvWHc7DYOfdUdGBvEktG3r+LGET+8HWmFh+jcIoH5zA
KK9OrW+eyUzrlSUGW0Fl2w+SWmLvAihdo2AVZ6uqiGb5Y3tTHTd1ahey5I6x073qtIZBzgwyXEy9
be2mucaiq37lyo92CtDfTnoQyRDC5M32ox9ezNbKigks+UZKL6nkP8RVXiOcf6sOhXItSu+kNA1B
AVnip7yTzs0Zo/HsiEA/ZNIkqFqk33NAoN+8xtcbHhpnpKlp45GjWfkkr3mSC/rUm7F6KruiQvEq
5dV26Pfp+Yus46h47Mq8vxpjMYA8z+Qz2x66iKQ9XifS5BsBKGJrebxSg1DYxlRx8mXGMFzRUt9i
JM7rhpN2nef4JoSwzk7amqfJHD5K/v19MrjlY6Bqwh/4GqNbQF7+McRyjwQW58jvUBOuroGkmQue
KAXRtP1sDPXNtPlEB/7QX2yK285Taa9E57g7Rnd514CqfUMHhL9i9H16cnPaT8lHly2HfeVu2qLQ
ewb3ZGe0w9kHD3wyU/9OKdkSh/FrArlNSHdvPjJ31aUqmBFJXo4mEeohxkzoz/2LwRMBn8IN+ou5
i4OzqwiBYCXADTHkD6nT3RtYzaypizZR6d6YPcptHYofUgTBscqbl2mheLEQfa+CrtwRfOgnGlLt
s+eiPmH9OZfTh5GwZm8s4GDzYL66Q4QhaIrig9DKuNPUMG7jQSSb3HTfuBnKe1tU4w43dQMAOfGO
EwarF5eoKS7yQCJcdsRXWNL7uXEKGNloBLPfiCu22yGouj1NLTaD72nus0tf9SC+ewyieOXqmCME
pt4VS+EKIGZebTVY/l2h83HtMgrd6DkuH0XoJUeYXoT6OZUdoSmOj9VYzvu6LyBr8MDez8Xo37md
Iurl6GM3uXGxQYDUj9rtXzD8GAejnbwronW6ONgb6WoTD5LhltGmtTgXP0yxdqoLYZNr1YXfqW3y
tr4/R19ypsIdUN2CKHIWP0xOmN2z7/5WuwK1psVPNGfWN18oDxpuZ/bvsuNXJp4uNp0o7XNS1hzB
bY+PtJmUFN66JfNdWj5M3HbpJOZ+B0Kb0FtQT+/zQGWUirk/s/PvL9k0Tu/RNBJOrDKzfWo7jFOm
TxA7rKt7yqjgr6qIufQh8WK8W4IzEdsSl2Gv9JRJmCpvjqKg7IkhsQdBKuro1ufBL9Gg3yY2YR+d
hiWiQmhhwwB8EK6EX1dNvHazaqCorxk8xH6R+cbOmsEDhHZf7aaUPJa7qpEzx+GFDilpuYdJ1f0J
/3068Gwx2h+FQaJzlbo5jJkx5VB+X3Rhg7O2GcNDMSCAXEa38x9HHthPThdziRSajx5KlfK+Sivr
TulcTRTJ4EX+3vPpz9YWOEl0WCMOXGLrIri1UEs4JLBjPzU2uNp2iilVjvI6oTi+P07Abe7Tciif
CJg7wQrfdrBPi5gPbjTr9A0Okdwq260OVpak30Km/mgFCwLGXTL17v9j78y22zbSaP0q5wWQhcKM
c8mZlKjZkqUbLFm2MQ+FGfX05ys5ObGdbqdzn77oYaUlUiQI1r//vb99GdutQF1yGuQwNYHKHRsm
3ckex3GFyRl/ALf2r1XucDQHpDad+7HrbpbZkiap6oXhWWFywQVC+n1egYgbnkySh6+yNdNnvpOx
wJINOmNdKa+j0Q2/mnMyQN8oIvvOIFz1ZOSFuirpBgAPxZqqtL3PbhW6KSYcWw4kVkdsDoBUjm49
HkvutuuO88OyWehkY70Y8Soi1CXB4zAu7iXSVPHZyMwM88VgwSPymnS6jaTjPfI9Em4b9h47WoGY
YXB2NRE0X5HExzad57ecqcbhZkT1FTydUQPhMCCUS2LcpJnXATC1y/YZVkd+ZRdNTGIk6h1/bYWl
wvsu889OL/M7bAT3RVdMFnNjFR1ZWJVY7hI+rE1NU7WSNgGxbuqCZWWBbim3ixWa56ZIpmd3WqYv
UZDIl8AhUFoZGQOuEYcxYFu5GKdWZOMNeB9UHLtrjTfHXMA3EwwF0Ef0m74SOAkH35ialzCeq4Di
lGg4NqK3sZCnmUQ68cvsSQap46yC2u7vMoftGxlZW+I3a4ojnzmiZINlNgvNB0z4PPNwa/ut+RyF
VENsq9TM540YDXdP0Wp6F4WNuWeR5a8rVha4jgMHU5KdIPi6YmTDlFv+5TL18iSS3tt4jWNulnHo
8LNxwflFo9bQLJ2tNLG0wWKg9DwBc7ESXUOfa9dvOjbhl9Ro44zwMW1sZj9rjp3vtNWqLKr2OW+z
HrEwHjqxhjFXf8wXDODbnkiihHsg1ReASfY5Mtk+2Zb3yYmT8IOfVOVrHXf1zk4weG64xUflaqFd
21hDOOKOyGLWPKa+6Z9D5fgvo9sWuNYaPLZUPyigJPZif/In9sR9JOzHEMNVugpKe0YYa1l9VrVV
H4jD8V9zNeTBgSjvchfkkRzXs5WI1zEcCStXbvPCdN7fuiEuunU2W+bzoDhAbmNzGriWzI6mjMoX
n0PJXmkblV5snPCgRB8xnlQfcBR63c6ukvli6IaFudIwSG63tHSUOFeOtBremGpIP8rKv4qXkShG
SSN5YGwxPLJcWvrw1ulD82rA97OJw5I1pEt04JrIq7EKROzvJU6iZuW2o/MJeLIFKrBu4sfKWXzW
cuWEuCwMWyxr0ZHACmnCuOp6S20n2GRHKyuwNztuv1GNXewG0xwuBRtAb2jLL0lmDaC8BtJZHv0l
GNawKG9y0lUfYlwJnzynjnZjbWLA4d1U2vrnDOfEmqlR55iFVzVykXTSNgZXE+dO9rnBHlbp6gvM
PLR+cWuxpzP9VclTEc3FAwJZQn+hazAfRMNly04HFRZi+EXeluE6NjkjllN8CmBKdLuqlcMhSEMJ
BsyK849d4ENuYG/MFiBJXbyvTWN5W7ai6iI3RHOasH9c8hcWl5aTpm+RSnvSG31/KBs57uLQro6y
iO2NlasnWoCmYS0s0b7GLGhubClZjplp+60b4N+41t/FtZyAfNSvpuTqc/pa/RjX+vYzfwzJ1K6H
Lpke+JgYeHxkjj8qO4LfMOVxAiMU+T7sfufdEb/5xCfpl/BdRJZ3BuUfM7L/G/l/Mo6cib+N1v9k
RkZO+cuMbAueBQEu7lqB9XNtxsC0lqpkpn7UVvMGbEzx6mYwgAj/mxYIMMzX0J66BXLaYND2mseW
uPTIm58VFbvzWlAFsCXgPn72MbBcK9IJLyFloKjaYQ43gZ8qN3MdcQ1Xqnop3cgmOSysa/y7HkEr
JrQzzppArfOMes5tFxYemZHg3idZfNfOw3htjq9l3fKZYbB87LF/P9d5OhprNRaVYiBp5ldcM+UM
3t5YFKfrmBjUHKI8ruwe8Pq28WT+KeFTTNtWW5JvX0DPYE5cUszycuYOUITDWce6KGTDFs5WprUC
qOZ14DNS2mEGCi7I7L2k2gsDC4zTSzvzR0p8aBchvVQVno3ZIq/fNM3kue5NdTV0i7ke7KK7iMNu
emMTWD07QKE51wYA61lLydulyeJXK7GYjDOrXpW4rfmCatYQAE18f8F0paBd3KCF1sS1glmS6y4n
nzKQNL8K7HK+hT6vds3Sb5auPvr+RP6UYob1WA3QYZxlP1mpf0PII7RWmV2+zdTNcRwrgxvPFWwt
+qy/p3KsgwbTdVtQyPYhUo0oIPCw0XP72N9kixouoI2k0VFRH3AaVUFy3YyBtbAqkBTCmqVVrVtj
KR7tshnuKR7gJDUIaF5AB8XHFOLwx95gfdZMLriTKjQuJ4Vnt68Y7GtM/OuJitFLFYvhqciXRq41
re5yilp5wSJq/BpifoGNuPQG/UoFG8jRqYptg+kj21RTyCpNsLw5M862gr7dIX+V76ZW4B7uPk5L
hF8LSNVLlsF10Ol8SXmwtOObKggrcUCWTe+SJrefrLhMb0Pl8mi26bf3AmvxbpCJcyGsjCEhGerk
wCiME3XB7W31ozxMixjv4qSEIAmU5Nmo4vZkm2X4BcOG3+48kzX9SthTkG5JHYZ3CD9qYnMe18bH
LLa9m8ShHA3TNqnFVdip/M1pajtEtCC+EJuq3IQui15ZiuqB9zEnl9AlN/6cdedOLMnJJ0NCv2Q9
4WCKKge3yBKXGy5XgN62NDWOq8YQL/nnoo6dsxydod4ihjdXGXJqSu1Byaf841yJzIEMEoehw8sz
s0ggdTKmJv9RU9Xc96s5HJfMwzIRzmZxWaGCVT2HT6NXOKsxIkUjrJc7Oovt5ZTA/z3IybsRQcaR
1fHVmoY8BCinDe/ngk/PtpuH4jmKWO2KIuL05A8469Z5Y9W6I9m9h0WDe3hJRb/unUUSV0jNK4fx
+rLHtrZ3oLOsurojd5ODmQyjMd+CgONS5PNyF3V4oVYpZsAP8/u4ilBhZjd+SvAm3DgNw/y9ozqy
dAUiRuVeWUIah2loHx2O0LdGHmhCpZ6QbUZlaiO9c62n51LP0YWeqJuhXG5RKazjoOftWk/ewdIV
t1NrYz/6fS4njWqHxdZveCNpYlpBoEnZgiRXusxz0BO+yag/ZifWTPwm25D7QasBIbKAp/UBF6Eg
yxCxoIitRCA6fo1WE7SukOAYhUeK1iC06kD2vrtOESJCrUgQTGXZrlWKTImIXTZ36wUJo9JaRqRV
jZyUezde9IrXMOrNi+xdABFhbu7MLvkwv6sjyCSBv6CXIJyQ5YB0nFp3ptZUAFY9MvZde1OW3fTI
LqyHWC4uF1Q+mrvSrO/H1C5X5ez360kLN0Crxo31ruZgDQpop8OUjtuEYtRvug8KkMSBdGrt7qLX
4tBCC8Pe0oKR6BZMOI7lMy6GeXKibdJJ+fMa9cwKrjuH8+TsPAz2FpfRhadlKTNuLcwwWqoCK7g3
3MrYO5x01z0rqqvlXd3qajGuAi15yWUJ71hUsS7DyFLc5loc88L2s18n5ilPY3GhylBujY7lEwy7
GUI7CXxUtoDL78HHur2BkEL3iJbjlBbmYi9erkBAYpwaRftB5fGwNly8JlaY3rqtIflIIPO1qF4o
KUh/GJLK+7GIoltXC4O4Nkk21OaysXmbQmaPTa6FxGKOXhMtLVpaZLS03Jhq4dHTEiQQEAombe/U
aXlyHrh04Ok/uVq6hDfL2TSb6UHxeKZW7r9NjBZ3gRES+R/mZWcvKoQj4hdfvS6qrtS07bRYOvUO
ummrJVTuMcZl1qfoqjIp5R3B2mIjtexqawHW1VJsOHfJm/Ouz4Z1161pDL/jIiyuwtosboAqsUbU
0m6qRV4hTI3bdzZa7jyWWgouAjvcGIOWhyfx4o4t52Nh5Pe0aNMNqOXknkX2rnvXmLkdar0Zk88a
H3a1W971aCAVe6ElagNp9+R200JOL52PXs9X5Jwr72gUYIk3/26T/rdtEu0svzwn19NPh+T3H/j9
kByavwmgW0LjDL47IYfeb1h5WChbNL/4FsSyP7dItt4iCXIzrJj0AflPmogD38DTZ25IQ3jV9U/9
A5oIRKAfT8gQM0Fw2x6n99Bkn/ReIfHdFmkpaSmv/BR4nCznCyPr4DzmVn43227+uaxGdSTCgn6D
jQItJ3+Xdd4FnnetJ/I744b5FwWIsX+8cew+eswVH+8LqcWipMcnTS+3VnOiivv/GjIT0pKIEJZp
S3lc3H66HYjWs9FfygKKYxYUn0ctUo1yCB4TomiIZ+8qVv+uaFVa3EKrOSZa7sKAVmyzdw3Me9fD
Ki2NkTcuvsD1OMaQrq6ycB6hk0nnDsEPVW2gL/trr6W22BjPOYYslIoqzZ6VluScKB6f5ljC9Vm6
5CtZc3Q70H2E5tvZv4HkFXLkX+yOT3o8nyk/pSCPmnU4gqVh3NYVBTsrfyzjq9Gw6NR61wxj1DhW
dLXtXFpJlsMz4YaBXjVhBlP0RxwKL+q2hFOTZ7HQHr62gzLYd3rvt2LZVdwvAhQpJwb0PQq6Din9
mXsCgcHJZZexN+u5sTeqLL17Wtdh/QFtL/zVsqADoO5bA/oy/naCAU4dfl7gSDZs1Vofb3gxsqAI
235tRbk8DVGebXGmwNtke0T2T87hRQvC932zWBEuaoIr6IVgp4E2DnejX8oDTaf1AdRexxQSBf06
TMuiXjvUBdzLYupPwg/QEcFl3dZhQU7YaKriWmCMMuFTqew6pV+drBpuxI/FQCyWkvQ+YPlWY4lI
1DJr9JUfcuz0oh7sHQXpRVdRVJ9oYWROEexwl+L4m2ZM5Wba9ac+K+1k5SVzfBP0zVfQNctwMHsl
041BMP4rXLTCWUGvKKZV6qj+rWo5dhwijGyPUAGz42hXcqvCJdO8WW98bUTIUDG1SEOoUbvQsFuf
kUPaO1GHDF4z7SjXqu/i7FGapOTHW8hfKclCoVgQ7X0xpnfT4ic3mNUXUXzm3bUmh8rpNuW1nZ0K
x9ilSXlaDXPB88voKu4wM5eixnzi9COWo8nj/CWsD3HAYxAx3dABcu90c7ydKiwW616IsTpEdAWT
gEanYyPmrcfQ8k8I2PkOflnJx5t+h6XGJRzn08qvkGqcEId5ZzblWvYi2mVJThe831tkU0MSWbFN
hX0uLqw+xL9lCn81184dnoZDMZnupWqcaL2YLcq+WS0HlpK87gOcQYz2zhJtqqDlCnQqaV4Z7EK9
jW6Cxosc4aAkcXiyyrbcUo/sQxIOp8sBTuVmIp2xly5rD7z9Sl54nRxO+BXLu0VUTrVKa8/de1lF
UibsblXCBzOvs6+k4T4IgwREEeSfg7Z2NuAgKX5Js+7BGKziqphmf91VKFXp7Ip72J3ctQLcdMwl
rE9Mj1UT1ruE0HkcAC3FzzMO+Q0WysfQaYt1DHV1ZdT2IevjOw8XMQwCka0jwr3rLDVHd8X8GRxa
5WH8zT39atfTA5nVZGOyUzv61ERRSufh1LYy684Dwrrh9pRvGRrcI07/ElhwyBkzdrrhTLGvuZVz
hgcVF9iTXTjOR790s02Sc6afIROf/KH3H9BYhotm8gpqfOOOewrHFBT/1I2MNxMEHCJHHqtrE5Qw
q584u1FUpH/JMaMdauU4h8EISUQKI5y3cRfPu8hStMRVZrmGEUwLR5pLGqQhXfhtqSVA69X0mGmw
Q4+7OYIb6oay3+LpB4dg86LcwtlDMlGsNTHsFrzalp3xQeUQFr6lEPN5ze2RHVM69/M6YSy8TNmi
XWddgCnMdElbV7liELHMrRk01CU5/rBru6D8yDQS3CR9jOoe8/Z/zMg3We6A3Tmfq2sx0l63FLH5
QHal+NotTv/si9i59+Vc3UoJq35hR7orCImcR9UHR5aaHQwHlI0tHKGCm26SDvepY5PDSDr71e64
pG1bTpfscapzQFUxcURXXHedCzS+R8/oymm5j0XpBaRoRAqPNuRkzrB22bnYhszEzdZj1uU4EwNu
mUV8LUIwkRRGp2RBBj8gGB347JjsWBdRIZVEfaJOZtEkuxLJCHtQQZ8xLtdkBRGze+H4B6RSGWN6
aY15dyDOLsmpivlTScHpWtmNerBHG9E8yvyWlGzaxytfdh+wuluXCmH2EuGcIHLhmRnXm0zuXG8Q
96S0LCg5WQMzSLInJoedPDWy6eAQePNN0tWIZtyY5IFv9Pk1Af/5YCeO360GYm0sa21ckpajYNIM
/Qla3m0/EGBmPrdF3380pacPtwsjTG5+XAAcASOb/TZ9cpgFAHf0tTfwTZSbuJlVneCPrXDIbwdB
7GSxxxkSizmrz0E/etsoXxiD25RbcEKmcCQhPkWrOFmG/WSWD9M80/SRT1QlYMk88lYWG8iDxa2t
lSS38k9DbDQbCeDvX+7eN07X3+nIKJpYoP672+ritepef/RaffuRP07INDUHJM4w37mOE1qCU+rv
OrIwLZh7jsVxV7e+0sf65ykZR9QfujHeKkxXAjOm7XG6I0L6D07FiNB/ORUD//MD0iKuHVjez02z
kqarIotn76K0mkCs6ccS0JkEm0e5Hjqj6SXxR9aGExhTu46u6mrhK7h1TQPlQPVclfcFER2jxOLk
4bbcGmpunegQRFzR6KYjDlZfFgoyeUK41d+VLX6A6aqHTwljbLF8TgfAPvCj7/quKL3L0ZHdWx5P
t8ThfRayluGvncTz6YUnPrDrZLxpLLXcG4FS4lL1wFzWkkQK6xqd5VN7tii6bWIWBRj+zmRx5bcQ
lw6FDAZ5Q24zv29lFD53hbKZ2vnSFXzIxqy5AEKfICgv4UeDRsmah1g8tZ3Dwkr3eE0oLrWXqtxC
3giuc1l5zxKpdmOE9fSCpZpvHGbaXT0suKexIGtV3CI1VdsUGxFkMqAlqLI4ZmSLXrzOlR+tzkYu
FtRDvNVh8FbMy1VAWzt+iBySGv8WncfBs8HNp+aBShyx7TM7XM/okvx/KCy4HTLQ0WtzWWjamwCu
rDiEh+WKozO3RCeidm8S7nioDFXeDCxQH+ekZA/XLtMeJ9xyG3bWcuKLUSvS8EINlmhGekiKLP3M
9eDeZjm5y+1YW8Y18RJMYq7XkkeZBbJuXz0kyucITkvMDV+x/nrEKc15OOits+OO1pNRFx3MBmnZ
17UTD5uw4bhc+rh2xlSoiwLn87hJB2fYCqsaKEnQaQFytTt7stWhcLKZxEQk1YuxlM0uSAtjj0Va
HZ3EUm/I1f4xIbdxr8wluiL2Xl/WwGHLvaPoeZwH5VHvvZtHp7c8jp6//ye6nzMmZ8PVLvB1arLi
hMYxhtDtT1nTxVN1QtubCqohqQLKwh2uOIQVsrAYkyfQNQr6JPaLt38Vh/9FcdBJc+5u//2Oel8P
ffJ/1jCk8bH+oD38/qO/31n94DeXX+VTH4ax3LO+W9DZgBI9ZAaq11AR9D/5/zTF3ywTMQ+IEp9n
7W/98z7LzRhXq+tj2RYuooHzT+6zbqh7qb7zgWOwxUiLSZbf6QFvNX+CmQ6plVd8suvDPHKHxTfJ
LnpdgYvYJ2Snd15lOQNWtSy4DaGKj0THMYtNEOY2FFRhFKeyWDxkUWo/YV5cbmrPqu7HzgMp5oj5
plE2BAl/Uu4B7x6o4JDX6CI1yIj5OToCmxnO6Rvc7lnHUQKE0WVQGMlVLmqDgyHfRacBGJrcyjCN
ySQsyyTW+cBcuSE6W33tygFAtB8uzi43Ouf6vQMGE4uzNup5xOovDfvUQlTCleG5rHMMO7GS4zjj
ksEv5J0to43gcVlsDQfakU4TQ4xm8pvVlrjf+GyWPKmNLKP+C4+iTzoOKUNohBCZSNRKcuG+Vyzk
B1z7SN0Pre84A+p8mxqTe0hNvnO3tjLLrzjM6WtFwL5hGcDJSKg0+qw4/jE7ial7agi78nt5Zk8O
x8ynaqL1ggkEYh1IH1K+UfXQdEF93Xckhy9YK8ZEF9jjkflKfEgpRVlgIyXPi4yviFHezoRAtmSv
eSHpwGAeNW3CslRRzFTKpYpKlZjTfEQfLkFx1ZpiE4U+abUQ9MDODwhqguM+Mkg2ungpvEHhTZPL
zAndQ8frh+VB4njxUrknQTRdJkNo0UxFDhyGHj4yIWRwawASv8rypFyHeIgPpSDMjUVRPEQ1dMUU
sNfJKFLnOA8Q0nO6rY175ZQLdM9MnJxumtayyAdnk+I/7g6KUmP+ZhqE7CqVnyZVyud2qK2nhoSl
jY9MYg9+r/8TRgl+pMfKswqmJbydG6IytBKE91abxreYR5naw7kFFueO9osVIfGvuPJca9MnxvQa
qBwIFcPcZdPYBDKHhViJM2dVeoh8LJPHYVisZZ9Gg3FpRXpvPVk+X8Aw5ipSJGx0SXK6uTsRzm8G
ekNCNwcAMIc3uNaEvRItbIFKLM45AXs9AQcvHAMxJssgVqw90Sp7H2PtCaOVAc8FUJjBC9EeFjLI
wbMca+bgPuQolDSQh3h/DCZjelIHOZHRIFMSt0JZwyGqWwMxhknXPBZSLumT1Whymsu/aCjh8vno
R7Fxv0xtR0QzOvtlOV6kY989JbK8ilBWLouh5ByQkdfhWxBrWU3xSYwRrtr4VmF+cGnE2lHRxaJJ
9WpLnVq+Mz3+Z2+bxVEqAr5pbyH7ABw4Q7MHjNpg6BoETV0FzpSVn1m0DOVcQ4+eR/rqwMfbeKhi
O9qzlQc2PLjsfdecPUl7Z5bcePmMrbe3uhgHHs/hsJgpIKpxoD1q6Wc0VDJKx3og27PQYFqr4LLX
PKlMk6XCoJ6BjUOb8ue02DqaQCXreQ8BwPjsKu40RQStNVL7ORBYxFIIVkvT+1fdMt+zyYo3NNDt
gz5zH0ULuoF6FRpu4PBdT4F5R5kyfCxNyjK6kEWPAz2LfUvDrQKiFuh3EIduRRgO3Baay5WJUPss
23w6APUq7hG6guuMmNF60cguR8O7hMZ4SQ30mjTai9TRVSqDZV9o7FfCaLVb8AauZoOfEjnsqvSd
FJbDDKsjGEUw4a9V056pAwf4riFj+TtuTIPHsncEmYaRYUcM8DfQCqJBZZVGlqXv8DKNMas00AwR
U+oS4XRdaNxZpsFnC6Vcq8GPX+oU6lMswA/lGpRmhQPItL5un6ZMTgdW1P0HJIieC2OCaQZobWi9
Yr8k2bLt20k8jMKKXuzcZdtFsYJz9AjLgoEILPM4ePWUH2w6LEjdps0uDCnXwzVOLLsZyF+y1wbU
ZBj+7dDotkMUl01WAh3t0XO4KjzlXy2YtiEyvbPgAo2FC78B4kDF2Roax4yTXKHlyk9VnUNwUvgf
PpIJLYmMjq22UAe7suvhIqqxeW6myHwKNZYO2C/4g6lSV1VggWmVU3so7TK4pTiiOncaZ0eh2KOP
lm2uhYbdxRp7B/UAAt7wTsNzNRgPgC6MvFjj8op3ch5rOELtUgP1HI3WczVkb7TA7dkRnSCqTDC0
ouIiCtVRsPcbPz8ZbVzgc47pzDEG47FvzO6JK66SnGQnEpYsjT3N9Js13c/OaGIMel7poeAygP5n
zhatIyJxDhbuFUxuoHbolM6+2B3kwAGZcOMldqnW4ztesHUgDVbv0MFM8wc9TSKsk2EEYQadkBBz
vG1CGVzKyHoxwuErgIz4o2d5M02uAA47x/1QaeQhn6kc2gEYxFEDEZVGI8atQ3F89hLBTAwsTBaq
RgtUGqhop8vHBTFv02vYou+3r+BfsDfY5hE2dL5tBWjGmOLGFdXirCADO6OiQzMcmc2cLaYicVN0
NMPlGvZYQX2kZ6i6LBUgSC154XZ950NOSQsrshOlwo+oTXSQJIcseaA3SIeO1kaqYE3iPy4Ovsgo
+YxMS6JjcnPNXQQhFiKEoJ22I8is8ZVVlL5aEC0Ny6s38KHNF8Dq6YGJzf/SivZuGMXXCAd7QBH6
OjT856oQ5kZqbOasAZrhgoWl0VBN35bPdQxmU8HbnDR4k3R3g2gHjDOIR9RRDei0CQ27C8nJzBMf
Ug3xLLjm4YAB9mQODfeWhn02ZrZvIZKe6n7GrgAQFGs5LngYoYOGhTJHO6x6hvoemOS41uaGnFJK
AKOFBlK4Xt2zuAE/CoSxXNHr9BZBJhUaUWpK174m6VmsKTe9lXBMqbZ7KzXYNNWI00bDThuNPR3g
n/rlBOlRfO7eyaiDhqSKShMKUdFWHf7+bSrpLx01VpUTi38njCXGnT1lO1OjVy0NYW3ht7S86XXR
7iEZXSVL56xdH3BrphGugJIof9VYV5tg7JwD3oswee9xRrgDagLYowEHDrM5kzkql6thsQ5f6ZeG
BCDbQZLtqYDTh00pquva74FKwJ21mvqrm8YHaZXFKqHqKJq6a1WkqyIhOwXmm57P8qUtaDNS3fww
dcMNXufr3qjOnNag3npQ2Io+wj6xoCBGlM6sl4yPObQOgCeujZQMLBuabqW5ul4JtDzxWpwQPiKG
kZfqxqIp9uLfwe9/GfxEyD3hV4PfZT2Awf7ZlPntp/4wZQa/IYFZOJnsbxtipq4/kosO8xuZU2Y6
j64MFqZ/Tn32b6bFVxpJRzbSdM3/mVy0+IUh9xW21LjsTTv8R+qa/VODhRCCCAQSGFMklgUWlAyF
362caQSeBrCk7dGtIpD3WWaIOzORCpok37C1zAJoDo1vfuoMP3rw6XADcltFfMWkRAYxhLGM9sVl
bXrVnoPKuLaoKMeoEuTGQ8CdcuMnDcms2uzDtcAPci0qY/iStVg76f8pHh2LjUVT0hyPsS1iq+Uw
0EFtHoGNsx8TsdlO+7401KGWbFSHapj/Jv37k7zIK0D9uuUga3ILAlOn//l3r0DG7pVDdNMcsfQx
koET3sfLEK6tvtd/F8/7u0vkP+StmeW/H7PfHw9Bk9slMio1gTqO/d3jWQYb3zjPm+NktPZqjotP
epm1TiNeg18/0k+GW/1Ivm2x0QUuFwrE2B8fSbENUB1VULgGZLexCGGuGE6NPVy29B66haOPXdHd
rx/0P/x5PlKCiVprcZma+p9/9+dlpoXTreoKTmsJgC5DG4s63A4uhU8up+R//mhoKujRIiAirnPB
3z9aHAZTWpUZKCNzcvNz1VIFSpibBfBQhA+/fiwt+vz8zqGR8CC+Tc4XC8mPDzZDhUkg8KVHmcwF
m9OEireNlGW9CZix6DBO5uuhHRAeu3w8ELClchQM/d81jP/1FSZnHICEM8kZ+whGPz4NYsb+QndR
dpQDvV2buVs6gOpR9BB6DRP/r//ov15DrilQl6zAxeKC9P/jg7UyLOy+9TIyOUrd1kHbIdHwCSZZ
kidgYlK2oH7FOe9vHvc//ZG+J+hy9TzafXSTyfdvbB5nFHd5dD9VkxxRaHg3J3uYJo4tAJh+/Tf+
9FjIFPz+MBQmN1VXmNrg8/1jOQg0YkzC9JhyXMFUt/ggNcx2uYhhXX/49WPp3/WDyMZjueAKHQfa
guOKn968rOw9ozW4htSiJrFhLitPRWqPv9vD3ub/G39Bqta9w9X3VIefrETvfxPGMxxL3GS4XK0f
/6bBK7rWq+cUkhVtGhsQD/xRzlKx1Bxt9z5J0xKXLYZdiCNgUMCil3HyrXnnvz6Hn64d/RywYnCj
I35vgQD96doZmUZTfWw9RiPDMqAdaa1iZcTnyF7KUx0H1LR59vI39/P3l/Cnl9jiFgSMAygA+cKf
3s4x9shwRj6cEXKqTy3AmhO663LVsIjYt3YDM75HEyTlt8yxv44mWtyPk1fNn3EqyfatwVR0osEA
I6teGkUk3k6RyozbX18J/+l5urwxLEU4HYAg+OnlyV07mpRvGAfT9r1PHPicdj3KAv88kf7JYyOS
NfiGMsMnmc7ke4ZIBKnEBtN8HPLauSCAFR3x7ttXoeF1/g7IYZ2Rlwr9cf/r5/rXqzYweTURViAt
aPn6x6vJDMEQExAE2BKa6Ao5MbEcEn3Xb3/9OH/9JDIw8Zb5Pp5vPiA/3WFTw+JFMbr0iBKpkJl1
FV6V1+4FSxr3/teP9fPtnMszIPVCRxjQWgIuP7Nkl6BzO4Q8bucg0zdxEI0bdv0U//FRwXrRxOtm
npYLMcz+s1FW8X6u3f5vXlhhuvqT+OPlGtjsN01iMbzRwc+xmKJtDItPBl3xw9QuR7+wuJn24Ww3
x3ho1C17PvOTm0RQfYBO6bq9hOrnNCW4uwK67F5AH49OITLkDY4Ha1h1MqPYV0J3hR3ISHAukg4v
H+CeO1XY0dcRa/VjsBTqjJUPencoW08bM3IcQIF7MbYmN1zMFNYdqHPv3ksa89BjB79MiNDR3dKk
BpDGSd0ucWQPq6JKxuuSjPVrES3mJ5TZ6MxWlnhMOFfRVwpC3eZUlRJ7SoXZ70C0w+l2mU/P88r2
0Qjx8ZDVXVXScl4T0rFvFfr7hwmvn0QCei9oJdj8tRh7Z9qUPV5xgEJZcibRUEL659Yi2jH9NCTc
vOsudr+SdwgsjP0cGxGsTLiwUxrGA8g1z9lPjslhCF599znwYRNVmfSfA+Sa4A4HEdcbn/6YcvU6
5OGx4RsQCjruncQa/WeF73wz52F89vXPdm7N00DvJw2aTh0uLvZ/D2FtL2e+Z4pHZNbp+v3ljbyp
31pVYt42tkxyiG1+kRwjEXv2ySKWfs5JMkIBVEnWbP33uxX5+Iu2V9yhAppMX5CjuCJrcxbmuiiE
OrDu4LVbYI4xWZpm8gD8znkaWhPGqxWb1Y0OsmrLDr9nQq8/E5cFyC/99FNrhmBzI0TLGG5PWKAv
unwpkBGxPwTViJcdbaI8lbaVfiri0kImqJ3XzJVIj3xo6BaN0lLdupMx4xbJ6dIxRzlfpwtry43v
iPSl8HpuTfiwYSKYZOttfR2WGjMSDFi61ktC6exGzYIDjChrtaPNgGvJL3t1jifqrWHspt2y6rtR
3ZauAY9ex843Q9LhOMr4A7pVmU2KXDIX2JYMQfOaTLGJkSXg6oVMP6MBYFg9MMfPV1jQjQcPO52O
EznLOTaK7JQHxTZUBH1wA8zXyKpyRwpfwBwBSCtp41ovRt3exqzvj2bQVhdTjBEAP2W68azOPAu7
UqdBmt4Bp3H0EPf+tnZ0Isir8vPCo9Fq7vrXpfL3OUuWtaTIgzBnZj8HhJz+H3tnshw3km3bL4IZ
WndgGn0EGWwkduIERkok+s7haL/+LbDqPUtRupLlHb9BDdIqM8BAAO5+ztl77RXoULSiExLMDCi/
aYzz2qbmW1uM+HfBiLQexzC8M+6q/RAk/XUSldMptYJdHKN1RK1agcp00JQZeFcIOQgA+vO18sxX
a3h0Oa7lBfC8pO7QAP0GaMQ54zq6ViNAAWbm46YnjnvNhkM4RJPci1Bg7W5r+yLHOmYSxrqudTns
s4CWZTZbiwDUFEzI6UcnQfyFId8rxtuXujPabUrWzGYSSAKJfrWPhuk/NYuun3Zcna+n0WdX62r7
uXDc0wznB2JNchWLBJ+BK+76PryoShk9aXQT25h02VOcFyzA7nJGKuzpSiSOszQICRdP8vZk9CAv
51lcZrKZfOLRCpAXAaDRxo7aN2Sf9WGyKiAJZJaGECoiJz1ZlVtZq9CI5GXn5fxBVe5Cfewne773
ZtfZjUMOV1P3MIwRcDbXHJTceDMI1otMmvm9wkx9z6Bk+DpVHueHqoU5vSKnYDpncJwXq7PcuRnc
blriihQJAcexCQouyin6rCLzi+8Nwxc5TBOjwK7bLvsPUsWqBlGc1E1x02rcS5I3LT+6BuKclZ2B
fVATZ5HMH9kLS9GuBehllqKSkZIbsiPIKJCHOqX0QaeQbQqOeTvCft19Rx5FvVa1XVy3pn6Q+Qw3
eICf5TYzyJMI12G60QIj8pJZjUiybrNdmWbejYkxfSdkFz3qNBouHGK6dRIOp3ToTIxYAGWfnXQE
EegR9Zqse9bJYxmo+IRCD+uVPeDtn/uCBzPl7ECJkBu3ZCbLbTEpiHeIBc0CJS1JVf67dkd0rqK0
7Du78OTjOMzBvDe9xMBENCA4rjrOY5DeD/U8B1ej0QgwNe20dqqqXhu6kQcq6OAQjBZRr7XVqbfa
9v1tPaTTqdEOkyzXJHxaQVpxA+vS9fCtwzCV2J/y4DYPGxpsoRM6FP9p7NKmYCppEImxtnQenPhR
sZF5aNXZhFFMw/l2v4+z2d5KrIbHsSkJ+Kqg4vmCRwAtLEYy4oH3AwihnUAkh3E9cYnmaaubSDMr
LkIrPYZpY5+5g8nGwd7e9KG17z2PBzsoz4L2wTosAvsmanJGxY10LoMIJ6CqgdiHXmMRuz1U+9yk
9ZvPrf/SLVZ8Fppm3bdD4qx9Bi6QcAFS7uO+tDFZDhZQzDbEBm+OzlVnMj42Z3CZeBIqsapbsry3
U2ZULv7QPt/nWSm/eeTS3PHVoguUln4Fe9DNj5MRTG+acvwS3X93q11jhKpbB327xsjJnk5amVqX
Ve9dUbEv6StoacLeqk65NWneLl2fh7TIEe97+tpvx/HgNG0crJPAPxRMn4+DD6m5h299UUE0Oacd
oh436ovXJWkDojCzhEcXD8BOiDR7D7wClFYt6+qI/4peEhj1B9nWzwUfvVVN5ebkrc6wPFuGBi9m
7abYB42W9IC64yzrWwzPGvKJNi55WxfAaInzqdItv3iyzQr7+2AETBuhDKK7DxwCuaJoOkvGWq/S
KvsT0WXGxg/YA4lzmveTh9La9TN9Y5l9+5qqjDW7ydk1WARUFpFe7gJT9e414VWy/Y7mw4e865Zj
/B4bWA910uakTLu6pEzSxnsj4vI8knF0lQxedw8jqH91VeJ/i7oAosTicYUGAX3ZY9vDtSEZupdF
eTCEO51sO4XfVYj+cdIoYs2sgPHt9zhz04YoZZzB1ppTVHTFCFsyR2noathNiLEhHx3+Kj0e3DI1
z+6Q5EjPB/YMvMzk5ORdR+4di1NMel1KjKMVLuYChSt3o127YjmbYGYycrFBxXs2XolgXCZfdId4
LvNgiQycjbskD8xdQNbztmZT2DtmrU/1nHTfa2ojKgwMXyVk+fdG+clzaC+PMh0l8xzL2obZb6vx
IEwnfJjQx7wYdm2826IbLkMfn5xXzunaIg9qP7pjcE8MIJqVzlPPYe0mHCfNYN20yT0HY4JQQoHn
Nmu+CIdAoIWWMbO8hnnIQ1U8mF5prkxA0rIfkVDIkqRN6e8QccGaLFHoIl9nXMnhhDEUU2SrVCir
qbERzjKtQ0TymuV2XK4N6mTstrpiq1x4tYa968TwBkwn2FPLu+tG2cEuw4y0zgpxstuCuApikFaF
t6RjAalHKGSQgMTjbKYjY1evAC9q4Vvhg+Oq8/f21GSropjyPRbw8WsjYKSTsR6dCYx6N2rTWTUz
cQei7+1TQmN329LNOiVqyg+BSXvAHns8HLViGBJr8zXTyNip8dl1OAidMPS6GOeTZlcMGpeEHtPL
zBr3GTzoFVGJyHimUSD0G68HRFCQhkZx8BSYYLPofUqTGmAnaUI2R8Gb0WrNlc5TdHO6fdPMa7a1
Uc17SySLQz14VpNR7NRUiwtd0zuYI/OIuRoenvGSCHdXhfHEOSW4wsNLcFHzbSjm6y4LTwiY72sV
nllyaRghu74gRPk9baIHKwA7RtR6zWkaThlhFGaCzhAky0pqkkI8s13PatEBGpZ3j94LkFllv46B
xcGKqL2NH9vHHMTxJrDNXdrVF2MsBxT44nvRA8O2C7ramB+pCKKh6x5nZ/4+AjoVaWfvGpkTCzsF
U/RoIuNDxKT87OSqGuzBNOGlSJy9NW/7JnkaUf8cUJ1des296ffdXeM3wTZuk6/SiWJkVEG2RiPT
PRm28rcjJNdDTw1z2XUKVgjEfl7zyTwxMJJPonXLfVI0xN638aCOSSNojw7pUk4QwjPuKywHW0ge
mYt4neArUE+G2sXF+MWDTPcDDwwkH6POaeiQk9X65t7u7cG50CiDWgA6cT/e5DbzZoxFTUZKH03n
gcaFFepjxCQ12Mkhq9WKrqYL49iElLiD14xBKOM8dJBOJ0ljw0CRbFqjSkFeBTRNRTtQcpKzslYd
0gg/ysL3NhS8gFyVEYOHQUhxFKGQYrZbURZFPPbdhmBM+HDRMtPAyhR+I2bJ2IZGQ41REbOZIgu4
atjjHvwmnM4GLP815AIm+ITjmlep4ZEcpoOJsqOTLEtDmzpr4kioTghG6d/S2R6uUzEBTrGyeWdF
KjvF2RB+iwqDJndE2s4Xq/X0VgCgqel39eYrqQPCO+u4X0reQBPkFXt1C8ax5+iQG8Lc15ajjpzt
+WjI4gameQr0jUdw1k5akvoKgsWzyAt7kyiOfys3rm88BckCn9ERmFW6ntnyj3bWspG2TnhyYo+m
APrhs99JegTLpObjen3tGtupEuoYCoeZDbz/vSnd4unjXyGkAsu1oOyvZBrskR7OByby9UtbgKJc
j8qmS+A7w/VA1OTGoNhk1jOX4muQcTORFHtErOhm99EoJgWFMcpY+Zsuo2+cF0kNXzVBmmEE/IlF
PGQnQUbwXhTI3KpE8wWSlE9kHZlvWxovN16SW09FZ/Krl5nJ3zyM6qi8crzJRs67M8zjw5x1hN3V
06QJJeF7uZA072qPsq/p45pEwilt9hzVqO27Lpdq02chMb7JTFeE5iWLATRkgl5Qi1du7xFrGZpF
wfNvzsZlUEX1C82/ZG9mKR1Ff74IlGpxguWBpiWDOh3aTjRXOw0ozb3MGyQVnjV4F1U6MyGbPZpX
4ZydPp47IynnXZ/yCzgzlnaokvMtk2HsQD26Ff6+GDekUdJdQ9Lhzrd5t9yTvGPKZvGP/FbjVSV7
bhtNyvUS7nC2S6vcV0srru3K+Swh5jFxHkivJhhsJwioP2t3idQN+uUD81R8jezAQN7ZE0WcA2zQ
svY3YynNp8LkP8lKVx1lufy/leZuWSg8YSU5cjr3fBCRkCrwIKob5lNMTAbUX02AT9Ly3McGx2sL
qD1v5FLwW5gu32cLvU6f8jQhGmXCiDzphVZiCVaotPt7baPUDqwhPPVxWL2EMTrHKYx5dYyYV9h1
OmaT5FiewtqqXjLZ6mPQjIYDKabPTVSYeWh9oTjgG5a2oP0VRlHGCTgcyn1QJvYldYt61GT9JasC
fvipq7hNfVvZJEJqWB/LC2u3WfyjmIv6BdIYlx67tj9BFw+PmpYrHEjfaF9mUFqRSUdON/x3gUqy
Cxbf185r+3VskUhR6/p7afoBpkuUOG2vwpOp+XW0DnnZR97AsJsCOhZlsNeq19uITL6zQwv8XBdk
oarBQ5c/i9m6yCPbui4dEZ683OEv11Q+3qZkOdybjkfzg7Gov/GWp2DAFHHp1R4tBfwcaLp8TU04
BB1PiZzN18hMa3xivgHMMK55pyvlkfVJdQqBhvUxcLlT8AOMO3L2wndJzh+QOr08g8okKEB6dXhK
4LaGnAOm+WBI8pVhSVP2IcHo33xBnQzO3hqfWqDyz2PvM4VqOZArWql1tI05VrAzQja7tNq+vIoH
3d0l5uD/qHs3fE+qMTj1HsBCFJLsTG4yNLvJkxNOX0yRxz5owm+p8LySsEzcihtZ0eDe5HVCqPJH
S/j/s6f+5hkKfJeW/v+scD+/JOXbT3jm//wX/xU5CBw/jgBz7tgLidkLmB/8V+QgLdBT7B+BBxiH
cysd//9LZ4bp7Pk0+iVmd5/AQaQW/3UQucgfMOl7dMWtgIEA8od/4SD6PFRgmkDBzOcwiwqw+H+a
B00BsCyCfVAQhNsp2HrTGV/bP+7Gb6Ztv14CkYcHj5NhDrJ169MlGCEth8NgPpDfCD3PX4RtK19w
S//fPf9fXGX5K/4xWseoO45ezFVk+dwaz9X4pr2/SAb+9kU+jSdlUrmU7lyim2+leTslm2Z+/fO3
sMwP4cE/Rx6+T+6Hy5DH5smwrM+ikzY3oFH1jTp4Rqm+V4x/hy0Lgr3lXDsjjQfHhX+I1TPv2KJb
s9uNrTNuMQVb+2nsh31SK/Vgx+juQFa26UZpeQvMtfc2nEWHy4D8YaoDZW4cPfZggsPwawJEGIU+
kad309JKk6lML1rR016vaBb4JOr6fguIy+oPHTBkrLQx/Fzm05vMkPGZ2LQJlBNqVkHcOwVFx3HA
zOWF6c+C+RAG7lXsTfEZo4Fg/c6n9WzSGI0ND+5NVHQjpCNor6AVu8sOAOc9oL18E9cx+RSy+S7s
QjJrJHMZAne/aeWMS8huL93M1vdjObm3A361vUHPalsR/ccxZwk97yx3RzYUFrixts4+Ff6WcJxx
NVLHfXGk5kPYEC7ljL4W+bM90e9srXMIg+1Q0RxYRwheb8O0H74HGspQPzuEpogQe7bsU66XzG9D
KcKnuEbJsSHhab5nOOk5QH+sN6VGJLeM0fS70biQxEnG1Q9k9BHGNgrt3va9yQctNxgVx7miTCea
XC/csckTm6IONb4B+hw4/yGyhYi4gSGQ+0HLRst1l6fGVRq5b7o1YMtOuvuRzuO9O9tvAYCJb6ON
K9rtjORJk8l7NCcavysVN9a+HNy35UQcrOKhmQ9pY5KhzXCP0NoQnHNn8nnFyN+BBSI7FYHXPiQG
SFAiQuRF4XcxO/IQIglW1r5rh8VJTdRMVDr9JlC12g3ML/eVbc80hUiSXwcopLc+Mn0O4rkfnTya
9geKKS5gz2LdNKneQ2fPDqmX9l+zau6+avSM1JoBeWwZWKDbPIJkR2RHdmKsDZHHqLptz+T42g+4
nUTvWeGmoJe7wT4ir/RAlNwxZUyzq3McZ+BWE0wfneI05HZhxHAuMb+mZZeNq0XVeG3naNjjKDL3
lqvCV/TgkL9G2wiv7CGgx5zFjLRWrlUCA6bRdz3FRPpM0STWQELcE5jW5rLBmPIFHWx/FEEtbkLD
MfZtHTs3kqDsy8H1CDJpOB/JuAUb5fUm0xcaEMdGacBL3YitG0tl+KqZQK6CekAy6iBQ3leMg97d
NPPfaW/pdQv46ELhlHiNMQlto65xga2BAd4aKK/pBwfL/Qix0W+sefyRM6tJ120/5ts4YlZptdZ0
QEVtX4L2dO+oHfAiTD6OHYLLrb0vS7X3Bnd48u2wf0bRHt+aRWMeevzdAlPJyLGerDIatXQ5v1sZ
DIuGfKQraMHDiyI38lx2UXA9kstzRxHATKltKTEh/3sXgx1NNw7y8l1UK/8GSGj5MsXecKumabwZ
01hfjW0jLq2R4zRUCe8iI054bzVev8YRLb7WoKw3GnEIRDM6dWvPtLlAAzYkBh8OdlXN+C1W0M8y
UtuF8DbM/6tdHw7mu5sIXazivIphUvcpHgbRHqyeRYh0xnbPo8HwEjzjrp7qdq8rEt43bZ20sPNj
d9uZbnORDwIiXVw18d3MiS9aEQTGZ3phLIjvxevKSHE+8ddGd7ZVzacpm5oLZgeoVr0QuXIqSkJh
vCINjj4nhl0F+IKJYBQcPUJVd5paAvN4ZOxVnCVwMQShPGu6hJS5gam35qTU8T9VZYyzYRfCJNjK
sAvV1ibeZw2+mPswVjPwL6qkmzJXmH8arVnG+uyW1Gka3il5pJpV4Bk48kwGmJQHeE/9G+bYeWej
Orn4qJmGKsHoAIKa4jarrFctSwaOOWf39zZgQj61ULkQDVHwLiWWXQoPoAu1EaqRgmaUJ5cqGEUj
XGS97f2M4yjP8Acj0d+4+JuYzCyXZPZHZ4UuDKHuk83Z3cmXxlqm20eiZ9sNZ1/+VVc5xjYBv3L+
KOextNhf6Apz9HXj6qFPimKvg67cU5GH22S2zIW1BRiioY1pjsthv+pe/MDRR18KP1tFHflSfpiZ
h3TIMhZP1V8FNJ2pVmPADsoKkjP2mZ4ijVSiFdOy8VDR27cxqFjOUYFCI1LJ74tT2lrUApI8rm7p
kc8HXdb8weYo5gP5VeKrNbbm08ekNnGXzsyHnNOr/XIvB0HxMtcdl4UCEJ7GGX+apShoK9kYdyDM
kXQZIz+972CVriRtkC534h8fFWG2VKuFEt5FCNqFIoUYJ7uJwNmSxOvvOY2qo4Or7WEIcCmWZUMf
ohHG1oP8xwyEzkL00T9aNrs2YAJipPRSBkG3x7EonaqAcUxMT+nGAU7/YhUN1P6aBxzeaHaaeaLX
iLggarhm+UYQfHdk7tvetRn6bx6k6AZ7UnSt0y6AWs8YR7iIRxNVl3sfhs2T5kCqoZvapPwOJTHr
H5UfJrHxRutsvp0Ns3/ry9C4LxauN6HvqbXxDfHf3ynTY/g+mfyxo+vgynBr64p+iHEXAV24gefG
ZCG38SR7Y/Kt7Fp8mVVPIIDZeY9ON7mPvTLcx9Srpyt2KrGLm9jYTAQBbugt0EMkcOI8R4b6AmG5
3KIbL7aAS8erj7uuPSbzVev71/bC6CvLio2vTS/IO7RwSeGhLrt5WFc8iLsRcNyFZIayLRe3WzFp
Z1tDkaRdZJJzEWKXPHXU0dcheOYjI3/GLh/P8uxbqHwM1+dc4ZMlDzXtSrZluGWMEYFYA3q5ou7L
rs0mLY6g28VTEIb9XodI62DpsRmas8vPPyNYztqKjkNDAywaAof8toma3putpS2B5CGbxisWhelo
kxd7LdU8E87lQWhj4j09EDXhEUMywzOaYWXQdMtwNMIcAiwq02sni41d59D8cruCHuIwjzeWHOgr
qnq8bmTL1g2hG7gQ9ixEvXMhsw0m/xDCtgWOnL2pP+ITmpkpuC0DME2g3LqUZXXXoUTbdSw4nIEY
CF1Yrq2Ja0dJrTrRo4qmgYPVtT41aEh2yH2JkyMD0bhrTZMK2y96Tsyug+uzpwtoRi2vpvYINps/
tJl+39Dxr3u6EFaZP5i0WrdFTWfKCRLr9UMM4RYMuN1hMF9hINJAGZPKWRnuohliarxNUIcy5ULv
ozIpT2Jwp62vJwUBiTg6cAM9QpkiEP0IGQ8lzwo/7HxrCsYhAHJzekch/3DnEvCpgd/H/WWnDVA9
/Ks3qQPTFzBrEx5amKD7xHTmY+qHZPUSJbV8o2uJVWNN8yO+wieLL6lLiq8AtdWW2XW5nevYwN5V
afjy3mQ/T+Xkk89ZNl8BryCWyxLjgonZTVdPcgXIL14PqfHmN0AQLLd8cjpGYTl8/Eu+RrbJzYqV
04tatfN9NWwr2jD7MGRuBLBeXyD+UcjDGlNuOSHGDKrIMdVYnW16EXhERfFdlsZ3en7XOKicnT0O
xXJua45+DMNQzsndUMXzWvlGdGC12nMj+jWC1HITMcdnDuY/GSWqdxAKFdM5XDobf1hIbw4DB9PX
zNg9/C+5rPm+Ze25nKpsARi/ZkRYk8dVxtE6gyC6FUmOsrPCfAZEIY2fo673Dhm8CSI+OnLqSJyt
vtbo4mcwrAiiVoUdX8SpqG/KMqufjCgrV+zqxTeUXAzjeolCzEIms8n9Ojt2/TSTIRpkewim3cGI
yenbkF3m3ri+mm/SSKivNbSiLQoAyfxvXBxjsxBbKDOw5xTRoTmc3V3fZJTkZp6cotSaaLBrsofU
XFwQo+bQ1829QG2GKnIGRkTdmGUXbfnK8d76NorSP1tBp821sslc7psUiIZddcNNOE/VUU90mVMD
F5P2kUTYRQF3PQsMhjNK8StuxtB7dWO3GdY9QLJr19LpbenpatdhifgmFOerFRY4+2ryA/0ty2N5
IrqufAwnaYarBnzeg7nskMIqalrefnwYy7K7iBMfI2/R6sdSO94BLtFwyr2ovyDENPuu3cXLE1v8
uCAFwpte1sWPogX91gvLfWGYUtm8IrU8WSAgLnEtQ6/EL0Czsy9dat0WDsVkaPfeKfEYM9+36GP3
fXxVGdNb1kv/ya5kyVB/Jlkoyucl5D1dpz2+Qc54M6OUmIjZVQdwdCMmxUqW5umBtB3SjYQ0+XnZ
bU8TVQUyUmeGzOGTT1XPmzYp7rBng+6FthKxyq9o3PibMmBulVn1o3JSBxA+fV2mxrLpNh4n430V
iOKuyorqUs+5fVSKCS7n+QJ9hMPMtPY7InfawSgOlEvCeJt0jmJkgMBldcJ/0Aa8ZepOf08VM6xs
Iwnv6YbqSzbF/IajYvoyWk51nzZZ81R35DPta8NjSJWETZLt+2qhf0LsJcLV0OWtS8Zduf7oUWZK
wBrv1JCeert7iwafGR7tncsx8MsLh5Pt97KG8jnBVNwII7uaqz4nINIx8r1GcrRmKlRdZj3RLsgn
a33FFD+6SjkMrVI3T9ut73sNgh+BPk3BF+P9/wHHCxwbe1qAT5ZMZCfUpM1WWMAyzBQbF3PBw6ha
h40LiopVFuFtWzvVq2PUz27aDs+oor7OHXqunaTvujFoue7TZmZlrw2HCJslUCWQw2IFbtQXz8zJ
1w7JWhBxZ+7mvidQhif+YPiVu4+h1RCmBMB5RQIkkBJ4pwfYv9ErLWiyIFgJV55jRAydR3lHqcN+
gkLxeQmq3NRR8OiOZP2aNTGSfIqNaL7RX93E/SFzX133lZ5wtYRkw2eIX7hvU3oOCHfZ90pyx2CH
7ZsoXYyrATfFCeWj7GP3LulJi0+7hBdWBfFqKDlTTTF5WR7hHRpeww01yAMLcnY91rM4NUjMVnrQ
YlvnZfhSBdm8zmmMEyvkpFcC1HfJLJYqxiah8jDCs1lH/VB+KTFvc8I1boui0EftT8VtmBjiRjZm
tBGpsK+IF3ferQiaXIXnfqu6hCxJIIfXpTfGlzl+/q9ujbQJJeMMx/JbWsKlibN2X7DcbvuaYNtZ
j+ZtGHYCOh+q4kpn1X7qnfyrZsVddSSfb4OgN/cq7+6iDp/4KE1xcqJq2utBPcdBKQ9pFLNjcRAk
GkYaGIqD/pKjnDwNLqKNNmoyzr9V+d7ptE82ua5fHcS/31pfE+5C0GicvVZmmpoXVt2FF/4Qphu6
JQMPW2vfdbYxTmvyHr3gKslJZltXZUNmq6PID9815ThTmsWK8fqk8ruywLRYeBM0kGRR89PCukMG
+TaOiAxNQDbMox11Mufhu/SoGrzcLtYcqiiSGhQFMxmaR+gB1kK0PBgIU068/x4YPfFQoKhZuyEo
TU6F+YZ2x/fWTpjkAs1B5sD+Og3DoRvFi6QEGcko8pR5yxlK0DmjTWR0vvXdBVZx4VaesxWNQyMF
lsl1FFqHPjDC91g43g1AKPu2HYP3ZnSNh4hX7962pYo3Xls1zMfUGG5aH6qiQSj73gzGbmsnTbmB
+wS4GVHyX4wKSy/15y4oBj7pCdx8geXbn308YsxtgjN9dRhc+ne9QTMuqSueyWZPPV78RWn+S2fX
X64WwHXxIcyIzyYXOXoj5yQJOKKKGNKik14lhRy3eVTnmz93eH93KexmMMA928NX90nFb7aipv1o
8cViP7obU5ctA+LC2dTwNf98qc8WEzIzcLZh24NUFnDFT/1qAoLNiexSdShV2V1muV6ChlOOnDy8
qyYaiz18venfNsm5KAZ7CA4+RDwSLX7uwxPdCPELnP1hInZtRWwuu7SiZUdN6v7l+3228Szfjxea
EYbELuiKT7cyY/Gf69qAJTDF5LLnIfGyRuOnx8ymown2urmpJwgCJFLF5y4fx79cfxlcfH5GbYdI
EZyoy4zm02Bjitw6NrOoPfiFQQO+5AuKZrj/84+4fInPF3FsHszF14Ylw/75fo4W24UObHXQmtat
HGJOEZF0wqvcNufDPEEt7TuYmJXikPznS//u+XFsrIpmwPDGWqZg/xypBJ47WpHtqKVJMqFB8yA0
pksjWBrmEiAYcQKbYkz/f77s7159h5gWcNJ8Xdy/P1/WaQNRyYTLyibNT1bR38PxnA+R4KkNJM/v
ny/3uxcSozDeGvDVPl7jny8Xqca00ANxuVZ7d43d7Cn+R4KApPmXVeYXU83ywBKEartU4Cw0nyFS
wTz/97cUczd8bz+ezSnsfgAYBfdAJgh+CfQuwp/Nl5ggooMGt/K/eGiJrBFSuA4e1F9eGunoGS+A
QpcfubceSRrnOmKJ/fc3lZ9wGV+ZDD4/u2tdPCmdW7D0fKwCPRkCqIunEURwWv/l9/vdW+giHIBZ
Tlcek+LPv182dmU/5RBFBtAwG7Rzz8Kvnv/8df52jU+LWuKBoGOjVgdE1ATuqL3rF39zvC1v0+cX
nefP4sfh8ZC/PBxB6g/K1upQc3Y9R51pn2xojcTrDMlTbLDCIFEyF05pvyHc1jxi4PvbivbrqwfZ
jJQkNItmQOvi04rmejXywSqAlG3B7tWVFms4qA2BbSnKnzooN//2vnI9UpcIr/bwYn9+9xrKKn/C
9HMoSnK+QaXcytiSfzlK/PqCO8zQwcTR2l1Skj+94EFkaeIk8uYAYbZbtzUoCTwFlzJllvHnr/Ob
K/ElCAt3Yc4ttLqfH8WgTQA8TX51YGlDtWS0FwQT3dUqffjzdX7zM1nStU0Mc8vp6CNM6h+zblEX
mRMoWR3mxNyq/MXwc4Lby0Vwdfrzlexf91jnp0t92mPpUYnFuYFVqA9o3JcuCYqD/E8IDZasvpzv
JwBCe2K0QrVp4KFvTOic3yDYoBqcCQBMmf7u7ZY2WqEcGuCFi+DL89P6pB3yrqIhns9hTh3oNqWD
WJRpEXWV3uY2qUgn2efj1VB1dLAnfLtr2mzpagD485cvCnf18+vHDs5cz+QFsPCufNrs4FsbTlB2
3NM21o8BsaBXVu9/IdY+eSnmDhZvDtMFQdU3hdd9JwlIYmYtjgJfUAI8ZW01NYCe7r4IKYy0II2v
Kr7Ug3+eQxpLRZVB9EIkvmoSUPmhSiFgRQCOV6qHfG6kRrce3co9MNseNlrj0eM66YYWnrzMXLQM
aRaE5IhU8SaIhvUso3FDQlEecLdsg7pxbs1XuQi7/vwE/OZZs/Hzo+Bgz+LIvxwS/vGshUXfcPqY
uC8p5PfeCpwjv/p4iFKFSJ6oruHw5wv+euAB/iXh5+LggeDx+cCDJ6Hvh7qoDsHCXaLfWmybSOlL
4dR6H/qRvoTmZd65uBb/g3L5Hy3Zv3l9Oc2ZQuB6xWv6+fVVBCoacSdK3IPT9NSDgH5umPfcYVRP
3/71l0TgwWpEr4P/fT46Mhel3py68lD0iqkIhg5FuxbOOlYTdRRtRvp1y4Ad/qtN0/7PF//N9+Rc
RZQGuGJu8mfruST/hrZTWR7aEDpYM5R30eL19tNJ/etjgLssUhYGXsorUJw/Pzz0gNoI42h+wHL0
OE3lsLF9EHQqd5x//Zhy3EAwhTCK6uMXv3jdVlUX9V2OrqAj3VvQeHXS62HwxI7G049/ewNd0+GL
2cBPmSJ/3rYigHylmzd8La9wDth5y4oZIjOdNl+CLP98sV9fQC7G0YajgcdA+/P21aANiUVX8M0M
9y52jEfsaT/S0blDEPiXM8jyLv98BOFSlKWCr8b28uHG/se7ThRFMpUGQgxsiVuHXmlQecRy5f28
mhc3T27/7TT6+yvC/0HGtrx0n7cXt5Y+huTs0Fj9KQvql2qy7hyVNah9BZSozr7889389dl3TQ7e
CzMbqAXT3p+fSA/aCu5bmR2MrjtNeX9w3YxcD/Mvl/n1wLhchtLQWQAT9ueGQu+bY5Lw0YfesBdD
eOke65Ed8c9f5telkqtYJocNUA7iF5M+DpmR8AwrOyiHjhadHjSl3bssxW3aaAbqpDk6U/WXVXIB
pv/ylCwLB/p2DzLDZ94BUQo4AGKaCYGHj33IA9pwZZ0hMw+Y0s8lQ+x2grm9wjBHrJacsX6UrSn3
emyiY84ceUfCyN08ec0XhLjQBeqaw8FyLGgWEwKyOHEf2EAecAR6f/nrf/vDLFFFDAPxDH3+YZAk
xDmTDdJ/B0ay6RSkJ2Okz/nnH+a3T9kCZg/AZIEY+nTkLNyGbSSq8kOpJdHtVX8wM+vOl/pvp5bf
/RRkhKGqBDxBDfvpaZa5U9ZNyUI01g5CljA+jsIcd3/+Nr9bgQDV04aDME+zY7mn/1gWZrBFY9QZ
GeIhHC29ZJvCAIimvs1f0ev/+1M0NSMyUbaMhZH0uULF+y56BFcZtWP4Y7l3KhG3hQof//ytfvfy
QOEXEkkuhcHnx3hsyRmaK16ePPH8m+z/sHcmy3Ej2bb9lWd3jjT0zeBNoo8gRYqURIqcwKiG6ByA
o3U4vv4tsG4+k4I08WaO76TKsiolBBzeHD/n7LW1RYkt9n5QbKl3beKF35WAsEO2sHvnqHprz3sh
/5M4euPSQ+rUTB13LA5JYl/3lYGCItnJ/E7m8ycW4jtPe2vCc+2xmezcLF8lyYAh0EKKdPkgE1ns
S98LbpSNKvPPg/mK1wL/yGQQA5vjyKHN+WxfjQZ7GjxS7odwUOYdVMF6h4ER/Wg56Edqc4H6Alyw
Xg91P143uiquPBE4+zSkp3NGxEZhGUsPq0Fjjj6DfoxhyN+73VpvjnzADZuVCcvsPPBp4870VFly
2kwuZYK+ebL6CES9E3aYg4f3GCrJdYBjzaWonOyuUGN3jKP6MaWjY/YX9aUq3SNZpGjla0OuopT3
+PNAvrHWqGkTggaBA1vg/EAUAb8hmwi3oaX+kLMFC1bSTBkL+lf005+f9cZwAFxnYXtLopao+/d1
bUOfMIH9E9rH1g+ThMOm9MynTmN5EuDpikjL79+JMN5YdPgIWshOuW3xkmfTZGyFntqk5vVy72ua
JdA46NqhjtHOKwd15pemVc2Gbozx8M/fFeZbtGSkCBDPd0oXj4SsDbv6wF3tCo0ftrytuCEbjx9c
kdxB3U7+edzGA5c0gG1x+z0HorFWEIG6TX0wzKRZw0SnK6Fy+hsF9OBQ+lyk//yGb5w5PI8YyuFg
I1g8G1pw4W6a1QztNCZULtxWbcymbjYOHbH/5lER6vfQJ2AE1/X7xJGBm/VlxRXNiurqoyca1JpB
719kg2W9s329NUcdFtSiQ1gy/WdzdKQlrprJDBxA2H+G6vHT85rPuDi0qyxpbkJE7f/4csQGhujC
BkRG+eR8AVoTtTa7m6vDbM/0+AXqth3ajSQP8M6D3tiYSambHnwjwhA7Wr7nL6eqnFHrmQDyDyLx
7pNp2odz8/mdKeHwd5wF9L8942xORAYOfq7LM2jot1bY2MsTiBrv1h58IDJCdYyiiTRKtRLaWJ58
qVUb0CxErXYI24Lk30A3ZJVR6XVxNjIcywLYgBo6c/r2hCtXemNHmABWGoVWLM1qX3Y0Z3G71QDj
kxi4e0iRwpwQK1oLzQiYt3U7RyXNVpUFT6Muu3Zvjti5vADHrnNhEh3Wizi8yNrrdArSPRhefRQI
Rq9GJy0/jEY7HsIi+pzVRbdmhItdSa4IX3IaBQ80J2Kfoma5jYfUo1m4UJe162RQjvJh9+fhfWtu
ulYQWMwTZ6GU/v4FQZ80vfaZm7QJPzVT/xSm8tp1jB3wd0S1+AX8+XlvrXBiboI90vcUhM6e56W6
wi1bV4e+SZec05Wyi6Pqq3eC19cpv4V4SmGLXCZpuujsMQBHUoyAIiz6zOJGyqylZzD83hRfKEJ/
oCFlPXj2Y9JW71yZzg0+XUIInkuWlhHlcn0ekEUSDJZUHjmRWs9fU3z6oDy7xg1CF1Ns6ZnhjtMs
GPK+GJuNqGgSBGrBRt7Y49Gjy9/LlXF0zMHYWb1brWMaQ5lwck+9kwp2lH/zrJGL+kQrIEiaZBP1
Fh73YzCDZI8/2QU6/nD2MJroc7dAVYg8L+f3gH6QP9F8WB9x/MRvekKCh6KL/73EhCDt+nwbwC64
axzvvU/x1hf3AdBCuSXN4CxuU7/uEZnZeWVV4JYIQExTXVppZe4Lqx/fmVlv7UW/POc8MBrliBEm
2KtD6AlzXZFvWJdpuv3z9F02m/PNyIfWR12BehtU0t9fxmwAQDdgmw4UncK1XiSLpn1fF/Cq006/
Izp782HkK7mz4Lf1Kuz1WzajCvg2/Xd+yU103kP72dEBSi91n70zfG9tBD5pf04LJHuvgl+htePn
dFEd2ry9AYiGA3Ks78Fr/+wzehZS/52RtN6aF0vNmwssLQTBeZ1m7qRgfInT8klAE5lt6xTOrTra
5OI3tWOkB1c2KL5l5NxmZpwedIKoIakzzAGTsNhFtau/BEiCkGfECciqP3/pN38eGyJpJPK30fnG
qKa4M4qUMEc18qcTJXepPX4SDn0k/+I5QchNkevvIpn7fUZ1o6FTST/egZuoJJvTP1XaUJt6aN85
SN8KWxe0LSmW5T+Cs3XoqAgFB72Xhx7NSNrR4qqqm7b2TnloXeOf9rkU0TuJircm8C+PPA9Y89kV
9OiZ5cFQ0z4Z6p+RK2hu909tPb5z53Demr8LiJtcNLhtckm/j2OvQlfOU1Cyzdj6sU/lM0xAPFmF
FeJnAVBx4QOsS3Zk8PKL1sCwls7MlqY/0Eb3WOWk93ED1WqwUSygakNnlPbtJ3x/wf9WArZ93IW7
KVDhXeixawK06miYMjr8iYoltVnbz6aykbPAQ5ik+ZjXwxWtOHLbE/Jl4ahWpXay7VBq+5Ok6ZrD
3vbemU1vjUK0KHVJcTBvzwuwQsgOt15J5CfnIx4t1qo33XvE4xfkTLFl1uqdB771iRdlFo0yAcnW
82GXuZXohmDokDUwB0Y5tJgVLHQCJwGus+qWnvQ/L5iX3omzPZiOGZsXZLlwzTz70omBzYkfivLg
l3O0TtXgf3JTa1xXjvYu0lqIO3hocAhcOidf5AJhCoqhHGbgVLT07Q0FWu+dYXhj3Ak2Fgk0cHiu
E8vi+yUQjnwdwkFxxAF0pLtNW+ymqpSwUed1d58Djz7QF/ntnYF4I4lJVwJZn2XXDl7dfZPJm2U8
sqK7OaaV1UncHQ2pzq6L224Pc9lZMVPonPTAICZtutbUZFBeuO+hiJ039spFF047BsxsCm32729v
0hrhl31WolvOwai86BoyB/QFvdWVd8HIBMc+pxsZiRWUMkESGdcm6qjwRMaPylHmTusY3MQLX76f
za+ExdU+VUwpFFP4KU+Rt6cl/ycefCu27HHr+nm6pVfY3bRG1R9Svwm2GDwE2GJc2HXhfCqcarpm
2SJC0yyE+zQcopMwgwcTKNg7F/O33p8KGBr0YKnQnyeOSLflousd3l8U0ycwpfSi+lN2n1lGuvvz
R3/rUTRe02uAGp1j4ywAoegEj3w5loCQphvZhIuab5LFKUpFcv/nZ718t/OVtmR/HW6vHIPn1//K
8MWgyozLwQiMZ9VTMEbsNbvWPpb1CGNVWBdWbcYf+8lWV7ZtJDd2b8AtcYTcywqcy8sP+l98wzv4
BtryQnac/48S2Dz1T//nP2axV0/lz//7Xx+ewHc9VT9+JTj89x/625rQW7wolsKwyXWS5AAb+d8E
h+gvog/6jijNLXl+ptzf3oTRX1R4mdmRu4TuvxIcnOAvYgmuVyRb3YDT0PknBIfzUwSfC580OaYX
Jm00r3pXKxNBfpkWgA8Sy5shmLvVJfVc/aW0sKJJEu89DMKyTH6d2TwwgMXMicUvf51RBvuY9sbs
68M0Ee6axoi2z1fZ/peP8PE/f98fGe280mI5QYTL1vjqcOyp1I2Nl04H3aN2UvbU3BR1ixVE4Mqt
aSixsjpSXG6TG7edCqYvf348HhCvXpM0pY0K0Q1tvvH5NRhkNLQbHfSHWvhign+azjsRpEihaZTA
aDttT5iec1qgg4BiKoFkLhDKjEipo8r6CY6nlaywnULLDGIY2pWFJCmcVbHTWMihSas1JoCOMLCL
nCTiYJTEHYwbWu71M5mF4tbJQ0CuyJEOqYsGOg78BuKm13xFTaz3C/15cfiyNBmPhr1tRcJ1PpjN
ZH2mJ09etRAMP4M6QFHpwIpQfiefwrLMcJWqR/2cdrzRWInxTgyV3nf5VF3GFsgClHlYCavari7T
2CT9nWn5gNkIf1BNWXTZgevZEpHHt9EIlHgzdtKsjwxVVa4TPD3wZ2TzdfY4RPGaZtDBrkCehieU
Bo4z1em1hzKDtExEkxkqMvQ1Qdbe1GJ0sIFbRBp5j+F459MZNDsTXoJmqTb4crSnYrCbG3Bb8YmW
nGnvNxbeebQZbS2nH+9yOHp3TT77n/g69paOGBDWNrzewZ+a77rGSSQJiHYyVekvNK7WD4M582Ua
9tuDv+A1AgWXyOmr6NK3MNLFjF0/K/RxX8yWP6LNtrv3EWhcxlPiHtHsWZ8HGKP3ea+qy6muo8uy
JJjZYMjr5iu3RL2z8ofZpAVZ4JIlY7FW1WhvIaIWt9JPUbtAuQaDULff3Zh/TAoaBDGNJ/d4gB2K
2MQdmu9Tx3IOjV7v/WwQxzrk4+pAqs005ADeOocG762JN91RIkolcwH/N4A9ujesuLhNaOGDtZo2
V5hmeCCNk/FnYWqg4ghtyZ2ZJpuGVT9mUzPeUe6YP0TNyF/lpHovS84ua+KNI2XIq7hYFrvReNdG
Yo60dPIuvptHqz7Cu3JETlSuxrQaf2JuoBdTQPc6cfkSMc1jK7eSelNC/yvhEw2MawE9LBCRt57Q
XsDanSCAIa2K41vfjJvvFJ/nD5VK9Rebg3QPGBcRYtsUO1Cq/Q8z963PGTykDU45oOYMxrZL+I7Y
MzPUyxQVFUg63fL2MzqnBLYjX8L10ZDgxa6fW9pTHkQSxCfRFQ/K6AY48G15nYTPcBOhZ2VG6eNS
GZc2PsXeI7CB5quNaOUusZmbSK6KbG+jity4rnh08VID/RpIrBQ8JuVCtJpSPhSC6n4XN668lvCd
r6NeedeDjq3PVdbJhwFvsEdEa8zWAHk8lnf1o4OS5CKHx/BpChd+s5GDzQorVT8lkKVo83O0gSIj
KjYvLxemLIKu7ozbScuq30xZPn8gS9vdS67ht7ru8Y0kGStA9lqozEVern1lZoe+tvFSnTBO3aOS
xttB+CafqSyGYGGQN1+tDKEvxIAA3YjtNFe9j7Dbvif5ahX+w1hXqv+etYP7kKHIKpLD6MyVS5vl
bFRbGu3U8AGrv9g7qcQZ3Fs02ahz3Ul/sYACrGt/wELN8ibaBpvZ3zEPPYiXJOWBR089W9NQXQ01
mGeUgdHJNYqPvdkZN7Upbg1vuHJLWe7Qjnk3M8y7lReA7m29BARwfAXvEmo4Ob5DYs/psbSLLx2F
y+2wMKwHV3/LQoDy7jj8KFK7PBpV8h2HifSYztSDKmuQl3U5qq3wxgkybtL/sNCbbpOsu5j6Jt7R
bWyh1i+ijaVbuCiBl9DEkGRX7gw/HSTuqNeYW578PDwZhcRZUDTVvJJR3Bzpu6FL2ZjAmZqJtyqz
gpxkKcRzImfQ4+QQQS93rl7jaH2rqyDb2qURXeTQO3BKzBWKNRYskm/rItP0qQ9RmOCXwoe0rdE8
mhCYD2WAsFj2TritlWGvoceyLKsFcWLSqGgbpXmhvCw6DIn1CbfhaEdypbu0qsgRW5ux/95JpbCI
5VpK5+LMN+Ti0Y8HpLwYaVgK3n4MTrMDtFrZ5kAPZ2SRJY2w6fZiv9nouPvu1GrYJ17CmccBHu5Q
ko6rFD/1bV75zS3lWQtJa9Ht6NpKJ4pwBti4cHoMcWTBL7CYLqppkRaJonhApVQHa3/y9R7WO5hQ
KtrhBgsLuktG1yFCdKgFWbhPupigBkfyjLa50WwiwBAKaXcrybr6gE+ovACLD/fCNu0jPRPdxklT
VlW3hYvXrCoSLitgwN5J+u30ZVZOvm4XdgFFqIMSG2c0aji+/vwkhemRbSvnzzKXNXL8LjpMsxcd
yyHWH7PCmTdjPDSnopTu2rcFai8f60ahkmLbuY57E3SkmOt46TpIWpTQpgx3jTFSY1kcB5SHdSA+
tfnXwE+QyZta7dxYo8qMRmPXQDGhUba8EZbBWQ4c6phlDkxiOic3iZFEd1B2rD2GwdbWd+r0GI5T
vI1U7H6oyfzBvlbGLV4R4ZXVzPq0eHwJTA4iOCeN35Y/3aS5Qn4QXEYTfe949ymIvYK+MZp00uKD
7GbrKKm2NOsMf70LMcfOw5AHGs9FT9Gea2OzfpFqoOwYCubmT4mSUGxc+pKmjZmb43FummgtS6Pd
D5bwHpQYMvwOiiy/dPuk+146uY+DQOeOVOCsykq8B7SAJoqpokNCW1d0oRhTVeyC1Bu/1blVr3uh
lrhANjdI7sSGZv2q3sLnyC6MaenbRZmcB0y/Mj3SP99eRk1Xu3TYkjhcqdrLECiHcbfG4Nu71nac
HbB3lN9sCdoQRDxWvXwbuH1LiJTnDufQYjKRe111Gdl4IYSV7H+EMOAltRKu0Duz6Dhw6P7Vz9yj
oUVqI76VVB1YA7hnXAaxKeNN4i20wDQrYWxL73oGP3Fr1FLyupmT7oYiK5AYUwlalwR56cb1J/lt
kgPVrZRmC0T/nM60RTen/wRfTWZjMm7p7ocE4BVubA/f25VVLtmkSWt7Sxjqf5qKhrBsCRgBW4xu
sclTWxxJ3FeXAvLDwTU7rERqxWbc5km+KiXU603qdRzuUVkbt1USDXeZ7STXSUmkUXm+vErml18R
NV8dY8GaxE2zbMr4Ujz3sMPwRAgIT6KmsT6yDVY/HOlzCzawI+LUxqLFT9iIVmXLz1mYE/vUMoa7
NINJubIaI6xAJLd6n5S+vjBHbEBwUFWbZNGD1gRbD/SZlutOL+Ev6qGHoJ8EOBJegcQOjVflpJ8R
GmT7aY5rXE2yCF6tgmijFz/SVS0dgWgsat7pdrDeukMs/k7cl6jLv+oDa23o3Uli9IfEsJtTTAp3
CYeDat3kTQuRZwnvMUDdjHyYx063iMZVxWAPvffehcY6z2EvSfLll+C3AY/0lRpwqJ26BDPZH9yM
yH+NBMm7Dvze3iY97BntEhCmESPbJ+b0MUhou847D9BAXz8mccXErJzm1DmjvqiUbL4Og+teQ4Wa
vigi7ncyNa/ylMuPXbRY1PzpznqlIiR7UwSj4XQHI1tcKDogulqy0EwrT6+NgVnHUcQEs0ZmPLAg
VAecU4sRQv2US+LmABjPO45dL/nY3y++DnVRl/oOtR58Ec8SlQmyYTvK0PuVpQMMnp6FRRM7NJez
MsZ92w7phq153moSTZgmDERQueTyGqTLMqXj6zZXbnNCUgFCMPbqHzITwU3oJ4ide0BssdHWzarp
vfe6s8ilvrrMIq4Jl75XKEdL8fj3LKM3GLT04l5+mBB/r3WQyXzblJHe1biPMJZ0ZkepEzxjojUe
gGZhHG7ZT4g07mHzOBSbCZcMTyWbgc78D2Nruw+jBKyBu29xYZol3vD0ek5IybCqvYBhEUJQtoqN
6QLNzeAP70u2kkMSAVszrRTR+FQSr4oyuiSAhD49OfqC/hWFsyX92/Wyw9jA627HpPU/GQBP8UpK
TASllesaK6djj0URStyratwUBzYwALnE7FyWuZckBf/SjKVntWrhUaFxX2L1qZqbm4q+bfYUZPYb
Fz7X1wi88so1MxLhoJy39hTLq4IWm8t8gIo94p6ELD4d7xK82VBZeLZ4bB2sn069mIMR22aVMEgZ
vh7G1PXT1kuK1FwP0okF/AYnH0CWAPYzOnfDC1X2XR0DbOsaB1RI4M8iORaENJt4Xv6HmIA+3pgd
xZp1jAVxONIXF9oXVDg76AHOJDmNielbM80rLCdS3jipono7sQnDQJsI5YMJ/JWhCfK5TpuoGrmI
dKHb3ZugR9YwJrx15+Hdsy4jCMlTy8UtTF35TedDsWszjJSHkejKLBQzEgB1v0krf7jrM/EYtNwf
8SWSD6ESTrZp9WKXsoxdtKAMTvPM4HPoGLdwHZyjxcFxUzhjto/p56zWodeLY49ZxhNez/WTqy1i
Q1vY9oplW+ycPmw/chMNL3VjAm9RXPp9UXX3FeZG9xM0i6M5sRv1y92uSiOxTrFJUWt3FhOQeKGG
nTUn5RESE7eWKnBWxE7BTem0w51p4UgFUrl+8roWXLXLDUta3J43bTVzAvS11d3bOQmlphHyCto6
KIbYZTfp44qCTNhzM4pdF0F97c2skQ6HCtzkLf7P3pyb73U1MSrljAcUt8OVl7nzgTp6c2pkQ1bO
pqC2mqLlCE1LtktPBySASrv5Sit0eGkp0izAAqPLxJLtKdNBdenjr72n5qj3lWl76zqsxjtKoVzv
lc724ZIBolIpr0os7A8BnvdfKErOzyGrdN5m4SwfCr/8OE6B/AY+nuu26SUYzLrgbFRKhdrlL62M
JXBefvXkLlY8IQ1k7bqm7nepHYVx6LJUp2V/N4tCbTCfkI9eM4EcbcscnAc1u+0wZmRGlstrNplc
4NPJbW7MquXL1DmhyMtZLKukQqGd2PqioKsMD49WkddxQFSQWOXtRKAv5gTA2zSSXXuZhqjkCSSS
CvrgNBj6g5uQ8XA63dy8ZHwqh+mDFk2sfShS2DtxCwYclR2ES0AlqHNeDrFPg8aSHjASg2GgLTtY
k3Bk6JdE3pxB0SskCSGVps9tiFXRzHKr1pNOCEbUgu8ME7JXppyK20bSAgVbvogW3CLG3zW4tGaA
MAXbik+cKFPg6sUbUbe3SeLMLEGaKkjBxdjEkdox8Ywa8HGIcqYgIDtLbSt4kWuU+CAoCxB6BDxm
S+KLoio1HzKCALyar7PjkijzetV8BxWAs5rZ6y8V6JtVbLfiaCzJFRRtbGvc6AHbL5maxeFgFRJq
YDczZ/xNpU2yp5nZ4hyLx7/kb14Oyakgd1vVqYsvlfHTNF+sywODzydKgqWmo8HqP1MTR5SddEkN
VbUV35qWqC5lbRe4r7vhZdh3zdfaIoeGewE5Ndp3q0uFpOR6dLlpAQfv2dwNu/uBZq1+nBKCndZs
oksVsM/WKmUIUw+HSROOKFiPYrDQy5WkcnzC8x5E+uUyn5t22YYRLnXYHgoyklEWEPMWLX+cQ1Rf
ZLTTfE6XrDdxyXIKcEF7tEKmhDsPeNM3cNRTK06uA/wDd1a7zB/gRdCIyEMKn9eJl+zXS3gbRmRI
oT0Vt6UaySLhKrXxaQf7/HI2WD0p4CFM0uuALZ+8E0nU0fDc6yAxPI4KFYWXTUQY0ujC/qxacOFR
CefQxy3y6HIdxp08tz5LHz5ZNvAhkeBjISTM6hLObHXp2QSx5fINUsLDh46mR7lr55rgXFnsZtj+
3GlFmCwL8nNmLezPODGy2bKPfYVOJx+Q0EDZp8C4fkkJjj1JyxDE2ympUgVsnvCzYzeRa645xW7x
rdw19URw0nPZKVnYcGUcsqC1YFFoc6wfhW2QoFbkjJ0s5qrQEzg7QA82NsnlLYc9k/Blm50CRoPM
ETZ9tZvcc6vXWD/Z5XKf6CayUK0zfWxJ2nyRAVG7MStSFmM3Mpgm21s6so4KHIXuTX+U3PEc5pph
xreTIl9mi6nMjpXrNSclBUnEZatEsGVv28IpriH5Av/1M4+sF3xPp4k4H1JSJqzJluw0oozFpMhC
adQEw89gsZ7r+ekYpBUs3CziEgL8X34DF0fI0XSzOOYViyyTWXoN5PNxHD1GDX9S52iHKUtlLBiD
XpjchkbVfCUqyd3VMMHqX0ELiohbBi+7whaATVbhCXJX1zERpB71Zhz44DpEP1PYpNRf/vFlYeoy
54gxsOz67inOVMmhcqzmfvoImVbvyjTPcCepWdAZUWUSeGwy1BqTa0RVtFjMXjZ/kP7MjUwFGkh0
8Ty4c+1jlMIF9iVRHOAE5UK5vVVLFKCnhisZHnPDnkQCb6zw28xhy4TuA7YvKdAegtmehMp28KDl
rwosdU593P93n+P/lirfLVXCIvylTPVGqbLrnr6nA34/ffd7vfLlT/5NnI/+opMCf2gUWg69lL8S
552/PIAMNPyHlNUwruSi8Ddy3n6pSoIggC1PM+ZCpvkbOW/9ZTtLHx2XWH8Bgfj/pGD5ugy/6EER
YFicC/y6s46HyNFAw6QhD2EmnlNC/T3UrXiVhXQi/zI6b9QQ33qSjYYBuQcFr1cNuqJCr76Eq4fQ
Bi4J5e5RVvW0UnE6vNPM/daTeAbCEtr9AYks//8vPSxJb8RzKzFW7FUx4GRhXndjmdOaOt/941ci
kQBVY+mVMHnW7w8aaRuI6nbGwZH1XIjiOTay55z//jeP8ejIpQf4dfET+ToyeG+S3ElVtI1Ciov4
Fol1MWX/YuiYqzRIIBCmhH6uW0ikWbqAHyX2AGV7OWGtCcTaJgas8ndeyj+7BEPWD33qB7SfOjgd
nDegBiNuqH2k5CFVWNz4g77VyXQHM/ROjpiv/HkEz9MtLw9zUOWhJCeBcS59xiGrZm3W8kCqkSQf
R8khx1RpVRvZkxmSrcqAGq8sDdL7zw9+Yyoiy1hYKC8dXufLy29rbsNkLw+kHupPA+CxlReBAQbh
4byzvs47AV7ekZQIuwLtcqzq3yfjPOSDRp8vEdPiV4Chpd7mthl/+hcv9MtTltzGL2tr6bAYDYp6
ByOawFO3091YqupUtf9u6H550tnOpIoyrSmIM0HEoDf+lD/NON+u/wfLy3z9lRDjhSEzI4hcsArL
XP3lpeq49MKyliXtQXa9keZoYFcsOdtnt9TbiLL7xopaawcF3TuY7VRvcuFExDJudaIvAjWK4v4B
VR+kSUsh7vtLGjnIY+e4uHDshqB41iBzjslsjR9kgBspBpmdv7Ijcky15F/RaVxuuebblMfBcQZT
U97oNrLvi8Cuj16cx49jSYCiysk7xAE0/1pjzqNy5nMRTID9Oz1Q4CbpRgazIbbsezS1QyGqLV1r
1SdItu4J3Kb63sTs8lbv89thgt7o3K0vcEEd83UahGm91a4wv+VwhFEK8nsM+qmeypiXLnDE3NVR
Iq8p5NWbHkgFfalOHOcraxARGDOnxx0Q0vCuMamG5Q0ZdQPX8HVp8nZzycaF+22/pjnBpoGCzSVN
MhCwcB9BDE/Wjm7XGt9JFB4ntySMRIlWX1gmLoRhSbgTRvhkB4JG9SQdvYspsfLHJKzFna/IKDWd
Ix8av7TvY95drgJFbkSW7jDzm8YYAXsgo37tOJq1Pvku91mDu9xdpwCtE3SXNzgv9Y8xQwNgtpHX
/pA/mxbfdAC0eF+G2fPUqfhT78/1US1bY9p19YUWS42hJdzETi+KRApL359uAdq4R3b0fk1rSLYf
E+GsCAOyBY4/VNgUwf1ZuQN1ysSRET5tSfXsY+JxhRkwgzgItA62ocjWv0x70WFtAEs/vMSKuNoW
GYOAqAZfBhdrwbKRyedwhjsKjiwrHiMoyPgSKpxQvTSnxA/veAaB3fpin1EllB8s8krRxk/j8Wsa
SyPaUrDsQjApGECvfDIGl3Dj5vsQwuBnqjvlsx3g4sw76i1g1XhFw1BzcPGBu6uhhn128GLJ18AO
8ahraY8pkGOmI4zaiaRiix4ayYfNJ+jjqcBG2JZJvQLdayA29KO7rmlZdi4uZuvR5YibwTtz25EL
CBQkZXqHMDcZ90NY5U8Rncm7qGIdAcKhpyeLRoGDVTwRN0fj17mdiz3kpB7lktHa2S6XjjdvZ5p3
mlXbJWpYYcxnfUMH3/2wZ9aWa1D42wjldV/GoJcPSY4LWKAFeyiJMI8mUMM50YyWUQRUOP1aBV/C
S5PisUns6jTFQIypXdlrrBmfuYBE9O3glc4PwTsQguzG0B33kZT2hSsg7xSJE7EQf/lCg8PRB+SJ
5FnIDRzHnPhTPrZggFM5pT8rGXmHqvDJp/kpboeuNXyVnR73SJpgZ0cDE2FWYQVjM8NwENFNY4AZ
7iyxh+D9sx/aYJN20yespmkvGL8Nqc5OZeWTJopxquQoDG7SgUVJsXnakkIYP4x9G22TgnWOFjVe
2TIo7kPM2y6ATO6w7RXc2ibZr0tVdAXM6jxbOb1gUrMrTh9TQVNJNeTRtUNQSZmOVV8MgmvVKGPy
xDi7zC27G46c495azl3p8t52mT9lnRFehwhRn8QEH94Ze4uec0U2wY2d0zQwo4ANxY9DROuEKXS9
GVHCbb1uZhmVWE4i3h7AuBktVouAgI11ip3MjeW3DQll8eR5bJRty/4BCT+4mTOMAuy21Zs4wO0c
guwQ3gD6bsn+AfADkMg0xLa2wbq4HDa5ztnE7KHe+IpHtyTmDhnsUsr8lvqeIjWSlajADXcAkmGj
bNtMXDsSSHOqnJCPUMrrrlni6tquL4QlmUzcPAeM3iwX/ROjk8URuQSfRMvLrkuT2kNfhNZPU7Fb
jcsc8czZuiriPrvKvSnZjRqtDmT3xYXS6D3cZ7xdR6FlDZrWXnvOzI7Y19N6nP36C+1E0fUcxNVm
MoN27eJbApGiZ+cWZtvCdvCrz6NMYozSquoUz0N50w3sPUbC7qEiFn0xlox5VA87J0eWlVRjduXE
tvktsob+glQL8Wg9XIdFJw6db477PEWcUEaJ8aFvs2snc8avRp5313pK+w9xPt+DUFe0r9CGFmrQ
N+5seYc5ymbSyU15DUoy/iiKh6AByU0B9rlOFm5dn31hPd+1o4krLbQSjFRKrIhNB7GfpgeCYzHZ
s7l/M7waS/mAQ2/pZD8aWSrugGFXp7ZixzHLkIYl08J0ceaTyv9ssrgi0PTPN9hx98L918dbiHO7
WsO0m4YDKge33ZPsXtmkYtWq76Ic/10h2MxyLnkNUySPyjXdecWxUo2JHy3NdKgnwUHicd/M7UpI
JysphDa9SXuGahYPCvtLV9rlSTVOeaqD3pTkl2lXcEQ3bAYLlYUgDTZBDrjQysZMksNHtOx/ZaDi
24ZsNuLiIgcv72ZjmZ5UHjkg7jFFGcMTbTV1tYr9wQmcNbE4Le2rGVzZc6fzFFORsSh/So9GGytL
guNEDptmQx21S6bGM0k4TuzrOlwaprEq6fuPlR9AJs9djACoZCQ5UoS0damcDtZI1dfqHsPCLOgo
msQnlTsT/YSWT6KJ4JpmBxno8VSJvNjgsPnNDQfc4HMaCLRDNtejydz2WV9sHOON5+XGB8upDJrR
ghIko2vrPevUdlZ1TrV4EGF/sBvQF1MTPxWpV2DKZRfYr1BNwrMDN87enq4GzmhqAwkWW5VrD8Ya
g/v5iuWafE9EQMdHYXUGKegpIrQ0jGM2eWa4C5KS/c312b7dhOiE25KrVgp0r7eRvPChoCJCrUZ7
4zuttq971WnppSPZNCOPkitQo9+D0W7GxGjoTHEgM8V+Y6vxA6g8nFTDljgBx6LsSiMqo+VtJq4o
Iiy+WPDeBW37dKdY0XsXNfqz5a+F1nD5PWQIIM/BPXpFzwkSjILgTYhDW1p3g0kOsWBPVUH2VInh
NtYcc3++Yry6GUaL4NTmSRbxOBqBswFwR69MSCXiE0wQVuGpwwHFcfz/2Duv3bqVbF2/ynkBLjBV
FQlsHODMrKlgWZbjDSEn5lDM5NOfr2x3tyV1W1j7utHolWyLqcKof/yhqpL60vLxzP/z9Z4L+MwF
lTDqH4wXntkRVC0Fji9zjFsCooyMZX69S7tqJGitLR96PBj3eYeaWIpguv2x7Uykichj4k7OAb6f
tSUHTjwQDjEeZ7J4XjjYPVelcH8I4GFhGd77s0N5g+0afr1DfkrK0j8PY1d+rz1cyTdTP3XEecc+
xXZBYCoKiszpb0ZJrenk3HHjUGhDo3yglKnOgQu7YXE5eXZpAz24WAZx6ZOOcFW1WQui34Wk3mv6
BT0d8VNsDMk80rrqva/K6A02lf6DJ5G2bEL+cgwsR72GO8kGHC0zIvI0zT792BWrChPb7bTm7kvy
JMecYp+MRiSreGIhABCQyp4MjniAncrulZ96FPJYpnf1hmTveDt5/gdNODJOYw1ENVg0B0H66xaz
ur9r84NrLLI8CK98EobpkztAZD5JVG/pKeS8fRRWXF82/vTSMvAMseAqABU4w+EtiQb7yZF0SIcx
klWdnqRP8Sxx/MHWSfZbDYuFLIec4JMl4/BAB2z88Of54D5/x5QosCsC49Dx3DlzcXJ/bIsJ3Wo3
xREtPDhSVhSFn8qB0pikcrG8Ci0Rvqv85V0eLvq71Yhp3y8jIXd9XSWpWW/bfqNJUPegtDSUk37e
nqi/aQZDGfuqIxO5bUVYfvxEXP6LV7+EVzMWgYT+s7TmpiaF4//sHvK6f3gEV//8g7/g6lD+JbCS
sfGwYgTgzoK69pe8BiscpDeS/cA1iq0fypt/wNXhX1h1gk36qDRgBiuG8z/gakHiKsEf/8xOdf4O
XO0ro+791wKAKg8bNwMgGyMXEFHvCSxEz73pqMvcqxVDxXglzjleelKCXZpkS3cNezvcN6UipGgM
BLUxsMv60SIvD05u6py6sbGuIu59v2irPKD5JGy4XrvrOq5OCWSSM3uA2vnwZy/robLe6KqjHqti
67JHiLFp/FK+GYNmfgsPvK82Q51ZR6fR0Ia7TG9lR2XCz3MOrtZpRZR15BF9gVko9w2xVsQncgWv
pVe2Z3CVhk5Y9Hpa9au5q3fswVDiy8Y5afI0SGUNctAOeXb8aBcNEJyTWH8dhDPthqzptuXYwoj1
quU6auN4P/X2bh7tL4klU2ZeR+QTdnSHxV7Xo6g1VGoigjjOV+/pdGXoH3JongUZPXP7qs0Xf895
vH/A9NhDWVMG20Y0+FKXkuuXBJLxpvxdXwUhYPeQ3qk4qXelA/GygYcF/rXQo2+akaNE9qpdQnur
O9IMQW2czYAElkMYpmiJTRxnnFpiM5mY0bEuunOequvECdnkvfIuRFyyxxLwGJaUhj7H44jsgc0C
zL71YdDs3Mgm6TNzthhwvBM93O6xNw/R5P2uH+CAsanF21ZYcl8Ew+eyC3fePJfnBjLCZdOmy9Zz
8Wdf1cHCOPIgVmITIBBZGyw8FI4W8hRG4blfansb5G5D9npkvUPtXG/wshD7rm5o7w/zfKDjG27g
CBPTVSfZvcrQKXdwhHZKYUnRzY44uJ217LrZ9kmfEZhqBZxMBkKQNJvoPgS7aubGv4RQebFUUQlX
x9O7AR0VsXvxMfEGZRJbMNcorH2e6fu6k++Ceb3K3EmRdij9g1VhOezYa3JUTfmwiuwTlEL/mEEI
Jz1qMvE6mXVmy/jmr6aMHknmZkxg2TNv5MSQCNr4dVhn4DRxvmxdI0vIYwC4wFm3BOTZkMLFhXYz
59PC8QyEA869lX9eF39GpBo0+yzNlpOoOMmveA1urIKxkFaZ3qm48U/JSgoQ+NTMiZ3/ljvtB3Ix
SwNYRjtU53Ch6kWDBPAFay/0DzLDNz/ysretK+NrYmjKgxd8NsfqM6aoeisaad2j+y1J15KJv1NF
mt6VI9zmijPnBtASlUwatve2gUHROOd3K9rTXdet113fFocgy6e9S0YkKpSh3AmXhKwKY32oT5Z9
m8p23duI4PdOB50dZqO7S3ov29QqkxeOSyRUGgdQ790Y6tToXnZE2O0sN2neQnXnLeICDrEsgx4f
c5oXU6k3tsDiuhOZ/ZYDECxeCzYZNr6rwTrVNhxQtgNZVW9yy1tuo2awz07fTWITgopilIN1w142
AeqivpTEzFb53qPbdOBWhysFDZTfaF1RKBTHOpc3lp9/Tkf8jrMqKC5GzVltCEZrp9BSXAM5gywn
RbaBx/l9jhLk/fCtz824uptM9m/sIL3AwF3iX8Gx1W/FnYwyvZ9sD9pDOOvNOpncUX/uN64OvwCy
3aWEhUbOcItqrd/YWUrscWp9wz9yOcBfvmx7dZVO/H7IL8dJojmhDVhxvLKgvLVdgzph7ABmPYRN
fvqggXw2cbC+6Wp3PqmRUqfIlbWZgqHfImZbyDmpXWhimiEVy/Z6cdVhKN2HEAofhKnMpAt14k3k
Ei9WKiAcxDmYq2dHeFDfxq6YyDZbohuB4/PRLhznHKFpOGSFO+7xkO7QG+QNeEcZnBLPfgWL45OU
3RXBvtlFJ+Z3wdSpjUqpwwpcRi4GKFb3ROO8LyLIak2jvkm6WWR/pv12iot71xkuld+3N03gntO6
JZ60rotrVP8bNMW3RQIeE3lJsIWg/R3Kqr2D7gAYtQ71EacoiIhigRpKfsyVMdU/+nMbAFVF4akA
eOi85FOIMP0euvCphm11uUpslWCN6kMfFONuDrhita73evTTW7IgrzKHTWi2ImI4UIlscycuDu1A
nqBdijcNHZedhFZwuejugigGGAwAT5u4H9xNkbC9JKWWH1GGfyDgeTipRX2lvQWbg0Cow+D2E6TO
2TpALhNbVY4cVovx1o4h72m6tNz4dN2QgLvthdtsy+iuztZ6PxGAzRkDpwoJ4cZJrPdDSCagtuav
HrGJrIXDgGZibVlr0na/RJEkYGdOzwlQMeYXrHJTAA9maNHVBIXrHaHBikOsJmLtQFsw8m6cY6yy
99OYiovVCu6Xvrvsct1uGiv+7lmEmBVVER0shdjDb6RzELUK9g6x1eegMYx04tQ2K6vqoaWht0NH
sHrV50J2Vf8W87UIpCAOLI1J0zxZqd9s0SUF9fSuB/lXTEWyn7IC5kpBrvIrkvnoem5U4uZmktUZ
lFfvpN06HR3sDqUbvfWGqfKQ7yxLC8ICxlmzemO3tBKPnG8qNA536PaUbD+SolmtQFre2CnwC8SQ
imzIrEitBAJN065t+5N3/d/y+qXy2nFCzmD/uby+Tr9gkfhQPSqtf/6hX6V14P6FdhpIA2U6phVY
Xv6ztA7tv3ykuCE266b29iVV7z9K6+AvLATRPku44jY8De7iH6W18xcZyJTWhhnAmZS0jf/7P48M
1rsn//67xvupISeNY3KCTHGNR4KPleCTI6eeLcZt0TmXFbzCXm/HuEznUyvow8FtrnBuqpOFhLws
d6wJRBkbZbjkSQNHMmzEA0HUlesg9MJklPDyTK44mOPM7WeXsastYrSjivWcehqZ9m9v+t9QS8yd
/etMALIK8oAwnF4q53LBqZxf/61/G3TDxAq8tpdUiPOdk1TWVoCCXi2jsuF5LTSe/nxBcK9nl8RM
3UBi0GYkX/MJ9YPikTjfoY4vpQyv6l6RE1qMQDdHLP5ijcZYW/rktDbyoUmHbFeDPyr/FErO9QcR
k6x4ESnk6Zt1xAJ+Q249bUq3J+A3qFIknnU10E8x9MnCdfr16EdVfUkgGdb0tEyBYJw8auVGt7pc
t4LYFSiDU8W7tuQ43xUrSI/rrOKhr5q622Q64FIh3b5436rIYPqCaKgNocc0/SRfBOy674bhgFnU
cr1IBOItKm4NrgKy1XogjQu2nfji92T7tgFtwq2K04VjRxpO8Z6e6XxrJ36BfjSJ3XsHtvC6SVXH
s5ErqD9aVIG3sWR93MxuGswE1rvNR3ecCMKTtauTV3NSckfhIrwLMMVkftviOIBXnLZQlbhZ4nT4
oUD4ucFFUFkHqRbZfHDhZibnvu0Yf3FXrHSryXS7W9vKvScuw53fN4EzW588t+fNpR1pEezx9Vxf
tA3q++1IFslK9iACC6B5U280Q87dkcINQDavGk6/RS5dYrjwNOxrsoeRfiGJTE3Ih3jIQEjeDQst
hXFo+eNQjOlXaEyS8W3jR9ud5iWli89XkD5Msg8JovPm5K92We55j96wFanHa0mtgjbhLBCfvFnW
ms86mpyWS3ybiuS8mk+izMsJSYzk+xG4eBlqi9ZlWvSW2hKbOF0nMeG3VmCj4aT/PJ+M4CqARZ86
GES3C5OwQC0Mfo8fqtrVo1vskUrHu0Jox0gF5+UeEVJ/A7hD66PMiACGujigdc56cb0ssXxnjcq5
mcamuCXXOX5w6T2e4GX4wTZ1K/VQxfn4vvHsbIb/z5BNJgRM4zT2wTbJDGReFmRCn91ZCuQZtQrf
WVg39q/ddLXkToyKYTO2itc7paVsX9n9LDACErFVYVw1aM8hF9YPktWjKedb7hcIEXy71OOw+H3J
lqH5yD+W2XecAee7tLTpIErMc7Z1zBjpoMMOWxpTzj22D3yeIre03FjRxLdFY1HAUlB1w77qMrlU
RnL0MW/qKTp0ttV0H7pIzHdAFEwEi917PqUulmfHHFrppUDc3GyiuaOdNmZQArLInW/hBunTkKzL
fOVVA69e1QNXoQedrVhcd3Tece7gvajQaO4GUqsvqyR32/t8XS3rnTWoVV/1bmu1t8uMbPRA5cny
u5Z0ad6mvl3md9GYoSVCwanhGnjexToajHZdSt4lLRve5WxPoLphGPMioHi1p6gIsNHwWVUIB9Y4
f2x/DOR8tvhwhKszj+VoJkXfwiPezBMKGhbz2r1PBwtTBMhdifwwc8R2X2URXG+4+U5ef1He5Nwk
MgCbDYqSa1p5nFHJR3GbfWqdFn3Ohijr/qsXBX3+vmWFcBJU76toX9VlVckA6NCKwr0qOCLs3RzD
s43NcDp3WvHN+6J1brJ+9eb3wRDp/JtQlevS4l10TBi3Pbruq5L9Z9WQfJHYXESVG5SUcLW07YvE
9WjBkZABfcbCbBWXhRW6N2e6mwpPpA9iHCITFP5GjfE8bZ2yHt7ik8Hxu++SHQOj23pDnFx4RRhh
gUG656ZMsUNzPGcRu0SV4kRjVRqT00xbKSwVOjkHn/5axRmyWaKKRaa+aJrAfteJxt16pf3JopO6
6Su42vnCGSpNpjk4kaobfy66SH2bY9L0KqetqKbl1TC1etnnRTu/Jpct/iS8sdqXbFI7UFXvDk5b
9cnxOTa7lU03V60ltX2v2tswJspcNTngv0tc8XXaxMVbN+M4E9pdf1itng7bOOMeS/Y3achT82os
1vJK0EDcDwg7XrOsN5+ycEjejH5xOyl7zo6tJuNVL0Rx2sC6xzGt0zdxJ4u3WHN38aHtKzS5bGC7
ItfrubDC/IDFS7oZ9VQZ3QcFcDp69T2bTvOhEmWT7LK1qw5BatfvEynNqyWKEyhMDNVWqmG+aeTs
bWIanSRRq+572qp2VyB/PLnGuX1CwHRDLLbyd2BNFWHCC+XArmvdEb5DWR+DQi+GRObVFyav+xAL
53UW1c3RxnRrR7Ro8wH9As1dLCPkRUV7Y9wvpRpuAFaiN2GTyKPVrflBWHjyERS0Bjh+SQ7eSa8v
WbCXE1aXy8VkOSG2dYANS9cSk43abKuHJUOe0sn7MR3XrzaYyGUYhBySqzZ8KdnySdeOkgjPcv73
o4Xm0dp6XBLpuvSCrEBdMPfAeHllWBOTxybkWzAu0H3XlxGz/PTnuugJB/HHVY2fF85HZF3iqP/4
qn60JiqZRHjWMPY/YgjCwtD0LjXGn6/zhLD34zroZ8k/oNozpOLH1xmTWg5dGEdnHxoKa6rdsmYb
0ZeYIxaMv38xw6jkdToQr5+ahznMYSumCDwHBaSQ2ohzftBvrXQI93++1PNClhYkujFqcRsnvKc8
VR2HqrFmE64rF+emMqIPgd0ljfa+vuyMH+Pfvp7DOcRhmJDZKYInnFEnAPurilKc1zmJ3v3cgipi
NNOtqAxpqUuJDHzhdZqR97hY5+GMdafr+Xy8p8X6UsZ+H7a9f0ZSRXVFfCXFDwsqO3A1Q1qg686f
2lrlyD/bUEbmvz1I4dkJ3rONSakr7CcPXVe+tucC0egwpCaoEN3I7EwvJbM8nwpcBRc9cDoalpxM
Hg/RInKnKko7eY5RJp2WFC2QCl50rfx3V+FAGQjCeSGfPp3msvdcLSye5QexWaYQtNB3/S+GiSCx
wiZND8E1bmOPnyXXwPgNbgxnN0Kthtchg2Jc8PkCjoGn1TfzuL5wpHu+frGms4bxWHjNc9nHl6zS
MVoAG/2zVUfyg4OyC/bjSCky4I28rxDUuRvZrQyRP8+I5ysLloQ0rIitIvLh2Ywg6Sa110a4mFsx
u6OadbKX8NHXDAnjny/1bx6RwUEvixoc+8+ni6UC0eNSpYv8ygh+Sqe+XDsIiIVv+CXmBDebUfPn
i/6758ONOEA3IuigP22fjSCWXhJK51xIWOJVCSm5sIPkyEHnxZn+o0n9eKqHoBN4uNLGU8HzmWZY
jTbrCWTIDsVW5pQCf3tlF3dAzu1NjV8W3KSFMnmeqOug1i3dzagxSDnQ4/c5XNTwAZHwfsXn16Pq
XCvotUEum5eCWZ4vvPQuPWXkCAgEnKdKjioVU4orCCO8hCGyTSM0ftlssV+SqcNQy0LK+j9/Cef5
3DWhOtSVdPqRkTxlnccFeEnEHne2Aotadw48zg+Ez2Je0tJ/2CZNZMY7mPqNHgr9EZ3b6uy8NJzv
dOfqgmD6YdUHqiSEYMi3k7+9OcC9QZiEDMTj2/2gCfyGqtgaS7oxYNaXa0DRbdNecmK4sOSqVSnC
OfslGOfZ2ESzY2YDUA5DFO+lx3Nep50p+pf1PPqR/9Ahkc82i64YprOhq/z59f+7i4EbkU5HVtfz
+F/I0iFRIOFCYwnmalZhroXUn1OOsBtOSX++2LNPzZMFxlLf9syO9zQsoMwtp+kiezlL4F9J+doz
spiInBL/fCHXsMMeTTnUJmiR2BF4OAku9vgdFqTGzbJRExVEm3S3Nme4YWsFXU9iAMbr3WWTjSAh
foxKOJkSeHVFo7yWhrHZBms93yVpDk5gTRyWoPOhXF8VDFHbkkBZoF7ewSZXj+O5zjkcT5DDbvsK
J6Py7y7EP1KnoD2xr6GteloKpRVma6rsurO7whCd4GRdIpVPj7G9/O2qi0sxBnxDd0Bi9XR7w2PF
7ccZ/XCLWg9Nbsbz61qHeyLd6ku/ml/ED83u9dtX8tnWUCIZm93AQd/39CtVa+k5uhX+WerZ/0YA
0Xhu/Sh89wMQkYow6p1eC/G2nmf3hQ3AfTpEfKOBQgvlcWXDKRPe4yHiF1CIYbJnZwdLuXLFBSqQ
ZIwsmNB47ha/+OAzbiG5vxtr6Jw3YQzZufLaOD25PY3qjetmy509lKCIa27wGk36LQeLoeWff8hw
25KOB3ZSTnqr+sWq+ElTKk4hDAOIoHng1a9F1sHiNcOrsNgMjkvfOs15bE0TDvnyfCumGWisi6Bn
XuYARzCk9RgbW2RIntfCtvJ2Zzt5+XoCbbhpZW/R40vlLZmF1nqsVQV9c+wxerMV/mNXwNJ2te2U
GMJN4rfNVZ/72LSpguiXHU3olQP0mp4xznC2qOrFgOeFk9DT2QyaxGmwb3vE889bMyNaLIjRXPEV
cQrn69QGOaC4lTFfwrkxYChuW8ntuMz8s7I0ahFZA1FCyg9x/ydPjVNRpVd+ddXqV/E55hHIS1iY
ukY3zLWkKgTOo1WHwxp9upaD+9LOYX5Bq2m+a+a1TG7RART1VR7rsX/dQa8vdxD2md21Uzb5Xb1C
GN+1Q+/oA4TL+S4ntPMqlrLO71TjdF9nWKYrCG8m1m+erAb/utWOgaKmgs+MfwR/kEcXDwIfJOLQ
0A3ChHQz/2o0zmEgGnS9SfTs8/kgG0xOduAgIFf9mgCEB+UivT3yIH4izfoIzcXkVRd6zgbrzUzD
et3qfGXXCm2IuXqTFF7nvqqmUfR3Dg2sbpczXJJbzquQP5xF4eeFQMe/GMe2U/lu6EdruzYVPhTS
ZQkXa8wIqqqRg4SrplRd+WPkTBcJzhER+6oDYb1uCzCtoBm69TjDI3A3sB9BGeHXzu29U4m2wMxD
MMAwPZfujZW27A0/6gAwe0YfrhhADYmE5HbG4QmfHJLp54DO+FLP38N+jW7xvEE49gOCE8XAzXjJ
7Nz7mSse0ihJon03dMgef04r2n3GhYq1d1IYzD5UBHC1gPMEbzqzk0AyZFfUW7eHurxtpWAU6UAa
OUkheK9uZzBzL+uGz2j/pvEwIz26/dmaIar6IRKeKSRin9ouqBU6LiczSGwLPL9pCOE64U8DAv9j
+1NyAGRMwK7UlVD0Iza5nc7ZAWMsu7uEyc80LRuLTkOx+LxYH3dj75CFbpy+7irNjTg22MmhKdzu
rlodPX8aZuVZOO0pked3QU3a3rWYC+deZlnl07KN0uVbYNHJ2CPHdP3Xi9OAAicLtTHp086kSvZj
2gBJvUmAKxgrPt0chFd+76n3FOZ5Dwm07fEM2xQp1K5sE0XQorcs4SI7F20HWr8UgJKYS1RrACSB
nuRc2vYM1AZC3gcAZOswZtPPHf+/fdIX+qSQBCnb/nOb9P8VD13+iH/480/86pGy3f+F0TRoSqCQ
b0tzoP1JP3QU7VN6bkjUCcgz7dB/tkiV8xe+0EbtjdbbKNmp7n+1SAW/xFGfX8VqzbBa/b/TIjWC
/N/2bXM7DrRDcoZJ96Rh+xS7CNSIS/Rg+98STm7Z96LEbdHeTUjSNPSzPnOXd1lBdXfoFg+bSciA
QnyhfGiqK6eGhOceGstnK8vpx9W08pGWYkoBBcW0u+zSyrAqhYGwSuRAGG4ih/NGjUsJJAg4BztS
s1giHaUahcjJbugDJFC12z1JszFh7/4Spqyk62CL4Ojh/KLR2qWZCNttgYFOEB2qMeuadLt0UE+s
F4rcJ9xsTrAcZVys4vg/DgjPkB34aU7dd6v41nTTGOIHBPUDWLv16RRdh7EIueTspFX5XUuYePc0
80JuzU0QqtEqdqb4JZ+9H0eGfxVa3JICHYHHKjjIgN09pVGrDL1M3bXxVwePUNwy/TTOz7DSdIet
CURJCIYldk00v6DLB4hBMiIIFF5KTZ0/1DP+RnqjBmGxlthjZyf7NYrXAd4ku1i379np1ndJKyNr
3ss11/JmXXOH31aGfodKioijQYUvVMaPDxN41POSIQqAX1G2Eh/iPq7fogTdv4WuF2mYtcg3okqt
+o62Wr3e/jYzb3++pt8ZAU+otlyIJBATwELGGS/vaV28kA4crnKOvsIacB1v39C6g8Lm2szw2UNa
9WrqauElyBNFYfXbxonVeJen4kWzgMeHNfPIHqAyxxoB/CSfhd46BK0hQMzkVzSqrbwRFBt9v0HN
B2Z7puGwQq/887M/e8nCGAuSGIllB+4YZlH7nVJgcdJV+GB5XwrU9PWy00tjoUEcgxVc6oVrPQYf
zNOxcCF2MemUxLA+TU5yU5o/DVXHV4iIXep/c8mFSZILyICMu7jW5hUXizSA1N99SMYQfBNI2wTY
wSd+/JBeW3RtmOXdl9kOyafeZKoIxrsIGTFv98+XeiKyMQ+Jatu1OWpj4M9S8eSFZjXpvtPoll+7
whelOqXQQd4SFcgate0V2r7m1RyumMtf1SkSPXsvRnIU3mWdatjcy4IFETg4i8rwdZZRefnbBPyk
uMoxJQyW0zD5Pn3NP9/0sw8jOJ6FHJjMyR1CvPn13xAQJ8wDd3bt6kvF8YS7aGlgZd9HZ7HEh7ou
Ze3tonKsEcr++bpPoCFeFuoScHmiJICiOJQ+uXCEndjcQGL+vAoO8OuW+O906LYqQHpmbx2IDags
mSa5eliIS0Gbr9u2DWHVWfSt7tNyndpqk8AW7j/HeE2HBw/Z73IpysVHB/vnu2Ve8B5+W2UVN4hN
jZkmYeDiIvPk2wrUWm05tPXnJEjJ19lkWIqvt9D0sXGjMrZjNMth13S0yQgOYDZ1GEeyGVQQQlks
w9yPly8MQNr2srN5M2x/fo5LzOj4dfb95wLsRw2rC1SXWH5ARxJiOAG9LmekjkVv+PJV20u2Yazo
Rr5IUkZmibY6isdl5yJQQuCbYOrwkaxzSoiNxn6Wd+FiIcwiT/SA1Bmsbi2Y3zqZ0vm2wU2//Can
wYHE7sHzWynuo1B8QHnM0MSbIOMeHaKYKuKqq8H5kMMPz3BdkHOxvlupUcf7sdVyvMOsuOD3JlXG
CrJJOEDwzdyE9EIsEcBsYF9nEIqY6BG5uDxMbUgnMbYQlazEppsy9AQb6aTQRTcpCEEpj/ihJ/3r
niKZzYwebMYS3LV+hkQ/o5E03lvpFPLbV28yV7Nikp1vvDBP9UfNIWc8RT5ir+vCB00/Tk43V5cJ
hJLhPMzDzFiag8isfBhiOstlMHYJm6UNdsDfdBC5zLYm0D3C95owgTw//XoAkfUJj1phOySznW1H
Fi9U2BXDr8Mgg0WsKJVtlXuooJK/parBXGuLHgEWw6+fAe0dRBRXM5EmW4ZcPc0co1bBOxi8dOHS
c5OwOC5ezTPFP9+qjysib05wvOM3TFOf5EhN2wHpNJ6E5oqepaja8K6VvJZmUZrHY6E3w6VGzJF9
93J4V90+iyCi32EkWCt1yIiCZLg0InOZU2MVhoyaGK8/vpk32/xAsF0nUoc+RrDtnS1/TpcvupxH
3mGNfNZIt1kYSbUMCtDIbLeqgVYinqzVCJAWr5Wp3TJnJrdwt0iqRR4iC2l0X2svGqt4X6OF5o6V
O7IK7NsV6/Nyj7ugGb8tLiT8Wxx42hvPYTcSKAWgUftMhSHD3jHjy/dQqTetW/fc0sLT8x8nTC34
m4/TrC9prSum4BLonJHirVL6p5FgcW4vK9PA1G3RSFvwpkOgIz6kg296hJhHKW4r80PzjvVY8gaH
eRp4nWugzJgrKAH9U9aT46sOsW1yGbemtB7vm6DirxrqPxNYZT1rA6XjSpUBNMU8X8CBzeKBQXf+
gFlOa6a0H5of2to+h7mN6Kgbqw18NG+8x/QCJ/19UisMEk7jbAOGXI+c8PmBuu1a7m+lFjOj2oNG
3O+aPDR68zkoTOZBZt+HCSb8445TszIrU1IkGG1K2zoI9OONd+jzJfbtHWObY2g82s16K5bF+D4E
nemH78NyIuKSQmGq5Y0UeGCQgmv3hba3sOi99FXNeT6C9WAyMVityLPB94Vk6m5EdQwUk8JWaJHs
d9u56DpruiSXhgYjrk9InL5oHz9Q8VARRMfDVFG2xPWbsNSRX93UHUdreHw2uF6xZyFmudn3Xpwt
ehs3xDaYaBMZYLxHv6FPsPrMyIcHEshZZuWXdRKWn5jFduGZw2zOVxwd2mROkvgqr5PBUTc9fqlm
8KSIyxmJGBXq5pDDxubf7GHuGEORl+o8vqxXhLCYP7gQ4pybVXgslZ2ueEu7Mud7VCBL+OjpG5gy
LktuVumBr1Q5NASSPTE8Ez8r1LZZBVFghIxcO22ifjzYfTPxOznCaH6tbyOzLuX2WM6vQzwpGUgJ
hiosT40/S95fn1isDsTeKOaC4/YdA2rUrYeCmK+vCdkLYLT5p6CA0RFfAhQNXNp3ipn7Z7lkOxqX
RrHLlxGWIqSVwm/kJfT9oBmOM16YNX40QbuwPixBYvmvZntpG0xJllL4eD71SFgg+bV1u1mxj+D6
tjXly5cy0JxGfp1DWPXNy5mIDcIxAfIJbhb7GLacZ10M2YqV2YbItniHu3EV7X0b3tObSM88fFqz
+S9704rljhWJu7ylukwUEzsj6YbBE0BS4A3+GtZlOplfg40I1rbFBMMUzrK2zHKPAQeblmMxKr29
p9oQIRKVaGwzPy00W/3WDyKhsExMHJxu3ZRld9eFedtbiCqcRcJkmor2jV3OxX2I81fGGGp1qs+y
gll5wGJ+aL40JXvMJT7Qln8dcace2rom1Z9S1tz1kKuqLr76gKvtXVnLsn2YVqeYXq2hhRhpsgpo
EPi5TA1pxJhAimaryW/ohsM0iWC8aXUSzfVGljg7XnkF2+oemtnobDXfqGWRB6kzMXPV2PozTq8E
6FDSr+20ELmA5YsbbprWWvqPIcoN/40s+sWP4e/78OI28JiWqCY3hOePGKckkVz0CTtZAc2qmNZ1
R3tktdEv4W9XX85MDrxm+vx6glvSHMZQxd5OUKCt90QK4bOUYviuzt2yDEjK/N51yKVnhVtQ+/bI
1iwCYbKt4TCQ+SyK+AShot/p2p5WqDuVbR+dyUHmHDUYH/ebHvVCuk0iT1i3TV6X/tuh021WH208
Fxq9D2uCv+/nfvb6a0RYeMj7lg8Gj6QPI3y6UrJ9u8J7q+pN0UvVNsdgFvEKs2tElbALZ9xEjwhb
QKnX2scua4OdvucS+tGunQ4+O2UWVF8TYoXHeZfLftHfwkx4A+5JqqnVxvU60dtHHJy1CJDc2aKQ
x6iEu3ATOsrK8+MoCQcpkm9JUOEj5WCCkQ/YcTmiX1a5l17vWfFN6/Iw2e2v6tteCpzN76a4rOlA
EFVuNlSSfcpGvJ0W0TT+rolIkQKrtu2YGgVGOPRgWnETE6adF1NrVlabUUHhgTqabSVkIWFy68CU
jy0bONMh8aVZ4UrsHFlKUjBIJzpkaHLiwjwY0RKXq4a32CNL1CNbj8BYml2mrwRWWcdFKX7mYRC1
qf4IrzQnB5U5pGxsF5+45/A46DKVH2DdAPijJ7VUbpJde7CGZtCCZVJ0eIffBzl9OPeIXTRVMDYg
pooOl6lhLcsCPHSmS5xrInyfPGRQ9n50Krl6p9An9IQmjss527ooh5IArQ11SQDeJARZDiyIxLaz
R0/Q8yhN4Jb2vKCmUmbnRBE7c6e4jiquDSEVgSskQAGpf1tH4cwPg/4XMZc6UbfcP74oZp2kw1Lw
W5APhtxRFTWd0z7QBDH1ahhBL3zn9kMrP0+TruqDdDOMtuP/z96ZLMetbOv5VRye4wSATHQRvh4A
1bLIEkmRlMQJghQp9F2ix9P7A6VzfUgdS74Dzzzawb25WQUgkbnWv/6mSgeORSTjay1V1s5assRe
t94jpOV2Z/zotXZGDDvmxsCUhvMQ3MDHQge3eciMyuL2s4fPa4n0BvfYbbGeUr9OMGlU3MeM4CJ2
NNsb129viFDjRtbIvLwKAVtB05H3GjeWbSZdvwEUsJjl8887sTS8Qn5fC8JTfKeM+YtV0dmFROPI
4JLZkZavSzHRqQNurWIKra8wV8Gefj5GDkzDeKD967s7OJsTVyzwl+UZ9S38anVeadRjfL2MqR56
34bMsVLsH2o7KsDdKUeHuwV6HFfFBG0FnxCPDUl8JGd7LSr0Lk0owUdzXht55gUslgK8zphIW9OV
021kZlKlRISrcFwOVa0UxnZ11A7u9dLFiJEubQYbfJ95ket7IAT20I2Psy7FVt5CZA8x+W5WwAu1
J7/ALGAt1DDDoDxsjHWBibBPGnPfmA7hepvo5+kaD0PEodkzrOCFEqKmCrSFWuvNjkHeHITYWFBZ
69yB9Ae5NyU/8O/X36YqUcv1mLsOx6UR873MII6dtTTM7D5ai3lRr9/25+uRoTPjy/Yj0+m9atn4
iksxiSF6HNwxYvYBEThzeKsxuGeZJjM1QbqTSq5rNy+JvrrC2zkauk2UEwLQX/AHCkFRi9iZZ9sj
/uWzykVxCXoNNwmwwlhLa2+oaPkix0vU06D6BG+bNutr1OL0llJcypGsJYgvlsk6K3RzbQLT2qJj
041pfSCt9CgvaTx5zt1sLfNJjCb9k+1484THiCma7GmIjYmbEv6sfNpIH6g12spVXG3CoJDC4FdH
DG3GozCYokin+yqjhng+BHKrlmTWNG36LgbiFeAKDLoeQEKJaUeGWEWtdnDtWvR3JCMIDCi00eD+
a7G3Nt0kF69VmJqMtcmHEb8W8lFdsT5CXK55al0BoFuhQtRIN07UYJXUKJ5VLQ/c9XXHZUREz3ts
nLoc27V/YDnZFh8PtBcu61ZZsyfbh9qxpi7e4hDI0j8YrhHTqmQ4R33/+eqVAz4Ti59rhVcSkotD
dtsgdh7adWGQj8LX1EJc/1iS8PTG8pMup6lsuCHL2nFjyNlxI0fDWV9xuuWovrKxIad4ncc0QvxU
Tv0NngNLe3T7ycgPbmvSU3CwaYh9aAK7ga3TzrOKP+Oh91z93ZpyrUTRG7CLkzP41jWiPkH9f2zS
wWCTouDv7QDtErszucbD2gX+bCzycFm/dIWL3xwFvGXz6sniogK8kIObstBpknRW/xiXJY80Mfr1
q/clE+diTQ/GAHFLKJPMrpwacIRfXGZWFJqHdcPqeIwarHsCnBA22lpC7PKujEWZPYlqWjv0+efO
4U3tWugWBAhyLX9Gjf4NZkS+NLEsDHQcCzrae2zNnSp3ZKQ3Pk9ht/aZQ6zlsbXB36fJPb/tFdf7
l4/8iOkCU+FPauH0yWTXpXB6/5Hk8ZWu3tnds2WP6/Tm59LIYV9xdP356n7/KJKsqXHFOjBa+a7v
Pwr5cb0MoBPPiQzX/amypYBKOLFZs3f9+bM+0OygKQAdO3C0YFwjEfxtKtXqBtLSPBPPkyiQmJz6
uDBZiVZHPsLMsLcgo3qLCxybRo9PewuIMuSNmwcrNds+g0Kskw1yl1eEB3uXda/9NftY1QBrieQg
Qk0uHSbP/PTnr//brYISpVPYwo2iHSfs9/2tmlRYdNHoIFVLjInvwQG1toUcrrRQf/6o39Yc1rgQ
sSw8TMBV3Y94N2UUGiUKqCcvdkU/H8LZTccHY3HWV8QOo/GvS+7jCAXSOMnCJqpEUFPzN7Mg1bTC
jcDvn2oZr3tUN/GyXePusx4QJhwADAg96n2KiZmfX3OYxOoTu11hHf987R9vM1NTy1pnGYxJLQOt
/PvbPJbdNIxeJB7BJGgdZ2IM5u9uCef7bx5NH+8yPhU6Vwtpi08DHPsAXmcUhq4w8Izoy8rJrro6
X1vzJKVTOwyxuVaNf76090RahiaQrIGdGfISHEzR9GEFEWm2sJnM6lGVzInirRLhus2xKeIIGISq
ySfDR7w7x17gZFh3zts/f4G3sPJ/BcAptYQJ1xWPEJxxfmPV0iXGmDo65WMT6zN+oMyyFrIFG7wC
0/3PsmVQ8VoaQx9Z9+9foLhmdSvkVdhdybkA5W69OUVqrRAP0P+8vogkD9ItLKQ+cCS02Vi57cYV
neaOfmJkHbu1M1rrYTnMPXTlDSnBvPi+YHeiFumcHvDIGNU0IrvJgOiwKc4SszsmjJZdaE+Ztr7v
7dCuZReWqQ5dTJs063GOzxW1jdOK9Yiva1XztZyfAH1Lac+umWXmWjSlbvdW8ZnGWiyjL03ZSXTc
Vrn/eASiT78whwmG8SkuM2DZP9/+3xYcxD3IjhhWQd/9fWn3dBaxpi/ztyrGQlEdorpbWyBv6dYK
4Bdk/eePXN+Wdw+crRZrOmY02KX/LtRgUDZ3TeuO37wIwzax7aERwUpD9JBpZ73V+QY+HkI9TdRk
kKwDCJsX67f589f4eOUCpxjsK3Be4rIZvH84RMnuLEeeZfwtq4A/L5JCdcW9iYu0ujTb7vznD/u4
g4jVE16AFNkEjbvyI4nVNvQoieu2fRyaOl0erNRZl0Wa1mtl9eePMj+80vx1+NDo0G3njTOrf7iw
aJz0PCec+b5sO93F/ciwu2gXAaPS6SYpKdCYzlVLwT8cABvW5YQH+wPNmoVFRg2sCwRDy7PO72s0
zNShxiLXQj0hD+YrKiXeirjCNBNYa9JWGMDt7IqXcHDtFSbOCqYjd0ggBRenZRZnUQT5ed1WhmLd
r2kIsqk5ahr7aL4rKz2Sf4m4+3C/uQckyAud91S++f5/uAeWFXUehrDTPVTL9WQOK0YVCBcJWftb
kIH4sJ7XZ8rmhaQKGwFw/Y9sW4JLwFQNGd652P+vn9VjtXPOhmYt9Xu2eragn7P3HJIOd6GcyhUl
/fWTGvoVIdBGnZtrSWfFM+kFa3Y6s2hDEAUtg/a3XLa8qgROJXWRjftZ9DRMW8RptMcJRr60Jb8G
f0yL1iGSlqcm787i6gv/baiK9YHjc8SnaG/TcecnNDFAFQOYIelnfZKpQdWC08vAxo9NuUpWYPnX
CI03krWbMvPg3AtDUA54lQZi2r+5SrrvH5/jIH9zSK6FsETwB55oHx5fwxUMLsGi30lSd76mqrTM
ncl49GBnLjm0E44qu0hO3olo+zzE/josD2Qj5w9DlECuLN2+ZGgaYfCjzWQo2ggM70P61/Yah+Qh
DmJ3MA+Jl94UjNq+D7Vsa99W6OwDZjn2J8JnUF/rSXvFiRRD0i3iIdtobSq+YIlUDxdY1qSWX+cI
IzChscgkWLSO5iCf4jFoPXUtOZWynYQYfuXMath09dxsmYnnDwSZyos8N5kSpHUHnFfB0E2Dzsgf
YU1YpxkNb+IjTtDRK9TKuTM5n5/quDIsH9eCGAgjatu9mZblHbxH8ksF0b++q2uyxC7bIi2t99oX
mMHqM568LWVR2B/SqU93jAnmOiiZF00klXuJ5vc4xWPgUm270UOL68Zp+qV3bRvUHNO0TTeq6m5J
sfSk/NRi0D5NBrqt38hu1p9NvGAe0QPL+7i3UIZPdnHKnDYhPWlOTn/e1N5v1iwIxsoUuRalwmrp
+JFOg1l55jRWVL7wvKZr7NDxcrLzqiOZBOL5/Z8/7P0L/fPDHIhy6zFPDSfM9+VeSDwWPblXvti6
U8ARmnToreCrflFkV4MUPf0fsaI3jAid7C/12G8r/+0y4eowsmET/0ib6K3WqzKpipemLGlcBeZs
mIcLom//cky8/aX/fQy/XeWa10DdRxAOBmEf3jHkgpk5wJV5Qb/HOyNMjgs8Ggoj2Uxx7tyW6Alv
kzbUal/PLa/eiIGYT3TKlr2Z8g7aF2Q9+5OylXdRao1zz3lLqjG4YvdQFBQvZlcWtW92hrwh6bb8
UfTCvSyBZ2+wWTK/eCl9qm9UBp7NURZ9EgW2977mFDboTcYszhixcNeVN7+kFcZqadMrTOEt/Ynw
RBGgQRF/qYU+kPC4JWsZQBnEfRGc0R9LAkNz2kniUPRCviU3P05EvBcorQ7TMj2Vhpd/E0R3bHqE
G6gclGYfZDmTNfDn5Wetd/7dk3FWsubKB0FawTH+oQnAnYSgCgDjFzRKeQacpjLiQC3HQ1OaL91m
kAW2AEU39Rhf1AXTnqo4VOBWV0NtDx2U4Uj7tBiRPIhlBjhTq/1oAp4eqEy7SubSIRSRNEZRiDsw
0PxTRSoJFSuDsTlYuomxS1rhNeXUnnNL2UgWweqSP9tpchYO4cMZSPEhiar6U0ESZrepwpVEncf9
vQ7/+0YrkWMRFWCMO2F2Y+8LlUR3Y+4RuRA3OhcAq9vzhy5iBOCkTcoghDPxs7Q095L8R/nFANUm
qj3LrOkvy369dx/vLRop2n2bbva32KEeSJjn7oQvTSKts0aI7EOdiHneZE2pn42RXuIvn2i8J76y
qhzaLFi38JHIpYCu9n47MXQzV4RMpK9pjaM6sBlRIyHmaieAynTHIKJjp7ci9VILPX9Ioqm7TBJP
vyEOUez+vLTs35cWpSbbp+ma+OIaH6131IhjlhuV5Ws0MWCgb6/CR1KY4mHTFDMJcbqZgXAUFcz6
zgIrJFLbtg4xdNgNOInn4TejQQtXle18TbAoW6FfIPRSa+OrzE7aQyPEdLb7ODpGlhNJ3P+QhfqI
crAzjrDP6H2FcjogqtOq9xq3ZZdmnXaFqnLgFzCnubTbeMauY+Q4S62kxpqH0zuo0NtcFox5qShF
MeBt1+QllJKRXISBoeeDNdCaUou0nztzKo9xkQvlKwe6DCuRcVFgg/pdCy8pGbnCqJuYaDJX6jA4
If8F7sPVWHtt61dJbcOrdc3KOEJOwTlOtyPzS6eq5Gtfjt0PmZh4VxD5Apf+z0/n9/2HleJBmoO6
ZvN8Pm7JwmQSmk1j9uoSU4S7xOilz7A8ZqaGPDJ6KudlafvwaJfaMz6kI+ae9lD/TT327xasu1KQ
OfqQ7IMNvF+wMKXaoiWv4jUkpbzfvD0QBE5xfpnkdrfTl8G7a1TZ74jWCLekoE/fUKtizBO3i3H3
l3vyb15YbGbBltk64Fp+ZOwuRT8OFY4vr5Gj258b22hvTbzmNw7A7olzsT+j7+wualkWx3wSxlVX
OhxkmNgi5nBiF0IyupjLROvFD5jzjeW7mAB9/su3/K1kcFCqC4tXHM40TeWHW4bcfi68RvavoN5N
dE9lYWEya0qs9lt9OJuoLZgptYtNYIOyqh/xojuZv4RmPe4FCrAHy8ujS90Zs3tT4V4Y9JwCO5zF
c253hCmmbBj3/lxv/19ncTfXr//x359eClJ6E7xJk+/de2s5MOx/ecC/xxMmvE7tR69n4+3/+qch
nfePVRhBMCEYEvsoSYL/9Hr2nLeQQTCFN885cI7/VFtI7x/0/6s5NN4biDH+1etZ/ANe+orCgXhb
gNL/NUM6w+RT/uWks4A21n0eTG2V5K+91Pu3WOBuXnSy1E+lrgHu9IEhbW0D3yE8JJ0x1dtMChIv
Z8o6tZs0QTdp1514naacSOdiYbxR97hCk/0Js8LnpFy+QGSQ8oFCiODNsTWeI9eM7ouJMOIksq0v
A7nSV40edQxfPS3cJVVqRTjfac5VBDIug8GGLbPX0jg7qC4tT05KSCvFzk2uOvGsjTKcT3rbTK4v
bbO7HFJPlvciC3vnsl2ahTjynMkecReF6F/SN5M8s53wIKt030vJH5nbEWFlO2+YuQoyuUT/jU5t
xNOrHwrtKhMJ8bqNKhwIWDzbz7j2Yg1L7VtlK0U/uefMI6AlJoA6UEmKjY20LaKfVdXQTfXmsXW6
eG9O6UuO/hkaSoJBrd4kqT9gn7RPzeRuJrn12k5xijvwK+JqJnqn2MAdIfwXcgaHElkR287QnqZM
TjRuKXNpVHkI8koPxh2VBMEzLkcyhjCNtV2k1t4alOBXWBBPuMX1jnHsPa/BXWHxwoelcJ3PjPnC
O9XNpnskTU5oG6QqVk6ysEQB56gw/ToQjbrV8AYPMgiL3IN68Jt+Ki9sr8pP3aqKKfsCoNO0oXjg
pzRDAuu7yA20qI63GLcut8zlZKLvwwigMDNsYpoVY35KvMOcjku5waSD5lqGoJou9LaDrArza70I
wsKXVlvuvNzJpb9OLJKD1HSXakfRqt9HDJwcfcuAxZw0zLhzDuI9HlSz3h7jyGIwWaS5lRhPUUt+
K08uN3zLyr1t0crAbGoJVS4ct5MeEohGvtURj6BbNw5tBjMSW+asGtMgsVTky6opSCv2mJL2cNr8
nHIs8VvLHLf5Eg6BmtyaNte5yyZrU1jmMerVlcWoA/teJrVJdZbN0qzuxntCtMMLJyt3JQrge7Cs
G04fx1d8zA7uT+cTOffNgHG0w6op3IXD/BnXovbYqBgpDITpS7Z0/VhbMtt1YWNeeBpUpKw12i2E
CdKFJUatEsuO3ehWyUnL5+WoN7yapp2b995sPpadK4MG4Yifxp0WyC6FwVY6XXdBH43pbjI+w57L
L1Qio1NjO2hvlkLfqnreY1MWtLLud3IBr8PIbZMUWhlEjeZphM5QkUdx/GotzVdnotPzcHkiA1SH
JCIVjtG6xFWZDIfosrQm3HSTud4Trv65S7SWlg7KN3ZOYSBValzz7dNTas2awuCtq48YafavhB3P
GzcW3BxetkNTDxhbAyeV0dIdqqYhAsj63Ij8NnOTy8UI0f/2epCayx0GwvtKb70LJxpvW4/0ZNiB
G1eftxyTvorwb3YHed82zd6dp6vU1Cbfs/ppp5jmbodwwY49lA82GU/+WBbtxijy11ySVm6Wo004
Ydx/TrTyym0MI/A6u/Ub7PumOXGvZE1yWFpM8LoYkvnUiHS2PUmBBUQYTOiGkbVVQ6rhedh79KVt
wMC/P7gq/744M3aMpu5d2GyXFz1zFn+CS3qGn5OSTCziDW+FcRPFzQ0kza3mclGUfefJlelTvu5m
WR86ADNpq53q2pS3idnYF1XdxYiHUqSjU+2R+BR/1bUW2ag5/Yi7wjhETosUnJkEDHgXyhIGcReE
b4hty7Z+0wn8dKPF9o5Z6tyGtroZh06nbXPcE+78oxNAuOq+sK/0G9ACyGC16NJzavZD0HRZt9d5
UDu9anqcw6z4Fr9470pNOi6SGkyZtPjWRqYZYH1GdlWxK5sm9qe0dvylbG9bu2R3oekPe505iMgE
X6+ST7FMzpmIOR2akEm74e2TtLvDvtvemagGP4MOXNVaoxDEdek99qH3VuThg6QNT+3ifaVcP5o9
WGZt9PWuyHOyA8xxR+r4sbLTvWemIXexkWfTiJr96KrvpTVbWwsu3kHvzLs6dDIWcIZjVBHnw8lq
Rv0cG+IWbPsyb+MHm8GNb+bYnVcUeOy0W8IHH6UHEQNYIcjWvbTW3Gu3Ffs2SafbiUdHWNUQNQHb
qPuYhZHxNbdcGwY6JseRJnEGcAagwmELbHyBC0G3s4bGPCk7df0G4AV7Qq+Kg2zO3T15WssxrrpD
V6cXQxJmewK7IcN7QDXJoAGoZ4zAQs/x3VF6yO9lL79LZJZs2KThnOdFlzdxsWbKO6q5ynuS+Waq
7G2dWvFzPdkyGM3+ckqweYaWem/I4VCG1ZU3LBysqedtTdV9HvCbITWm+I6P8sFz56+pk+VbEKUA
g8YqC6TlJCfm+EcDTGkn49A14WJay3myZD4Q4NXUmx61+8lKLMQaWLjDXIjEt7Dq61toabB8NEzw
6i28PVLEClFeg+HjF12pmBx4zrU6GcvDXFnpxjCMelf2dX9p4qCNm6aJSByHcT8U2n2sjevxPEab
yiZ2wLXOI3nED5hiwmaJaiiXcs5llPgzUOdtmZIp4JG/cDEN4l5Oev2sqUGLDmGBB+XOckbRAssx
FfSlrObhwDlrbofO+15ow7URO2R9ybG7ba3yegQwRaiv3RRz3H9CevilVULt+smuLprF/uK2Mr+b
kuzC1DAZXdUUG7PMm0e2V3kYSf16ShdDbfGbVUcxaeY2rYZ4b5MID6u5zoIik1xsOzBJi2BT6a52
FeEK+0BU50h8Ruv+sOGqb5hHmL4Vi/ypcp35szNqGHb27jeRQQIu3MJ5ILk+2WihrQdEVaZ3ZVTq
/jRiUuM5OYlrYqUiyfUl4oGlPkB6tkMGw4bs8fUilOLbIn2pVfY86xqQkVcOX0Q7bFHGxWfCPS0C
3DiyyXkwyP1KlIyDpVbSr3WVn1AuVIe07yU1QhldGWZ+6LIwCzTLIZ+996pbtzDJWzDduL8BsHEP
i2M3XyBGHapunu4G0j13hpd4iCoghV6WXffSZO53dud81yCn26CV7+/JvTjZpfD2tUdyoYWZ7pYg
Rw4Ipo+bDpAriFGalIFWpSaOlgLXU9NqcH1vYUd17XxZyNE7jJUxbZy4+Z5HhRH0U54Y13U9GJ/Z
IFuMeXuRuxCXxzjfyzLCv7KQGYdXq5XfGqDmU2TP1o42NXnQR8j08HRzd41nm8XnIhbGM8YV9jOW
6di+Lx0hGWFMQiH2RNul556bK0K64GRGATxcOP1C9AbG96UwsUZHVsx7W6o+vIixRCyoPJhzJEMU
4xfPlCY+qX50dhngyWdPoxClVc69oCiHB+UtR8LSXrALs/dN7SybAl8yki6j1QS0Mv1lsjyfQ3LP
U7uwUtn5Ho4Bm7yqUn+S/ePQSfIcl7rHOD2EqZ0T16jChvMvqw4xEid/DuvOx084PwgMHf1YpWTZ
6eM2VOKcxqnAjtVW+7y23VMSF9g1Q+Mg3NHDzjfe5SgPbhWm9XvdeO7zmIIJ38ltWoT3uHsUYEHm
JtSkIJO1rjetpcjmS0NM8uZy6zT5YYEeGhRqan2m4JCjtbImtXrY4OPasJ0klg/hZfDbhvSrJYsf
R6+7tCnwdzq8Mb/w6nsiwKotqiwcWJPihO8+yJjhYlY8URriIQwNPHJqzsS8OlaVvPUw8dzbERLY
sr/HvdT6pNnLTVfQp5idNe8m/KYDVaOlkTN8g9pSV5qahh3kMvMBc7OWWVJR3E9di1GFmXLUzZpc
h3OaLyo8OGOM63wTGOsSF5p7YDScZ/HDDZIqTF4yZWwMKHckdbLKpxyBhS4LYDA3vHeM/JLwTHlW
kjzfvil/UPy2KLjbrUGkQBBrmckjHbCUbuPdkvfFPbK4ZJOjDtmR2extpaTYMRvX8mctza+yiM1l
HrNix8i/Odtu+KwjGt942UTK25hNN82M5bSHwD1Am0vVYxDFh/TrXE5zfzb1KgDWG4OlBeWOpT6f
yYG80FA6BdCuROAMA0aHnjNegq2+VPQbuaF9M93lKartvWO0/SVt7szNyHAwXY6hmw1b3H/3efxD
cxvEhcgiL402rQ9Npq6bRJzKKWZ7jBs3gPir7+qa9hbTYrFniLo3KwvBYpqeXPhJ1An6hZ6595YT
C18ky9Pk9N/DPnquqoz1U4mbvrtyqvC+GhaGvVMZPWqaOQQ9eQxdsixBJJzLxXO/ujXiKw96acbh
6JuRW5/D0CS9sdSNSynrm5RohIARox50/cIcJXMjncTSikyPRbvu7WZw/ayYFo6ENORyOQkaFDF1
vJtdtz0qVvDjrOJXkRHDJ8Jx9mNhtsofJQHGhCcV33LyElBOJEZx5siSOBNXIqfAq4i6NWNV3oyd
2R0GbWoCkoWzfZpokQpqU+lxUBFr+43IPuyQMZmhyamb+xElHoYy8XCkqs5I647LvfRKuavnJTqN
em/vAAnvZrXgXF95nzy3T68R3Bs/rKTtT0uc2Be1cNXBzOfsoq/CeWeNUt0xUyGzWplP9PDpVVYi
Nwkj/RPZjkMwtFUEERnpS09SwBXEDrltlmliTENoTTrQLQ2O1HYd7lEbpg4UACXeuqWQK4mapmqN
/gMyipAGEG8C/f0TiZHIv+pUbM04Dz/ZRmcfoKg8uwV2R4XpYI6ec8coaq9KMmQOKp2Plhqwhx6H
MzbHlBVtjOF35j2i3E42jevgr83E2CfZraQMUstmzPjzrUduLO9OhC0Ay7UYd5IpLsgAKlB8rHcx
vPojdePRgWkU5Hkx7NiuLNJj8plHb5XbnKTulGhCmin3tk81uacVBnERUwrP3fOopBEXXnFUcwqN
dAvnufVO6CKgdWSpJACKiIs+KwINayG/Mszm5MwtADne1ocW1m6gFPkhWdfqpy4DVW0r8aNZ+qsZ
u1t/7S3MJTkb7O7baYmK61TxGInOweIvM7dGno/QGDQDVVTSMVBxtdMo0+vExEQaVc1VZDsPleu1
e+rrJphqln9LGlRp6HtA/mGTdxa9DOFUux7SLM5rPebkSfe6VDWOzd3VjHWBr+YQJyGkjmFDn2WK
Et12UfooVrm8HLhGtAEe7uzKlh4e4irHdz+rLYqW+WLkTQ36EEsjxAPskZahNhSAz4OTPieOdXRl
cz3hcI+kcDY3tJAntuiHGh3pTvbTllaLlYybUtANLXCukejnxehN1D4jMMrCoSs7gTu+cUvm8RER
zHYZ7AwSMiHRNDpL+QW9KbDJOI4uASvGHXvnrTlHcNqgym8zex2YuSPBi7SDnab7y1IDIBs0qYgN
LmIIs74ly+eyq1DyRxoP0rX2zdiQPTOJ5Z6h8rWzeN1mqg1zI1p917WWQxiRSu2AQlnb2Lkz+zQ4
6V0Rxq+ugZJwMU+Zaz8JA4OV/Kkzin3fuT/UMDP3dROI8MaCwrjwNk1aBgYzrM3SDD/qTjGZ1LJH
JGnxtlktllqCo5FGoIFa1afOknrRhiE29EFjoWwhgDqt0msVs0HD3FaQEGr4lp+KfjAvNGr6Gvvy
nFyFgaZ8aGbFL3GSI38rfE9HhVWislZkSjn+2NinujBORKYHdjrhkTVleb8DxcHpNO8tP1sMp+GE
npueLPaF9B/ijT1491Idk7zBaIpdjWl3ayiLYKG4Ic53oiLv7jRya9td4eKqvVNaNqpAYGVWnWx6
hJntw+yJRYeQ25ho5ofZCmswhx7h32VP1Mhzm03I6kkxR/Gp+v83eP3+tTo/Fa/t/1gHAd8pLtjn
4u5/vv+RdJNfc4IV/X73AyH0STff9K9qvn1tmfz+Mwhl/c3/2//4317f/spfkHgIHesI8v9seQQA
SCRH8s706Nf/9AuId6x/QMjm75grOR0qKzj4r9BFV/zDXoevkIksTGwglP8nEC+A76mIsVsgqwUT
Zx3y8S/bI2H/g78mXB1KF4Ni07b/K7ZHcMnf4/C0agQAO7DQ1mGBrr9xnf7FCMMd7KoiWNs4uO5c
EqI1VG6gID4B984NAV9iO5Xh41y6FtInN4rv9b4mrJvcMCrhqD+LinbPU4Og90Q6RwaJ5V7Hc1QD
DpT5XVWuvoIM8Y5N2N2FA1KuYO6bJ13UmUo4A1V0j4a7fDDXmJG6GBntDqamXqw1FaWKI+9SzhPi
aL3BVW4ySXoQNUJ6YEbpPcDr015Z09N9JqpieoUv4znpRdLK8YxgfKvAuNxoSk+4l9Xu3h5CWElC
EmToRyiCzz3STIPqotJ4syxagAUB6bZeMw6choKvLRKiEVFnTmdDTflGZbH7mGe5Sz5cN7jclso0
DwbajEuaR/SQmQ2CBIejQp2KcHVnNLr0SZF6lsVSnqI1qsFyF7mxlMy+ok0k5t4I5UYjUyjIQzE+
UE3PMCYsIzoifk32VV3U16HHPG5Pqps86tOgfevaPNnQ0E33sU56QZak4NbNMjTOQ90mQxc49kT6
xMLknF0rDfVmF74FRMCG6sxPFJmYy2qWbdypBiu5HgY72sV8rL+9mYeulNS7n7kQP1Ma3lI1vMzC
wHCmyrr7aXKacxaiXRHYJ/mqwiy6havUBzDuMXoUxHATgmINnAlujHgH/nED5+zN7dNQhHnRDGL8
+dNukVZXYdvRl/ze/BYWY4k5cy7r1fjd9Bb88HArDB9S6cJFtHrbvewGuZqLxxFGiBH938PPwJWy
w2vT6DXM45Q7VOQZK2nc4brEI2UrT/YcspibTp0njiLurKd6ypt2LztXJSie2uXklbAB/DfPZpPg
Cxz0AKFbanxuitnQbVB7YBSAte/MFxjxwsMKMiKYi+y/EM/LN0PLCMkkGYSzEunGnRgrbHBNwHUQ
aeSaONKFOjGDq7DMRxXZvaQpwrkEbT4pZbRSiR9XDX6F6OVWbgExEkCm9pubunRLuFZgYPySu3Qk
jSxvaScKEzAShxpMJzkiiG+aYh7LsppOvyUMS63mIsLe1K9puomLWz8RzB361qDZeBTmBmuzGUzu
b7oG34wqw04QwBBrRDmaGAQqZcgnfZ6xHZSov072as3fEEXEpAanhUOEHZm8iVJo65lo4goaekLY
fGj32C43ZsLfj0TOZc2Fi0NtmNtfmAnM2sPbt0Sh3kcH7AeTkjPN4statY3yV4MQdUaChulnnrXw
K1p7xD0UnADfym4EytvhlLkmLOmr2zx6Qr09d6SKnjy7rU6zAo0/e3NCYe16EZ6NHLhQhCqNBYHH
Atbtb5aYgLnqQCycMe+Sps5/LMSWUDjaGp9VAvpUfgT9p9hXPV6hJ8dgqgiYnsFU5EAdN51nLgfm
5+OtPrqk4qQzYTWsNBHoVW8wyInLwmA6AUTbuX1Q1ZY7+xbecrT1JtncfVFGIpiZs51h9YWn1Ju9
Bx6mHW+Y8hq3aYztjo/pYf2tk30b4ghgTp+B9YigHd1it1AfBfoQWTd90rXf03Ve6uccOg+5l0+f
XZtiDLU5C9tUsCbhLlVQWXSpcXXFmji9VAiUAxiVOfiIR0IAfhC4Qh4miONgfZ7zHYqQI7ZGWZH7
LEME+75JTX6MovR/sXceS5IbaZd9lXkB0Bwa2IbWGakzawPLUtCAQ7oDTz8niuT8rGL/TWubbS/a
jLSuYijA8Yl7z3X2UKNvQOdb0kCLPPLkDU098oKlulOm66ydkaj5tdHbrOPIh6ZxgYXHzDC1t3UR
JMmy5YlxX5myeihwWCKcyYusXvh5wirpR6Kraqdvjl/aaFv7dJeNgfm1cP35JYgBUW5AlrCvar30
m91o9UTs4bSXZVWup6wg9iU1ntvMaF8Sy+lWFcJnisAwgKxj0nOx0ytOpq7o3ENdMVMpKSpjMX8j
Aotdkq2K7hi4ymdIm/mTw+o5st+nPOuOPT1Ms8QDx8JzbvMzCzmX0Z1ikccqyfJgjc/wNuMGhm1b
fnNd1n3rGSlKQXZJMx3w7QSXQhkPZgmOeA0Tzm6XOTge81TknOb3s2OjWhfYo9lMb2aIgVT9OVIg
7DeL3BiiK7gDTpPJhzmCavrBrKo3O8bZuuzDbo63Iw7Vk8wrYT1HpEq9MPhrHwvlXBPG9w94BuOF
ijvzIQKe/MhqDhjZoPvgrkEDtCNxQK5FnIi32FL66ETB0xxb3utA97GtNX7wLfTYOuT+YF+2G0HY
cuMr+D0hJa+0rl0X34gNMnHXhUjESdVzAaOm6cV9l9T1WuOIgm/Ymgukyy1rkJHg1HWhREUeZZSo
T/APSgg/zuBmG7RZQ7mbmqIAem06jPJt8p0DLfonq8rBf6JwgytL/OndkDnDomT4sB89m6saDO4n
zeP9qAicvPSW+KTaoDnLbp5QeCotPQR+UX8CNpehXgytxyk0HKTOmXnPHrn/PpLO+WnC0tV86F4U
433qtVF87El33cdFXi1l075Z0xzdJwAkQCTkdNCBqU9jT6BS0VHS+F57GDrbuGvb3lt3Fti7xeSX
34pe6VMzp9maQFDrPkv78T1IvWgVl4l3DWXo3ulBsUPNKyI6iZyla/aNKD8LdrLVKhmEce/ktbvy
nYEVc1n4Czw/+iC7svqUDr2zdGv5HA1SHJBFvvQ8EtcJwNoVo5x3k7DbTGXdCWG286ZUjJ3Zz2lt
SK8y1xG7ryPT6/jODurhPPjtLhgUO2DfAscizCEi8Upq54QCzuETBsRwJ45d0LNaQ8/Dz7jQllhb
kSankjUrgxTzNcocEo4LEgdhFjlLFGs5zWFRrEzG1JyF0lmj1A55UoTRvIodIrwqj0f45hZioRds
Tuz7IHa8a0DQyGONGIkHfYU3qmPJvMxnTdZnP57rNkcAP8TPnmhIPWyNFAO5RsmLIHYDcqB8TFlW
0KFDeyZQ6SYqtth+r6UABzL0HoBHQJrJldWpvcltMT2Jth2PU2eLV/YtHFBeXJ85gcZdqru0W/Vl
eG/3YtzKaoBvzBBZHu1ybh4YbRXjcqo6tR7qm3wzYUh/GLDe36epJ1Zt5O0DfG6nGlv3s+igXizc
cnhJhuQNZUYExcEMEJvqMX4eZQiToMOUvGg6++BJhLZaxNYC1FOw8QaP36FvM+UhBRfhvAz8wWs3
U5643Allny+ldpuNAzeGwisJmRZA4d1K5QTsZPjgo9TtY5TV/qbTTZSteRyqHRtdpkZFmCO6ZzKh
W/MB6QIZT21GTPM8xd2RPaNjL0QyDUfdOigCLEvbG/6OPvslYdJLn/PmKwpp73uAE3Wd5p4771gt
F1+k7zc71OzRuriVVrLs2kUxInKZHYZXy6LMvHVqNMRRk6W1DIZgQAjJ9CCain45jc1tMe8zIsjK
8TJ3gbSfeb7hTKzA5Y/LMtSMgfoU3H3u1g9DqWPvoWC9QLAikYdofDPKgko5n3PTEvEm9KqKG0hQ
C+aA0u9iHrLxWOhTlXfdehpytC8ZUQL3HWXA2Sokq+JqsuM3MnGrejWDa2bGFb7Hg1k/zJHKJKTU
ZANPfzq5netesA2ytQybxlgNtQt3oC76ozabaUs2pL4CROmeElUeGJocZTDrFXqb5q7s6u4Lkkyx
JbyzPZgYQLZtHLxQqKmN37Wr0W+d+2ycCnAvY54TUKfLuDiQ8gAeOQ3neWLQyuxsSZYwO5HSQi2D
9Ud+1sBBkJ2EFitPghiKBUl2fCG4LE/50Brll2nU3RVcxnzHgKhN1zE0y+Fz0MsnJpRVjqQBYlhk
bUuDw20fMVRvEtt/qM3iVeLNSo4sDP2IgDzxgYlDnrVLIZey3x72uUojfudsytmhZgmLOctxxWta
8k+tWrSYh64389IGcDZ8RlBrUr3OiVMvHVyLsX+NLdlcefrtERKUhtr9pZO//i66/isi9WdlJ7o5
AZj0RrZEPmc6AIJ/FqiR8j1MVkxd67ets1c2nSjIOutpnvzua9ia/xjf8rOJ5PaCDhY8GJq2LxDg
/WrCK5IR2KroaqJb2vDUJ5TujHncj9zo0TRb9fAlKYTjXOIxGBjjtZ4dTcsO40t5ztyMzL8fqVX4
Bp32rmxH81Ky1JGHFhn/y5j04RrNAAWgM1cRZRsc/68iFnZIQ+/086PlGUAjGp23u3QYKDPZtn/U
7qj6x450224z96aJhKDyyPn4hOqLBW8UaBq2GBQ5tX5ML5JzYjyVvi3fVTF1X28zxe9A06tHG9Aa
S6Om4897FtGpAv2QPsX0Rsbt7BQ0WKYR3c9GR6xeCL682wa3dIKJP9jeObUEO9/CntfrDoH2+49e
uPQa8z8yQt5+A9/Fp0ugh+vAX/pVW8xqyopYyNQ7d7oFKrppxvRigDAc/4Nn+3b1/I/Q/48XCj3n
d3Oz9evVBeoWxQPZkrsiIYWV4URZrvsfpHXuPRJS0oDeOq41TciP2Mp/f23//dUBNAQhjkA8pnb4
qydQki3qi0nXbAuk9eQx712lTTpRP5IbV2uDVwVgRRNgqFvS479/cfNnx8Hts2PkthAhkU6GzPTX
z47i0UDY39a7zpT815E+DM7Zzxvrqco62mbHZFFKGTMhIYwlNapgUUPjV8V+scNX94eI+79C438Y
bzL1EIwj//fx5jntqF26VMr0Z4Hyj7/3p9SYFGvBCYl95HdC+/9MOEPzN24ml96Ts+6P0Gubf/xz
lCl+M1mNmiEHO5cBg8H/ZJSJfvnXe4oOiikMrjT7Zhj79QBF7Qp6T3b5vszq+ezH+bwxrI6RFGbi
YOX2idj1DZO1BV522lWeujl1a21VhHrW0/McDbhfCZO1EAXnXkustTmRT5FHlr62qZOv/MkgM4fB
5WzRsqQDtLbUnwZG/9Ja22Q5nyHBiR3vkh3OlDg6v4wMFL/5GUyKZZOm86ZN7JDQZmgfDwBZ/WWb
RXrLqFBfZ5/3K+1k2vqEJB1q9zbQ8TAenXibLkwhVckPO6zmDUGD+aoaSJaYyJ1kn5U4SAaYnUjk
oI9mNA/GIWCJbLICJ6zv6xjbsbdRoc/yXoxRnK7LgQfbDYxuuO+JCKeaES6qguRYA2wJ7IViZa+u
4J0GgJBxoOLLHBqUmHU+mTFMNuERFZSXjbNI41KwLOqQ5a2MhEfq3nRufzKGy+q/6TaX1RZlJsFI
BvTwhTclLGYisyOZ2ITJYQdLk0or5glfehEzb0LE488lVeXd6E/1uhZzgQDWB0m5QA4XvM30pwZL
H6XXJJf428GbVz3/BgVubL+4WTNefLbi3TIXsb0riMpBZgBqTkXR+NYW96RyFtuyLcXZ7AISQcKN
bOHuLEdC044tS8/GaeS1IaaXC0bizumHtF4aUxjdj97EnFm6+RuVbo6Fo0qWNgnKyz7N3W9GpbMH
wpj0ogl1s6pCI9wkNBb7Pgjt98xFGabgFa9Sv632aVj1Bycqdoyfi4ekyPL7UZOoiuM99mmKmq1h
Ko/9ZrXX4fTks8tpFwagoc9ubUYPZZ74K40IaJ/HXrkWqi+Pvii6dUc+8pJk7YKFP1OUxjCTLaO6
8IsX50gs26jNroz7mo94ZLvIjnMSzMYC9l99ZhqHKvH4WxP99z2TJsjBTTO/2FbxlBnSeve8mMm/
5eRfUsu7Ic64qRym6Rs2lhQUTOTQ4Opy39rq241f+zEjjlyHshbTYkzi/gMF4zqboXOZiXIWuVTH
0UncO8Z6xcYeZ5pPL454JpFpsifH2TtHtW++a2sILqZfKXpq1e+Bmhf7ijgERAx199QR1H5nK7fe
5fgFj4os8gsByMj2Y+neS5mYl2GU2RuFd/bOL1pstR7s48AoYse4WV7y2aELiXsvAicS+4e0tedr
4/Yjug1y+nj8mbBVZeCzNAVVtzBoHjYGo6tzwHT3nsm8l7Ex5bYv4N2gTg7S9FChrbmjV+lOY2un
r7pjbL+wJyXOMh/TM/ji5mnIB/VICygPhG1XMJ3S8J1GKntpR68/AigOjbUe2GaI2Z+tjVkm5dUV
YbSXsKO2/Sxi4p3CYNM2o/vdHdtmSzbV9KozK1+htdxXuSz3vRudqTIqMAsJlM0fCv0q3luhPE6u
AMkW2uzeneEr3jHSZvKq2AlC0xaViyDENLtx26aVv7ESoVez9prPMnKHo2hUCh9gSpde5aj7rEZZ
k+TBtKvbwb6Hoj+9DXU6fyGIfrznC4nuNIFCmNMnczk6qlxxn2DLLHW2U4WTbaWTecCyhzp/likD
Yn527hZDNZvQz+VX20BUPQclAikdCRZSnmbdARDj6puA4hFfTh7iaxx6AWqh77OVoBIXHozOSaDV
oAx5kjofz0lUXiUz04tVW/GbFXD/z24ILMyeSLIRUyrOXpqLc9jn4cXAHHAPkm3gQdFN4QnIfbFl
lnpXNIMsFiY3KimjMR0wGtZyGamevTxpTgdZo5ogVBaq4mBXZ3iyCzZwHDUIOo+GR3aN1TjmowdH
lpFtb0TLrvEgVmRKI4cxbnuIocuyXTd1zWfMEPgGsvzAs4TMyqa2PmVsMfZF5xIS6KTpk8kWCSBd
71+I8EKrB+6NRd2UN88d/DDUrP58Htl9f8h6wIVCDf9QpDWCRe4e/1QpNX2dEBVOS7Km3F1Vuepg
xOW4ZQI0Xsa+tQ9WYd1im5vmRblud9UuEgfQlvPWTnVyz5ONFUM41DSFlf99IjMKLXffMV0P468I
rDIM9zNSwV5uANwMjNU6plWm6NEy8j6XodEhRjDzTC2YfowfskSGtxwt0B5L78ZFKxKneYmGql/X
4Eb3gVumTEW8LP9eOcRYdeHYvGIa9by1U8flZzuOg23V6Og8mFFwHEFcLwo9t/skDFDd5lbBEovn
G4LBvrj0FMh3WVB259yc+vUAov3Q1EZ/jnriijInR45b+Ihlxmp4hetBAJVEuoo7wcAG1NlquIet
GJxmeuRvwh6KYREOxGQsQr7jY6F64ylJXO+9SWuOnhz9OGt9A5A8h7aktp+jaA0Gpb7DqmFfUiwi
HEsjfl98leYii0h78Xs0gFwTijGGFRrNsjSTeqlrP/jIyarZiNT+YCdQn424ch8DtLYLU2j7pPrQ
4RicrCsZaII2rTrffsBDU9jmdu6H5ThV6SrMGus8MIHaxxZ7gDap6msdW/azH/TjmvYMlWpTu1vD
y9BJhuR+ESlnkfrN0MuobblHrt3d+27sfOkTSIELs5fzCldk+MjSDdlz01kbkbTmkxsxMEIOI51r
HjWE48ANCu+LuPK3pP/VSyXsE1x6xc9eOgKjFgrQ2ygz7K1gTWxY8y0ZIOIsgM6HO/Ae/g5tPXDj
opuAZk/dVc6FvOZAZHdZwlpW2+ibZhf1uFJzOG8js/VfqQWsJ22HGdZH1/a/B6UxvJd14G6iXL65
TeGvjYxRntV2gH1q0VN3qKDbWRx58SLrs+RAIoKBx9Xq0iU2btjDPkFwX1JyEhqsJpE6WINeMXVV
R0iGMZemg2Ijy91rRG26MVMe1gMMQrzVQetnK7uZqT8wW7FLj4eGCX/7Uom2vBvV6EBcQg2/5XlX
bUYH5gVizolG3/R3FpuTOxBlmqeCn75ToHkIWjP0us0U7QaZRZhk8tCisW7NfA9mGFhybZDvXkts
UK2jYYT4rKfWrBcJnkdN8uC1bbJQcBL3npiqO0RW+C8K8ia5OEIf5eacILDMLSz2HCt4+yimNZUq
rHZLqMdRFPGzyOvi2bGoAR38UMyfo6a5k3kfHufco1qJ3WgvfIlNLhaZjZWr5gmGIjbap8OIGE3H
dnaAzMqoMx3NFIhAHNY7pC1x980uMx8u9SInFDUAP9EEp2h08xU7i/bgFklz7zGHOqMBnS5hg86U
SAR2IXGjD0ml5nVM4f+Gy/WYOd5T7KVqNVjphYhYk0/pHMrcNz+lvmMh4yrA3ke4tRYQH97YcVr7
yfBvju7EXjVwatcQYj9YW6HMMu4DiV4xTEZvVcxmglIX8XndV2orbJAkuQvDiBbhmBZmycIjfuZn
sTfDhD8KIc6wslkKA8RJ70Yntc+d67ybHZ4LPfbDjTJQrPI8QOpYFnwxpULqXE44bSCs4l93qgOm
HBt7QbBJGG8fWO/eASmwXsAbgWeAxlgCRamAU/hYXWYg1csoH8CO1Ww/aqfc+ujDFmwg2GqxhkJX
ieeqDAM4vq5/p72EsbFXEZvH5fdhdP4a5mP0VIJp2Ukjmg7oc8UZP3u6GmPlLNlv8ZjrknSfSj/Y
TF0/L2UXudCQB7WQdR9fQKDxZM+z6c4VfLgsKNbp3Jf0CbIF3Csxkf2la/0Xo7y/jTswueIpQ+tC
xBBA9Vvj+BeNSxKhjkqHIN1njJcp4bSP+noOOKVdFBuPjqiaL5JaquKRLfJ/4mX8rSv1LJzhFgMX
hDvEOv384hhVW2+aZbo3dd1+maEFnQCVJHdBHuYP//5zok36eajk0s8E/O/W/f4dXcYIJ/N0UvJS
0mqqNfcIIJCKNIFv//51bqKlv73QTbhE0y8C0/t1gpPX04TRzo/3g0QWi7ve2XuDttZFlfZXhDMk
7o4hhCJ+9PJD+ix/OVXi5M6IkltzjW2gWv/7t/T3n9jHSOwQkIb0+u8A0EH0QdLTZewbXc1nAfh6
a2e4KG6oNiJXWWO2X/Qw8jubbfQ7mOW/86N/nB+B5fvLz/R3o3pd9R/VT+o4Rn63v/NnJqBwfkMN
5TEK9IVgjIw67Q91nGl6vwlGhQLuKUwQ52Yg/2OEhE0dYRz/F6NDVHLc0f9vpOQ4vyHZcymoLfjb
HpP7/2SkxPz95wsdpJjwADtj+iSk7IbG+/nmlciHyWKZkjtfSrj1cIhRDABzdJdu4+XTzq9zu0IP
TKZDukhteY6hPywLFI9fuwiDJNOT0pLLQCSN3idzgxSYsptcjtbCHlylgbNwSjmdALi2xWs6O82p
7mbxNbNjHYK5zIHooAvwpxX2rdHepoZXP/t971v7rgnH8YBXp1XnlhN6nfQ5D+IJuTr2aJCFkmNi
yZa2X7CKPYlhkiicZBCjkq1ma4WE9dM4WO3aQli+d0ZNOzhlgfmNJQQaVbZaziYMuGHXTJ5QPjte
kp5RZ6g9Ra6/M9qh3YNtY8VFi6jvx8aA+jVYq9oKX1WlbUL4ih5fC0Ns3hXmtVftdnKJBwlj3aRP
SWgyCrg5yJDgqdyMCLWpi4wmj9BqlzoSvjI+AjQvPLQiJLMLfnm+ZTEP5hXIiXtwsrm7dlJl3lGZ
vvuFb2Q65hDqo/Zp9uS871unY5Hvt7HO1zedgXSUp+W2JWyrWJP/pc515hSpU9wk9XAYqw3+x5JU
CeUkSW/vMjqcutFsD+U4+EeGTxVmpKUJ4h3BhkryIUNIH8attsa9SQZKOFLzs77wiCA14Xn8yPT1
fbmS6EPfR9syH7pu0lfcO4b+Gla30KIQE9f3KQIWbl+gXLml+ehjidp4fQp6Y0Hsr/8mkS7cet5w
PCkqAnI3BvYpfptHCbaVIdunWBvsNclF96ZZt2sBLxJ3Vq7uuonVnkjTjMsSb8dqYqC+NJg7HYIs
r9cxSpfNnKY5kqjkDg2Yfui9wUkxLBXWKg3pB5YATOJDEPS+w+aNbxvsfxDtmBIhCi/syd2XmmwM
Suzuo7Zk8cXqG9PmAd95WDGa23ApiADno7pssVB3oXnobByAjs2KkgyizIRTNXxKMgflIgEULvvG
jFlh7cj4U9w64ojEqNzAYTC2ow13x+flzoz25NacTX1foT28WXmC7M4hrGlRNgFQp9wS+fFmoUUJ
z3hyFeRetR+VcC9pH2WYiPrCOYGlnw8VJTZrSEHTNSQfvEfwAAJP6FDEFy/pKLoHxwN+4ndvic6j
T0mbhJu6nNn1Axtc501eHcjRkc/kXl9ceMr3tyv7jiGnWPnCxvPfmOcZ7RDELtkvA1u6tNMYV/gG
pPhem5O4q908fmO3Oh/bxlGnGv3TrivQnE+pF2+zbLwFdHTRAldq99VSebdFMRk+xo7BTNUOrFOQ
+y+zJe4qO4OogFfyhILIpdJojF2WderVbWoF0w9+D85Z23ov3Yk5D9mjNc/mQtgPnuUMyLs6+7vh
B7jber6NTT5n/X5gT88mKQQ5wVhvZQxTEy7y0XMepa10gilzrL8AJouf8N7FguF5637GTJZuK0gJ
/DcgwTOTs5ZUrAYqz7HYK4HHNNfQDkhhQPsyZpocuzjYadeLFoTAYCcaACNtejc2udCHPj2aYTI8
0WMi7Of7eUKigIIiw39pTSeSW4ylm0fhzvBJ+6Q4bvxDgOwjRHRXBF+1VyXXsAjS3RjV1Vc/FeGq
EAigFpLEYG9NqJZgWmSS3JU99GUb7AGPEHbC1f1oGohw6QIni/GBHS1Vj5VBZOYKXTLCHAQM6SUr
0IQwYLE/1UWsFmUywDJRppOtNHTbdzdQ4co25fxQa4ygjt+qVzxt1J92Vt90BHmHgEZ/AeyOxZow
mO8xPikah2Ze10XSbbVj2W8WLAHAaWl4NxKIcZ0qt96YBTgTC1/MLR1EPNLrzTkDpTZvNuSmxOuu
bsQHsWntytFD/ZA5Ro1ugiZmmWSDsXBoiL5jlhG7aqz8d3hos7GaubTWM0fOMumnEXxqnKhVVXPy
BwqHnx+M3tlq5hgwq2HT5ZnWc9wwUQyUmxzqsJXXxsQv0zdi5JsNkwkpXds/gsBqMoSgUbLqSHch
FtzEPhhpJD6mSX81t9M0LB2r+VaWAAAol8OFTZDCGUd+tgTQ2p7mqlb3hW+sGRyFZ9SqbrqAXJBE
e9sz8jOipGaFbSj7VHSj9ZR1hTz7MoBsocyO2ZiXhA9OqHGRBUzrah2lTGMiRy3HJBV3IKLy15K5
zWscVO0VN1X0IvMoPQ66QZzGtuLZbJ1pnYg620LNnNYRpGAGjRUabIdPy1CGNrjfV8U8srz1h2fH
EQy/U6eDfclQaOm5Tr1u0MJdGzYg9toPovpQKQN7KtRUQhyzqcwJVDAtoqUcm++xV2+OxhZFZKa3
hVFA5w52YD6QW+h9sfjvG+S0VOk17kF7epkIX6fZBRTgzDzog0rcYlTiLt0w2PROPpu+p8gf23hh
IG/NQU0EKdJkJGgINlESSsiCvxMj/1sc/1NxjG6EavJ/X65evqn/844O7afN6u9/6U/viPlb4JrE
GQT0NezqYS79WR374W8+TaWD6Of3Gpia+s/q2P1NAOjEy+Hh9gDFRuH8x8LVEf8/ECde/acm8Ja7
DHCe0phM08D7AfP7S1dtjpg+iV6q4Sqz21vmVeze2a2SFyKz/ikI4dfV7u21gJbQ2d2Qb+at4v9r
Bz92wpibwKz2vq0I7xgn85INUKEnvoETW6p/is/9tZ3k9Rw0CnQldB44c36hU7U3EpEMBK9HQgYP
SCFR3UODMi8EHtp7XAYMQm0dmE/KS62nv1wH/2Jc8TMhG5+QS4mN2SsM+PUwxf3yYRtDdLruWBPO
LbCAErq4h6t4DE6TOUPriObwJbLEP33kf/EVIzAmBMqzb9farxEaANWzVgU++7vS1NcchvHXsSpx
JJB1o6+xmP7jF/TQHwheziEz2KZb+/k3zYSBx5KU4l2CHOQIuDhYTTeZUhnYxifSMb33f/+1mn/7
Xn2XbjIgUwDhTUg79/MLTp0JrC7S426odZNTX0RErs+gjBk/KgB9GJNS8xIUlbP3p9x8YLFWvVRo
/BRMpnyuONI7/wGKlQUmcnQHJHMy6dCOh/ptsoJ/uAoIGPj1BgMrbFrc+4hlQm72X95vxRAuzsp+
2Lk+zdiTUQItOnZxgZ0HKTK7ySY21cGsE6L8Fh1AzCfuwenBwA27swS7XIxQgb1nWOh+xHaHqCfx
Cq6lLrIgqM+BedFpUiaHEQRouWbHjGQMxkQJE8TFVTNYHSoJA8b2gtpnDjbS1ebFaH3yWwcGx0dk
RPoBP7K+RmmIJWtux9r9HIw28CSvnfWIrq+xsmNru/rqcUp4qzTACLzLxGi8gjIKo4emtVouuYgc
UEat3WQgGbfArpjfuEo1I3eTGk+zCAhH515XkzqRu4gyiz0aXrXQYVb74yBoeXAyix47fTVYxV3D
vGkDok0b+T5kFqoNEEV7MIf4afQ4yvegtMer6DqGo2FzC2tjyxauIRi4H0Er9ANgKrRyPxw92IT0
g8Eu/cntB4RSc+p+uKFrVftqCvW7V/dITJhE0Ksx59QPgwN6lxRShzqw6HjBsEqjFwAAebsaqJE+
0Nhzmc0j3xvK5qch5EebgyZ8Uc3sfniGpx/SGFNIw17b3iDOwIiDPBdNVId/7uH3azXJYjQliZ2q
4ZzmGqQ2jh7GXS4f1ppG2W07RQ7b0mjR/x5CP0rLfd4YTQlJ18Lrvu6Z0b8mowpfQIYzIqPe9/Wa
FGmuk7HynI8aOe07aTfc/DSep3BqwxeJIJfV4Q+7h85x1P5wArVi4ue3Za2vA2MGtRq9m4+Iu1u+
a52xHo1r4ok249DyI4XAivYDAxNJoX/7rMoJC4pM1H4/vn9H9y5jggAlONreVRgYCRFSVSguP/5M
H0WYqieRcW7Myc7gs94naL5XKg7DzfBDYkjTHqwIaFRy13VZFB3ZZMNxHjs1YPzWQQjBh1KZpFEC
fgZgFtTzl77xOpzYAeBp/chARVAmRRSJ46agObyxem7tK0gVsVdm7496QdRllRy6Dq7YdhJDplZN
TIDgg5QVbsmkdl1obQmhuSdrDie2pEBMxgnTzxLR/ZxeFQN39drx9SfbrqrGbWexpljMrFAAAY2U
dhhbKNVGl++5e5J2lKx1CpEjqsJpE7IgbW5zJWU3UA2CzL64CPWXsIR2EWliiOdq/eSxVsepFKEl
sozp4rg5iSB+Yr51wmpWMpm8BXtjEwBI0j+opGFx27NT+dQ7OeOjxO6UDbop1cfRN8adE7BiXQyC
ucxC1PMlaIf4a9NxbHpl6h/Qt3sXkupCRJOzM53MSpX84NroajrsmIZQzv3XME0ateqMAWwvF3eI
EqbX1Sp0xo6Zl+9HL7g2+mplGs4znnaccW0D39oH7FUI0hoaZXNkoy3komsF0SOLKYeCmJj8y4Jz
WT/wmONaBsOepDt0rTyl0S5v2UXId5cck5cb8Ci7KZvKW2U96of5Zl26SaYu0jHl+4RRGtNGrj7I
sopfMtfjwKytHCGMyF6zdubGCidkr5Eg+CX1bXsfyFAk7LyjasVjtH7yXIKZkI+uUOg68ca0y8Bl
RTVToc+dND+VrWHMe+TMQ7An2YSd29KUHV1wa7bMdyzb/ozr3vXWbZUfilBGJ2XI+MpaMtnHQfgE
Gr15Kfr2Y0LUzumfmi+44IdVhmTkosOMc96VZnoIa2l9GoxoUEuk9whQQuUj9mVesEpHtXdJfxtX
tmqgyRH+isunboNNWFkVvhNLD5uZTVKZBHJFbBRLrrGkF8TV0fgsrBx3XJR2VF0q4tI+Fzgsho3k
idU+uwkQ/M9hoNJ20TQyqjczlEAsY3E+sBDrcuPExmjgqyuxqM90+W+Tj0UkJbH8zk9sASGyx5tn
Qm1aTlbUvQPQoBaRRBKcbMVONzdHftYmDNt1CkeSw8Ip4vbSBt1E754FF0NjoWvJeywJaLmJnYsM
BXd0s/XlHqHADCK4UgjXI5pNG7dLaYgr8p+JMriQCMRZ2ngWZ/oPK95o8W7IVw5PneKnAX8R/jCU
siyjH4b6kqJhiRcJVqtxoW9aca+QaUmYeM55j3prR2QE5+Do3tIREOQGp1AyKc6CG8s642FSLm0W
cVdcWtxLrmqKrT/dxLjY3bY/JMHzlHHg/zgCfWLg2jVasdulr0SRXHtVBdViwMpxUsMgtn7hYsts
e6P7Wtk5Tw7TbrkirLlxP36wh7sUNT0IybRoV7dYveSGt/CpGCZalO3vb8usXMQ4TZJRSUSGwePL
b/F9NkXb7kgk0td+pPYtmW2szblg9Wgp62YMGSbE3WcT0B32RzIL3xUQzOTOckfedVpKPqsasdCu
qjad/AcEdwW7dIl7pQaWlMRNXixUIEbfJ8jX8Q5D3jHUQtw5PUZG7b57icnBOrVGdmIXr/FqMAEF
bjeY8ZPy2WtybhbeyZntoONc9M3HojbEQQ6J8b1vm3CbDCrUC94zVc7/Ze88tuQ2sjT8KvMC4EEA
AbfNBNKV91Xc4JREEt57PP18kWxOi6UWNb3XQiQlMSszgUDEvf/9TaI53rMxTywLN285yRuvF48m
6ca08O2MZLl1JCrgaE7UFW3gNeHdQeO/HWoXw9OiZat6CNUdTYED39ehYMXlHbdREw1dQ2+QHKz7
YN+4HSHJDHWVxCwtyXWitHywTcyfHxD4AfeR4RlHsXufZ65nc1TV3sqQ142aJUHGg+GNeEpdquVo
P08903tBuQG9ywoSXeJJhltsQioG5NPJXpQmw6MGcSBvnchsiK/Noh+3CTEiAf80PpI475Sna33F
7W/uK5edJSOr7xXteHJCQR1uxi7m6Fnc4oDwDzopdJAdqZvo+dzG9ksdEofueBdywY6/Kcy7yGVL
N3Gc2JEoJPx2Fei8ZrJ0Ktz0AYBzcV9KthiQbJxm0xFei8ioSHq7yL5piQQYHavw4K1VkWz6BlkX
T+CEGVb5rWybb5iM3niznI6sawqDodFvvL7Wb6xiGf1RR1rQLcVhHqwmoDYOH2Z7WHYph6ifNsiO
ZilvpN7LKyiF5R13m3O5nPMTJ1+xl0UGtIXxGObvdhB5+dWQSXTsXKobHWbtU63Zw1tbGeZ1NUIw
3pqRTgE5N3sUtqVvj7dmIe6p/MrAAIn7Bo5pnUyTiX6C3sZL9ZKoPRyE3YOWrl+ZHnFD5MAjvCNj
Zor9YtARGVMRjPVW4wTuNgtEL3aQWGeH4LxiN+zT6mJoDNgnpB/VV12Ws0gL5ZGQ2C0rch2VeUxI
/kx3u2RTSvQiZbf/6zZKdR1/VC6gjXBoOCyABQEE8bHthwmRepx4Nc6C56KfwRF8CVX4/vp9/tT9
8Ebka4Fl0PbjJ/GhPfTCuB/SqofXXNpsxgOT38cGqwjyvGehHE9U63LeDn/9vn9q/dUX1Jn8KSGL
pFP8uUukJc8BZef6MKe5/d5rmAkX3Yy8ZnJi9q+qKJd7244Vofuslv/1u4PbfLy6DEPpinnA+RAf
E/aWLgU9EXZ1wFWRBgQ2hfHoql0X4gu7/b/0EHWLvFxp8A2pdCLnj/APYve3iJ2tpCq/QOw4bOP/
2b63VZ58mGozIualP3A7C/cWg3wzl+A6w7AVsvGvqbbLfJrHBthXSFvxUVh9/8LtlLELKx6WCNoc
g5fxqh9CCfMTf1WwMNDqfB+T/zC9+RechF8ObjrRV7h5OXyO8o/CNkf/iNx5gnGBie2MylbUTUd5
wvwBuXPU4KXNu/QAb0rVBp7ik68dszJcdFtvDvqx1iu8v50Yh0UcoOSRgtDDh2ztAIiNyVbjmnUu
sqCyqqg5aHklcBytAYz0jU7T8KVIKNQW5VgC5UdcV1Yuj73EFY0Bddq84aRoHsdEsLVNKRHNHOGQ
kAqs6C69OKzeStV71vrKA4fdsOoUS+FeCgT8799xCk/5QVdlZNuboTLcem/kTtwGFJbqJWZIrZWl
yXJrNJT7A9GCgBi1MojoO3e+PxuGFImY79vUoIrPCg5qs56dFslnmVWoL9rKxTQLqV/nomnLcUkA
i4iJEhelUobVuNLcLlhlYkUxqH2w9lTjbBhRe9DRFD4imaHUMuaZQHttOJhjbD6tExVeadLodqZO
aWkXnSCpm2RIprx4bqSkfSTbhtKDkRclPFM+hqpf0lZ5Z5QS5mLCSOPNDBVkNZstf+28F+IXY70v
kSpZhogPYImJT0ua9nyrmxGDkDAG5xhwk8DmxZv51jLjPd0MoR69Ld/dO9eLw6SbaLaxkCyJ0bs2
MyosiHli004JVqRhMh7NysuOpSrbOSzV9cQtTlXCM2JDn3XNf/l+Q5HMUTBGCXYsxqDu8Lli5JZ2
3au9VBAAJrhDwp8zvOZ8mL9ZcgfCxVeolpSfAkeRX90up9Wy8oHrMqUaFViMXQP1zcLkkzmnQ0/Z
9IWFz21WxPpLa3fS3OXFquGZOK3fYnLC0I+NJVBxPt33a2ftFmQOErcdQJnV6NI75DaehCLcEBMv
CkRoFChv516wsgoWejbLIdxRAvCTiMTgVw4CPlusXGd63ZxvY1sxjcAgWA1Gi1h345k9ZhnnFhFw
H3lb7jgc0FCFWXyaQe0bjgaPnjPV/ReIVlMUQDUV1zGSi8l3vJkbXAFAY57jKdOSLK2pr0uM7ADa
Pcz3AqA21pvgsbysak6xAz7+5lFLmR4y3zP53Mk6UKsWGZCRqeM7jFlywYoJxdB9mamiIgLOlQvK
qNYJSBZImSrqXROTuMKC1e0KfAq2DLYSOhb4KnANaaLH0QvOTTJ64vD5vITPNfSSYbdSqYddzd3e
Qpu2GqcWLslEINXtjKzgtlhBHmWcUlWf/Zu+91l9VdNS1bmrADIFLH4/8c+PxEAbtcfPlIt3roGQ
EiE2FUnztjq0IY1Vo41F+S4e5VSFz5qCFjc1TXK1Iemk2Oatw8NpV6DXq4HlB0HU07iZkoKvoycS
Kz2SuzfNGcBydbJjyO/hIe8yVIm4vwLPnVu/RV/ZQcBpzaMTVx5WFrl3uTZKp9gnCz8BgSr61xz6
PradThebt0iRsM7RWugeQR+tnq/ntXOwrVZHO6Va0WbWaLxjjOdnklqTjTm3yLnXbhlIbOahQO/S
wjLY0MbM94XB+P5+6WYoRsphJ1mwrjEZ4d9nHtuzW2YYPhUi5+ec/X+yjMIv7dkydB38o7fqgStI
X3Zfs9CJUUCC8pZhInHwREcQeo+y+TxbsTPlUETUXrs+dB6R29TTbJHmyhees4wVpXkGNyrHFPox
1LEAPEWVQyNkIh+PT0WYYgKpY7EzSCLJt+PEXcqJfkTSarA1i3BhTYUUfCPpQCu3te0QwOqTxxM+
l3gsNcMiHjHkn+BjtNhq4+RRsV5Ex2igUn5QZAHyRBSwKq4TZEKPBSOaFkvLOgqD0VO1Ii6y1QI9
SNXERhR2X7C7AaaJLVY3CohHiERAA7B+0wvJaPwAewNM/bzmpcEkF1kG3xkXWbX+B8dGQ5SM3jNO
DKBKpq62vRHjpx7Sk4WBEkmM7G/0ga6fx6Zaj54ySaob13tGLcSN/L6lpZ2goKfnYylZIdDZMXW7
BkYEmpg2qIUmbqXN05XnmZduh4nLi4R+d37iitGVzxOOMai2GquNd+edtapiuvUpdptnkWAl+jxF
0ZK9WJOKXc+l2qXEOCV7qZyuPJhJQTo0xZ2IBxXeS1xhPHvHtib8l9ghXR3OqANh+dMYX0+rxUaW
Uz+AOlRuLTZzjKCNPn6JlwPbj1lMvogGSgiEymUlCN9avYsC6A5qvxOCSpGK7OV3a5p/TfUkd9wt
7PXomaO0PZQ9TduJ/BelGld4eMUziX0iWwzY52RY6ZaBv/2lKovnKhLtiRinQZ82C8Nq6hCzfaT0
RSWmDiKM+vNH3Hpq/NwH91YQwhjy7GJJ1zbEZzRC9NdMhqoL3AQjskswsUucBoQWa7rPTW8EmlE1
l50yvWt7Z6s7SMwmYsbOpgI9/gJdPNTY/XttEd7qyoDA8/qXsgHsqrEn0GzHu63luElxLggN5WGw
gP5onBMVosYjhKyCXRXqGpMwG5MIHZZczUTRN2xjJZmB0U20sRuZbuvKKA5CNBE5qrImfUBm2I+U
xog5JOJRfcDJ0yKeBvtxZ1rGjVEC4JJzhXPxwWNZttsIV0psUpzYu+hNud64c++cutTjmEvmBrMS
DZe7YhJPUowoRiAv3CRr5p4cI2T1CjpeO3ahhblpTW9fz4xXMme4wPxZv2IKpZNTrVnzey6r9Glx
iieZ4mB9iYWavGsysia0vpvwB1tbj1beHL91TA1+i100Qd2EFmFlkQUN1vu+2y5Yk6C1OOgjLh7L
3OPS7tbQiYjRZjhndumV28bpcsX1sr+kvVvu1mEKOccTPYiS6clTkToZesq9E06fmYwoub7zG2T/
BdeVBfwY4+2dmeHchKl1e9dBAqb8Ke3Amov5d7iKjxo5ODB7uu7KTeL1Dt2pta2codhV+FnvQ290
LmsvkUHUdI+NN8D9bG0qo6ArmuqqX0O2KAyutyT41EFE3XAailacGGpqiICr7ph5g7ysTNQ3XLQS
A4bGApTAg3RuGjfQMIQHXrQ1MkmK7FY2qe9QdWprJm44BBZKPqxdI+Zmxxw39rsIv2mzNMuDoXXt
3lUnhLkQTTJHpHigfEZ4QNzdWwelxk/r1oN0pvzAyB9BWqrfZ61ymcE35Qnmo3a5FDUcHM11eB3m
IPZv/UgEoh8axnoCjm8QAvTVa6oY+0jzijFhfYOAGy0QhjOZZGHbDYlHtnAQK8nd4OAbnlZZAbfL
cd61rABHUkiewKN/O7ZthzMPywbXowmq1doPez3M4q3FjHDL5h/5KxIVwnvi/jiW1pc6jmRgIO0F
FtdztVuJ4wI57z1scVv1w6qbX6mIA6rrlkow0Ut/yfQs6BukHWHDjsLO3xZBQjTfRksM5wBYY+6J
zFj8zliIGsHybrqEqOXACzUHMkDYSGi1G7+39HtyCnKBViVvF2pxPJzT+yQUsHFFWii66NqN0Rc2
/2iHm1JDjLGooUyOOLdHcbi2yMjNcN/bscbG1Cb2wUXt+axlneFy7IWGvUkGQVBh3dOBxE3g2G2F
Gp/nIoEa+YzPfH5cEUtjX7hku3Xt1wABJ/+aOnB5jFx/mqLZZYmbRSW1U2Kpwo+NtEi834nxii4Z
2V3jp9W9qIiXCwhtV3aGFRaHV/hQ4AL4ShyI3W4IMAj7U9YAML50dj3oxyIjfuikNWI1iIYxU29n
eubQTMxGNSonXM3N8CbsvYlqVvkrzlZSuW9hk7Oph2k61Qvb94JOdWPBRTP3Dk6Dq7U1chKVNlGn
6VNEzoY+mG+QDDl1VY6STeqCa0Y7Zwqt4qIBLm12GdJvePtWwfBzhC3dBtZADQr5kmqrnDoKEXsk
7BZcuM6Xk66oEWdzSvDcfFs0KOqRgf4AR/6yef6IDtE6WzT2Bg204dBGf+BmDNgWQuJM0kNYeUDn
ZJua88sq16F7lQtcAiIVPKqRigEgxtMTHjf7P0AO/6F7/7P2AkKIKfDwlY5r8ik+4FNTbItqNfro
YM3wAxgFqvTLwROhcS3Q3UQUm2G9x3sxxqGsDtcyqInMuo7KXjy6+iCuJbPY8Ttm9N9cFlgyMIEo
2235J/JIaQ5hBYE3OpQapR/iS0wx54QYJyqyMN/28LULfyhWiiNtjOq/Y3YoLPCPmCQXg7cnEdLF
PIaL84GuUy5Ohmpy5ZosOa1QKpoFjW7XuEXKDYkXiywZc3LNx8wJtaNQ5XcpUR4jQG9q40bay5it
Gz3ro/hA7Gt7qJuoTL+dx/kTQbR/l278H24idA8BjArWx6T5I9lm9KJEMzU3J7hmhKnNtHboFMmk
pmiCW9BsS+wLA3vumnciOpb7pgeraGJ6+aSa2/uibL7T9P7yBv7JBxg9PTWQxDtDOqbgGP4ZE9Ks
RlsH6gYsYTTKxjMLoQeSeu6AeEimOA+bMPbqvkBYMY/1SH9RTtAk9gKxHDFzXa16MK7sr9e7qcCo
n+8tABqjCFRG4M1/QkQdBvdt0TbxobZhmlJq0nshssVm0ZmpisyufIDN78rjUql5zmxWXXYapTFC
xBjx2jhTHKBh0i3jVkBdLHra2LNXUiTJM90limuRh0gjsYwF64FpwJOt4UBOacrEC395gMEv35vS
pJhgeKwKBSiXesYKTTlfjuk636o67j0p0T6VOJFl2QavPjqgX18O4yMszn1yDHSlAtxA2oSx/nyf
YqFh1MMsfm/GFnugUa1QENxBtTokgePNq7gasJFG7aE01Jx6LmI+1oJbycOMJWr5EJlYX2ytFUct
fIP5IxeLX3GpXSLy6WgpTUO57kxECUAMnRjTH6oIBGybOIREBRFxJ4d1UdQwy8B4zUcIw7gC9Vvx
5fxl/0Gi/w6J5nRhC/trJPoGPfRPvNHvL/jhyKN/stgQdd3AzUqJqoCm/40/u8IR7DyoINk1dXbS
H7xR8QlE2GATFY7Nb0qL9QN/dj+BFussOZMxHwq7/8qoR3yEnzHhFrDwLEVPhd/2kYeHd2yELY6F
KSHxVaFvpGuGB0odniwpxy2U++7FI85zV7f0PGKaw5Obw9zwcNF4skqAYWmn3QvKiu4lYvgU/OFK
/ocD9uMJz6czdL4+HxBlmv1xI/QGtw3JdpfHdJTVu4WLzy2M7VJFCbIvNkm+7L1aJyOgrrAP+vV7
c35/2O1Q7VpQPtnydMe1z/OBP0LzyK2AxoekOYZR+Fo0IfjDNCTeVeYRau3bteVcIsksCQVdbOdi
lh6ZoODDn+e1XL84AxlBfr0u5inKidzK7CEnfK0dsoDBtX3nwONYtpiKWMdwKvpLUZv1Tuo12Vbk
MsFvLdC4wcIpbmJjgS+FvYbY6i7VIT7XULGGYS2WjcscvdmY8P7Y92zjDbY8qWdAbhu2PYic0EQC
RijDfUy0B52ULAHVetPNdqgEvHjLZI/mPpHKSbPV4Ag6jwP+DDldY8O249h1SfwPBYRGNJqyFjfH
w8J2vM201dykdA4LnmjTSBBqSJxiHePDUxjz8lri42BtNARGl9aUhnAQl/7FxaS32yQ6trIbXcTK
h4VkOyrbbNlhh2vvZ89IaLSNqYPKbzT3qs27g9aTCD+NGp1cGt2mnnP01neBS4JpMNtkN0L+hdnP
owQhF4t5lDmNDQUSpOVRDFVMUIEzDUdlN0TMhFH29zMK5HgrzAkZT2ILfQdsFbobjGeB4TeWDf4T
yGhV+T8tQEcUJcaEQxNtCVAcaVA1gSoHazQM7CwkpftkWa9OurhBbNnlbVa2844JDqqiweLgkirA
FoX9LHZ6Svxi208W8wpD2wODQtmKjXGX6QleqOPo86R6R6jmxf0KdRBWXDWkpzV18S63eucddl19
IJpzDby87g9L0lbrrqcEhfuSGlTvAFhzvx2bEtM+jISQorjYNrgCIlequogpVjYCjhV/lZM+3ghS
yqxNUmJ/y0mn8obWxtw0VkKSqodii6i7cbXMje2QL+jz7D1AAoPdRuzKAPEDV1R7eiC2L5lxLHdK
nKZDRiLRNp3DUmzcus++lCkHs6vMUPEFr6YvwKH4b49ZjIACo8saNAO1YJu8j0mOdzGJcNK46Tqk
weuwmkf0UOn4qvinnKVIUN5XiAEDbjnD3PJUNFr/exkOKYEAXt/EW7uvZBL0pOdoQRW6yxV8yhJv
Rt3pRTCMlMQPi4lm+oBhKQwTLVQe7lXZFpHfkkVff2YAgC6dIEFlHLJYJTjOlOmHFSCIo6AvL9t4
Smq/AcR6JwxehRYuOUt91qsjuHt2j/xRbYbgc4SLJOVNug4YwgxVQ7CL4fFurfpuSxxaD224igkM
pgtVbSS7lz6xU4mIc+TTz5GzHpqK2OOkmvCfDC3YO6NBGeVZI1BDPPEgBx1AFDa5+jz8pqftoJNS
11o4SYXg/bA+6+odUNezfHDFFZoiW7nHNwfZAXMJ8LplH8XUcoR+bKzPOcahuH9kk0kyMiEHxOSs
PieBWN6tYaDZP7nEYPFbBr9Tso6wIJPpphLrNL6W0ZwnmMRrVvk+LH3B0mlXDGnb1b5uOsEnpket
tN2EgCzdSK2t941r5DfMgOBvEgREuFgn0hmYJKIPqCoerASx4k1r5YjTmC9irUxs8HjEb6U3mCQR
/HZZQIJGBswnYO0WNdNRJAsj2bstwT6raYWDX3at8xk8YCKBM2kzb5tHxLz5lWsv+gZsx203ceNM
bxXqsuvYXjxMkWwsz0NXx0sLgCbIpq76rRP9kzlP9nEE7bL2cBenu8HOMVnWCFcc9y7Qr9wIN8F8
y6g8Mm2tNNwJXAyuYnPEXlXTlvIyJrLt0QBmtRldDdbvFvxeilaiY3bVhDLWqLR1m0MmupSwiC/C
eIzJi1lVzFsDEDE3bm0F7tyKCxNN79EDInI2LCDtMeOcIYLA9BZfeqTLYapXOAbs7I70YgazZCgt
vVMu+3IyF3a/0U5bn3082pLHKndzyIbfFWb38k/h+P8JrAFc/rXo6Kb9Chb/c+l4fskPQT6qe7oK
j47UI13AVPjGD0G+IT8pFY6yRvVYhfYfJEf2J6BqsiopElG0nu0ef0iOqCp5LAmYoZqhbSHJ5gNV
4VfUBcrNn+sj6L2KeURxphuc01S4P7c/WTes2TR4yW2asbF4REXohCS2UWbfeGEt5Z20G7xjq1zH
8SQMPcrjzTQmNi6OSNfn6wYmB2NXRLuKM5v15n3sMp2eXyw6pkzf2sycmD2X2YHnVZ9u+7zRvxR6
PXEkOx2C/W0rYpeYRByegZOr2MCwf195MgqKuElPRVqKbyZE0mrjgT/8piki/Gy70cnJZLOpqoiO
rHfyeySh4T5aq9U3vVy/YbLGOVaa9jBsOMSLbIOZUWvxaEntydG131ycWOBrAkGTEkpKRIwLGAl+
KUM5mRwdaM+fJ7W9Us55NpbodnzfOm6G1rKal9txIHAXEfpUtIFZ842p4taenbzJax/icnzRhNRn
49ktZ7J/S6axf+pGO06vLQISfCgYzk3S6vAJFzTxDJdICt32kJAho3uzR4yFziD0wbF6iNvcieU1
XCoicnVvxIZtDqMHR5qht+mqBaLiwsc/4nIfX6zTDI5LsWXtbTnrx6g0x8Ajsrzc6kCtYucAolIU
Jmb9srScvhEiUkJ9nLE4aV0JS0WzkLeSIbq6WKpMzrAxc8mSwGiQzcchJ3L1cV/EJFuFi71RPDb2
Ld/EIEyWomD2vTye/QRAkmMNjACDh/ib0+YQiqMkO3SJHHZTZNq+1SQDDgWxc9esVKcQ+7PIN5a+
usvsoj2hIMYdvWjEnWZ5E55KBaRZ6ZDi17aW/WXCPsKfeWiuodWt9SZeqiJGgLlQJu2aUqsvUU4z
7NDLQXfqk4F6xK23HqEcLuZXYM548tA01bcyU9EqK8FlcqObTL3KDTGqCsolbf5yCjM8JzfUAa6L
tlkQuuoXK1fvbugilc4qRucBBi7OR442e/Vz3o5OswHh0RFfeWivW11xRQjKdjrfxnOpOqV49cJn
rqP4S9E4Sw1q4GD8nbtLoV2OFvCJMoKurjuNMPSxxEXUDsvp3SDAoCYwfhqCBcrvcpyjBTZph98q
Xpa5rccH0jmMisGVJH23x34N34U10voD7lfOroyS5DaZ0bxt42Yk17dqw4InO3SZ2SAxIsOvTSto
7XUIGHW5rgnmWYYmzW0Vczf9elRGDnqptesm1UovukXSkXTblmGGczWvxXSNi56+b5lv+TEWqQsr
TmrjNnVQouWak+ABWOXjbgzDPAbN1m3w3tydXo2kq/Y9Lp/RSeod2gFieO5oG34n9LfkmcKjY966
aHmt674yO2rlJi76XTQs1escVrrcuIx3HtfVNaq9DOu2JDJe0cc9rez7AzvR8iAbb66OhmWD61Ci
GvaeCA1jOp5ZHmZVt99QDT9ZA7RjM7G69WHMjLE+TFksKuRUy+y7tcZ53XX61YrfwZ0ErMNEVnpp
EaQRu5k1QEnNlibdr7PpnsiVXjKkwBq23LNQGTcga6vPO2V71w27IBdRiBSDe1XtopqkDGOV5p2G
hei4M4c4920vNS4qmwxW001BfrVEcTNkjF9zveIowTDb4D5nMkp/axsnfU9xP3wy23x8o7MfW5pG
KXnW5Dz6cGRN6Ay21h/bKIKtw4CmC3BjiNoL/gL5HkJTU2vwjHpheOqCLJ8w+7AMVHyIVmt9k5Ka
zWxsoEU0OluPaLHaCAEPZeyBdHYV0dUXU4QHFnEL8qoq6wHfgDLMH8USmc+wh16AjjHy+E4R8QhR
Odju5NzZFq1h1DP86424OToevSFUGubIuWaFEWmZQIRl2MnrvDAQCRYtItIrUneqK+Y4RLy7TWW+
Nv38CiWGyW5vJ+CWIglzoLhR7yHQY4cwXBVkCF6vi+juoRuTsYsAf47uxAyLnqmszJd1ORQmzo/M
yqUGXnBiCju512Rkid0/9dT/q56CIQlC89dA3O3XslQOKu8fQgB5MNULfxBC5Se0XQBv6GoR9fKn
/6uqXIXVwTnxKKAU5qbgph+AnEFVhRQXHA9HL3AhCq4fgBzyb8HaBooT6CAVhPZfVFXfOdt/xNhd
R0rTdIRuSMBB+yMil1OBr0WtLyhNy2zxqW1Y4lauDGlCbBgUHYkgG2wZ2mI39Tb2H8y42yNqMHCM
tWmndEs2AQHPTdfnlh8jcNE28JUHGuTf67EPbybbXi6KReg+8SOz2KzIoQSHLbEaqVhwUbVzo4Z7
hVoqcNYFkoIRQ4AOmI6ue00Y1TNEKk5ZiPzX4JQ66pd1fQoNDYKHhPoZtB6hzQFnV/MA8XAuD3rj
IQIUs+68r6lplyiGGFFtKtu0cRqtsdAuhjn0h7gk6WhNvmpCRL9Pq5Zczbzm1VqqdPBxcZaXmNuF
uMA6tL14E3nE+RBbz+RZA1JhBJdfjPhJ3iRV3F+NU6ftRZjisaeHpG5X/TgHVHokcpARN26xgcY2
Y8afBo992DUFCSUbxF06LDzLfHJbLrPQHMbmg5Jt4COMPSNS8YNBxnxgeFx5mUhxwtCyuO010971
9lrc4ZJd3aYglzcx1CqDBBM8aeAmc1a7K8DZFOPhC+zZb1u3uCodEenB4tgYwmDQTX5qCWcFgK+/
HCr52llR/yC6rnT3QKFktRuwBNEZDG62J7/dfJ7zzNihunX3cK7SeTtiYnrFVDHxF1PPyMvGgc2y
xu7esRGVBPZZCaE0EZyMZSALce+Mt4VSTXSTxLYYIYUclM02tYGphpjDm1CKC9hf883YpdbWQ5Kh
dW6/tc4qjRi9hqmUG4xgQ4RUaXln6b28yqTxgprU9hkeZ/6i1B+l0oEsA4oQW7OKw4RIRK8ESUFZ
mt5j+E5alNKShEpVQrO/JwnZDQo5Ifke9MoPz0oUT4lSUvwQd4MSqjB7+l2EnrbjvELLEvfIWljk
dLJK6tIp0QtsORxMXGvCQsaQvl1adxWrbYvPw0WlZDOFEtAgbH1dYUoTYI+wJgZ7x6oLsc2kZDfR
gABHDEj4ciXKocWKjrUS6ljEzlwhIPJODvQxP0WhErQcCxC+lMhnbFg3Z+XPrERANaDPZkAI6adn
jRDoMr28Eg4tSkI0RgmuudTeBRmgT26Yz8kOAHVSkKRYJSKk9LskCeMsJVBaNLTDDwaytunB4lhF
xmRB/BHPAremNNCtNLmwW925gxYWxi+zXJH3DKQs4VDpKYFyDpmT9x+Ta89dDIB+/ME3OcLfcduG
JhRuhNSa9Tp7Zpkep0qRZPNqRew9wyqU5b6F7zE+jEkip4f+OyAYndHBzNTH9C3LSOUq/XXMSmfd
xFZnbJea8GN/7ICIfZZZFL0VIolUSr2gDMaSt0CoM1WLHszLKmjqRDIr1dW0YFKfpyUFONqmPosO
S+/KN1Kcpv53J/MwrkdNunoc8fnQVydwOoTuALp0lfxmh9kxRZulUaDraIAfy2ywqTEbmt6t0bcG
kw9NzN+nF/+MzP5mZGYy+Aer+OuT+uVr1//Pf8zr/f7KH0e188lBeqGmYBywzMP/DYC4xifbQhrP
7PU8OTOYa/04qvVPNkolRjb4tPzsuWI6nwTuKEz5cbnASwTY5L84qjF3+RkAgfuhTn1IKBzUkB4+
CoSiRZJXmUbxsSvg5VVuCVBeGnV3YcLu9fG0ZlifIXi45yQlxTRCp53MCWZXRHllMZrJIAwHh3mA
1z7Qe2pQ1XPvOYGht4cvE23MczoY8X6N2uzIDJtVfFhHkmG7G9IhVMlZuOhtPAKBrQ3+2LY/enQO
ELHnQxPKUwnVianNErXo493oCUsxyECj1YZbz07hHU3P4pxyJsOO0I1+XLd8JWI3R033eyDiu0gl
pPXnsLRZ5ab1eNGNygSQvQ/aM9GvK2wrNhkc2CrtLgnrtPPjOZ0OrQkvb52WcjN3pv6ytmS2paa+
PAJI4KTQdvEtWDZe896qvjmhol1gFDasK5UDB+6Ei1c8LcVDFFvWzjBJjEs7/jf0YHGBq9tTRdTe
JnJJmHPlAsOREDKt4ZyIgJnZ/xPZP2TkZN6GlcAIX5pE1gEpE19XLQP8g9zVVnSL4CAAGNDb6pH0
DjINfT5zRiI6cX2y8oqNoTkOOj7zZciy+iAI0HPQXO/FEN9EGEf04A40zb4zxgaIL2EKJTCsvOzZ
GqHDljQtLtzqTVj0Bw/S8JPsFoLOsJcTgTYaLUD8YqLM7EqL+2ENl3Sihz7V3xKVDDjwXYIs7J/D
ctFPTCaelmzBqXjRy89UestJxMSeFYsb+1a2KE9li20yiu47CTnRH50qv4Kc2FwTkIEltpcXsYPN
WmXfRENn32amFnLyOeNb2IbGHeLjNLAie77EJPdrfw5GLJfVxuw+iW5XjBJOM/YQbWpDfnTFfJmr
dMVcEJE4lCRGCbN/BaUoCQh2smN8DmacziGN8zmwkfax+6xPzfAtSUdxRxyldcFcz3zIcJP0mRsM
JLPhwL/tx4JLNtVFewU/7vNEk3lN7IUWGJP+FXeYz840Vd22sMrmOKqEyVxlTcK8FZ1ftIv7Bq94
eFw17BZSdJiB3YREVa6Fiq3UzxGWoV2V+TbHc/8zscWV7gsMZ2rwggZzskz5U+KZYASWAxU2KbtR
vxtVYmamsjPrBrx2O4uFHJLauJ0s8bZ23ptOinurm17QOnrBHMtOam8rnbhp95h6G3vCAe0XuOaP
cMK+6sYQMo5QsZ6tdMmpySHx3MQ5QxXEXeT+xrZxiNhz7vkJYG5mF19jZX0B8Wo6zqIsOhYz/fx2
iLrJuOrOEaNuiGxhOyBILBIVQdqqNNJW73apyicdVVJpqzJLmSuSXorMeTcQaLqoZNMMHlpzZzCQ
LA5DKAqPfL8lveAgT7Mg6UiQ3jDgsjDENsPAMav4GOOLGTR1PzEb1DRfwJN8kW2xWJt+vSh1RztE
fRfvMc+HGIffxc4KYUl7+jLtSuUdyrQoe50tEzvVtJku3MTZybIH8EWJRO5dJ7EWbyHN0kZk0OYy
Ek0mrBAxrZHYrhXNKc1MMBHy0fZMzpDXiiK6mkYLTuOQrusjiV7W0erd9moG24CNT0BnfsE0JgI5
6qCkJVHlBrNmFru0viBP5pX+iuly2xnHeQ3XwOJvXeSWXl2J3GQQakmNVIimagwU5Mqw/pih6GWn
aps702vNR9diqGzbIFaxRawKxc667EMk4g6k2ix7WxWvVc7OdGFJodx8RvLL3ZTJ3xDPMJT+l70z
WZLb2LLtr5S9OWQORz+oSfRNRmTLZJITWDLJRN8DDge+/i2kpDJKuiXVnV9NRCOziUAA7sfP2Xvt
oN1xlkXbP6trPkfT+xAjDozx3u9imP45ndd6YCrXvdmh22xchOUZGKFllCXFcAyLKacxEbY3ST58
ZWMhZ6jP1aGcm5GnFFHVvOrrcXSXw2P/hlvJyvERed2NXYTBTkXmY8Sp+WAZhTgndD7XbemnexB/
xSqe8cnhgVpxevY5BeHrN0sYJLItxVFMnsk8NouP7mjrLRwtcXZ7Zvzs2D4gOyGZYJnBWZdeQtBs
/hC684TUPiJsoA4YToVt8j4k07AIkqHwFjVr72iqfBNYsjk2gVnQNiQ1Z0OUwl1rkgFUaYlqmEf0
EtdRQlYDRoQMnf96mrNg48jEPGFTCpk1NmddFM1WzGB5iMnV66ioEdAyab7pLQsX2WDHx3YOvvlB
Xxwjp/3eBBz0hmz8VhRQOIU5MTce2G7MNj76bRcdhpFg5iL0r4r8n74rLdz8sqSLr5z7EcferjW6
azSlD4PojPsxTu801/UUagdztsivkVfMO+1mAO2ZajsC8Wzn7pyZvriNgwgSpRo4HZI+/gm9IXqP
gev60FAuuygB+gkRHPr5iiPobLYr+VEh98KaKJcxXlE7u6U/i20cBvX8WIDXNF7Gj4o78Tx/3tCi
XPKpP4pynZk57XVm4+Z0aMzoMcsqchDmj5k/nnb7qjIS4teVQ4a1BA9aIdwgP3n6kA2IYW5uZSWN
GEVEO3+26kF/LiqhT9jjTezxiBCaCQbUWhWedtfmlKmTcLORpT8nPEurGAnDImYwC1ZMPzPc12mR
OtB6SUFhgfikq4gUwsc+dypE0ZHA7Ww9Lxh3yOqQTsjB2Hc9Z/9u8htCHBpzZ32oLQpSKFZZY3GB
sglhYSyi6NmewnrjAUWBvZx1FB2FZR+SD0WHmJ1hNZIPPq7Y3eZxId5a55ZohHjby7YGfCqnIfBX
7Fxix2mLrAl/ikmL6LyBsHcYbSegZiXSeb9Tw1HEBLDmcWYcjQ8xigjFkDEksINb0yFDh0iCuUl2
UEVxUvnBjN3GGjgsLyqXDlsJA4pUpPd+3DYPOEYQxAQuGT8VM7Q9wRZ6hzzSPRBwgIimyXCErFBV
eguGGJ1NzhhwEy7am+JDhpMvipzZSuyd2zl7q+esvUo+tDvkraL2yAhx6RZpD0pYVD5GAqzU0kZx
tSeXVjgVUIOMGwPzkYaH+BwuoqGo5ujMwXjREtUfuqIu6wV4oL5/YfGetxYX6Ywn7Jvtob+cPEcU
Kz5R5uB5Rt7hKmizeDvCFZigvRC/09M9qdeQrYtbckoIMHazGDKWE19qZ6x3wSKSGhe5FKYYlFMl
5u377kNP1TllvreJJt6iSbAQYC7KK8hx03fkQPFXgEnJJ6Qx3jm0Y9Rai2QThxGl2SaMzCi4FMLB
YDZ5L/0y/WYmRhN7mYjny2xcakccWznN7ZokIPeLhbtoXGOJJpvT8lgHchlc8nSafkj6vjg0E/OV
9TQ5JaNhbqfGdl+UyohFYZjphTsUo7G/6cWMerYvcN2UjD3p8Vlbxx3B1qKe3jJEDPak5Q6YY5Q6
z54ar1MXjQ+dl0HqKEeCb51Mwvat49epGZmwyaqyiTOpepdBU012qITfXFTwWCzSWbYApdydVML7
Lkupb2oU+1e/mevHGi2Zs2Y9T99xi3ZPdNbzl8gkO2TjTGlwqiZa2YSPixPqwGbncb+eRRO599bc
j2tQjMxFZsEvmJF1A8+rtxMdLWp/OL4O2gscPARssTQX5W5EMbfHYE6OmqAWr/HAPaFZtnaGaLd9
3dC2i4g8SZf44BRZ+5lFQiFUJ0u68pSkYGHls7I2WaN5q7fZEkc8fSQTZ0tIcVV0POsfwcUJNUqO
oYECClxy/JFw7H2EHTfEHqseEZL7kYVcL7HIyLhISB6XsOT/dOr/T516D9j/353/H+Lq+4//Onb5
a4kK+cfHzzx+/+//J3/9xt+P/+YvRFpAaEAdy9oSLPrY3/QPHjRWeIICbcRvLNbfD/+SDAMO4/4i
UEdRu/QFfuvT2/w4/H4fGlz++t84+GPE+fPBH+WFRUQwr4HXZf3ZMtBA1WmLgCgcAx0C0624egwy
2RPJ7AecF6TzMhZKXXIDzH861C955BhHMSIDqwZyYIo5zjZ1Zxf3gSrKu3wQz6CIIoz2eZPSyQTZ
Oi+Rki1+LZA/hrdD/T1SE3vXOlfZSmrzLtVj+xpYxcUd84tljNiG0e/2OBZQqSK9zBUjNKA+74MY
kmvBdVw3Xg2XqqyalTD8GbcQosZEzCzS4s41O4sleXxdJmYrJ2t5tAhWbPvkvSMScVMwk93iiLt6
lt6PiM/xz5fvQUaOlakeKG2oPZJhh8/4Asf8jkPtWURLCZkaeFWTV6YI1aYim8npQagp863y3Jdm
6nZVjielLWLrc9gsm7GPU0dgAqhoc6xKw7+avfWSqfzVw4O0E6yCos0uyxXo6YJTMOXv+PFxiYO0
31k5GXNWMeJZjLwYY7B6iqzxwS8pPnzpRsc2D96YAAR7M7YP+HPP2SCZ4C+oB2PsuDBCcIhPTnJx
5epMP7nx9DDW9ktsZSdOLK9tk77iobrCRUOg4Nrd1uYNUfWxfk53NqPq3WT1uyao0XvZ2WmGV7DS
CNVoDGFOkBUXSsYUD8DPCKMDDUoCe9CvIb+RsFvTj42M5VrGxetgwjITFLSrnqoOqiU5RzZfQMLV
3diJu16Oe04IZ9PHW28oca69ylijq3y3cr7MMZNLlukzpxrn4FcIUdKEd1jZ0/Mc9hwIejffJIFl
bNid4HcSBM6wyJ5vWmLxqml+bu0mpGurn9gfN3oqx3UZtz1uv+S1VNiXqSre/Go+Kxkt59U2uWaN
95Jo8c1vrNtgTNjCiTyfZH+guIIPoNXTTK4dAI2eG9U6RAWfkSF8jtW9ojNNhitwAIqCkc+To68F
KpM7Qc99jw6nIB2xE89lZL4F1ohxVrdEXUX5yfTUU9MOT7bO3wt0G2t49uRXFPrJCgmAyhLS7tA2
AB1wDWRvQEzXH9fdLN0rcqmXqinTHa6Xa+3Y3q5fvo/3CVLC41a03BdcrdMBtAZue1Nf6ULUX9OQ
+ZqXxtOmNUJ1bwHR2OQ6Ctfs96QrIeQ9oM5QpNc5iuag6x+1MozbDDrslm2XCodZPUlsuTqhVOrW
0sitN/bfr5Nq3RvTx3vEXVMljb2hSqrTTVA01oZQ2vE19Cq471EtkUundlM+E83+XGiAWJvZ7oIF
cIXIKQ6vdpl9ba1JrcEnbjWyxjUV4KbuJ6oDW1NgtrRe01VCy+DkV33KMZ42kRHflSTwblE0PFeG
Ga3xMDtbNTivAF/bt7KUA09lGm/JaKVxNtHJmgN3VyTFQCOsCu/oQPWrqOT2n1P5VpkVpNSmQGSj
EHRpSX3uoX3gVSxYSm7DJmQOqXEmgAPzON1Kbrop8148w70OshmPoWrfjbE92272a1bQ/+qz+pN+
jWRxom7oB2MhpJ3o/bl9S0CTDSc0qw42crMVxsp+Ec9cE6dBpmG6/+An+EuzmN8WsKFZpJnbJl1o
9pSfQD+BPQ6lO3nlIeJR35RmRpijhQnaYkH/aTP9P7gmeF+Lc8Hjlwmkgx+710+/afQ8baVhXR1k
n70iBM5Wy3KckpqwtpDYVkf+JH6tdf7Xa/lXVha/02cDp+8XLP//47uLrDKI/Y7ExImKfet06glI
ZL42OGCNBplry/sFH3NuO1a3v3+7f3GlfbzfYOF0M4inyFxcJD+9X/xR44z4vjx0RWtt0qrw7ybc
CMtycUatkR1EoN/GTqOyH4npSenGMQsvl4BFsj7RWUXlfB4iTHTohQ8BOKN1OpDF44/n0WX5xuhY
r5H40vtJLxwzoFOoB11Ez8KJcVxp+zqg4iMFsgr2DmGDXyIA22vbZ3n4+3f6L24hy0YYgPHOJFL7
z4JLmScB5FO7PMSy29mVuBPBDMelbf7hii72oj/4/JYrapvwuT0HnxEorD9e0WA0kTj6y70awIpi
lHo3mVjvBeIEhmkBB3Q/u/SRWdznarrzelHcxwuJyZ6j90axLi+lSsrBGyiOPkcGNotgHJ6MwL1a
rdrHPsu9A5MTBSFRCo2W6G8cOe2LSNYLVZecB9F2D2Wmn3XLtk8yoH3qE7/Yjuj7z4Ap3sPEcVdl
lvMpar/aayN9D6v52Yd3OPc0OHRtHTCbHuBkJPR85g+m1DkjQ3Mth/mOFGsaGpKfDdP4a0vzHC8B
Ndbff2D/YoXBwukHngktX6KR/eN1nD2jamwgNod5hBVCOaFZ2ZxauviyrcPf/y4q7L98Zo5gnwKZ
52GZWv79p6eAIyrnNLIpoQ+oBxqip6L6pwXz40n6gzaFt4ILyya92ESj8GdtCqxgEmWFKA9VoOpd
l2hGHuFMkJ58S2Zr2vcYGzJpHwJDXscwiLdemZ8MHX7m6PzNd5noyEK1wD1T66BSNvE4YHWqp+KC
4ON9dkdiOEKUnsRc0vFzLMgfQKpu8sTdKr/+5NMiWLmdHx3JO57WoD9HGpJgIpGX1DvZynhlBY3c
DxrNipDJu1NyCzZJdlE6O2UOskKE/RSodHm0Y9brkln8GpnXQ1VK0jSt+fwPn8m/eGL5LHCGCtZh
23bkHz8UhoG9rqaiPJg5BwUVF8k66WkESZgMF3rEKNootzb55F8Lh5F+2LXkH5nFLTLGZx8BKUf3
EtFrSEeqx2yOREa8jGltbXxSP1cE/1yXRu96CJ1rjDJoAyUWdBa+XPpc07OQ49vciVXiJY+Ycamq
Gt5wa+h9FovniUKMdntc7wm9xEg3PkSOu1icuD/tmoWvc9WIEJLZTBHmwV4683NQt+ry9xfpXzwk
7BnLf6YFWv/PJr8xaqDgjqo8jEAUKHFwEo+8HBuFT1hH//CJmCb6rj8/Jz67MMsaoDla8n96Jhvb
mpCBDOWhlV25Nd2u2vhhegrZqWg0J6RecUvOBLGvFE0U2hFUgFEOsoECcKhCF7NQABy2UA3a6LlY
JXDl8R/737rMvDEY4uRBgX88oNrXZWVtrLp7K9L5QeeIrrxlM+Y2i6zslZhqqtRRrtNZXJqh3KS6
kmvK1a3Cl7Pr+Ug/jpconC2atnwhLbMTMky+ox7Vrg6HfpXPfXzUQMM+DkFhqavN2APNK0EWJT0H
SR/l13puOOo58/jU9hHAD5skJkvhQjHv4E9BRqVaM1HeYpieNssfjIK/IfWBG7Ie1M602267PEad
dq6VNz65SC4h72YGzxNN97yhWhJheiHKwd94NV/dohtpUodHrA+bm8DRbzQGNyNQDCTLySWxOLME
mlIc6/9LGivwZDZGyso5wC08GQrPW9EsZgIe4L7PTxyK90XIzpJEy1iVp8Md+ws+ma9xN5anzHSu
imQxS7bTejkYYWJM9mPTVmfm99e8t18kgON/2I/df/F4U+s4TgCilDtqUT38vObmEwlf+ECKQ+dN
b0wJH7CZXakvuHgOj/VSf30ctas+MHd9QKX38cyXcb+bxm5cNSnfhqBlk/Vlug0YXfiqtTz4zxG0
LOmX20AP0yE3aVarJGOCG2Fua5gwvwEqDC51CyVmBp2+7Wd42CVr+Xr2UAoarDFMCp6VRbklWqte
uyIZ1jrqM8TiVNYRB8Nan2Or4gOJKLO9lEAvOHirVsJBYRiyDob8oobhwXbg3Va5q7eYpwjcHecz
4HFAhgWxFyZDJaea3tyO9OsWhIrH6eCQJe5VsYlwyByeLEIplmq+937fX/+jsPknhY3JCeKnVfYv
aZ+P1QAedfOaVf3rzx02eBzLN/7WYQswGNk0yhzKPcexP8I7f3cYCfsXigkiaNi9UOEs3NTfe2zO
LwHm8wB7NAIcy+Oh+L3FJn+x/UUK61qgEaAFu/9Om+3DZ//zUk3QCrofIVDBoskFN7HwF34qaQJ6
9CRMNMYZB6K6xwsFxt9unWORz9nWq4duI2YlH6zcxX1XMXMw1RQcfRM1BJS58WnCDYLsHh262fQ+
d6VQzgowTrkGkZauPYLotnBGHiJqRZseBJL8xfpsw24bsrsR/NwqGyPQXxnPhQlolf15WTsLpuHM
p9GxN3YuH/uy4bBRS48TdsTQZFTdE8YgEFBeb2+moc2/CwPnjW994jjybtV9s/LC4X4Kpv4hrVxn
34yOXa6sdCgeEuyip6r2m/PkAQ1a6abI9sqa0QzmJcKM0fWORaQxDuC+PtmIQnd9N1hrAiRnF8a9
ENfWNaSGIzWFG6V1XeC8aThpohmZDjNAny0u83BdO41zI1r/gKPhoRamh408MC8EZ57LUBfsRkyr
kdfgfoyzaQUkK9z1oi7W3DDV1i+ZrDVRRgcR+lCUWYxHmN6fZ7Iqdp5jeLivSKcMq5CICturd1pG
CIF1aZnktXY4yrN8fmwQcGzGKX4mF1h+om3pHrWNGqU0K7mKcQVvBGbd8Fq3kxTbvIqTFl2zEZvi
rMrQmh/L1sqyYZuMlW+8Zbk2KYqwuxszgqkuxYhTEuG6Fk4FEo5ktwa8uZOCcLFK/xpEYNq2zAxR
CLZ4YtlgUFIfWO/13ivKkr0G7s+tLjCMG5xxeuxWBtOIlT93lqL1lDg3DGTEOjV1km2NbKaL0Kug
IERgsLOrMWGUMthLtY7mfVW3SKDIOM2hvuMvrha094of1HkB9CaSksuTF5a9236pZOg8tHM9JhnG
tSoxYLC1fdWm4z0G9WJfNpXvRbeWNxMvssPCzxx2b8912z8ECE0m99Mohk48GmrC7LYlwTNHzyEj
NNZyR1i1r0l/yHDTCn0ZE9Apza7h6D6sTZRpn8EL6ntmSpQ2U1pCbWOYDmI9MyKsWaaDr9UYOtpy
jNGM5zhzkgz3iQeLAHC8vmSmEBjpg+a7M0cN+oxGhg9lHhukzXpOg2OcodVz6JRZcTXSSZrrAtfK
7axGl2wXA+rUesBUVa4gw5RIzM34gFDHIJQc4t16RJSCaTr20MYZrf6cJXkA26Vxra9NbMtNHhXR
bQNQ/9ZtEn/bq5qNLyb5ZM8LwHwjOmdbMGLdanIBD8mEh8sl3Os50A04Ma8xSdWwJ5ipK2SH7ZGB
d3iMfbiBfu0ZVFAduibmdtrZAIjsoRTBN+Qjn7NiOa30E4RHMnpj0fUPg/LKO8y60d7DFRybyrkN
UhU9hTnbbp3X0lk1RjT/Sl/6z4b4TxuiRVfk7zbEJ8whP7rux48/7Ia/ftdvu6FvoimlhWT/tqn9
thMG4hfWJAsOC6YRWlyLYeS3nRBMOHMmgUdD0tL72O9+3wot+xc2yMWFi/jSXzbKf2crBPv051OL
JChtyZKnKyMCjCt/3Aq9qSX9YHTKo8Ew2UTy5IV4GLYEjY5y1RfCN9mgPDne9AtPr+gaCvmFsQfK
2js0hZ1QkYZdsZX0QRGS2S6tCAh97sLqiyJkAeuxxeWF9u+F9appsA841itiFPMoF+bfEDgjCUdw
AIlA/j6UNWRAC1gtoIhoQ4JNszYXgiB0vAEssRArjw4TQUOB7nZOjH0/R4vKwojtzq4bH3J4VxwH
FkaIre5u6CCaiJ4WsUqT6JZYeP9QTkn+JHHOA3jtbBT9aLWrl9gcmr0E43DqPhCJaOrcb9gQASfq
D4higcjwUqGC+JTBqbzRHK4ehrGVmzL37tVgBheRWs3GL6LoK9kMYPysTB1mb1CbLKH3HKai3QMq
5jiakI5DB/2+qivv2AIO2bkGO+E8KPO29IJTVCK1rXR2Z/gheRXgqFeMbPwtuJdqNWTwJVvAONux
scUavbx9E6S6Ow7dbBxCYzZPdhYbJ/oCzLKJcGWqnc6bDpn6BZYxLprGN5aAc/pmREEjUAUkdBOF
hbO3QWPvZGM5/NRuvq+V7C5eYoRojeWTu/A0J+Tt224EAxN6WXc/Z3hmRkCoO5e4vY1RQ+W0Fz7n
AKgTmPVXUSTdHgJNehhUJPcUf+Gz8pNqxwLofsfSmk10TWR6iTB9cIBY0KBaI430lxE9igb/gCKm
3ZHSg/FELJGpEH2W6gG16AR11G/L8T0ap2A3ixKtVhOCVOO5se9tDkL5zZTWn2KsCZ8wr06vBu1P
Go2zIy5GlamzbwDfrnB+g2INwHvWkQ8bVUJJjRdeariQU62FoUpcw6dYL1hVGs/NwR+q7F5XjXHy
sTLfyqIlH6VJgOXUAOfadWIahXcYDLRnu7ZbSHwwQgG6zgvbFSfgLi0lpsBZt9YuXhiw8gMH2yxk
WOi2eHXmAFws3QRBMrccChjSFKQknECb7mgmrLScizuIGIcAZ8YqHsrm0rrytcobL7xpIArH59rM
P7tJ6z1AjkctiAz82CWDHcp93lsAX1cK2XDwhtatYb4cTjObpe7uugGp5htd7HC+IbJ7Vfr98Mmp
F4EcUKB22OawfJB1c6xsB+iZeRmcxsqTYF3CDu5mjSP4oUbkk5LpMqnoUKPTaT/JfLQzvXEwLfWE
ArleRZJY5/idgeE9JdSahZLrXqh63pHPvIhuqigUX+a4QeYlIO1eG1i03mfqDNkQAuBM5n1JKRl+
T0MmXXDSghUrHDuibdBRHqpH7lwnWzE4H2g2oc9G5q6WMBXRB+k34rMn4+CXCrqKU+Wjsar8gRhw
9RFfF+oYu+gYFUuMGMmKGcAs7hQBluRoxr1Qq7IBPgn/x/6OzLXP9kxDsebS/fVQRxNJTcVmgibY
lk7Gr5yJrcJ2vrDbLFTB5BZ0OX0cMQI+Z+1DGNRnOJBXCNex0xZRklqcy4OyuiV4SlbueqJ4sfoz
zGJHbKoK/nnkaQ+gPMKjW70obp0F9i5EruDXOlzjtQuG+4mUVnmmbl8kLFULy3UugpH5nuVeysBu
jlmC7svWTojMG18BLWzL25PgEO9LT/n7iiTuu1LmN3OEZGLVmk51o2MnPod17cEV6e0YUJHvLZbb
BGLrUA64fwFGnXyQvdhi0uVZpcw0IzfZtsBtjZ2A4/qIPhnTmMRHtSYA0QBFWJbMvkmv9pXHkd5t
1BcoJ3JaEZdxnsBSrvKmNTeZtiO6wTD+V/M85GJVdPP01kzNN/ao9kozBXEq/Md1Ak/GX0nRiMdo
NsMd0Y/+J4eEvXsbHy2bQ5kfc7I+b6veJ+/IQAWvyDp6mzmyMuUxN53HWJ+lMzyAxRUvmWcmG8LX
/C/KbHRFfp6sD6nT6LM3e/OFDq2/ihqN/GKc0q8xbs8TaezwYiK9643SZlYvMOH1VgyaIlVkyqdT
ON8x88DQiG6gy8v60+xV/XFy1QBvsZz3jiocIAcmRrW5w7Q+clC5JUiADlCrpX+GBl5j27SA8LQw
1Gl4avB/trOSuAlWESHcdxinSb5GFrK10wALGG9gVwO+pxAd7ZilcbZfLCDc7IVOUL8qX/YXzjrm
D4V+Yef0OLQzMzQPbtdYn0kurxGHVtEG2WK0I9wRkXnZ59cM7f3zwHN4gVHY3sFQD24YI5brOS7T
myzW4EKtWF0xVmAtYcJ8ID37a+Pbyc1kx/HnkFT1axiapHhgxaASKGbMkX4l1lVhiWunsdavE578
Oyf19B6fbfvKFAknqoujgjn+PeM/XazswnePRdAF4BoWAQNn128jwKxVrQuxzaZKHNFrfqbdh2aU
GBOKBzwY4HMstDVZ61N3k4xVhmI7ki550SQwQsPpONWw+zcbNN31xkbhQQfW7D8ZcoAGD3OhI6ID
aHxggArqlHY5SjJTXBN0MiWrMpLMEQrafbQyM9eM+Gli9GfL56FusXlUTJxepfapKUhNALclUlaC
Fp4Q2g4FH9h7tKA6E6yF1yaJ4qfOnerk/qNo/U99/4/1Pdqtv6/v9Wv3x9r+4zt+73RZvziCRwzG
jOsBwFnye/+n00UVb0npUSPT1KLA/7m+J3SKf4Kky9CeWfr/tLqk8wuIXfKhiQ/ymfAhTvs3FGUm
/bM/FvjMIhwIxoEnOUiw/MllwP5TrwuLgqGaijt/BDnzWRm2t2KbfvPRy18xSDXb2ECDrBnqPXij
fwHxChRNpc0jtqtHMM3daYDksmr8ZZWrBuM4hZYb7lWVxneUHcbr4HlwcNwKWaTthyhvqNCi7q6E
FW6x2CYZpYFR5qZ3RFXuyytSIFF96uC2E89Jc6Oy9nXWY3dF+gqWHwX5OGu8MoHqC3sVhllqA8eO
cIKt6rFtm0+5T7AAwxyyKMxTHGhXouIJg37rxcLudnhdZH3qbR40EAplhveecmkiHCRhXGKevGqS
KLajjsJpRkcC4sYONT5o6U3OEYuyI6h4GXqmT5QIxrCkkGaq2cQwcl/TMvS/R4iXyVKSne6abRtX
QqECg+stHpkOpPWm5yV0+4ypy5kYqLlbD27AlpmaM2s4KIdup+D1qe1coS7Y+FV6KCKm+7pMsKnk
pdUfUkP721H4zpdJ4b6Fmx0fki55jLAX8GEN6aWRZXVI5ficVom1T/sR83oRRAf6ipABmyKKPyNP
piSYYAgROnmp7PYcj8PwuYuKcj3k3Z2FVBXEjQpqHMLuW6/DEcX0iJ3EQTkEVS7T1jHS2bNWfbma
AjM9+b79LUoq+EJhNjzOKKKppo1iTw3/zDi6WoHDHfdEz3o7X5Z7zp4Pak6e8f2/k7fVn+euohbL
oitlnbcuhv4L6tpToarykPXA74DYbKC2yFWHofdc0z0k3mG+i6OiWmUye67JP9gMrVGh0lU/3KR0
L4U7h3djUBF5LQDWBcMyX7TCTTYN2d5W9oft5VZCB9gopbBpkEeFGRH6WTjk7cXvR7n1kNYcvSpJ
dqWenRWJfZw4F7JTMki1L+DffPPjRp90O03bunEMOrsThrw0+gGVsLp1jP7R6RP9CAIn39PLZNlP
6uRQZi7RVYlwV5ABqXJKZ9j1tJuPrAvxrm1lsIsKx147sRHslTv+qBzY+n2MpDFk7VgxYkvKdaiT
bxWH3rVyymILuRqIzGJZqCr8fTRHF8OKQRKsUPkWYz2BSlI/mU4pVm2ePZOkdJxnEoeLjtmb0xuf
nQkUgZXp9BQ3qDoNxH/v1uC0X4fZo+fIaDKjVmcna9wlv1JkN4XKhrNLNOrdMLR+s7Hs2UCX6CJ1
UcSdOasKaw6cw1ThvyGr1jjITAwPk6lG7zG3M7phQhYlmizEfDWqqR3jIX8bcuTvaA4OKXsaO3wP
4D3aJ2klGTNGLZQXq+e3cWMB7maq+TbkDWmjoVJ3yKtMQCrcFlGgIAv5Wk/fm5pFdRthozwNfVIi
UxqnMdj33Fp6bUyu0OuGV7uATMf+3WyaEbfYGNY7Vw9D/E5/jowofyQrfGWLph6vjHk7XBPcLXSN
7RhQrcLCFJdBgVQVdFPcGNjvJF3FJmPSNaXunuQgVgnNULUSkbF1LNBYVj2TT1U31jYMZsJWI4Ka
pT+/aMy/z3iv9DVPjVceqc9yTnA35VlFtmV/6o3GvqZCZps2J2K9NJLvYee3m0TWyXPRpqD4kL4n
F2aTeEyLYbY2s1kwey3CT00OtIyoYiu4qe28OplBj0LOUjcKO+IDCmTjMbM771USD8tQIyBYsgja
FH1rzGM8aim3IUk8uymfxMWF84VDt+9A4vQ9SKW4QrqXAH41xERTg6cWGZN7T5KRtQsbgoKMJo8J
qFV3ecxgMZm6w2jCNlqFzBPZS2YSEkK3vAcY+KUcGM7aqgjeGJzfexRBI1gRTCOW37+4U8okXNBP
l5Y6wiXyN9lgWuBLzbpHmEMmcGr0xhn6Q4xVdzAJLJ3JrlocClPkR7vQNlkP/OmajH52OxtCXaYk
ALA2DYQjl1riIqYLrTz5kZYeYZC2NQWaJI49TYdVbbZ7AuvRllj9JRhYtdCjTAhsA+5EIjSOsI4c
HIRg3CJzfBh8DBiZXxGaZ9PR4L0Fh0brvTE1hPAIFeK00TSx3KB4m2o8uALo6HowMTpSlgN6KNAt
47uWWCaSNNhYPpNzhkHBpuubI6QS2PFG/a4b7xNZ3NV2Rv60E11NctoUEARvM0KJSx3vcKTqk5E1
34HeX3KcOWdT57BrR7jzufTKW8Q44gb/TrUtxZTuxqQXxxl92cHAMLhqani/qkTi5Ee01+BGTXSe
Uk6oRcZ617hf55m89JIqn+NL/1VWWXZ26hCaxcQQK7RgYtZ02W+4B0ipT+x4PWbZO1jLYKfr+WtU
81OzOWAtA6EVXvBShyBNSB9h44++FTWZIILk67swk+E6VmZ3HW1fsblDkAH0BFPTea+D5ofdJ/ku
dygYlLY/F6BW10XWkZrt86Pm1iawcND9ezvYqBs6BOc2i+jK68b4jrzC9D6QVX0UvpxvVIbQe/Sy
r0MRig2LacWqnajPPsz5td1bj0kCYEZFNPRTjZp8cJP8myxRTRQIVI+DXbi7VHk4iEB87VASFDdo
UnC2T7O9Vtb0rYuxjimmnKsx4DWMRPxsBfya507IGcs02Dx20wD5WewNuuSC1bx81WfpFx77rL8s
AdBPjefwvfjdH8E5H10iFddM7KP7ocvHO6cP0y9e6j46rjuuqzy62rLqDtbgRxiL47RGQRlyoeMk
tj8FTjautQNWDubF1p5DV3Ki8iI+aUUw19wwe0lcBS46quR3p9Sls5n4nFeyNqtbZc5A3ICaHDzt
+F/HrBNfBqHf0jrsb2dhASFQKlaHtO6tW6dw1dacU12ystYMRJ14QiytmGUiaOCOEMVD4wfOAwLS
TqxZNQ1KDFnLtWN3+XvXWtg3eVAjPlN0qYufs3X3/5+9M9mu28i27a+88frwAAJ143VOXZCHpUhR
HQxKlFADgUAZ+Po7IaWdkuyUr187O7aHJRLnoAjs2HutuaS0XB4ZrPD1QbXh3K97aN8byF4PCN77
NbO1qyAws/ct2IaPVdycipHgFpScSbxuYvuNyHD3ofJS8cmKM6NczwAxc2xq/XSUxB5gZssTAEGT
q6dPZhEUG1n37cM8KtDdLJ7XMFuKPWFDt7NXnbHjdj4JxaKeDqgXMm5nb/Dfotgv1+gq/Zuwc9Nn
Vyrn2upTd6PKsdi6jPKQVckZzHDjl9u6s+t7ZTuYkTSn4jLlgugtM4JIAKC5xwWogq5k/NrqmypI
i31sqWwX+WO3W1pUW8nnoj/iGfuM9km5RwKVPrOa5c+84vr3xTiZD/Svo4OZ+enRdEcq3qjxTk01
0BNOEVRiqcP58RSLFG3vYGj6enNCNBeBhmBwTFCykuHYiR7csE7KycpXk1PJjTeAG2IOpu46WHnP
Js7KNxc10SFoa3A4WdbdOHGi3tW2q3KevzrrNjZ4nLx0ob9QXSEBUx1J7mwf2vExZnAfrtkn9eFm
DqW9cBWkHra4JLv8zFSkpEccFUwko2D23sdk64F/CSberEHvhDyIamKuqjwGwk7ueHSG8uRl8EeY
VYQ/PRRzpenxkPV5zfQ7faH9Xe2YDoDXKOepOPZ9RTx9kMXBynFyI1i15Vg+m9GENZ+/esD7O52w
6jzgHqwowpr+Y1VW9cI8QPPfzfFZVZSkRTUso+FyKB8R6KAiNH2xH4Myv8pqUsV0SS+UbNViLY25
aFeuku5uZKx4VziuUht3ZsqdIdAhINXqr8pqxuctsurQ+1N8K6Qd6fvAz1R9M8UkVW7CeDIbL4ec
iS8+fStlsoTUYYAQQrZvlJtp0MfkXTSj80DkEwROljHN0Fe1oI+SMlyBfhjmczE5xpo5t7UtZlkp
oBUJ6yi6a0gXrWcfusRzn0laRJs/jzGJhxCmpPUx9IJoY9Iyi6/SYUibFbewyrYYakcwk/2A2JlB
LKtPp+qroTPkocdLej81BLKVALf3swv/dOi0cWpGJY+Ke3LTd3Z6JTM3XUei97+UAAQ/mVXOQFXh
Cc32TGce2zyM0hfLcmCEgtkmtctbpMLz7G5QdQafGT3HB6+HrMr4NzHWDW3xJ3hD5jb1WJ234L7y
XUs38tWksD6PtHxXBfvj2pfmvubXnmbRdHdSpvJ9Mjnl/Tha7mmW6bgWUDs3bmIBE7KS0t7GOao9
6E9UB82Cus7hUyoYlhfHaWjj8xnftVSR226awjW06Gwb866jOG/0dhKq2/aFfzRkNWxqNu73iAHC
ncpN8epCRDyQqidXUc7KVCDlwLdfJ/s0BrqgaqJ47bT0uLxtMn4sQmPYF8K5sackfIOTezPwSZj2
m2IthVg82UVDKdXHV/g8gom5tDNuuW+anQwnd9tocg/I+aHDamUp1pkIvzKa7YTdiJF/QKRChmvo
lwcjjeyNQQbSuhqxhyPB7do1obEa/oht7+rIoYsV+sZNZ8/6Xo7JoZ/y4noiywc8dGUDkBmNYlvo
JPkspedcR1GastA2MelLwPLzloW/l9laF0mxnhWpqApFDS+dUd/RiQ8vwxSDt67I38q91N2Sm8WC
2dawmkzrNgiAZrdtO9XrXsavrV9lm6rWqNWk1QSXHEgk4SkMLK0iclYZRK+Xr51ue2zJQinTpHwx
ZPvS2MznExrijjtZJkGgw5s58WINsLkdNTnLnD+8/DRRux51JuApDRMMDEdMnsNcvLqhnWwHrtZK
VNN7eAfnJA42em6A2Bfv2wz5EGMes972HcnEq8m2tzADBfiRMDphr2IC0U7RqoxNb03NbJE1VxFd
vlWQ5vsYFO5VzcyEu6X195aZ+2uh6K0WcZzf0n8wzU3vTH2wHaQ5XNqOepsIVbFplvbPFLTyGDZN
sZ3HYT7EWWB+Hiu2aFmXDYfS6frNaDTiLuvQk+RSfeqSqTv5Jah1M8jJHawhqyZaImXwGl7ABv4T
vxyYDSYxAZbNR/ZrlGK6QiXpzFl5rHo55OsYs8Tz0MGnp99zbRO/9EQp9Zjial/7JDSeE89mMDzN
FI5AQaJxbkDZ94baVEP/IbQa/IHaXiWZeKoMlrxsgCsqPZJZR9cOngGSliv62nCKzWBgrBG5j3Od
u4hVc3GudHKVGtVLJ/32oNvkQXkAnVlJd6OmOqpiSRxBLV5o1hdHe6ict5aQuI0ZYwORRvk0kbzy
RcoSOVBcBV63outB8T3JHvquB1ZAd2i46jizNp0Mog8DHn1S1IYBh1Wox/vGsuaacWcU0XbqxhHf
P8Jziv/SYo8zuXvgTuF9xYKFjtp2mf9Am4F6HKikA0XBM+CZuToJRCLjnMYTW51ow6WS/nWONvZm
8BwKawvsGbELeQp/iJQgogkDBJ/b3kzkRQCIhCVA4CeRccEXEYt7J6tZPMhIPBF9kp+0y8uVJItP
US4ZjedGTtqX1zsrH9AB3MjpNKc+GZWm9aR4JYGW70imFksvUFYxXrXeX/mWNyzPBFXeAn9G5+0Q
XilYErxJDeMBtO/BH5oP8I5O+ELox6fSPOaxcR2FLbVOAdIva/yTtIZuN5LyuPVzrzhJl/ZfE5rt
GrZTs6YyFevIaa5UPNyRqP3G1Jk7PtIuKtfqrnFktaEx4x8rB3O7b3TJnr0LDcS5NG4Q4z0jx2rP
AKjkZlQepo7CrvaJKeNtWpfWYSIra6Pcvj1WiJzpXHSwKnLCCzEi3PWGSRsuGvGO1/pDHlt0zjow
VIw8ceh29sfIHayHMXDzjTfpUWEAqsfPbusPD6x9YuV5LmETZtOfVEMzChw2egeDKGkVGPRZ0hQ6
ppnnQH+qa6croDDPtoMjLh3DfutjlPFXmZnkJ4I11lY412RlavnaWnX9sjhwStB38/wJmSEDeSgZ
xmsNx/rGNwvjkPHCUysbUxeAjEwhOWOLhOokSzbQQ07KAHdul1p/pM7i0Ypl+ZpmVnBTj3YE5Dbp
Pxmp9yVWYBxXYWK0p4Y29N08IQF0U3+s1jI1R+bubn8rROLMl8VPQ8i7X9Z7uqAlComOecq82PwW
FqlPxlQ6baRIicZIwYPuUok80jEj42LhZgCsycvgkEbDo47dd1QI7kMTxYCKG90deA701lOtxeYq
eBoDjxU+qcRDTCLzmqjmm8Bqo9dywgFKpmYApFEgKSjYpBvnEXawfcUArl013ZCcqSG6aRcT14jN
OPV6ImxZf1ZeB310H0cYCWgSgYse6YVR05SgdSo2N5R3Yy3JqfRq9aSk05zRNgaAdmo/JA8CdOpe
E6e91qwLL+CjQ/sypq75CEXc8jZB08+gwJjy8BhHNI1oUDPEq3R7bfeyv/K5ewgtlmOH/LxKr2Yp
JQnNNHhWnepjKiaN68MS3UIh6ZZKiFXmhaRH/wPIyIBHu8+6gwyA1jfG1FC0Bk5AeowBdg257vTg
9rKj+WTmEnuqNgOuhBE+FaIlAzOJMxJu4gipHj01fQ9vZcrXNg/adiaKlTTmlo33JHhFU4KWcjPY
8guEy2rLiOBOG5T1MyDJk8y9DopcP+6JNm7upngQz9miP91ALoKoqVzrtm1q6OZFMwT3rat4n7KW
1bfFbAzPBlbwkw2Cv1+VTNeulTa651wa5sUsR70XEj8Im9fWvkNZ4N+HzPghoIHxPBtGIj4SYZef
ujYYHoRYrAmT6HlK64pldVW6QUUQe5skC8cGDYc/4one9Exz25WtcF1c6PAv3HuITAWmR6FduKyj
y5Uu4e11Ks7IuW9v57hlPsiITgDhr6dHc/bjU4YGYo1aUX8pAD6/RFZLoTZ7jA/pdCgcNmEar+Is
bZ57z613o8FbN64dXmbcUhs2O+nWjNtsL40RVhKt0bOKJv84jGa3lQxBr6QFw5jK3jKvaowm7wgG
6sg+mUhkJGDJWcOni1hOOuNO5o28YHAKDmVixdt2mOUe17eztmXOXWIo7A8Bfrz3dG9BBZIQ82hS
312puhl3fUf1TzvTp0tjJPc6AXdLeD0IbmYZoFva8rrvwk/GYKEMscro4CVutzH0bF1j7HLXdoYd
Km3sI5nWwS3u+ek4anfAfOJjRPKiYuMA+OGmCX2AV506tWQjXZPEkl8FXvixCiZrO0SYTLNAv8a6
BPvtkL0QBRltRQtQ1aZR+smA07HzyXDYSsEA2+BG3yeDbNcDct8jEfb0bOq80oJG2wwfZ7I2CIMQ
XLrYagxzVi8phjcyBJP5QB4B3jD4b/1t4Nf0ga2wKDaVK4bifnIhruqElw3YlBqsGETSK5g2m9Fl
fEOPFcWzrpOdlWP6Cev54uYz/9+M7lp70jcjGYUrMeRPYSve2zGLNYKJbYqNZ0On5DWskIyEMQOP
ETrrhvhxc1Nh/NsJK3cOo1MC1c3u54D8m9px4ediaSNRar6xkxS1RNY8y7bJbqELowoTBwqrbj8Q
MvXBmBiDCNt4b0O73JkzFfKEXWcvyb1ZTUH/WoZZcwfh6o5wl0KvzDrg1W4tG8GkMG4QJWrIxyI5
NuDSr/A4vzmG319/Zf4r1n+s3zOGGgcLPAQltN7ldDVIOQFJaP6bAfONWvJ3Y2sHkvivxtbvutfk
h6n1tx/419TaMsPfTNcENmJ6lit+mFpbiz8DezdZB18jYBhN/+7PgIFi0UVCP/7HuBryKegK015M
FK7PoPsfAVC++jy/84GaAbRTGw/dt0k1gJYfh9V1U6fUUYRrhYwVZxoZo9R6V3ojOqzSsY/5NJG2
OcTEwDOWad8srdP9hPDuVjeVOqiGTAOiqXCtEXq8LVMCVROt3VtW2RblXw35OCIzwx7Nnr1OWXpO
NKLB10Rhr/twgA3zjkophBnWlySLePE48BI2i8i4CUtmFCfE8nQa0etZdfDFlj6Rm4cRB/k0HGMf
jnN0jHwswwAmgmZ4AP1pOg9GhTxuK51EEDKejQphCgNHKpKcoszksLzmJTPCuBRIVWJnxr2hSqeE
t1Kkl6gsE9p4LGTrEd7wY1UKYiXInDjwpaBDAHT5CL8wfQwyhwKBOIYMaaJ76Sa6lDPJHbukjvrX
0DLTlWpLBJvpgjryUKuuw3qAbYlfbvZFdcqIhnFRwBO+QzTVOJLZfhYUyZW1BpA8XZI4H4zjNNY0
h3Nk+/rBgKg40yuP82yZtEhX+HtBdEy/HyKz7pqDZcaRtchnGKDn071XmKm6lkSkINrllStw7R7/
K2T537CRllhmpB//mY389FkBZe9+WBS+/cy/FgXYR8jDSRpg2f8WU/CHlMW3f3Pwm5tA6L/ZrzjS
74uCy6LAhUId8YfA/d+uLRKmoDbw9kHN7jr+P5GyLDbz75YGFiRUY6HPJ8QatqhmflwaAot4I1LI
Qc4EdNjKJAlAN+K1/+6c3H77ff+HjfNtnVZd+//+7yJ3/+4o8J0sAAUeKx+WYc7ET3L4qCe8z0Z4
euizipw9UIG0tMhz+VB1w3Rbej65gXOzhH/P3d8lXC/X608HJxMUTzenzedk//gVE68oJjsPwkPs
hDVuJ9WOdPotjots9p6Ss36NWZsIWKqYuCJ8TD9PBnYW9j2evSmUNa90n6X7jo3+2m6M5tTnKAbb
IFt2PUWE0kUrWLQUCdco46P70ivGza9P4F9+CR+ZkbWYV7mRfjqDpgKVV3YzY8+ZVWRyiJEsjdI5
siXU7xqbUNXIyn2qshKEDMFe8oWtbIDePV7CptJwuvVAyd3W9G1pDRE0TpzovBsQ+R+JoMoZ8o7W
Y5n2OF3JY0FBVJL0/OvvwOvsT9eBVicBtuhZaJX/5ORuSZzvtT+GgPjkCIMaMSLRNXq/0Ox+faTl
ffbz7cZL2Ebv5Qbun9wX9AbaZdQZHgY7NkGcNFw8L2hOqrObO9PFy/zr4/30EH29vUMI5g4Ck2VE
vdyB34nBhNVWVcm48EAkgLpjRUFG25N/+euj/MX5w0+CEZ42WEB18dP5CxXLBYrqACf8mGKgzL5I
O0wPeRs8/vpAi4Tu5/PnCpxfPg8eVczPi0IWo7wbuQcPYqZTN/stJqmQe0ZrLpwuyR2iK08GR113
+T1SquBKgpbeOBmAVUTzGI5dt7lT2iO0wBvclq4wXs7VYNl0Qpe04rog1zDl3nw3xEQcru3ZdNBe
Z+OsVk7MQSbpCEIgRHpohdc+j96cHn79Je1gOV8/3CVI1MBNuL7w2eWELiXZ91dtScuEx6Wmw5jZ
6DziGq1JHLUQQFW+q/OWNpJdf5kKZSwqbsyJ2s8ORZn1uwGVxI6mrbrIPEXtQnrBpvEq89kisu7i
htqBeF2Wzwz0t8oaxYMFEArx6VgwtWA79ijMPNwlpI1uaIxM75K4wvASp3qfxzsL29kHlrP84HWu
C/hbYLJPayow5G5UJxE7YGTfB3K5NKDXtNxSAVn71q6DRxW52TEz6CRWVoP1EU3MpwTfLw6jHAqH
nIcbWVhjsxpm37kiSKOgpPDcrRwEm1mHMDiv95jLd1ZcH3JV50/wcuEFoD2g1WfcIGbWb1prIsuL
pGMq09l7N3LYy2deItYzTY4Ne07nzk1s8xHHb/nsx0n+RVpJjfbQDDE7hSqpItitS+FYJdN7nwzk
jV8KdXDDsDhmOpuu5ib0bjxoy5suSKtwZZfpeEMTv/lIY999NZt2SwQbyTlR/tlgjniNEtLYoE3E
PumrExUon9qzGpw64cLyqi51JCNAfORPsM+nX2z4FYqy7Go5n5u6yPA7QpaBtgS61SrtFzch6gbu
FrF6eVleETWm3xlF3rFTBYB7sXoDNbFe7IMm7xeaX6O9B1oWHHuivV5V5LW3QEZbhCyUoqD8Wvsx
d3ZVIrkjhgLgXWPbrzXAg12eCAPqxBSUq2Wv947WFBzOfBq5NGSiMmOJD6Pud0li34kIyihr23Ds
CmQN2pi6YKUS8YaUuYQQZsk7rYrrNHITAHkDvou4IHmP0dYKrXe/VibNIgEj1owd5jLhFD+gtruO
Yu9DMmnzkHSdeR9Zs95myntmnoOQqaro37bZ2si88KkDiL6zlUKBMvXjCRtGuKqHeVqXJnDmPmsM
/JUIPX36GCxRRMxZZUXGVlZPZyOIwz0Dl4oklCBiAJRoPswU7QiCdNZJbtfwzs1m4OZC4LbhNZTv
0jjwIG2MKfrE2BN71bbG2Z3rGmA/OnaFhuAV2q5516etj5FVY2MBJZPJGyDxXCGrtXBma8s5It8p
Dpadmge/5nHxDGTr+HUbOvn9Voy0RDFxQUHrkmiNq6H6pAYnfp9FVv/m+a1+bw9qPJU0Ho/5EHZI
O6VzpUyDUFw8Jmt4kMOxR4l6Y2hmeH2hkUusUAO01rFKQ39uNlbjldvSjMvVZMzTO2cwqx2Gx+QI
4lxuEZPBSdeoLEMbfoPlNdVVyiyMziGdRxfo3VVW9bncsCtrvo4SNl7d673h4a1qWjPfRdmggaWq
sb6YOi42EVOp9Txo9Io1Wjcp4D+kMW8OayY7GwK53DIjElu+sTr5HsbxUZGkIBJTn+fObJ8RQTk3
ggf1olNa6RtyDVAsm8irPpObPm7I3qSRQ0L2p4S5+Y5EYP/pa+JyhWnx0TCpLxinJuRzjlQnAyUf
MWzQs2MMzpuowLW46i0y6CcQ0/dF7DTvs8zON7k5j5vUoC40XKn3RW7Zx9FpwBbHYf9Ud21xbOgl
vs1GYh6KzGHtUXzJRlJ+eUVNDDVS6IPWtrzYyRyd/Ba0iB5toOeezcAgI64Ok9XAN8/T5AbN57hx
e1tsm24mAxQzy83sSyZoDMP5GREWxEMzUADUb/NJ8j4098PQ8ZUMbAerDl83HGEGRFsYAu6NxcLA
BLql8dOJGUGIV6xDv49O1CougYteiLizUKcB7vrKsuldUgMPT+mgWNdrASefzLRiRW0jmDmWzT6q
DPfMaN+41xwg2ZD/SHkRoTaA+Zu4H8bIZSoFQK27N33JfyFvvVemaDbKT6z3qJ3PoG6yPROhet9m
go4g9aJ9didzj8MeG7nq7ctgN0wjUOMey5yQnaHICDi2o2RbVxga6XQhse6A6ucjQO/UvFVRRXIp
w8hhr+Sgkz2n388/KSdokis2xA1hkJo5G1o+MudBJ5sbZYslcgpNiGRlhZCMzk04yQVV51TO/92w
/u9aWN7XCLr/vGF9TttPNbffD0nG9ref+teWNfB+o4MFts6FgfbNLPG7+yIUv6E89lCYE+9DEf89
Z4SeVWALACX8iWBHSZX87y0rHSjfRGTnCDNg6/pPtqw/VvcQfCnVXFZG3HQOA9Wfu1kUrkmOLtU7
E1JCc6pkJ+datKlmrelidXiWYKz8cYJuv5WE3+9e/+qAvsDl6Fh09zxrKf+/K+9zvrUUsnTPtiuI
xRtYQ+ewZ0dVBDCrwchffn28Hwv9b1/QdzzOF0JiHC4/F/qZN7egMJ2zXyfeaxZyADvLrMfWHf5u
T/Zjpf/1UFxqrjUSVPKnF5/N919NoZ6K+9xyznk5uq+YM6jCujlFDCpi69IxRXzy88y6UFhO9//4
W3InwbJhp2aB3FvO+ndndWzAgJuGcs6tyJxjFUisoGTKLGbVGJHIrw9m4fr/rtj/+kW5A5G3kcgB
bfpri/S7o011QejTlDrnsYaVh7IA1TCyLBMK4tD5VESVncnkhJm+xUGmkqF9T5pawdAWAMjaJH3j
H+3mlg9EsFXgUciTbcnO/qcNPaQMjBJx5JyDkYQcYvrYpJpGzj/+/45Fi5mITG5hbpyfbqiYHCeG
ZNo52+1oXXrHaN98wLn3fSb+rtuy3DD/3lR9+1pLx8p1fYyDpvvTVhh4ryLDt3fOQ5R8YRQebnsB
oPPXV/PPD4hnsgjRuOLfrFI/3bWE1Tl+JwrnPDN1OmfBsGgdPchm1oxicfXrg1k/7hO/fSWbPpzA
58Up/JnlEER41WfDss+ZgOm1AQFTn3kjIvIrVCtfgiZ3Xx1P85DSZmF412HvGSL72wvtPxJb/+IO
9kyYZYCVeFQd9vo/Pi8Rquco8nLnPAH5OdmEVRs4P0L23kbLHdqEaDfzXDDd0jPIxM3Xh9clO2DP
CqL+Zvf8V1eA3NOQaRNXGm3wjx8mL0LABQipzy2blHtGGeNqRJV/dqQKt78+/391KA9OLaMQXi3i
5ztqkoGqld/Y59Tl9IbhAi4ldZ6lPgAG+De8wR+XepZvuh10cgDFCw73p9tX4hEqmkYaJ6ahmEYN
Q8mXyi7kyzwG0+3A3iz4m3t54Xl998Qsh6Sf45u8grmb6e78tA7KfKatBDj/ZGLj2SMeIJu5VS1t
/dGY7tOWSQXhHPN0S3oJSq6YR6qcoKr6RkWjBNhDc5iXKc3XFQScE3ILPYsUa08CtQIGEK2Dv7ki
X1+x/37KaTl78EAA6SHwtokP/BmOzNgic6bSdk5tYZbMOin169QzdrHV5j06zVJP8bookNDizMik
9rYWv+yOjTciK6LL+YwRjEpGzASmvs10Nt8mnMIMZhMEDSsBLS/ZIHK1kLRbIz5+cj+c1yYJpntA
1oqqmh9TdJpxB/FzYDgEpbnImpeODLVzEDv2SWWcQNjUmb7Fs2ioLa5SNrAz5vN1EkaNdbBal1+N
rY7NTBkmyN0Khe5yhT3MJjS8ajhGwJn22kTfIjrB8YjzjZ0iXh+oLEnNHSIdS75oNOpE7UZobk6j
tOtz28Wl2mhlVcmJqJnuDY9H8wLPHwslCZr63gqoWgzRGcNqBoicfrB0yCXzZ9vDCTASe/vUsHl6
qbrce81xUZP0R8Dcq7bC9q21UMzSWBvc11Ln4pOcI3EYGr+5Vx7xru7oI/ZLYxharL9oIMcQc8ba
0ha7MlL+zs6EK9qJwEHak8MZjdLoSTsi3Ue2jZ65RT9h1MJ6ZD/E+QnHyL9v23h+ErTy3mTocJ2+
zg6tSbVvORDgpVPWAWxvIzJ4A60wnEvN30IoYh/DqOK3lJm2mK9x3qBvoC77+pZD5Lf45j2owIgO
VEaHfkKpo32Ef6Sfe45elQTa+Sfk3+pgYFK/jZsyvDIzMd3ntYZxSHSy4W1IlLEuTYo7itBY0331
0TzRtc9wSayHOtAYTMzI905yWS+NwW8wzzgD3S8xCT4MPcIcAWzHe9GrMR9wB8c63pZzYF0So0Sj
qN2yC8CjBey6fMz18l9kCauCF4rBBklPawLMQHdI1x1H+3QrrYB3UQeCarF78V6mTcjQeC1BVVzP
Polhayst3dehbtxXL+lD7JmVIjMYBId6iO1ZHGZk4P5GxJ7zoRqG6jFAjXWNhKfYNLSFrFVm4Nwi
R8ZUp7SomZUWcNnwIU8TQ80ZBanZRt4jHO+UZAKPPtuKwHN9CZiVoMZKkI2VeRiu2U1jYyGbck3v
Xz/mTCC2fZ1IecrNxWrPPYkAE7rfXSdbxE1Z1Jd4KlX3JXBmOB/C7y/wvpEe6ylj+NrnrEzrmYTm
7WhKtECdoeV72nmq3QEY8T4xGMUlwIjlqm5NFe9MRKIYWHuZbmCXVbig+/oCfgu3UjW3yYfYNjBq
1J28xjPt7ZtKR2dLd36zD9rRe4FMvYwt8D8xWa5PtlNitplGZ/5QFU2+xTg9r1GHcxkDdIPkF4/V
h4yoyQ7Ra9LScFD+filGiWOamlZslCqNbUMNuALXUO6ADBD9QCuBgDQzuu+JojpWyH2OmUranXZ7
/Rm93IjjOzWABNbl+zQfnHWhK2SmVQrZs8E9inTxFb4gz0c6G5tIILLpB2XtSjJ5MmSJl6XZyPKP
8RVTrkIju/H8AlnkOl/yC92VomEQ18uVl+MVlS7dedvS7qZKBzqV6LtB1RZhtHHwGh6RBLZrNOPg
RmuNy6+s+3eoxNDVDVW76xd+dpWYnwocI+/DIhWAeqxp1xqozvuCzxFGXXnHW4k0i5nl/cpzmnEl
Y5Mr6sciu0J7V92aXS9vwelyUxseFdmrjjrrYtB9A1vfsmPY1vRAsjNhDEsslT11DfFbrIaxMlmQ
6jm0HjUxIXTs4PA9Kb/HVhL0JDht6cxgaurqxhxW5DAV81q4Ro3Cy5lu6RwZa18X6tCRoxiQfOji
T0GVX5/JJ1p+mzVJjOJpxxLEakxhtmgXjIl9VItXDQb8MFuPg3R49PvExWA/Odl0cK1cvkjJbbsm
wIjWW15UxYuom5h6LoF2Y9GfqZfRRyvLD4R+BfKLloODpdfvSDDyu3ZbZc74uQzGJkZWabjPoRdh
UEzC9kC/Nk5W1RSnxF9aWfKxHbrXTLokSTkEK68jzfLxHj1ebzyks0SIEIiEzDqkkmsPhd02GccG
B7s372Dny3dzGKNSDX1nfDe4qrz3YvlFFLhfGQbc0KfuDqyr5NGIELiQ00vxFndJ/Dan6fgQ9z5X
jic+2zZDHhOMHvsoMYckXciRReufPDcFtDyN6OrWrcc6vs4hcoyHLpzMs9PU+pq4evvem6fUWKkS
8+jK4yrQ6aWf8GRUABK3wDxwJCjl3MzpXNw0GD7uyzRo1qq2yEQc8CeQqmZ/JOtkOHeexOLpRiLF
cR7Y6ZrAXaSg/TyGK2YnLBdkiCPlDpyTHoePEZK9h7GL8zur781rRS7fh3z0SIhXRUKMZ1Yhdmy0
HcNF0Ok1fWL7ZIQjqSrJELevIh0ldGcbkFDq4uH0THBcTkcgAT03ne4MilnUd5YQ0Sp10J7gkKzs
Rw8/DsBjQJYyTaIrU/fzXZfgmwuHeHzpi64hgLBtnfQ0pdPkroPaxEEeRHhkL95kjnIfJn2LFbQy
rjJ/rt+h28CPZeQ9Lm5h+GaOQCYYLyNv+C/W0LTXvZTDfuJFeK6ytsTAESZ0JnF12jS0C/TjDkKQ
taSyMND++8NdLIYRbFAW0WQDuaZe8qmDua8L92pKBcsoFkdgwY0cqnEjMHZG0Fpqcd35Gou+Dhsr
2AaF77AgWhjnBYEKu5AIm10sY+eI24YuZeHNh7b30/sWe9G73tLtU1BoZztMaIvQ2KWrnCk8EuMk
WTABmc94Y/RRUkdzgoocL8aqMxlTR8aAJ8XhVN0OM/sUII++WruQW26E6U/vTDUa127aMVlI7cbe
BYat/FUlK3eHoRLAXS3SsN333LtfoiKZniVu4k+jC/Fu9Dov3ZkktrfrFuw0E5q68NUqChjpzR1Z
fhuVzBqdfCe/uAm2rzYrga7Oadud7HFCzlvXwE5h7DR65fhKwZbC7mMUI84r04s6XGELU27WeGRN
tMgAOnqnC0gowsALDmR4nxAzg1synrMbE0u+CR69Km4qhI4AyMVk3CWGzVUraCBhQZJjMfVPEx1Y
HDNf6/X/Umj+Ts7n0SX7bmvzJ+zys65LgIc/iHe+/cwfij5key6bf49+6KLSo53xO4fGsvgjhPv2
H1jl77U7prAD3nkOXcMlB/33Rqj5Gz095MJ0ShmvI+z7J43QH3sttCIRG6IHQFMoHIcG67Jz/q6n
FfWjlbpRM1768i1uC2SkH787G3/R+Fwm4N9t8/50gJ+2pmqyi1JOHCDIWDgZUPbhazpc0hCL6tuv
D/V1G//DsWis0F0RCA5C13F/7ihoJnWFS5l8nbmwETJKU0PYpgcTIBB5435osykOPiG6CzqTya1o
jRkntqvT6oSOsonLN2SOAZzdmIRY4h32kYrNPa/K/nNKwZuWV71yWsM5m7xpjkUbZpFC3Mewy3OM
OnrUTbejweOeWqTStxnZMaAOYG9V0NvIAgNUoBhniMEjeGw1DnaI4r4omyR/aEIRD4rxecXec8OH
YGCHARIRSNWLk2Kz9k5PBfGiUdPDOUAbOO6AnxV2efbBG29cpNCXwMrd8QMzTfAkBkCqFU0etTa/
KhrRAcv5f9g7k+a2kWUL/xVH78HARAyLvhFPEjVZsiV5XjEoiSZAgJhJDL/+fgVANkHJ6vYrLxAv
HqIXHSZVBApVmVmZ55x8uy6gg3wokWoxo5mxW81dRHqpOyEwgyREhiLk/1uNfwP5Q7FV5GB+FAie
WY3zRbnw/X2j0f/Jk9GYmtRPyOgQldO1YmrtGQ1LnegmcD9k3U0ypMZPcVpdnxCvg+xDw8wEVuy4
P6yG5kxcaicwEyEy0wTD1X7HakyHCSeBwUMLh1IMaRvy4JQdh2ZDtdwQLaKV/gFRqgQpjmaTI6Cg
Yd3EmU0Im6yyW88Ps4fEDvSPnhcod7qb1meRyTkOMpkzPQ7zCi4wFfbyhCroccFanNH9NPkGK5Jx
LGXFlqFxln+zzqoE8j+BLuyEKjjdktqcJdravdIVlaSWSxzi03voLNbr4K5ZAxHCs0JK1JTtUsCV
gS6YFKKVimItOtDAXj1aCKN1m9QLm/opOise03ZMKZLzdhZkzSkNUNPLaa0k91vdWy8KlExvkILV
TnRnXX+rsyY7dpMVfE6jborlLltpiC/QOWmFD7ilxdGtVig+FJYw1z9tEcILTvbWywt2tQWE/TR2
7Sug4gY/yVWBOpLsGb6CTWOaa2WeWx+azHAvpsgEwamoOK64MTxgpHPhbh/5+sa9gSutX0UlvPOj
xHJQ1fIDdXfWeGvaO9rT+AJ5hh3tz6beO31rxo+aHyhfonSaA9BWKnQQ1vTPmRb01XO8IvwchlAj
0QtITrfghd47TvapCGmihaTAlb0qdQR8dbR23Md1aqX/4EyE+tqeN+Gh6QgnFjD1HgpNYPOGD52Q
7EF6FA6oGW/m3zTx9ldxrH3Fu3E6s9XsYrs2sgsUTosZnX9ht26UojnNjXVzXW3pU5gEGtOAsnH1
fgXp8LJE9eDDvOb/UgTjliDUNZpX6eV7b2tpVwa6jTdTZ/6ZpJJ+5kJ/pvceSAQrCNVzPyohIyqZ
QpwrtC1iKOKNCmwIVX1191ZtjMfI2l6Vma6dF7Bcz2uHvBjHbFq7VHUwq+jvMlOJxk+n/rcwcdeX
SMSUD8Ds4YgU0DuTjBC9PaRmBVnMueftjpMdOlV+Wd2xKYN39g77HeYBCD5DcCvXGUydzCIfsW6m
tEEBpQiqvqLNS9sH0l67Z3Bo9GPdJ8NkR1F1B7yern7QXdbXNORMr2on1AHtRMnSCdNNdhSB20HA
auqm5yLjAvooz8/dKvHfhuB8rudeXd3QGGB3PQ04zXFA35KdTb1mDT3HW8OjN1f6neIX1fu80JhQ
HdS73zjNeTkVexORudvNrsy/mEj/37urYHVlmgj+q6uq+qeK6NBmEQ04ugtZyKCLJPBKIJbDtYOD
nc853yh3cNM5c7nb6Ax9vfBzXdEzh8QBRz5XrJ0sbh4QGSLfU+QJZHmaFTyuOf2/S9AfvkwLNf2C
vntyAutdPUPu/SvCnsEJbYY3nzYpowS7bIrs9Q6qasi7v4ppnk12YtWgjLuqZjX93O4qOprC1yXN
idSkUl+b3hyeqqbUpztzSr/FBEb0ZTZNCm2GLpg+89Ut4L819KB3GV0fbttlm6xRgkP6pr7O0ql2
pSXxHC03R/3qKJv8i7vW8i/oBKTvkKdDPgrJCQRsDSPy72ESnqX0lITHULkQowHVWmcmbUftWeB4
zntH5XT+DyUYfVgCE9NPZObYol6pgzq3xdbeizTLlI42qyab3+lZYiknBXQWVEBS5cO6cXkCDaXh
YyvNlY/r2od3Ma0SN+HoD7zvzFF93IvBHtwe6WE6v3SCXbKgE1ZGaJeWyeoYqt78W2bWPIyqhxro
nq1y+rrBfekBTOFeqRril/W2g97eA0QUCiGurWzKB00xq9Za9Q7A0Oo0BY2ZkXfFzhBIYy90gVmN
vKmCUkCULOgDP32rldb8O3vPwDDX8cKobO3KKmlR5um03TpNYZx/DG3kwY48NAqco9fvvfXHP51F
O/kcJGwkJ2l/qVOCPJj8DYocjVlO7+LtdIoeLam176xmNNezPAs/a2RXrlEqr96H9i46KzYi7axH
kYV0gL+7pL0iKlaunl2E0zK7iO1U+VggWHsGuquguRidrN43Tu5fofRb3ZQbF3nHIi/z7zvcBK/I
N+/zebm9UJsGxn8A/Pxma5ZBBJ6IwzoKInQm1lHOKFAI/KJ72vpccRTnMvfJFCD0bp2GubE6TTie
f8ss1Hezcje/8GsvmzWRHTnHha5XS21F6gURLBM53jzRtVljJC6c8OBe22Tn8IyjFGm9JLkIzd38
W2Sz1YkJqpt26xEIrx6zueLtZpRHub0oAARWZfodLNt6e7JZGztUkVJyD0mOSLjqzb+x8nZLM9wI
CyKmZm3PL1FeQ4tTbZg+Msj6XeLT3K3WN8FHjhvN6shMLf+rvVk/GPEmvkiRhrkI4DgfZ5m+QyIs
1K+8qsxPpnZYvUOUEl/y+kIgSORND1aCy+GILtogxdpw8CBswFZvtqgMp3cesgD2MR1ivOqotc0o
EKVnZBC9Y9ub8wBeg0wEoViysPSiuW0QRghmq01+4SmpzUFxHV6mfkhLq3qj+sExijD+BpZjdFog
r8J21Wz1vi7V8BPmv7jXS3O33Pq2qZyQ598glu45MfkawrHrHaqhs41N42OhWGSER6FBi+jTUJvH
KhpHm+25s1IqRDkSm2Yxm08QnSgS2V5e026UmpObWsqtwcYqT/Ktun1MYXPesr48xFfS+LzSmvzM
FBknJJdEyCnea1L6xZe8Cs6nCnn7k4pq58w16i9agiYBOGgDtd/aQ8VxzYZwVyaLda3nIJxp4vIA
DQao7G4XXNJUSD1v3LBGKNto0rMm1b34GkSqSYuXbeB9xg/4n3NlLRTektIAwIjW6RcY3m5zFAap
tTr3iFsAv5IxQtnRS7xHhdP/nbIrRYCTVfGl6lS4KnoKn2TQWOmK4G2LWYHyssrjBpi8MM6ZqLxE
Yg0Zvy3boPb0Zi6K26YJD02LPq5WRX4xVxFcOmq0tXHvGXO/RnHTSoK3SkE/6xTu6O2q8FF2oYuL
er+hdAgmEXnkkxrLLmRNGu1qNS3Rn2AhIKldUhRWTBqhH081w/iqxY0P7IXGNLfryIUmr9nrip42
2905Ktuo4+Wo/nzXrcC5cLaNMgu3MOCBXMwBQKpZU87M3c5FrNXyEUjP5uhnZAqr0E+JMo+qVXZS
oIqmHKFkp574RhN+t+3yjuw+FWCyZjFw8ADd6bCky4yNhMGNTuc9SoShy8y4dXPbbqT/M/mw/kHE
wXPWnlhvt8usvlvmZJDzJ9li8WlLt/qIlGDhF/Xvfun1gd7sow0f4m1UiDtAhHaAGyTvtGfDftxS
eyuvjRAuuOPt4/LvvwwXpWfqq7DPQIlw4d3CGK5D97HiQqnVHMMSUJP26n5wb4p+NQmvP183m69/
Z/AEi0dShSekfzP/oRgc/tt7HqQL2lt6PgkHQ+xNgj6xLcCMJAtfnAQByDQJfnUIxN21v+B/TPsL
K+H1B/xzk4AAoEBhSc2CadPeTpADifGfnnJ/KZA1naAUSPjftR91yZDwg2NaCqChJCeBRkSCQEbb
on69E2oPJoG0M0tlip8FP8hFDDCuSbDJiUtOgqlNgPjSxQn67dND7k+CzX5pWzvp3XSPaAnQS/Ew
efjb1oB0H12opoD8Xnx6OL8TIFjCKI7t3VMoEfRaOTPAAof3TIDbWwFW0+DlszhEDklsgvYa3Sw4
xFSSk4Bb5NANSdboHxJbN5iEKaaQApOh9bM0uo2AR9CkZ4GFTr4H4LKAwnMdGEPbnXAWotAGjLq9
uq03InOgUZyTXQpUE7AH1Ar6pXCwH6BkUAMEP0mBoL1GtxQ4rXauugM7/4hXfidCsic03AAiq/UR
ErO6vx80zZ0ARxJqCX1wMDrTCHeEQpCUaTTwe/BnbDjt/TWcBYdJoK4j0OEj3Q/0jCe3KDcJohqG
+0NRYvj0NgQk8nsobfQ2sfNEI7IG1AOl3SPSQNT76QANBLu9DsyB7UwsrAX0rH4jjM4caOTxZXeC
7kxIgTERxoFjdERPa7hnugBYiGt00QEyKEKKQG4PsAh0G7Kd0AHZt4POdEKeniJx7zBFoYRfGtEe
4NaEnoTc4+sTJhHmBPJK7XXgDRyEdWCnQHTqXeL4ZoF8fndT/3ufaJoTLB3S5k8u72AtIHqNOyB8
Aic0ulXAHuB2pVaBqU4oDdM2jFZhL1lCvCFMNDjdP9zl2GaBipRGSCs9C4gquWCnur2Aad23CDaL
gIAB5EI3Se7ovCIvyZH1B5yXCA3p3vxk9w7dgoVd1Dg0Aq9pr9HNAoU9S/aoYBoT0IacC0Un6/Ya
rgVs70SIhmn9+XRMbgF8iPRWQEkRxCXJZLN7yVjY/a3giq6CKtqMav/5+I6LcI9lF4HhEAGZAMkE
LVNcB87RdXAb5NTJundrpJv2Ea0Fusk+k+H87SSaOzF0VLbBK3SzcGAWNZFHtR1d163xrQKX6FXS
LRggjVEHhNv/ZPcP9oJGVgEBLR1ZvPYanUEUCoeycbI5nbCYyBTurfV9i2C5ExQkNIBpY60ucZiX
totYBFccF6YHTtG2JraKlNuP2trowmTI7qbsTjD1CYkhDgOAD9vrwB4i0GkBpDfgGI4uPgSzJL0F
KJqRHAQ48nKBlQMzQiMEyaOtqqH668rWVDgrOawA9IF7c3hwVuLczPIgfhRRpLhG5xR0MpuyUbJp
YQ5dQRnpz8UHW8E1J1hdxJ96zdsRxQS6RrJH1icS+Vg2aXJ6NrfXQUwgMunoFokT41gXgYG3kpwF
7CEWH/Uk4ATtdRAl21Pqb6rKaaT3iSPcCpBIZWeBZDHlZYSHXj4rCC134oZW9GV0bkFHr1T2+ami
Ui0REfLLe8GdED5yingyFaNLIb0kzf27pwTcAhQqNGUEqHY/MARhANQZRRYEq9trdI9PZCAIf1K5
I7Im6M3AxXiqrx54RU2zyCBSYLUFZ4Orsz1jcgvCaUvOAlkTy8HcEQR1W+FwLQg0CgfJlq0jvtH5
oVHNAsJIkrMA8AjNIyTSoKy218EsaKo10eAB0NhtfKsAYXRuV24vgDVwELumq0R3HcZGlFw61m5f
d+ss8JhWAaVf2Vkgp+64lNn7+PBZ8ogaK/RBR+SWOrvYJfFHNAsGcbLsmckgj6pyKubk8eJecMQs
UVwiiTTSQFHMgnR9BYsAiAeear/iMbT7PpK5gbJKOxsqmu3mG9MqIISVfX7SJmBy2/Y73Vs+eH5W
AW0tEAmhn1N7dZtvTLOAXKB0jDAFe0wYCFe4e8qDQxPYZFqHCFLzT7+BIR7VLLCGZb0DXVzAlSBu
27/rQ+9AJMWBCrvYI7THZxdpTNk5bomKMwhtikdsiV9YhLa+JPAN/Ql7dJFCL3QsFSlwaICOQMEV
uH53De0idWegGaBT3LFCUCgPPhNG+e2jE2kE0mRIU74MS+TwSK1R43ABxb29/r2P+BfG4wcP5hgl
gseWAeMv85c4ML/6whM14vnnPe/j4vHvvwTBZfBFITnT/fZPgsx/BsSO1vTtffhkCtvf6f+8f8Dn
Pz34raenevrHc3+ZLVDTr9sP6v423y028Gj+J1zcLzaL58SUn3fy91+D+9yziP8wcB4cjCvqMtLj
Zn4TR8OBW/qE/MDBIsoX+dMtitfYwXBlRz5ehP73OIv8wV136FbpseMwzhaP8f5dd1wC+ZGjaPlQ
+A/bYjB4S9OQHfxkGaKGki33R+7g79Ij91SrN/H3Nwj5bDf3w2nvkKSyv0IHisx/HLzPHp4oO/LZ
Ms5Ww1vuoW+yI/9af+bX8jY/HN5rW/3iceENFqDWodRkb/giDP0o9oc7sgOASQ8dPfqLAyvSwYmk
R47L4bLoACqyw759bps6zIf0wAywfQjq/Z3YQ01lh76K6Z7zbJo7kILs2NcLPxpYj77sLz8umoaL
6HF/OvpauvzQeb54QKhxWRSDNd1Xq6XH9x88f7UYEm27Gqj80PgCGjEPVnZfWZQfO899/ksSfzDp
He/hT4we0zf8YGhRE5Qemv6dBzZEiL+T35Md+d3yPlscRE8gbkTxRn7o3WLot/qCgPzA5ZvzxSbJ
PX/o1hlfpNr/xPiXyyxf1k9jtXF2h4T9E4NfLyv/YeDGgNmK9PifGPxbnAVPI/X3LQqy0kOjL+W9
OV5kMZ5yuDk7Gt2f+YGTRXC49zvetuzw7z1/OOMdcEV62CAkIhmeavQu1y89dLZcHWoZtABc2YFv
llGEdslucXBMoPGMyM7LDn/nxY/LNxf5M9/WMW9lh/8Qb3+xEPu8+p/5gecLsU9Yyw7/kdlf5vly
EFIYXRpUfuxqeKpEjUwkFmXH/VVTeclo/pXO1LIj+5xsDpZ3T22TnYsvC/xOtCqGWxNAjshdSg++
zIs3n1+6+a5aID3+a63VJOf8FaniV0d+KdP0Izv/PP/0pAjy0p8Nk2viGw/hcpH9578AAAD//w==
</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solidFill>
              <a:schemeClr val="tx2">
                <a:lumMod val="75000"/>
                <a:lumOff val="25000"/>
              </a:schemeClr>
            </a:solidFill>
          </cx:spPr>
        </cx:plotSurface>
        <cx:series layoutId="waterfall" uniqueId="{F2A84D38-B5C4-4E41-B62F-C59954AAD940}">
          <cx:tx>
            <cx:txData>
              <cx:f>_xlchart.v1.8</cx:f>
              <cx:v>Profit</cx:v>
            </cx:txData>
          </cx:tx>
          <cx:dataLabels>
            <cx:visibility seriesName="0" categoryName="0" value="1"/>
          </cx:dataLabels>
          <cx:dataId val="0"/>
          <cx:layoutPr>
            <cx:subtotals/>
          </cx:layoutPr>
        </cx:series>
      </cx:plotAreaRegion>
      <cx:axis id="0" hidden="1">
        <cx:catScaling gapWidth="0.5"/>
        <cx:tickLabels/>
      </cx:axis>
      <cx:axis id="1" hidden="1">
        <cx:valScaling/>
        <cx:tickLabels/>
      </cx:axis>
    </cx:plotArea>
  </cx:chart>
  <cx:spPr>
    <a:solidFill>
      <a:schemeClr val="tx2">
        <a:lumMod val="75000"/>
        <a:lumOff val="25000"/>
      </a:schemeClr>
    </a:solid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66C6D621-D179-4F4C-9B79-36A9DEC0140A}">
          <cx:tx>
            <cx:txData>
              <cx:f>_xlchart.v5.12</cx:f>
              <cx:v>Sales</cx:v>
            </cx:txData>
          </cx:tx>
          <cx:dataId val="0"/>
          <cx:layoutPr>
            <cx:geography cultureLanguage="en-US" cultureRegion="IN" attribution="Powered by Bing">
              <cx:geoCache provider="{E9337A44-BEBE-4D9F-B70C-5C5E7DAFC167}">
                <cx:binary>7H1pb9vIsvZfCfL5pYe9svvgzAGG1Oo1XmIn84VQbIdLk2ySzf3X35IlOzYjJz4YX7wQcH0GM8eW
Wiz2w6p6aunSv2+7f90m96vyQ5cmmfnXbffnx7Cq8n/98Ye5De/TlTlIo9tSG/29OrjV6R/6+/fo
9v6Pu3LVRlnwB7YR/eM2XJXVfffxP/+GTwvu9bG+XVWRzs7r+7K/uDd1UplfvLbzpQ+ruzTKJpGp
yui2Qn9+/CtZfVulq48f7rMqqvqrPr//8+OLN3388Mf4o3667IcEJKvqO1hL8IHDOcXclvbDD/n4
IdFZsH3ZEvxAUJsQbGO5+Xm89ukqhfVvEOhBnNXdXXlvDNzQw3+fLXwhPfz9+OOHW11n1XrTAti/
Pz9+zqLq/u7DZbWq7s3HD5HR3uYNnl7fwufLh3v+4+W2/+ffoz/ALoz+8gyZ8Zb97qWfgFnerUL9
uDX/HBZKD4iQtoMp2uy6eAkLQvSAM0kcYbPHq24A+a0gu+HYLhuBsZzsJRh/ldGgs/fUEnqAJcFY
ILqBwxnDgQ5Ai5jkjD9oEXoJyhsE2g3L08IRMH/9vZfAeKsk+q7LLHpPbJwDzCjnEm0tGOz9cwuG
kDzgyMEOetSll9i8Tabd8DxfO0LI+2svEfqrVKvMrMDMvpuHoQdCSmETxHaaMokPKJGIMSY2Hmhk
0N4i0W50fqwcYfPXxV5ic3Nvqg/XURlE76tA4gAIAHME2rr4kXETNugPcYi00RNF2DwcG4/zZrF2
ozRaPoLq5novoXqkbB/09w+eTur027uaPHEgbQqAEfrS1jnOgY04lhzIw8MPvP4cqv9WrN2I7f6U
EXATby+B83SW3d9W0W1dPW7dO7A5dMAchhghbKNBIxflAAknAtgFHtm+N0qzG6YXi0foeFd7ic7k
Plm1q/L+/aAh8sC2hcMx2XonOdIodkC54JSgrUaNEHqLRLvh+bFyhM1kupfYgJnT5eruHYMgAmZO
CsZsineqDbLZAQMzSDh5fCA2HuktouwG5cfKESje2V6CMgNMort3ZNtYHDDJGMJkpCgCaJxwCMWC
7GQJb5BkNyRPC0eIzPYzUXDTa0jpBI8P7Ds4FwxaIjnmr/BrZDsHABil4Hs2pODx2lv69nuBdgPz
dCcjYG6+7qWqnETGrP/J8+hxg/45OOv0Ggb/Ih69y1hrIDZlHIOF25o4/njtDThvFGo3QC8Wj0A6
gaTZHqbZ5vcawp93tGcAEKdAvajcBjcjaibIAaWUONTeRqcjV/MGgXaD87RwBMz8r70EZpkkUaYj
8/j4/nPVofYBgvQnBf+/MVujFKiQB4gKTtiTbj1ee6M6b5FoNzQ/Vo6wWe6ny1lmd9HqXdOh8gCy
bdKRW2Tk2KrxAwhmhM3lNt4ZhaFvEOgVZB7vZAzM6V4qzcmq7JNVdvf44P5zpVlTZoYdCGZGYQw/
cGzI7xC5TWCPzNhbJNkNyY+VI0xOJnuJyVK37+heKD6wHcqZQ+kTK36enJbkYK0iHNnb10f+/3fS
7MZks2qEx3I/HMuvScnzpPSLd/63ZU8J+04AFuLsxgXSAmgdWD7qy8iCjUqSr4u1G6DR8hd3sh/1
zpvI3OrMRNn72S6oecJ+S0agFv0YqDzXFXD4DsEQfMrdEeabRNqNx7OlI625We6lFVtTf12X0fuh
A56FcAdqNHRLlPFLD7Mu4zgOaAzbJspGluwtEu0G58fKETYn+5mTOXrvApuAzAt1sHS2tmwUwkhA
ToA1A3u3USuo7zwvCvxent24PK4boXK0n5Hl52oVPu7LO/AweUAwcSCvvGXAI21BCBoGHIEx5iM9
+Z0cu7HYrBoh8flqL23XETyc9a3q3xENyIABKcaQyX9ptASDQMVxEH70OCNa/BZRdgPyY+UIlKOv
ewnKsa4j885RpH0gBTgTzrc9TvIlOBJB4wACHRFbdEYc7E0i7Ubn2dIRPMf7wZJfSA19gSerKHvH
qhhlBwRaaih75jKeUzEuDzDiiEJss3EpI2h+K85uWLbLXtwc3Nt+1sNOVsasbsPa3FfVe6bF8AE0
M0FC0tmy4JG3d8Cx2BDbEDFy82+W5zVsXtzOGKM9VZvoNoyC1fsGMQKwkdCcsdGMnz0OAAeps3UC
bf0zcv8nb5DoFYCeVo6xWe6lxzmJoBPD6Gr1fjyAcjBrEkG72TaZP9IdSQ+QhPoldHo+XvSxDPMG
WV6D5WnpGJf9TFpe6roKP3irUkPG/x3BIQSamiDfgtGPNrPnPgfa0ISEMgxQ552a83a5dgM1Xj9C
69LbTy3SWfWuuX8KLWbQx4QklMQefoAyP4cJ2VDSpNAgwNfNac/jzJPfi7IbmaeFI0hO9jO+Ob1v
PyxWaW7C6D07mSg54IIBl35sMhsBA8SArQNSKNpsgBvZuDeLtRuk0fIRVKeLvdSe0/tv5cqod7Ry
FFCAVvR1auAJhefqI+UBxESQzHl0UaN+s7dI9BpAj/cyxmY/+fXpfbN6z84m6AQkjEObDNCzh58R
c0OIQ68GA14tNuwByMNz8/Z7eV7DZXMfY1Su91Rj2g+H96W5f8f0zboTALrPoTKwO/XsQOEAOmzg
FN4GODlyPGvT9HuZXkPnx9oxQod7i9DJfRfdvmenJj0A3kbgiM3Wqo18D7L5AbIFgCh+0pr2w++l
eR2bx7VjbE72FpuvulSPluWfJ6KhAA1Ff0zXJzh30TWHHUD7mQ28YZvJGcWja935nUSvo7NZOcZm
PzOgp7r834l7oImZwEnOJ78zOn7jQJ+TALfD+Va3xgi9Wa5XcBqtH6O1n3HPBq3JSr1vAsGBbkBO
wIpBofrhZxz82HBcYH1S9NEVPWryJo/wVql+hdTjPY1xmuylxTsLo3f0Q8AUKJwkhCTP7rYOaFJ3
bAiQxCv4/E6a3bhsVo3wONvPiOdMJXCQ/V0nDIB9EwTUZlsJtYEBvIh4oDgH1MC2HUiKbnXqOa9+
i0Sv4PJ0L2NsjvZTV8r7QL9nrhoybuBXoIeWP+38c2SgLAonByDhRkak7ey3grwCyHbdGI6LvYTj
IoTxEx+W5n07OCFBwLGANqdtG40chaHrNA6CCHQ9beDhB6j2c3V5q1S7EXq5eoTTxX4WEj7dZ5np
k2b1rqemwdUICVMHtpUEe2zW4CiuIEKsm3I2OAGOz3F6q1S7cXq5eoTTp7/2Up82CfhHerPZq3cI
gCA0JRDdQO5zg8OIXkNK4QATG8pCfJQ2eKs8uxF6uXqE0OV+krUr0CQY4nP/jp0GhMF8Ich22tuk
mj1qlIL5Q4SuO3eeZRaeq9GbRNqN0LOlI3iu9rMyd3XfvevgDgSxDBEUCMAmdTAmbpAwhbQCWLjt
3IiRhfutOK/B8nAXY0i+7KVNu74vUyh7PZr+dzFntsMw/G+UYoMZAhwOgUoOWbaHn1Hh4A2S7Mbj
aeEIkeurvUTkZgV1tyyo3pVIQ1oAWDKMUHnFxzwQaThn+Ng8PeLTb5NpNzzP144QutlPHvC/MOEG
QkyEhYQG9icu9jzQcWACDhA5Sh6bdsa684aZO7vR+XEvI2yu/z9h8/oIvKcpgZNVtZo+jBd8NgXv
168+3DzMPBwt3RLenVZv48SXd39+xAQhIGVPYwvXH7Jduc2a/VS/ebbsfmWqPz9azrp7BAO+cFgX
mhYhnfrxQwvzktYvQQIC/iLgILYDU6jWM1aydc7zz48QawE1dKAPm0kMhxcoMECzbm+BuYhwkA4+
DjLjEk5nI5iq8zTY8ZNOeojDn3Zk+/uHrE4/6SirDKwmcEP55n1rWRmV0JMHpyegvUhgh0IzPrx+
u7oASwRvR/8PF2WWkpqVC9lYEfGyklRTuEqpjkK/YUedXRbNZcCMf6jtKKyXDVzoPMytJp2rGPXK
K8smSd1Qychz/Jq4fl3GLs67wAsCn0bnsjH23FEZcQNZxN7QWe1poFBIJqj3/asOZ+wLz5pVgnov
gI+6agqfXVZKD+emlFc6D2IvyXJFXc0T37gMOcYtSTyc1C1lmStigS4M18St8sr+IhWKuWtZEb7I
slYdmrKppjoVkcdzWNhyx5oCJ+9O006bCbIQuvAHbE1TY8nvBpfadnNNutZt0qFcBk2cli7tVL4i
DaqmQ2ukN1ATuw8bpYZCTEon/Ab4R55lGVjdoqZcMlUOYr4ebKW9OK2Xg4qp55AaFhrWGjzBWd7H
Lk9lKm+aeCgCL0uE/cVJq+GE5430GJbDIrW7YVG1plw2Vg1XR6Jt3Sy2+pmJKum1kSa1G1ayZC6N
Iqzc1pBhUcaiTic4D6yvdU3YpajiNHV5TdBxKYy05y1DyXWvEkdMmqBGX8pUWJGrOhs+LUnD7kzk
ifV9CFvpdaTwD1XYhXdWYrrTnAkxf5DPrKWCJ7vs3Rj+vcRJBWBk6dB4DneydmaXdTav677xtMiH
WaRhk43oq2k2NHXoOlWEjwOBah66daVUe8yxH4YLP0FqWHAYPEpmIXNUNCcD0dqN/cFyM0urw4Hq
ZVPSCrtV3NSzKgrwl9yyBZ+hvBf2HB6VYVFXKTwLIleHcW3MBK4eedIYFk2pw9ilTofkurRIchnm
Zf+lyENzLDIir+KhEbOQ4JJPirQghxmrgyO/oOFN3OfETWTPjqwcwBY8VtxVFYu8RsNNxgOzpmzA
JpvDuXHqKlZUrctlxd0uzoevQ9b2c0GNnCcJJt9bTtrc88s01S4iQxdOAhxHaiZjuwpPVaLhs2Sd
5DOuOW6xR0kDCLtNqZ14WgXKXPip7E+ioVUe0SqaDJXtn6Q8jTqvCVoxR5VEszIJyXVSCzVPRWdp
V/FQJpOuilIxV8g2l5WmX1iV1Mcps28y0fWx1zdFG7pxPVjDtFHJSRr4Q+UZxPksEoPvwYGf3Ktt
lR0GPkRQblSL8mwYEv3J8CE9Nxbhs7bv008souiwDjLpIlwE09ThdDE4vJpiSYfDkBYqcRVuidcm
jHzuELddlvaic/2Sg6J2be1So0AxcBbBQ9X6apZVTTfFuqKJa/vx4NWtseZFTsxJTWR81gmijjKr
ZZ8qFuBpEzYVvNExdu0GaeLHrrAkPU5kEdWTtrOdL81gRSc+QsFtX8YxeAa9LHuAfsilmmSQnmzd
GOkwdvuY8MyzYc1qKCQovRWXXbYIdFpcFtLO42nboHBahw2JXEtlw+eO9fZ0iIvwtCF5eTjYub62
OOvnuHBsPCW9pSu3DHLbmmb9gHK3SSo6wWFmpqTOGAJVZi1y66S1Jw3n/VHr5/o87AZzI+H+yZL6
Qxcv81Q7ZsKHoDys/Tj0rJ7Xg6taoSo3zVgE91/UtTeEjkaek+WlVyY4vOJOYA9el5TKw2UaHzVV
rHqvKaPQtWPMI5fw3HilbLp5aAeZ1/bpSg92MS2jHi+1Xzinuq+tK6USMP41DoeZbLuYwCWSKvcG
MZSfSqHUoZM1YqJbMOaYN2CVDK/9rw+WpVCV/112qTpMNGgoRgOyN1qUw1m+y24AG1W2qZhwywaz
2mDdgNXowcOUmmfzLgDznGcJpqAOLb5AbH2hKiy7SYYNSJI0ajhp7bbJ3bC1ZHYK3r4/NaXS/UTr
oZqaOhtOSoEYJOWBA2wJygsne6vzvoyCcDtA+enX/1zpFP55WPPjj+v5yz9+g4bqzeDmX74LpnGs
uYYZv2ktzdNn/ZggvKYoT6KOSM9m1PMrjOiXL76NLkEwDqHf62xpNJF5TT82S7ZMSazncQoYrMER
EpD0sqGevGVKAk4SwmEo6OMQME4I/g0R/ZYqQZ4GKjTMAZq8PhkCDe4/qBIk0KDBAE7uQokaTh5I
9N9QJaBcL4kSgwh2LYWNoWUBMqgviVKMckwNodZCWhaN3SjuwctIaiAafdqTHYwMSN9Pl3GAJq7j
ZXt9xujlZQZkyr4ZGmthBoqulE77CaltcZa2jZW6v74WbOj4WhLCQ5iNRSRY33Xk/pz7ARaxkQ3x
Fz3S8szmZXPCGSKHdLC7Tzn4kvA3F4TRqj9dEuZ1wkQoGEwOtWoY/fDykp0yrEBO6S+ivvQD1y90
dazLOtCutlLNPCFbeQ2+nOCZXQcNmbAkifs51y3O5gULao81DW3dusuieR5HwFt1B+Sll6X9Leui
8riQ4GMLP5Dzdiijecp77GV+lx32JUrPE5WAB7bK6jOqeHYomzKfWX4anfp9FZ3SIGbZhARZOO8L
O11GgemnRWXSc2zR4V7G0XAdKlpeO3lwYtd9NG2dJPPqPLEXAybqhMJAc+GFManPsanT7wMZ9NlA
2vgztiMgjbafzFgRZh6K0sarddYubO3rSTEUeC4aW7tl0bdTFHa5m1TEHDmo0qdlLlq3ShRZ2Ulg
LRLeFpOhtNpF0SdOAPRU+twTFta3RqTpMbjh7lzqIazB+LcicEtBZzZw26+RsmSrJl1YOqYAY9oG
rfkKcztYb47DLI9nTuZIsPY+POeeHWo7d22SZt/q0sm/xnUgbmKp8IUMbBl6rW3kXSxMHrtIlk7m
prjXyrXiqJuVjbADF6qr4TcVJoJ5UUaTMztpRO5xGuhjp27ro77O2mvRD4mn/KicYJzAsxcPgQE2
G7OziKCLsItsz+/i/iIsJJ8aZJdfU0c3M93Z1Uw03GJup3l6B0wqnIdZuPbk+SQggh0FUtS5iwYW
plMDmxNmfnJSJOlwA4ld65xk0XBsD74wrumQWkIQYlsTFcW+7VrauqQ8Ykuf2nTRtGuv3Efq2I6D
+i4wvPqmUB8n0yEYeDa1qkgewhaYSejz26JKvBa15WmW2I3bOcmdvY4nuKJHvlV1rlLBZ2msCB7S
PJlbuQjdwUo7z3Rt5mlMbU/6EXedvDqKrZISt6uC3uO2iFdwCt6HNzt/E4i0JqHm/bRzeHHhtwk+
5qH5xLoWSIOAk0DwaIP2dAw3J0RRPI1Rc9+ljjVjpVWdKJwN36pO9x4gy77lnVJnkczwRA1VdVGw
yvKySlwUhYymNRu+WHVJTvEQ4inuB3NqOcMwbSVvL7NM1l6AZDPrU3qetemNQ3yNF5ESbUPdKmjC
/jbjkcKu39S1nvBadXHi9iLHsTuYuJmoIFVsynENwWSfFHw4Fm3Sd8tE2kGfemFQ2LbrW1YwXCvT
0iZwO1ybNoCN0MUEAgwTX1GIeQIgeyjuRNNeOX0VTiUyTjBhfQgkx/JVxFxW2NyVlciyedsM3PnS
WTQQM6dXmC1T0Rp7EiVWL2YmNlFBgTRWfBaodgguGsXgnSSPmuCUFyUEMDots/ZTwK1AEDfnhQmP
pG81OnKN37KvOA/XgbCd+VY4bctO4uu4bi02KzrJnDunCwGosAor61D1eVCXlyr1s7SYI2nUV4vl
6lI2aTQv7QzMsE4dtmjsKrl2/N4qPZ9gv3fbmpND1jXrqHNogC8zK5RzVhFy2GK/OEZdxxY4tWzH
7VQf9ZN0kOgKhzqAMLRY/9nxuX/Z93V7y3HmCzdDWT6jipClTjq4bk2zfqLqhC5zY2eHUdfKaZXW
Q+alhe+DsotWHxWUmsJzGgfNEDd6kpRRNmW5rLzM2MDnrT5MAQFf/t2V8P+KysouBwME3mWZVeeT
pmnT847Q/B6qLeIYBImCmcJUH+W9TIdJzYMknJZ9q5fCTuRZwiK+StIC5CNJg2a+cdJzq1WO8pRI
QTaL5/Aas6r0OxZlck3sqvuUqJgPEzGk+jJIwyh314MqEBgPxWvQ22Tyfyzw9a/2eJ40g0OEz2jI
zqTZT6dMNnmzh5WPebP1cO8tD1xnxh5zZhhyZs766LUQ8CUTck0SH5NmcDYYBhZB94FD1lMl180h
26QZNJvCyC94O+S/EDRZAVF95MFbSvarpNmYCcLBfPggDgUomNALDQ8jikYt3gWFcIaFyljokYH7
LubB9bNNeQMPfLiIFCA2g/vkEsqPz7lZpRtIM0gBHFPhAryIGSYhqJgH2Y1q+utLyREnW18KutOE
w+DctM3I6FI69bsiDiBx1DVR5UZJpI4wJr6LdJ66CXwjyyJFpTXvBkZdKXr9m8v/tJ3r8dIUGhLg
AB2AxtYs9XkGMhkEazkuFnHWXuHUuRGR2Sjj5otVdmzmmOiK9SXWqVQ4yMchhBglOcvS6mvbR8WC
ofaqY+TaSKS9GiPHtYfi/tfb+XCg+QWvhsvBZGABX/4AQ4AhwzoiuSQoKO8g27SgLSkOA5Wi3NPS
Sg8V89PDpKGfqd8WqUuDooKkB9Fx6haJHEo3VWVaToz2I9fB4FbdMBZqWbeOTCHN1MgCYvYEyLIx
Ms5cXKC8ddNQumUs8RLHKfmG43YeNKb6ntF1Uq+sbHzdG5lDZkBC/K2sjJyGRS0nJFRkUtt9d93H
fnkc8QBcKsFOGU5oIdMrzpLgJuod7cq0JOd+oNkZqzJ1wZkVuw0tIe4PquC0bjIEnlL6Ey3qwmU2
K2ZNPQxLJYKTOraaGUnT79RJLnREb/kgzqtSp15LRXqY293fwZrOyzTmU4vBZ6aQ2Z2ofCjmqoDc
WpmhCTNxe1+Gslg6cXiW99yaRFKXU4rTetrqlp92HVGetLh/iANy7VjIP4zDqPIK4+Ru1DT3hFvy
qoOxUZMexfHpIIvgquI08SA35tmyCSaODny3a/1mMUSJP43tLjzJDPPq0Idck+jbIxbYXIErtypI
VLd9IJeViOsOMpuOvCocSD+EgiEPi8g5zu04to+yHPlolnVlyT/TzLFuQtWUZ5lG8Dmi6/CVRqo5
AndZL2BGjnGjsqxSQJWFR35alCc6sdkUZ4Wapa2ERyQt4k+FBtIWtxmaNn2NZ02U2NdUKzGBvF3n
WWGE6691ZBco8OweHVuDE1xFYTFMs0gj1+cpnYQFN5AqjpBcDlbpH/t+WJ7nQ1Z+Sktz7MuefC0G
UV3RmqhFYYXoBHWEL9IMnoVi4NGsrrJuDmWDr6EqWe+qqA5msUO6BTWRPLd5EM8tSHqdDIGlP9VJ
P4FYqD8JOp0XnoRYaVa2cfFVcxYEbsTzwEUdA6YjaX0U+a1y/SHknyLHzHyf6NT1Kwe5EgV/x7UK
l7DspmuCQ5r6xaTL2/O8V59jZALXamJrTtOsOaoMV24UNsZt6qA9t/wWzTGJ7AWy82TRpxVdstwU
R72GgMy1A6bP0h78BjzREL+5lh/Y58Qv+pWxtO0loDTHTRBbR1XA8Zx0MpzwxIJIMU4zNVOQDZsU
dgFXC9Q6VQ0JAgJEvvNnfh72h50l/K+Qj8s8X0BUGvh+e9TFcew5um49Lq1wbhrg9alKLRfoPwR0
ft15KVMS0nBJezjgEB13UEia+TGX11rr2EsVfD0Xd8IV8cmNREM/DarKvoi63l7ghvwNIfaxJZLg
UmmbusiBnSbRcFhRXXuNr0p3oFY18dtGTQqBQo8P8Yllivw8LoAKZcVwFwXCCDe0Ve8KP2iWvhXU
U2TZ510PSfdOB4vYqmNXy7ydDwo+NvB58blElpOCeWqtSV6UelZjTVamSZSrwxzit25W5AG5YkAP
vQypMltmTmM+1VZOVmC3xTJKWzK3UZh4XQPhRhjWgBCj+XDqJwpy/sTP+88aieQYDNKwRJ1s3Ryz
r6VujYulsNxW+NpLch9PjB1CiSGbh+AA3LSxm8oNgtSHGgfKTk0qlkmDP6s0tF3so8wLRHlIS2FN
hsHyJ76yxEngq3u/k1C2KszUqTFd1TbNv8U1ac5yalLpsgR0D0wCP4v6uDuG3Eey5CkuF0RECjKf
Q/tFdy1x4cwtXNmWcd97CQcFcq2si7/L2EpuUFvYV74z0HMyxHxCEok8lKSxcTVLyNxJwmoK0akB
PeHdXZr21pkqsgS2OfNU6cTXLGTZopeRTryiTGoP0Y56MQXrkYgimdeDA2lvErWFS/KhOUuNsBbr
MaleUTi3DiJB5TYScIfKW7yEgppzBcUeNIf8cTotMe2B3PfRAq/jSMRluKgjrY90V7MFqxg74xFS
i9AKgr8Fm6ZB1M+TPoTtb8LuMwLLNcFUihlsUnJFRIA8yA7liWtVCl/Sgk95m6Y3Va/o313Dw1Ne
8uHGZGQCZY02cuO8LE9rlFczlcbw5PVOvKAqKV1Ig1gTcJ7fM2UguixKNeOBb5bgH9tlExOwGUWn
HX5UobTHyQQnpv4/kr9h8pvK+O3zr7t7bBV6oOrrgvRTVvMnij+aIvksOFiv2xJ8zg+AqBMYQQrj
LGH2xY90L4yRWbdFQOsdnIgAEvUs2wtNxgS+WQGm+cEc33VYsCX4CKriBMPhf4ngELOEL9X6bwg+
WSc+fxTF11dcT96CLxfCDhyagSncLylpgmLgHa1i9wL5VS2nOKe5lXh23kACkLE6VytqlczMsqI3
PZ1UuGMheF/t29+CrKSZtbb/yjmUIevriZJWVixAERJzkrA0t3pXq47l35iq4k5PLM4TqFgEDhTo
7x3IytQXSQiJo5UQLPdvSUoKfhrwCCpdbooiA6LQHMjSWYjsqs0mQcJKlbu6ZZD9Q04P9G4apCnq
j3BKsvi7ZRoNa55BuoNTv2wcgMNENpzeg9Q6XTcbw3YBss9pu4PSqA55KO79VmdxsahSmtBFQhtT
OovBBFXUekOUw/euJbYfYX/268ujdVTyHCNo74PvfoL8PvSVwZjacYA0xEQYbvPoLkaKqMirNGEk
dKXEVhHPyq4NympShlVAQ9ei1pBnn1pKeoPBOg68JYcVh2Ib+CVdkBKdQt97Aa/9Wki8ZvrPhBQU
6uFQLmAcAhyoL9mjB6kgUBDXcYY/iyokRT6r8iA30byySF35LoHi0nANpyB7G7IYYWf5lQf1j74o
3BK8p1oB9wIQgR2t/6QLBRMBEhk7dBG1SQd/glyx5qd+0cG7opAY+Jg+SLmZKcuB+nkuyoYYr2+z
HIpev7m1Ef5waxJB5QBhcBQMqjajW6s6hZyk1v1nEjQKSFtVFry5GJIh0reVLSDD6PaVLoZrB2dW
o9zU0igtFx1Pk6CfDilHVTCTxKrbz6AXJWxH64DRzg5JM8Azm0WW7Jo5bZMcXjJ1BNXjCOfQO+FV
Mg3hglHl2/AbaBiCrUgDCltRVU5oVR5L6nho3VDiGH7b7E8QQapn9etNAIPzEl4OfaZQ8IbYGb7k
D4zFSx1A7UB5zwvrqoGctFPM9BA5ySkORddAWV7gEEqnv74ifhnKwjxNGF8CgzSwDSYQzlqM1c6O
tU953jlXpkbwhFQ9DPmCVPIA0cyCxjnVbOq3lu6MyxPSw4YnjZ+pVQpzoGGXIBGZVJ8cboQfz/yK
iuaigu7N5qKEtjS16lKLwV8gUOKnW9iCos1gK7tEZGB9IG23hiNQ3RoISPUj+I/sY9lc2DrVIAlT
Cp5pxau1lfr1vVNJftpvhzNiwylG+M7EtZl/ud+EWcYK7K6/CsMemoHcqlYEuihayCWecjzQEqo1
Yclz4UqMZRy6ZVlExaGd1KRjbv4/lH3Zct04tuUXMYIkwOmVPINmy5alsvWCsCwXwRkDMfHr76Ll
21VWdtvR+ZCKVB4dEiCwsfcaNicuo2vVThG9ZRMvSCPd4tvvMWqoC8cMzQ9DMS/jK+3HTX2aQCvg
Pbvgod0HahNIcQ5lP1eZaCQlVJuTc1lp75TkzC+Q8sRTckNilVSHeVbI4Hq/GsXqxZdy62s+Q7Pi
m9YPFpvBbsqFsfZR1tP+VKWJoQ/5uAaKqs0n4EbOonI8YcclsHa9XHkRYzqLbXTbhqCGpSguAeky
U0vwL/nJVkULrmyK/PbZ5RC7PBk6tuxAIJNJmgCP9RLqvF11dai6FJqRFtX9RZGS9SCX2G3XrJrj
+Jy4hKenNtIlj48C5CN9DJlth+ixWmLvP/vVkxV1wjpHn2LKCvOaqTxXj1th23mBcGpJuP5Y+W0c
zqzD2XbaFtT5KImGhaS8KdSmZfmSTH05v/JULNYfsFSC/FGZ1bm4GUank/5iZbPMyoMZ4mzMz2yK
hvyuSopoGM42F6ke+Q8OuQ4kLo1PSKnoLTRCFkt6S5QW/CPJ4zWPj/NMhSguDfgUPt7MmR+gQ+lt
uzp74zLWdt2J0cmZ7BObUyIv857yHeX3WU6GWtgtrlQz6rJzVd1GNJcrgGK19eHStRql9tl1k8+X
ZqgcRYC1ojPZlyUyeaYvsThcxBpHJo3TxQjf40vWQEqffxih+cOP9e2XUdeN+H+wh1Jcbls0lS+b
kVVqr/pciTa9SHwUFUUT+mwwxdnPfTLtNZGNgqvjLOownJaAsyHfPAtoYt30Ga+y9kNwwonivmdR
78ZTMZAoFZeDCVVpP+Q9ybqqllXVInAVas348FSgOI22a0pHjZmKgkTIvkXUlhyqJ8JUMd4kneyS
8b7vXV+yo+sRCNrj0sGXrBqErP2Wgo1GSFzilodOHmIx9Ko8zGuMivlL2qYzrjf1Y1U9glCUslF5
UWBm09J0OEGaJOf7l+D+iRprMFA+Tg+Ua4y+ETyZIS/qudtnjIzrgB+LBonyME/FHvKpXduyaCq3
LlgA24w+t2fo44Cf1IBT96HyNdswfbIv8A/OEs1wtZEnFt+RdPvjSQTlafavZPT7PM+06pFJRCZS
eBTRPJSc/pASHix5Ul0HcLVxZRIK2XQlz0yEJ0iNNE9rP5tuxnxFfFvO3IDO97dlX+y33OFJi+0h
x8rCFQj+l3xhkd8XWK6i/clnIcLvxmrap8baBB/FEVtKh3uwwLEwxl/jUYoQ+YJ0i+N3mRdL/jBk
lFWkoa4K+HpRcGirjr9WD9t0ha8s+mgfHFvDz8kwWDWqSXUxYIaqbMv2/yI6G25J3Kno4ddUo4Tb
P/6/k/z2ubwP6XALVdiEG0jmiNuXAahOp87dTAIGLdMNrzev25S0XfwADL9dUDe/PahlsyuWml6D
Ue3lnFSBZXUycIuCuprMglmy6TTiI6lA50IFgQBhtqqHOLR43O0EnST2KORM8qV6m8FFYAchrr2N
iaedCbIRy5y75CKYkuPP4rdH+7Y8cjaMmJ+cdviLY1aM++B9Hjimok3UfhlOeY5fhkXGBX+EaIya
9QojJfv0vi2kzQSDu8Qg929JOqXxd1DmE6wuvfL91t8mNNrchv9YRrLQ4hjF2Tz0lxteg+rFuY0z
gCBH15kFe7rqWyxKoQEiv3S2SOVLkrczlo/OQHNh8MoyLFeNSmb/wtTuP8CPlvgxzvG+HaYt2+9/
BoXG3aMZW8D5p7kt8b1ckqQlF4MO0Bhck7e10vW6WovzrymveqtwO74jA74EJ8CCi/eiG3DO2wRQ
YPyIzK0vLbCeaJ27JtYtw8WznuNdy4cVIMx6OTopCRCWSkE9DJR1384G5yt+NwST9+VpQLLowxWp
9OiXC0BU8TQ1Y0XHydZMt9F6mVSJwef5KjV+IGnMxrtJGvw7TK7In7PYJVlUS1Ry452FsAyFgFM9
rp7wdrFPOQQg0XRkAcDvenAVQnl/grQ1RYQpFYdC8jhOOGKno49mVunLrMJR5b/GOTRtoIDHZRmG
i1/FRL+OXPUnw8d5Ed8D1RB+X4ieYzrO5OeekUs5YsLAAw9seyK8XNz6KInjLr9Y34buq1Zjiojw
24ARDRBigAPf4gRRblV0n77Ei33V4GU2+xJHGYqJKPXgMAMJqAuMd4XmFz8UFjg+Lzu8sjACf7Pl
+TPaGQ5QXirehXy6JSJR+EQekn1/28xorCsQGGCWtiQbFTuZWSqWXrZMQsdab0Cs8IPhTRRTdCEz
OlThzJIhy5+BPg3L3KzjOEIKO0FRipGu1HUowdqhXBEqSc6gtbnToB0wzaj+98kzUHNgflMA7qjE
+nFu8ed4Cw1G+dUhPWPRlWNaqe6uIv1esy0Gx91tMTCSrx9pkFNgR8+gfean3Ils1Id5iSAjq4uE
lfkzbaGwlzUOwwoPf4NcB6PK52k/NqaM7ctNpSrB4nubyX5dkKoDE+6IvXJbNrHi47CBoX9QSKY1
PW4CgpNnxFusr8iJDTMARG0fAxNzhOC/TWqfwLFDvorMupoWJ57zKnCZvFA/5uNdnksR2Immi16j
fwNw7z074kQjY1brkQwyasoRaqgnyOLcsH6OW/BwbcOyQLj/5ArkNvK1sp2V6VcNnYqKz2owdqqa
KN308LRRIJJLbXA6eFuvSbIgpyyKrDIJBK7gVKq0sfhlVNi6cMAl/OHXSN6epRT9hukBAxn2Yf0M
N+No9/hXhXaPJsj+983baWCOE5Tbe3nD+nT/XZbEET4R2rB/kMFDgE9YM6/750cmsJVbZIvsbltD
Io49Nuq+K6tp/z+/lixySkQiMLf7/9LIA/LnPZxGbaN8UKSAcljF5b3hReuW2sUzxYMOGwPZ5eS8
7/I22ihmXwMlwA+KtGy9lFuM9U3jCDcb47nhvqD+wJ/+ulCmKhxpEkslenir2Oau34qh7mdh6Mfh
LWANo9m/Geh4jNUQjTLa71HlitLD1E5yYTWIFBM9mC4TGPPqgOHYqy5t9zSOU49rFHbcb8v83HDQ
ruMcqVlm9k0u0h1kOszO72uygAdh6OqM63majrwfsRtPbxOS5sUe9AZo4vC9VCdRf81TAvH+X3jY
dwU9+ssiPmAFw3NS5JBzvyvo+QrPJYwO6QNfoDmHPKxtPXaDAwZ9JyO67yBoavfdZTu53/tfqrvf
a7v98mjsDZ3m/hZPXP8dnqSMXyKni/zhV2jsEZ72+c9K7KQ/X+p3whtY885zx7gWRAL4d76X9f/F
OEMcLUuGVPJ/10g8+GVppGCUfoDAdF/dVc73h2q6Hk94oYrikf0Kjn++l98hBLQewfqBxhiDBxiK
df6upGWWpGHF1ntAX1OEsS5L9iRVa7zS9LgtSJ3/Ns//vCBcsQAO8hI+Ijzrd5jFwFUMbiFmn6Sf
cVDASlCtl5BAYe/92tl/HmCyk+v/wcD2EUI2G2dQzqK7Dbxs7y7ox5628zrmn35FDMc36ALrkJOQ
ZSdPdWlPvWCb+mgcCf1hMvMez4lCaIiggsVB9Jc7+n2l445QSu0d/KGyzSAUee95ClUcuSIQ+Wl8
21QOeR32uDcDKCy4HGyHR8CpCdiZFcHhgNQi4vuN9IJIszVWorI/ZRNZsrj2CC3Q50kh8XHsD5bc
dQEv4ZCNU3CxwE/0Fmb/PIh3OBAMY9DtQhcCnxhaBPwDCvG8i1KuSPSaR8riwi2IXtz1WNI9AM8K
sM7zkMVIgf583d/nDg8Sl60AeaXAoLBn30MwwoSlWCJSvkKbN+q8tmBU9RdOWTq3tes7032YGV/X
teZ8QfX1l2f3buvi8tgGABvhEQEf+w/Erc1sF4GaJ68I7tioTebiPPv2dqS/xfIuSpYEmkcZzMOg
43hD1ObdiEn580T8vo/2FZ1CjYY2NPt7UtN/qGbWvIv7MMzsO6u2OVPnRYqJhSPExBqpQijVnuj+
+ZL/HDx6fO4xEi+e2DtSv5Ox8AIytT7E6pXmDgTCKST5lgynTDmD5duVQAaflcGs40D8eZgucbCq
OtoOSl73l4WQvAPjMAEVdvNPDoCg6nq/i9oKuUMl1ugF1GaBNNGvfM/b4KvjGuIa19ONNt2kQypq
yB/3gzDrYm4eJoGSsZmjRM0PgHKhozzIbFHppwnmQv3y5znbT63/RB/o9RP00ABMClsg6CHy/lgx
jpUqlpt/8W+bMQaohMmK3zJcr8heYqXDHvPn1S37jw5yzL9M1n54/ecudnVTDLAc4R1UF2jX92C5
C5vv1JYNF8UcqSFrimkqyHOuEI3/Ft//eSkKd0IBnQIFjARZ/++H28TSKZg2by/eNoXNAL0hSKVy
+usW+McSQOtZvEQQFTuOVELBBf1+rVKmKNzhvXyZxywC6dWD7kE5YEO8IrsnDCrWbxraVuDPENYD
wVRiUkl2UUbQBQ215KCndqos7EUE5Nijvd69lpAH/XkRJO93DsBikmNO4KjFuv1HbuMJKJBq3siL
ZmmOfLBftRjNPTL9TkDvLoPEzUG5AI8FIFc5Ac0rhy1ED04IdqkrNfZtM21bHK4BIs+AwGdIE0HX
mAzA7Cf4ONttQoFfeeDhadQH8BhIPUd86wBJC5D3vwzoHbGEoSRAmKocywr5C2i432ce+22Wdrbi
uciWbE8n36o5xkyFLDHZij1bZeHtTHjLZM3PChKSpP309W4lOOtw4v49TNH3ZxNarIO9BT8Ey84e
Ht8tiwEuj4nxRTwL1J9KHokeSnqbwvMbrgmkQJiOitlxe4LXNISiNlw5yRscYy7/1MqNRRdqghEA
Dk0DJqIE94Nl4qmdYN4YTLY/nkWTCkso2AKMhVD9sD1tY74TUTEqUzyFDrOPB7TM1U4WvVFt5eQ9
nh3JeuRctd7idi0PItNEn/LC7M9u8DtPBO/nfvmqbHcoslwA3u4ClmSnULoIdefYrCKbQJjofAat
BxtJYh8oga3sRqmBQZwwTiqF6rllk79oKdjIr3M5M/oEFcpeQxZlC5LLSkAI5C9r4/3BhNkv0LMO
6Q3d2RIYxH/LbgkLc5tAZvW8JcCed7V8XAgYKpd+GS+JkQ7h78+r8X2MhXGcxuABdxofGcn7K6Iu
1dxNxH0lm9kXozN0D+q/4MTcSuAGrCcbTgCXmlW3twUCC9bpn29j5///K8pCFlCAqypwHGcwaYFw
fTfyjVgjoyqfniY6TysM4QuK0h+L5BLRiA8aojnFiqW7t7rcYTHBswWQXbmmdqkB5LoRVXTayusR
iMKDB/5chlq7BLzmWkZx18hs88s1FlEMhywIEKjIKYOMGZudx1iHsCgiZ7pk/bDuO9+i/viAV60V
ItRkUAR85p9H/D6ulXibDtCFfdQYLVTP7zKCIWd8dlA5PqLwjsH6Z0ql4TqFrxXrFkY7Si944naq
2CMzxY92/SkFgEJ+X9LE9DAKPABF3Jd0KjtgGhedSMkeIiXIvuQkR7sz1lsG2CdAMDbtIoQkAIB8
UkUisY3+PKTfnyHUoXttQqBCRudf6L/fU6rAk+Sa+sjecT3sMWz7CfAJnc3mY4hKQ/Eq7P+jTLl/
O4P/uwPC/+16WYx0bv9nb2X7+24pPFA2qM3N3S84x7dcwrYB7VEGM5bGS3r+/66HfQn7IsYHex/6
N7yPjcTBbjzbrgeMsqO7AH/3KqOAGZ8cZy13IOTPF0x+PyqQAkChUSFj3l/LVMG/925XzDCUs96L
6jucvdiIb4VVmg87WKjItBMKrrTz1MQTVSk8IWoED1CPW5zoZiWzLx57F6MM/st9vUlE/isrQgWB
PKWCcOdnVo+Gj7/PfRwj/BUd12e1pTHXxxReFkyGiWlqln/rbUY23Cy6Betf1RNUoUlew9kNPdc1
cCRIg9pmGQQ4yZuUghWL7ycGSelyEYBaZcsd892Q+NCwFJH9q5bQz7ZH1ad0lsdpNFu6NnAW53o6
lCoDCXxDfLKQ/L56OzaHHDA5+QBTTiL97dByW0HKYyzUbmDrekhILgCBF910GCOI1ObDL+isiPBn
vB7eAC9gxyXiXv6zwH4DwYefs+n4lCJWgrTYASpn0wg59JKWQLDn1GC6Af7lprgjetxhxugNdRPI
QfDcYlEmG1o26HVKtnrWqpq7Qy6KsTf1/5JxEoAO7NxvENvPxYYDzGF+0bRih5cKacF5AvUe8vQo
ygWXnODNAoYVIyh0bTP6SWPrQ2ky9uMjASBbkbs8rBUVl30eRztNpa3CqRneGILKBU3kgQ9mgiAA
3GAB/Uvd87VcWBOZpXUxVMyw1mbpfSUrUbhjK+FLlZ+zUNlt+QwlzH5wAJ1ES5W7ZdWQt3zuBHQQ
EGgXFLXIiSuZJNC/JoBD/x1AiujyKsu9S5+TzIe1vAOhy8THuar6Aa63WUcxOBpsfb826L2ClPU4
LwHPFh0A0g3dK+IInJltABomWdkEGpi7GSq96q1G1uc68DxVqZB+dDzWZxqPq3vJ42kI/MAooGD4
Hot5Ul9mcIKRqeFs3k+2X9FEIu1s85tyAqLQn2Y+wuYGfPcnAghJxo5gBhjt8ONtaYw/ccq5GAeQ
CQp+UxgYrYrzKUEsapcCt5EO8NK5IbLVZ1Q0S/kg5ioaT1OXtVnN29Y9ZKHL+kPoHDt31JKLLibb
5aS8vQDHtnwqVJ42MKHxu6JbxxhqBqs+MyzqCwohtK6x+/hLr8T4pY275eCrBArcciTrGTQMyE40
bLkuRfy8DNiOsxP5Te46cSgo53i6caSgBff02C+d+bD14xofU4mmMmWICRo+6Hz6zoV5SBMqrhWN
2usJboVjpiGOQBXbXtgF5gReufJjIbhE+iy6105Ldhg5lOKBzvMhY5W8Krd0OgU2I9maRYaOEEMZ
5ob2c3Fy+MrLEkzBi/KLOaO8YK+yGsbz4JNxq0PVZyfex8uDoFCNwOISS11HZGkfnd/Kb2M0ZyCZ
zPTZlWl3jNM1vqJwvHbwKEfkhoJAPqlVoyNhX7CPoLXhmuErqV4TiJCAtCci+WRTGBBOIszRMdHT
+klbCioMoeCggzdXBC7vAe0uXNmwomK8/NLZtAqXSPTNd53SPjkuRqwA4LuJh9qic/SPcs2K6RCx
SF1NFbL+A03W/qO3sD5kSImvM70mEhpzvnyLey1uPF6UdK3zZF+hLNtTlda6Kw+g9TYuBnsJXUZ0
1Q0ESt0S0e81cY7M9bZBDg5CR0RfnZDuh4wi36Rdsn3Tul9SJO4CssZt01i5fNxlvAn82weBRiT+
KjethO03Ed1dSAoEYoD9jXVk9/XCuieulJfqlAqTXmfj5GtoEJ4yF77HhrE7mmD7WG3WA0jvuKtb
P9kC/s2FoGfLOt8JTtXXIDzQwhhZJFzCZkCpMTRF12aijgyh35AALjVJx/n8U3SdxtP60Sfz8FHz
sMIeuK7to+RBflFeTGktPYT2LFGwMPe4PyQ2JdhgbDzPt4b60t1XqYYUHS1r+m/9JLYa8qPpaV46
CVTPJnBZ0/JSpKpsjIrZFYXN+Zsuc3/Tb4myEMRQg4uyFV2RIgmuxLQ3eRnBI4ouN9U3FSEtOZRA
DmGF7LW8z10+nBDo87ypuq24WNF85B7lMEoox9VjuszibA2U2b2w+TdF2KMDg/O4yQndhqSg6MUj
p/ZHwISc+VoYcwRAGR5WVWWsVlRCSzhA6x1zay/zahBnCYQU7p1CV4/VvFYvxAvyuVdseUEPgu2H
wQI/2GJJbyny93OMk+IgvVwfgHxGdeZmexMpPTxv8TKfyZgwwDoQOtzxANc0FLCISHHfQZO/ZkN+
USBjboSe+/OQGfUIYIjg/m16lcQzOfU50V/BGMv7aubqIglj9TBNartudS9hc0bIBUEDp/5M4/VK
GeruZ83UZ1WW9DsZLIJDKoO9o2HC5gHb+iEhq7n2qnCXnfMEHQYMvAD/bwfMlpb8sQSp9+Z+wYHf
XmCzFbdbEq2ACmB8GSuW3UB7mZBmndBJp9wC+lrFALJOP70uA8Qh9+99LmI1FJ0Osm27+Y/FpUW3
g8/w3MHWw9vJH0kxlBcJ1GiNFRv9UNqWQDOioteIwcIa34SMbl3VhMkjWz0UBmKL8mbIiC3WY4xu
XeOK3kSC3bhItPfg/8a7iIb5aVzVN/xNCwlClzzBr2AOvSn6O1gagN1mIumuqkWkzyZi8KKM3MW3
qKjNY5daK88chnzaVDwprilbVHmq4mmuriZeigMUhnRDkyzuDmW1TUXdb2tl64mw+W6JUDlch0gW
cBvlsVsVujJYSJASrxJ3OVM5fSCeRh+LuerQEAC24OXIK6E+9W1nYTkYl8Cvp25YukOk5gxwKmNJ
dIZTRG+fQjnDf33eU4/4sEv8x2XArC2uHa4GwLVqbJICmUuTTYbZW/B4vW6ISdrPrthgnlriMb8B
1seSg0uQIl6vgDDWp6wDL6EQR5RYMzSlQtsbVO8Xds2Lqyz18dx/3khgqa2Dl3FlrlIEu/iypNCq
nOUYZnWA4SgzD1XUDj0K3XasVK3gJRrhP6eVf+gIitM65XT8uIQk2s5oAoWGS3Eh0/jGVb2fm1RB
YXJbjAinB+BQ22EB53rVpyvalyXFcLVGwev+wxiivNoIpn+O/XQAgzgNOxgCI8z0YV1pX66HkPf5
mEL6oRfshxLCu8YkIZ2ONDEjvxk4dINoEQQBQrOtXs41mcL2ABikHy7mjmbLsXWZux06VJ6H3nf+
grToH3fIy5gXwJd7lVwOrRIQypmsCHXqoMvM13S9i7LKF83UM6rrAmZykMRgk58SEalXWyE1IUqE
9LwsLCFHNAhITdoghePR0kA1CsTH1QXPP4WILgUSM1OGbmwQSVd8YImjDq8QQhCSZX7kYhR11kq4
gI7DVCQFP4rUL1l2m0Q2N4+QGU7sopcl/dZa+7xtvH1suXhuK5GhqZN004NzaKjFSqbOMQ6PGEEi
VxBmFdv1CNPInSKdOVmuqkZIsYm6ABoq6mnKpgc1j/kB1r5Qm7KjiK92nb6v6JZ1KpYRArPWs1to
38q4SbzeO3bgsKH3lebkoUCdrg6dBQuJ9YAFUwN2cq8w3A4fhZx1edRF0d7oZV4ejNRrezS+tQwt
Kqa2qNEsorqcll6ii5wcT8PeL28e4uRYrXy5HlgW3aaDp9epgJxuaTVklRXKIvTXYOhFbgpz3jx6
baAzFg7hA9yP8DaJJF/uANO59VIox+pKu9g3ckDzPZpr9FCqkokBqgXuaC51jsEdA+QXDxtT3SuD
IlOeeyi/Dgqb0tVbGNQdTnkc/l0+jIeuR36BW2CfcOrAP4juN42ZBX/quzZ5BifsT5CTV+clrqZT
IYr+Pupj1dgp51/ieXocewAuLQq3U5Gy/iuawazL7ptdvpKYofMV3Mp72zDfl00HsPOKiRSDbmNo
LzpvGyDl5EOPsuTKuqT7PnBSPA+sTb4MCXE3FprCQybkckkgZniCLCQd9piGFiykj+VtDhci8lYE
x30R0u902JH0gF4NOLV9ql8WC6ftccw7SPQgc1jyyzmD27LRqvMrVFDbAhq7cH3SkBFxpM6jrs9u
R6HTF875OtQpuhjMdT8WvGwGfG8DYhZrggeBthS5SYsDSngLy1OE4/tqEsv6L4GqjTeDICR+xsHr
FFyH6LhxAVNVflhFH110Mksfd0XrKdnsYOouROJDlvn+xaALC44HVJ6nxTDo9BeWkRuIyhQaLkDu
vLclS9WN10a8DOnqu0aDALcw0o7++7oG7BVsStRpRoBff7XQU9kaWjF7nHuL1hNSwkrrOr8hmQc6
+wMtmiw7TQVfrym6caCWRTqyHkYmo+wYyQnQerzZ7GnV4/i1ENY3AxDZwxhHMr4zrkgeoPsqK+jV
kcPV+er4eHZIqq4Q/WZ39JKjQ5v08PTW0BdHyx1Bb42oMWwHvMIUZ+KohAU9Ca00FlFD+cR7OthT
a3OIfKah6Qckaeq4l7G2YUGilWKTkZltX2Z0CRs+pEvi9AFVBRsQ0qp82USjEtOO4RzFaT/TD7kh
aJ8xJLIj30ags9Hc2Kj0PTtByoXOircDurUsVYNq21NRm41P2jQFDtwsHDiUVeWINog45cNhtoFN
w3UoGSCdRhsUYOJ+tKCW0AoGbEplTsoI2X1p24Eu7cFhq0DgA5cQmVVtvVzy9dQiV5svDTfR9G8t
tbfZkUOZP6Exh4QK7IHFKVRBZwEJ/zofVKBR3N/3Rgx4DjSCkB/WToP2PNAVeYXh/5iiqogxj7pH
R5BKcJ99yVSW8oc3GUEkdinMOqKL6EOUJsyLa3S83UWlULLuOhrsw614bSmLfX4GfbFhv8lEV91X
IxyPeD2XYMng3hxY7+CBVAjH65PhABTKmxUJpb+L+yoOtDGtNnI4b9Bd4WnhyOuX/oWUZrYTukWt
JszX6JiVRlvdLdD/6gZybDKxB7JmooPbEHhwR65iY2RYoJDvVuQ4qB1aeRKiROtSGEiWwwB9/G0K
mwFSd1EhYsJdiSSqpOduLaYQBPQBFhx/10DsjyZ99NjOnnbjUThowStgB/NS3mxI/coji8acAVm2
rBKmTqis6LEIG6FnKNKmJ1Ga8TGC7nut0wWmuJoa7J0jdNDTazyjmSX0QzGa2ByXXMN5bBUU1L7e
UglZ3Jab8JPMuqq61t4DXrUXUCh0NzA2k2ZIc3PbJ2jGeBRkgo3AovknEdH40FfeFZcSKVxRE7Qi
pbVHs9T5vLcLaFZfCjeD2bfDq9hitHlhCm7rOsc5ag4r2cIn3UXOI0GIxiMyUFSIrBdZdlY5XacD
Q7PJl2hjPqD7Uutk8qkcuiE7OLxY+7tCExBVo+8PSoN5i2DJjVWP1olIJ5S+MDwb7Gsb+R1xgXs8
nZtt4O0J/jHLotNkwIo9mlSiSRWL6bIcaYj1RaKX4utoRwrAsmBpuzQAFLsMFWoR9N1U5rE5pHFm
1i8Q5ULQWysB/0cDtbG0SJCSFIp3gFt3LSpvdGWQyMNvPaRgvnZkKI7FkI9XUavRdgH8BjhMuD7E
BFFxGow+lHNWQSwVrfwMehAPpvBtVBO4Pi6kGNHx1gAwe9kgpcXaYNVHg3aGGOeG1p6J8PcBD/tA
K1ZWxx6q3x8RZPUAD3vR3kQIw/oZxaXjH4t+UnvWRdLuAhlMfqXQx7R7QYgk4Uws7T8tjrBbGHja
11YlmPnSbR5GCmaAjGxb52vRxe6x9Jm5d+gLiiHAXgdCppgWRNNiAic4ZNWnBPBhcah6eGgTgBbd
wUG1/S9HKPyN2aDpxUxhXZdOZQ9osrac1nSOv+RKw21bwCHD1biBCNNbqCGeCHfweqbdAf2aLBQh
aOOr66qzlb1scwXfhJ43GJVa5jxutxp30S6q4UbMRUhP0C5BAYjGyWgHgk5wFqE3Aq3Y1atAo+Ga
tFoiKZiDviVGmJs2TdCCIc5aUZwg0RWfnS9W+OHWGaOETrV4poqjGdqEBPyDjPaMV6PFy1wjpw4d
2nOxChz0gK5CBxzoPTwBgEvutwkIQL3lAub1wcL6cSDx1B036fE3bQajBwTNE3oYEfFvp/l8TJn2
jVuz8LVAtLDXfp2VOIzSlp90plaDy2X/w96Z7UZubFn7VfoFaHAeLjuZo4bUWBrqhpBq4EwGg0EG
yaf/P6rsc8r23zZ8b6Bx0EBZylQmydh7r7W+7XU0BDlToNpur50qsS/DrCoDDOzJXG+klUSXhpHZ
7zMoFvABor8lRVLAjAvtN8TnoUEpCKI5ziFjSMioLminQc/kxSsZqgQMaR5WPH+lU10Wlj17e+Vr
78lIMjGdmVyVMDRdyIKbStTWK9yvdN7UWITPLd5ncxdob6YpiGzEwy4xvXpXW0X2WHqT1DHnJlUd
9fk2c2QXrp+bf6MdzRjasdvkHFa189Lh/00341C9On3dvkgFFQH4PbNHsj5xGKUjl3wlX1NDgzso
+8kAT7JY13JARe+Zu3xu0sE4yYKbeivzMrhRg2ovlNchqcqgvGIuEByNxAyfmBjnAZdB6r8Le3F2
k2v296OEUlr2rbLjYgz1Wq1B8/OihhFP0PfhsXeyBsxrZFA41XkEzQJQWnVPijffSoZbW8ml7sad
4w07yhfrspnbjNSKtl6yZJ5eokRZG9EPJr4rr9zVYZV8J/Bmbl3PVZ9Cyv2D5SbWe0s28sXkR7yN
MfHBoaxBW3bD6wn76UGMirsuHN6IzqlbMZhzsglVa1rcB8ttlBolFY3l1gfOA9nQZvTOForPJVM0
40p3tgRKXFvbcKJR6SCAL5sps8DMhpX7UGSOW8fgHoyTEI2FmEUGCLDXl3lg+i93pWAeJN85oMp6
3KJaYhZ4oaNta3Ev3b51vRtVZB1P+Z5lQrjmZYcAi6cARnDdoTVghWtv3BmT93zQNpKovXVaExPQ
yRyyulhORAxn9SmBGeZ98RoYJceiDUFvxIkrTWVsw9FzteThVeKzxhCDc7eIrNyHd6s6a6FsDM0Z
AkzpS3M6DfPEFHPj25O3d91Gh5/9plltZp0oq6niOeZlprelzsNBuwWDm6ZYrUENjgTlKOPx+89k
tLlpCFi6HsaBTLTfzM6YV34uY/2AFIrQc5mhOeZpiY9dpMkab+Qa7JBB0iJdzO5udEJFC5M7ky/l
UxtCjCm2WARD+j6U+XwqzkXR9pDues2GM2tnCmfou/ehXEZr3vBbRD7HunUpyTaLyHgyHBNy1kUE
wXFe/xLXT82oOmTpNAbd8wD3zvY2eRKW/BspzcCfLg3V0zBfFnOfVH48mVEYjPu/lud+r4uiGgY4
NTG4sdwYke5PuNPcm1Ha0zz4WrZiFTTqH9bfuoxgYB+MFlnqb4TK3zsL11ckxo1YuRr8EEdXVMDP
rlyGc6EyScx+q3+84vjDV+14jcSx0AeZOxCDGM3JIPSbF4iCP/7kf8G9f7PnwMJL+dPF8Secw/+S
Qm8bdO7/ghx+/MivJAfLjH4xXSRtvjs8CJga/oNrsyygvphCfth/sUTZ/8G1OQHgXn7qN47bTzQH
B8oDQieVoIM1GqPuP4E5EOz9nS0EQ3no8b7WBQcm7+dPBuS645E/lb4miycQM31qDVVXbA7w/Na8
bMUY4tQpukAtw6EkbFabz0hy3LplI+oeJJmrQHOt16y9qyTKmIbdM+L7CR9yn5LGxwZWNLk1xEJP
zChc3GY1fUE0g8jR2qDSxMpejycahboH40Jb0Chx3VRz0RDuyyGQgqpvrjx0+gs4uKN5KnJ/vp5d
FiQUTifQIP0XtguMB92OwZoRJsfrFeKqqHky1cUEyNDzSvsx83P4h3lGjgWmlub8AAEQ7UiQdRou
4wI6zK/86X6hz3szhU1tz96I8RpfJv2vnSkgknIc8gX9KzWrQzON1WEaMcJsvajNT36dgv6OIjUW
cT+bBM8Ng7PdF7M6KFmOw8ZYPW9Z7ZZHkUi9LxYZLFTHDb+YyjGBazQm443tJc2r0rN1r6EwjIdW
FWRr+x64Z8psEBhqOi+bvgSGVnjd+EIkan5KFmgusUw7MZ2mlqwCfYnHH0pPOdgvWGM7Ur1Wdeht
HzgYaK2dn4rO2vSWvNJEk1eNEsmZZH0GFazU3skHHfkEkme6spWO+kNekBzcZ71EMx651LdwGmbz
roPXZUOtrA+OqpLYb72J0XehAoIxRWGAJEap2uDcle3WHDhcGLzVRxIi2Zax3RDuba31TquijbFb
jOl+RlLkg06F8GKrr/T3IMnNtwXv/770uBthSuVyR9xlfqthnth7EqzeYWgn8WA1MrskM129tHgQ
Nok5WjoWRqoI+mepubVlcENGS26Bsic7BusEUzllVhyYNVnjLk2rbj+PzO+yQEY3k9ehAiVyiAcO
y4ssSqZg0zp1SRzdQVXzsgF+bWG0J0IK9knVSJAgXZLP3A0IXESRo/ekHi0IzL0ay0OqOvsxqfLh
pGUd7JlsBTA5mqR/oBj+YmrP2I5zuGxx5VLqcgfkpzagOUUbm9h6kfqhdVX7lcvOCS98xZ5vH8Y+
g7Do9YsFCm600TJAmjrbPukekX3luQvN5b1SdbIlgDk/Dbmoj8mCbYOFHPCWNsKgLByF0d/M7dSc
O4/sMtawosg39pgnscfYc2tlSfvJTzu10bDiT+gS6bPqVo2Sgrq6L11hx/2CYsaQ96BafCkySFyI
q25p3nkA9eIZH0q0bxvXxjHoJVZy+TFOGDwlbkA/RXtoJdU3mFfzqYswSE+rz2ic5mjTJOpLYebu
lqyojj2Gycc1Hs200X6b9PxMQM+LmzKNpm002oEE2eXgc6kwsHVI6f4tWxCSlJclnzfM8sex/O+p
+DenIoxRn5PkP16yPx2L52/v8g3iys/n4q8/9OvBGHm/rOchNT+6Pa7v9ff9yjElCPMLh6JJDOe3
rUC/YUwdzkXiIQSCyBpBDMSvhZXpYy2Q+Y8OwpDD9id/pGfCbDE9i36FGIVP8uUPFVblMHuYk2y8
cgABj9n1UkrMhdgA3a6YQdwFuTsLqOdjAl9hMMIOtF+pHxkM+6d+UclDVVPmQjF37GvJmp0bW/b+
1UTMENJzZQgC5AwWNrYjjT261fACIa0+yxDvyxZ7w7CHvZyf7SlkNOVJhGgQC1iPYEYwJfScsyLO
jR/C7PbmGNa3ZWk2t2Ahhvuo8aFF53NaPoEB1heuIcOBwaTfvEA4T54GMzNQ88M2ApwU1vfSVk8+
Bu5TH1rTAV0ovfXxbt6TfJL3U+okeyfi7S+JmnaGdtRFKSLWYTDtiUffmnZu5gbgGMuueiQBNr0F
Qd0dc7CcsPkWf7rtOnpyP/Cz564uhxkbGcxxODg8qDPG1QGI93tv8ovdaK68asNspiuZavsq7Hpo
N7kCeWhxJ5Okd+zYBMr2SFsPidKa3stpkv1mHXccTWPMr7q8KTilcSl/psNjNUvHd/gJmnF9ZuCf
gVXLlgt6SstGMHDSLYz1IC7AFITszDHyWzvqi6NRpTe6LAC8F1O5XTKP45vdy0cTfObVlDXDFXGM
/JxZNfhDVev5YVbdsC+nqIyVX9o3xFn642x3zTXeDH3l9s18xOrkvBW4ni/o2xSimV1xvJdGuWts
waReZnZ4qoU7oKB35r4D4LEFwd7cGcp0HoCdqFcnsqvvs92bjzZVx9YvpwY6nWcQzA32qWeqFz4r
MccMmaNbRID6xZH5uLeoliBK2ETlmxIdFUvcznDk9BVzc39jKdFeQV+Z4sghqrgpuHBS9JEo+uI4
BU1EJy1GRxwLDZTBKit3rt9kd00/msgL9Lo7BvDLpjbBzId9tmzCCGeJPYaXzTDmB5dz8ewy4EDC
Mjlk7GWIsz5FwrJAFu1GIyquxILztkpFeDRHv/pWNGlxa4qo4ZpKl5uS0k1sCi8xvoStE0K4THs8
hZ32K86bwBsum9wPeH5lGQYdMuqMr4stpEDvJbeoThG6piuUNHOXwaG5zgPhTRvgmuOdpFt87SqG
4hRiYroUXp4+Rm7p3YTwzGUo0sM4Bs1tbvbq3l4Bi3gIFArmuJQ112QTbLyWhBt+psnb+r3CCNpr
VupscpwxJ6cokpMdWSy4YtqEK6yDpcVIAB/NxpdJ/cRjRNzOTbUcG8Rx4sC1t8sNYV7DoGj0YRiF
iAOC6hQmc3dDjDa9kZlrb/3Odz5XeRWVG+7t6blPiPyuo5H5wfdLJ2UkWBms07Gyo+fD0B0W+nyQ
UmwFQmfpvHHPENu8KRIgXDGckbI+G2WYPgUWZTqibZuI2O26hCdJLpYtEPCvlWUyax/8erp2Fkb6
fDUexMYCeslTitGAeSy9SRJXRjqhElgUb0vRdPZ+mrql3ohQTHd2ZVrPsk8a6JdIZoL8HcWhOV1j
JQwnlu84aT1M9l7iTiG1DTXWD9PdZA69+ZDgf5n9T2lQC3WvnGwYjy0O1by5WITdG0sMXbaexBaZ
odQPspjS8Iublhi+4yyoqKQ+1WOhu2AXCs8o98YwqOLrHAhhlQfCj1L+MC7/Wwf8XR1geSt77v+u
A67zlRQv89/VAT9+6Nc6IKQ/jrw1NblmBem1fy0CqA84421WvaxbAX87/80VfG75MJzIrDPe5sV/
Pf8df22ZbZNBCaFhh9DVP6kHGOT8oR5YN+SSGSDDSJATqNgf/NfS8ouOmjm7WLhmIRlUqY8eQ5dm
z7Qw7vhqpnWAncNr73MxN+dFRytkozatmLUPxc4K4LkUiqAUlNCpvMlC1kghbzcFYoA8TBE6m0Jf
gb2ai27rhZz8iM3RmoIvdbCfM0jHY6XbKzPFWrpp7epKoHTdBjwVDzWWy0MSJMEB3KerYrhdybYf
Sh/pL5Onkkb/eujnBFxrnxk4fGbFMBfL5uVc2f5zDnoWhRWTdTwFSRqvdxgeBVvBz8GI0Hauy1MN
Ges0mO9lubRvmPBDaiKIuhs5hWrHf5BizPYn2jE4KzqZuHktP8IzS7dgnthf6B4poYwvupXd90Dk
0Y1TNCH7sWr5LZ1YwUAnLKzbnCr9wFYGeQ8sRF8UJfXZZsb5X8dOYX/DicrmK69YNthZECsM3DLn
1GzSy14sBtszUqk2lmjtM6ppcwKq9DJGU3dfaOBGZRaOnzKh1ANd+QSv3VjkO2iu9EWCy4oIqOEK
9EEyD5ulQZdkzHaqzDKg+YHsc8q8qAxigGvyrZtZuRbbrn72CY7zSTfVO6WKOkZLrvYW6+e+LOZQ
XeWmvDGW1LtgRoqjM1mWS5FUI0MOiM3BFLLdUPr5jINqHmzJl5qWL1EeceLyKQ38ttro93aPNoFH
NImBgfv8oTjSaNSTgSGNZxwLFM/DBIr4kYYqey6hG5UxGT7Hxn2F7Ff7XmHhhfUw4wBDQBrKuQBP
naTYGNxo6eOhNWF4zRbOgwxgD2oOSmGs+ybbVgvkmw0mJf09L2zqATGxC4ZmtF9YKZRxOvqcp7gl
g6tUtsvWW+ZhgwxXXwtlFFe24bCqEnu/a2xaF4mRI1OkT/B7STtHQ+q+d5NG4y+Fh9JdgR5uhVkf
F7GkAWZKrOxt2FjkTbzoLk1mFumExk5k7APK5hH+k3fmHBy/NIFTnkyJbUsXqEFbnLHzwW2y6XIB
9tfvi0g1YNmK5MWo/dS4SDq7K3ZRE1hUQWbPXkiTynlcdJvsxrm0XlVUJUCOm264s8C9fJYET8Bx
a+utlITt43FWCLssNAqPrlNCU5Zh1MJcnJlO1c7kAovKUN8GXFtPzmhml52Zue+D32FpsVwu2hhm
TnUUaRN+LkioXSMYzeaJEjJ6xIHSGgDMggR9NVtVHYGeug+zpn7z0iz6JHP33TC1QFiQzrU1+PM3
T8iZIDNUk2Y1aDUv7N7prZgJHIOXpmrkqwpcZBGAwAKxocU3bFBwbCASR1eZjfUGA/WdhXPE3VBy
qJ0ETR8TzHZ3IQa7uCZdvllGJFwcGTmIsWhgv6fqLsrWwvJn9kG8OPD3+Rzc4tDihijIy8xBbETC
PKA251RQhndoc/gRWyNSiYtRWZqvdplFu8XliTraJsVrhGu1OARKVKcU6sC5hO9dbaLWUfeSZp8P
NqiLZxYPdfOms5SjeaIlwylJpyZEFIAqMwazkEfXCPsj1kPcNZ459zduL40vLaZw9HSrGG/nbjZ4
uCzsA2iNAvNh5Lrj3giz7rOvZ6zcWJheMdCTju/zpN4pzT5OwpBs4mLlkNPdZHOUYH2yBTOeTCen
zDZYPWmZ4gFKhCARG+lLACh5XFclElATXLgM/raUYtVdlPXVdkzz5FSUPDZbbA4HlNHHlA2ah361
lOWOa40QVEiLsyIRrz5TRH/XwVX8SnJvAh5j+d2WjaY1jtZstDcVK49uJnq2cbh0WQzUqNiVWuTP
i5FW8K4DF9fbS0iYg0QELARLqZdhmPFHJuCESFTQ4lmFTvZ4muQ93FHzHhNlSl+J4Bes7SGbMp88
EgX3HdPj+8EiHbxhT1fypNfW0vnoMhuWmV5ka+sZfnSh/dqQhsSGb81hqm/ptcF1rI2rykv3HKV1
H7drW1t8dLjW2uxO9Zyfh7UB7j56YUTR+oyZhbfrl8aeCSBdc7820Pqjl8YJ4V91a4O9TMq+9jyc
SFibaMDdtRVnT6h+RB+lP8/WVt0h7XeDWXVgMmV07dVMg3jG1iseFq7xE6svzS8i75aTnqV3mNbG
boLz9Ll0gQ/HS2csx9Sq5n3hzvZmstSwI9Y37EpE7HE7YP2/tNUSnLI8Y36pWUFQDXLjdXjqkrbq
XR6yZXKvlwQ0f8FgADR8i2PeBVgYDu0tYApAiXyej7KdLKBmC+Zu1wgORSfhmIPDdHa2rb07FmBk
X2GS5sd8Mhjrym4SvI6p5ot5CeY7u5T6EM1RdBqtoX/CpF7fjqx9PHI/YcJshlaCNw9wVLMcaswx
Ic7mFgofvr3Bibo7wFk1Hp7CQWljGckug0aAN7RybwZWL10vQTSdeg7GfCNsfW6i8IvZ5tEXq0fX
ZvzodS85xtnPJotIT31riEPjZEaIK45HDZdfxiHNXk4vJocX7POxKG+TqNWfBbnSbaks/9Vu8/DG
xji4U9n60MTxYJOs1NpbduQ27fahmaOXHJAGT+wszMRl13eDFZsNJFnMkDp6zVlk9QDnoO9u8Vzk
/dEJog5eF00SmKuCNvvK9lXOORZZjYn7TbHpKObg55Nv7WUGbpWS6HHCee9kfrAXkR/EWdP4SVyk
+m6x7La4VAQA6yN22+zFE1AiAfNzi8dQ/gDKS73IlMW3Pl2Qf22xYmpUhzYtc3O44JK1JTs/x8Y3
+rcuWV6pfafnkv0JX4pxsp8iNQSPVpeKi67LHztsHjvY1vUpwJkXB8NYsxNhuvcr1uUmw3c3z94K
5b+uu+LenXa1e7jSY/7rDa9BZBRH4v7VbWdVO+3WxhVfjo3cIcpTU6ruu7N4I+YO0ZXsuuig8W9g
k1RH2c7qzvE0606Hwc3IcUjMsY+hP8hdvdjLXbZQ7zAf1tBU/x2l/pAE/6aF4sD9y0lq/AYFHB9k
/rtZ6o+f+k1jREi0nHWAucJWvND7aZRqu7/QxDBKdVkMSQTd+m8vZf9iWoREQ5K2yCQEb//bS8GY
d/iFwW+bpP7RctA/hGwZq8Igt+GsQXFiD6m9Cqo/i9cK/qzohmE6N9oBuKKx2iCjQPuMy0CPd77h
zRfFNDblzjRL9cre5fFT6fbUCH3UdM8/9Z//n0zzuqX+d4PejxA1644Q8U2Svz6fyM/vhqVtoozo
d84M7Cy2rS9NshmCFscwdyvwzVG73EJoIiwIqkPVxfC80Aphgwbu+nBsvkZKmTf8jgznXFVZnxbP
CK3D7HvJNws06fQ3bgN7HT3/FAX+iH0zMIVJBYTNRKn9wzvO8T7DzlNn4LtpuvVBCH8aIXk5exXM
rQdSZLKKbR5gsl0CH+/VXJrOocboY+E5b9XXbOopDpk1eVuyLi12S/Z6EMaTXknEvy2y23IguoKD
st8ylo+e+qy7BDfsTTuA+v51LjNW2v/19/DnrwEThUmHH/hcG87HH/0TZyyYDRyS4JHOAEPY25KG
zGjd0ubSEM0w3epJRg8isaqXv37Z9Vr7+bNknk3KPGB2yrXI/6xv66eXpZdPXdGnzbkJF+sMTHU4
kxAGT5tkT3/9Sn8cIKyvFJkMJCBRwaAK/3CdCQTKpUNjPJMHdd+gacvqkKiQMqIU2c7s4HxyHM5h
G5P00/XfXTTrRfH7P5QLxfbYAeD6LGv448uD28nxixAJC7rSAzEzeG9sTuc9QPjtdzgM283MaD47
6KrT6ANlG3zDogycOZrdq8l3pBk7uiA+VBDh/UQsxWarZjjP34Qxiq1pkGuK0b1defQcfxl+HAf/
51ayPy7DNddvaX1sAAWCIo/15fdflOkPXuMxBabfSeq3HGceuoDBpiAXXgkUjwud5eU7PFfCnEsH
9xLXUB7jcwy+KzZwtvGcpQEer2L8lksn+Dp6Igsu/vordr0/fckOlCfQGvi1QY1hpfj9u/TpUUxJ
vvUacVwkUbhVUbZQRq5yp2KnZ4wdzbwbWaBEz5llAc74Bg1eikO1qqZl1dX3grUX0yaodPqsi7o9
IRaj/qA9f2IVVbhNgDnSsa+SLHZs5Nmk6JuzXjVbqlNCQgBNCgb2q6jL1LpmCKyqe7tIb1MCeNOm
GoLurBCE1Yc07K8qscWmcp4NLqvINqYOi6tqVZSxCrgX2aoyLx+Cs6aHrYHxokMbH5K0XtVpa9Wp
l2L6IvpOPQyQJLGm1ipg1WQ3nGCd2Y9dxoIQxlPIJpslK5P36EMQz5vO+DysKrkg33EClSpOVhdV
X/NR+Nz3q7Kef4js46q3y1V5n/kcsAva0U2niQJiiuv2FFaI9RVUPRKBGk52PK56ft07KPsiuslY
x2Ru6Y3VkaPG1jG8X4wtKqheppre3JaReGC0j2uAFUM24nO9vIU+W9N6cyqW/ch0fG/g2ntDs9Pf
YSxgRYCIgC2h+bAoTKtbwVl9C/OHhUGubgZWEtfHhv8UPuJqdsDmgPGh+DBBBImGHfFhjXBXl4Tz
YZiQWCdSdzVR6NVPkX9YKwquJLV3PiwXkxOgZeBQrpK7QXeqrjfEveZGfs2SzLaX114b0+pOjiSP
8vaLPdeFciRhiWEQ5lmVCmgB7vduOcBnUAlB95ysc2FX7YMJBelUzI6zuhuYfpD4MiMc2hnhSZSo
hPOQrcq628ENSs1YVspKbijNfaLL5RzobDtPVaSu0EEcriidtFZPM8FZuPeNrEhuRm4dP427UGAs
thhD1fumymW0wdWHp3s3EX9i8yn8PgyHCX4OaBYJcGNGDbSlugoqNhMnVAV7r0nrJQ4Xjydmw6Kl
Ia4zaeBC6ee0v8VuXwOmSvPwuzEg05pbs7UV6f5wCM8e4n9y0TiBCpD1mqnvlvnY43KRpOHSLIDs
2o8LWG/ZN/l+rvx6Ppp9X4vYs3EYx8HkzdVBwnU3Yr5W+9kQ9WJtyZuUzAHK2jRuyF8ZxK1V0zwX
dR3VJ0dGqtqVMEPvl4HJ5h6HiG1dZjrrWQQdZDiJDgmqR/PAYexcYJ20y/0geAe7VlXpskOXXejD
ilno6zokoL8zuFUk6AdruJCO51XbNHHSYRsAS8GtE/TUJw1LX5ZvuFgjn4CWIrzGhousO1mYJ454
FUs/ho7QOdu8zRkLD0mJDKaliEDgg6OLHbil6HrgGI1LFr+5e0skRJSDLArEzgJC1tLkWkwvSkbU
uCv47zYWo0s2fHcpPMdJ56RKCEQZnyWG4BnYMveRfbYW2GX5Jhxdw3mcKxhHZ19Ec7ttEBOvvaHh
SEphqvADTNL4tNhHYDWvjCWa7KKDozjte5rA/JKVKKzdK2zvzZsSEhehxcULmxmQxq73F2xZJCAK
gCMOu2BivKe7HB7/a6U1lUWRFuMDvlD9LmTmEL3S9JEhDEhCoGHC7/Gqlo0MjRwZPpLzdu965VmP
liLCtNF0bGGs4NijYNp1kR8lGUGyugGhiJvcCKIn+sn14iyKrmes2Wf97YSEG8Zmt/rMMt3wxlpE
LeuSEyx6wr3L1V3zlJTb0IomHER9lNi3hSS2f2+HTeSeJrfQw7Wa1Fp8ZvN065UsV921uual23ZZ
SB/ZtVpIngfrH7++dc3zifeFc/3seg1/xdABb95kZVsucVSO3Dqioh+9a1hXQCpzoCpI+TeeqbZq
shsky5mpoSMyk69by2m4ro2MYAIdbIeICzrW2bFM0V4fGtxM9L0WDxBSWGudrJr6iVxWdAEkNA83
EP9LrgsG9m+6QaXFk1DM946azP4ypcwtsBeC+HkIOS0OfWNa5y5Ku1doWj7DGzfL7YuWpYDDJbg0
TPGzDDrSk7BJD8LmY12zwfOXsiq922noyY2g/Y/ls8aG1x/JY9bfIZqvz5Cc2d6WPiB0dgxss34v
QNI9G2ZSszpSpORTXB5zs9TZfQ5W5ZLQW+FtPVvaoJYrzw02aMHRkyyMMd1VdsNtwg48Jzq5TWt1
32oeyPNFaHFJ7YjSc40UHlrEnkzXuOOQ0d2lJQfbj5OoUiMnLfNhSu+u+CwjOCXGTJl+sURKWl/h
ZjBQri0rGInl2/yqqbZW2oKGWXgSfC06NnCEszlkHNX1NAeklca+Qxfvj26Na/q46JWiQuB1nddX
ZdteN/7kXuEqcImRd009XqazFlkcen2dPVKJ9F/NVfjd8Ojsx02Z9Uy3Iz2GHafA3D1UJIjzF6td
nHDcLFRg8yehCGvzyyAMYJTDiH9hJEK/47AzRtYNsF/ylMN8vJuwXi0HSUg33+XLapzMbVU4t1NZ
Ld659sWaBBaj6V+7VgbiZKa66Xea4DLMn7DJ18hiwFgq7PtqZ03OJLdjReL/sIQdV3/pTogGc7Jq
FwlO0+5Zs+7oscjWZYKcdNET13rd3zYRxrL9YIsI4Hqd+SzsGV7ZqKFDa8OILfjkERXWWw08yYXl
ULH3p0vAGnK4c0XvRO7wbdI44ITMHVW2V4EUmXNL7L3yT6y3QTjKp8lIr0tpCL2te/KDG6qxQV1X
VcL7lyDs930WlhlcHdM8zZ3LfT/7PkKTi5h//VGV/itG/80kJYJm+lP9/idPGgWUkvkX9T/t9/+h
ah3q99/PVH78/K8zlYANfBDBkJFXHyXN53+V6SD4hTuQTt9ciaVoxJjQftWnHVbtRS6rpwH9gdYI
fP7pN306/AXTNuxH9lZ7wcql+yf69Cp0/9zesTiZqY7rWDR4tFfO+pf/3MfC0CwtDgXzCJ4b4+z3
KjVuphmBYa3edHOsc/OiN5NdlAwvVgmcmdDwTx/e7Y9W8mc4XPSH3ufjLRCDsByHvxljy/rvP7XS
LShREYapeWxRy86J+zLTi/UjDqd6n5aAbU2m6cRh04bZL3F/werbgJz6TtuvGDfiJds2mHOvTSqJ
vA33CoOLCDgFVkur643IusWWZy5iqfjiIt/mbbYZGsxJ5eeit3fr/zujEJHw+tSzRgac7qY3drMH
rKlVa/6tRCkwx2beLKZqsV/L3nG2ZklX4TRPc4gLi2uCrWshaA7ca7ZzmQ4U6gDv71wgqICdGGGH
BiIDSpejnH7Xl1euMdxVuMJ2E6lpG2nrzo9eLcfY9WnwtvS8A2bN9ADsmGF+XHfw0LJsN7QoQFMd
c8Dfs8vusSAluKMm3o1KfB4i2zwQzr+lECKU1rwv6RBjF4g7X1cHf+FtaKVwzJARrQlxHSAnzLTv
+kuDYpr6Q3/VUCQhCpEP9HtebNkDL7pJ1/j4vw+XRuVq/puHC10IA5z/2+jyv3B6m/6t/9no8uNn
/utz8aEAgwNmg4oN85hHw29WFxdXC7xan0HHx/iWAeBvDxT/F6a6DMm422waptUL89sDBS+sZTHs
5WETrAGOf5QE8f5ogMU1w/8Blwwsy/P+zCtmF5zNSGJg+3MVgmzywEzKRo2HheWLF1QB1BZGC5u6
1Xr+CgstuPJKF6xAaFn6vm0HFgL0wnijbyPQj+v3zGDVefSZW6RkIHw2cfZucEbf7u/nYswfsTIC
HcM0eKpT3/rcioRFM0VQXDCz3UFO7t5HeucjG6Ilk4+CgSCbDsXyhZ1ZRpwnKaC2ZCrtB6Se8oL0
YnOZBA77fB0MogRLr1vPzmMaWwJvRZ1dWGNPZZzXdJi14Ttb20iDC/bkQOlKqummFWFFwRRGV3Of
jgW2uMm+m4whAgRXmtfWnEP/YRXIuBlbp9vbAVkKC/vGy9oDnSmLbq2JQHliW48kndut5RPDbTpA
EhuzE853ZlbrmGT249AaGzuWtVTAFC32Txc0MACkCftKsgEHj7v4qyaVsnckLo0up0FCvys/dW5B
YTxVCO6inopjxJxoq10NpiSYLfoTe3huwzwhD5rpO9Xmy5do1vMLGXznLoUAd4SoI8++U0x3WLHY
SET8eA8gZbiEO9C9184woVenKF9jNeIMLvkz0gm3R9lUGIM+poTu8NWIHLaxe3PsROISQY6ZjzHt
0I9YxAHratt7yXVd4pU2QuNEdLfckpxcniHpdYeuG73vKQlqtEaVQxdy9YH1WhgnYZ3fgmZesAkb
RYmo3CfGjpXPw6Vw5+IpnfPoNeh82Ku5L4CY+PpBjLp7jBI3v15M37zWTG/GzQCV5hmltL8qBrN6
cFtXHAiV2hFCV2sevakKik1ZOc7dMgf5dfr/2DuT5biRdEs/EdLggGMya+sFEDODQQZFSpQ2MJKS
MDjmGXj6/kCmqpXZXVW39rWR3VtKKoIRgOMfzvlOJJfd7DiUolrlOg9Uwizii652KSfMYcX36fde
w7VSRt26CVxk9tYDRr2EBNMe4NWZNzbqhX1e2eAaXCd5rkliuxRRZV2xvi6Hicf0hcrYvGGRu6a7
lNEdOU7tY7qwbQUjmR1zrT9WRbiiZQrLZTFRGV8LT9i3dSSppUVWHdI0w36fg1rZjTK27rJqvDHi
UXI51s1B0zuMzVH3Evf4QpEBKbE1qtB5qc3xh1VPOeKKCgDVnFvHsg7lzmEqs5mdwvhsSvU2j2YV
BVokja+OWzyWg7l8bttqxrRf6Ncytu0C9ywpRBbwKqZNtK+XmPWyCEbCfl7oA9J7J0IR7kuKhTf8
mPG+GPihaEmyJ0akeTAgGNjqg8pv0ogvcTRNDFM9kCCXKKtPjtl2YCpARfudEo9dWRxpZO1TiVe4
IPEiWGwnRyCcpeqKijV7sMLsYM9jd7LDpThi08VSWvUKBZdnskDykqND47sDWlJvnLYDgEOg+EPV
6vLHAgQkMFUaU4DAGYTNoJ4BfU5PDtXItTLyMuALdYhEihVEN0AE96huGUjZ9U3d4H4PPG9ndWm+
D+EA3WIAzkBcXYcwHJ418n4JbTTFNdXJDyuIh22DbNSHS6EPzZvZwUAIpb6BH+Ts4aYwT8hEr9FF
me4zyxz0uJW+ZAmO3bkkUmiO7pa2VHtt6pihzLPFAHmY7NUOS+YPAimKIEoOf0GB4248b3iKllmm
fqY8fPW4wTjmWqS2FMPLTalN9e1chCSwCe05RTLgEvnOBBlJleNzAuiB1xQ2ot7ki8IYjhQOwztO
qto3UlW+ZsRZ3YRl7F0tsBHHtrWoyUC7ddek0xQM0iKwcPy92Kkz7VPMjfc6k9UuqEACXQYXHZ+L
dDzzySGzWW2X3mePp8ZlgY35BRlRcs6X4ZuHfuvAE3FBENUOlzaSCZfSmJ7b1CZZa9a8c97L5r5L
w/o21cca536SQWfKK3Q1bbQTHtiXhT3S1mpr84tiXHKwWUFCt3bLXTyhKSQNpL8dyWd4kWa9PlzA
8j3HWA+eCAQdMt9OlLczUy8iHB4BfDlHtN0ijO+FSDjEcYz6Q1RPn5Aqt34RW8tmnrtq206Ge+Ou
duXNlJXxnemkIxcaFjRPkxbLdL1f9nNk9vsC9tFReUv1lPVwSKlzt+SVLveKmem2GogNQZygL+Ax
NNYdFvJ5uy6Hixgi4+SJSH3D3642KBxdfxA8bhNu8Rv0OdWBrQp5q6puvK/KtpNNXoz6cxY24YGT
KT6GnbGZEeLeL32qvVXS0U8V9O4d5CysAUmRHS2pEQ1GVtQ1m0f3KRrdcCf0Wv8UDwmS8MEBdDVD
WEMi4TQXRGivBTyLN33pOf77plvgLEwy2pMqIDbMDEwfvfaNVegG6tkC6BOJTx/yAVH0gCxzxBHX
1S/Hsz9No8feohDx0x5oXFCYFNd1VGeHMuaW9qfKQa+wIJhijBq69U9vFTQMq7QBiLx2TgC4AcBD
+cLU+NChhIDCQ13/ro6g3+9fFYoJWHYvOgoKByUF9PqHQsBVIHiw4vWQWzSr8KJBgWGsUgx2Rs7j
UCnjs0rH4o3h6vQFVedX90PGgZQTZ+ep+pB4VEhSEHzgIV3lH5RagBd8hrsoQxKj7CR4nSQ+T4bl
QKSYeve+7urZfm7t8GdPKo6LS3Hki4PNalQ7jfFRgJJ2T3ZitexzHPm3CIW18mvFAUrt5Q2k4IVq
V6s5yk+uxkihHVMD4J2pbgS7nxO6bOcr5qH6m47IN70Ppzi7cWJLNI8wVuJwny1MYooAAhuEHfDn
VvrdZVesPVl1OFlbgYIKAJYGa/BYO4m5KbBI7RuvLHaD3X5pCR5DDBxlGzK6UYVE8gv28/FgJxXy
przr0VkV084jjStAf3JKGnmm02EboGtsrRWEx89wlrQDtchTscTZNrYN58QThABGLYmAtGYCTaaY
L7g360vDt3laOvyJcTK+rLF7p8azNb+lI9uLYlplTmu5BUu/JyLVbG6S5KjCHelN5M+WYXcA1CsD
VbvJvoWrFiBRvuYLO++01qLjIgkThrUaYhgyklOngyMVGcH2jqjOcWhDDYyc+ltv2lkAKWbeJ/WQ
QFPBDMG6CTtpkpXbMZQVdpNY8SBjJkXmaO8eeszEeMCMfE/mkP5T9sAfgkpVwPrwNpviu416zv3S
6n3htG+9XDe2T2ENv6oLGF4mBGn+t4n7nzRxBjt/Gqh/3sVdfgwv319+7+H+/JHflDZIWHAJfqhp
fmvixCrL+GVTQFqjk7iAtIFsHeGs0QS/ujaLv7IQ3WA4xBC5Ohj/9//6y1a8/dv///sMRhjrgvn3
NT+izPVlDI/bgrvj71kncQcrA4iOeeuE2LXnUVrH2RQa2sAF4soc53W9maryhEShFj7z6mGrLxFT
Vpt+pzfaGmO9jkPcihd1Ae+HgboGmywDo6pxOfWrt9wcJC7z1W/erc7z+N2E7g1wWP1q9aZP7zZ1
IDvige6r/FqsLvalYZNLnbKa29W70R0n9bhLVve706Q5UODVEu+s7njb4y2SOIH/LoCEKBn7zOZ0
D0DFsXlku2N08KRY+s1KK3lN+6wFzzMr9b12tPoOoO+Q+yPr4bswhIjvg9jjd8/BUFHeATF1juXc
UOYvoidHli0Mf2u2VmWcejea7wlwrudjBNiafLV8nrSTyxssb2S4aLmP7yg3r4ZblVdPptHDkqrh
rl79xamT0X+xLyWVcsUPpGPjHCDfFnWQyhLAH0/56R4zpio2RAROUA1MZTx1VYVAodqMoc6U6hAK
i6aPZKLIdPYu7qxo5zSJvuibCaxVAaqxcKeL6Sx5QY+HAesoW1FS6rK5iO0gBVNSoJwCaqRleMOq
TLbmw6AKhlsmtavvWkk4TBf1sXSlyGEDW5VRk+9waXEW9x9rWut9ZxuiX9oNH6tc62OxW7NT7c4t
DUxMH/e+/tXbEQe3QTZsuKklEz8uHGc5LFMK/Ft7z4NROZOr4dR9LKLFn3vpBojBiD9MjcbYiufo
Y4mNF2xdaXcfC27rY9393wPvf3LgoUBiKvvPzzsSfoofb13y1ne/H3ofP/ZrEi7+YNitg+Y3GDSv
o/B/DK4c8w+HakXXTceVArYj59xvR6BFWw3Y4dd06tcRKPU/mFnZFuZuhk2Mwv4jdeGHM/u3I1Ci
5kLJpRNqQ4yZjuLqr3NoFvXM1soEiyDZPhuDPLttjKo3sJC8z7Z6dXXmORXxQ1uEZV6gUrv1p2lW
7OxUFeid++gOrjppJKbfTnh4Bndl82o2fXhjMlPVqDZT+AvzCr0DpbgAMcn1DeWh6cdu7SEU1pg0
2b0XIHe7VuGABCGmckqlq7aiBkgYCV6TKmEImO7ymhTUm1S1z0PmUfEmJWuw0gjw7bzaGEI3Wc5/
rgQFIEST5lgNzbNA8hyg2jVhSWPoJZH3M3ywh9QUr0PDy9tW9ZyVKEmjDhImySEBT42riMGnGAW/
j11NwLCb+tkWqed3DUqEUePXK1hhM4QoAEtpzrFp3CN5lB2qCD6aAZVG1OWmz5n301DahFeKj7J0
m3ajc+P72cBHIFX0xK/Ax6DjaMYPuEHcAL1B5z0MlaS5BYFLjJVRHlLZVLuSoO3V08rfKnkd3b7b
rj+ZSuSLCc45KuZ1cjDzEVQEK2ytTizXqMRFMWeoflpeEpGEdWPJmrc/miwCat6QWdlqw6PticxO
mmxn7YfL4udc1GyGzQaKcjjTM6kZsYqXRW9hpgk+B++RTUu3xe1cBa0OvW/Fc+1Y3btkerOkaFKv
fcRho6B0M/6BD7nsqkVfDqPLp2ey62Rx6BxdoT2+XyRJPTNYkXW7qRyuAzQK13xwIXXp3iMLxwER
Bn/AXb0OCW8qSpU8MhrxdiLFbFNG+XRyvM6AybFeRR3/LSSgS9IKwBYlSw9niNPADm2UOuyHfaA5
VZBb1oXr+SduItot4EF+NiavJGDx3S/vVncsWyRrFZuxc6FADiU/k/MptYIpkOFUy61et17QtM3z
+/edR6D/BuYAAcG9yy6KuWTgXPHV16xVekqHky6in9zkXNUUr6z6uTpdh0ulXO+FqO7mp4wAO992
wY8K3gh3Ht1jpfB68HHBmnmcEcdsx5r7BBNAeBpJTbqNmcEEntM+OyC4A9vhG3Z7LiaXu/H9wygq
bopR4z+tVP5KqrSxDdEBnDKDiHAZctFmqg1PM9OzB7CAUBcAEkGMm4fA5MFLLrVhbBtVUh40ko9U
H3gPUdzeuK027Zkpi7NZh4RZdbhUFHD/gNkYVPu0WD0UXGUFfzlhrL91DW5UXBNkFAy0LjRh2Vbn
PtGzIbkOsXV5v73MdFkOuugN2HtwgnrIPFC0GX/qOV83tip1imK9wA1kKjw+622oUIS+f7dazq+v
hcXZJsqeI4RLoADJi/CMz+b9KieXedmViPT3zEnUFrGMtwPgk21GDO7B+wWwXuHc4tdELqQQzBxj
HrTJrUTIf3j/mrt+JAys4TJimN5th1SEL9VqM7RiftUF9QexBUI7hPACMGImr3SqfAVC/WTgZzIL
5O7RNe7m3Oy8wChEeNKbvjgjxJou1mTt3TF91aJk9jGkF+dQGWpLR5ggFdO1Q2Rxn5bAfc4zSqOd
Y3ORFQQfnjXot3gzOL6ge7J54XBAScSiXe69OCOIRZv4x8Q4BNQ7duBATdgggmv92mib42i3BAEU
MC+nJNcPemmZpFRHHIqR4HAb+eo0R3n7sDeuMV7i/SKKeY+uAeKGHIYARkUVhANvYcT45HOLlIfc
5QTLHSiJ72eT4U3G9v2mRcc2MDzVHvm343ur4ZJoLHk15nTe2yEuGIuBJI8d7GIzth3khthOVEkR
ipyuQGorp0vvqJ/MlfhoZu6A98/a9iy1UTn/ZC/4XmWBWlBOXbvRXIsjcJ0oOaT43RvMLzaAe7O9
G9Y/a4f/Ocd/nIYQikhImQCCZMlONM2bq8OUhmVBMlTtfM5LFCFKi++1sb84QKZ8c3Sj05xMEXLS
rM3EBmIOATVqLAn+nDS73ywZzijA6IOPvUTaW88VLQ6bpUlfjbScNkyyPCtIdOPRikCbt+5YpbeI
9PpTMup8haaOHA+ig5D9duUO+nGZdPdxJG3oIXTb7B4aeMxpMCuiceD/NC1mwbgSgV3X2qkK+xcA
xOX3Fg+oTHR2upE5qZ9ubWoLCk8Nt3PA8T8eAIuWO4Q8k1f5DRzYoEoJRMhTOWibiEfRBj9EeOuN
5aLtMrMY2wvSc9c5IrzC3tPNS6c9z5HEdtpHQ3YOY8/s/KbJhB3UMxzUizXYxryNjCLUHoqe8iF2
7MffSrH/z4L97/t16hppMyFDBwIJB+nAX+uazIOeIcumPzjJzNhliX8mioeLWbiPfVOaXFbcdTLh
Sv/Xr8si8veWcq2npE1aATorly5W/1s9hfzbmL2u6g9ifD/suAfNRH0vRk0xglM///Wr/U2Q//Fq
KL1plQWKC/dvr7aMEbjXpegP2cwFslYCnmLzE7Fp+Pi9/quL+TerawNxBmODf94F3KnsJS7zv849
Pn7ozx7Aw0XEXsWxDFiBJlAm+Y8egHEiEw2uUUQtukH6NH/1a3m9UgxtHjN/kh1+jUBM1t0Wi26+
clJnLec/W1yve/jfr1cIi3QY6GoE70Csupu/3icNT8xiskV9ksC2N6bMdl08IKHOOxf6WBGXRwtc
LHY3cDXWVjXA2J/iddaZUSIz95y0pmIKSkWUhHuth5XzSAxrdoP2MEnvO7tovg3vk9TFLk6xiLKb
bp2zeuvElSymJD8Z6xzWXieysP+Kc/o+pi3Wie3wMbydxT4aqVyiZR3t5u9j3uF95EtgCDK39znw
8D4TntfxMDmc8Tl9nxmb7/5CL6rc5GVYbYf9uwOxbEomBVB20bh0AAE6FOvAGaG16yqJJ1gPZJOM
lyyWADZ2LurU6lLC6mh9BryNEzjFTMV96Fqk0NM2J+Rdy08FugBY+7UReoZFnJ+Twyw2sBtiOsj4
PCHVzzlCdFLaPH3c9MPgiAA6nNDfxjFjiozqOSF13FdFay1kj6VlqIK8bzDh+nZfEKGFXVPLgwns
N8FpsbvUEnBdWsklUPYQ8exb8xViyDouxO8l/b6EUHQtQEt5NFt4qMtE+oiIhmhPjEfYXJy80476
WDT3OnBwH2qx6Y+DbBDex8Ux1rRhTwCW8QntbJ9Qr+vACaHtXAXupp3tVfOLU6VqO2Z9xkOH3LqE
bcEOwpY601aZ+7KVOWrbDvplMUDAI5XRpu/J+qMLstjpY7XL86LcmHYc3VkGcmiqwQlobqQ2suNB
ndqELraLF16bfMy/hIXWgT9AZYiIdKhQj9tPqsyjqxnV7f0YD841I2jgK2OlaQP4g2k0eQJXrocS
MmGZfM7aKbzPjHL+QokM7XXse/YERH8Q2JOs+EkVfgZljawptrU7bQox4OKF93Z0kuY5tMNsT8B0
go8DWN78uapdRN6Qcp/YdKJIX1fHRKIB2A2stDYnQsobZwrKeVmORYOqzfc6VEs9kM4jgXAN9iEV
fTar0rzxFgf3lqis8VF6ghGdWzWgmXogTT/FKG30S85CJxIxlNgqoyRsDtndPUhHGs/RQhLlbNq0
l7SU5uSc4bRDpkoJvi5gWfbDXR9Fxg2e2vIgpQcrPJ35rpkFNleiA4vPFA7Ffgid6nU04i+CVS0G
Btc98U2zFkLSHcxtBcMEjvA1tNv4VMipoWYzl+feXPJ85xF6+JaWjX6jka5JakZtOqcxm6i90urH
4NXhQVh6vY0ntfANOuknT7n9s26n2ZdZLckXc+wSi9rRVV9qrfBoNrnDbK1r9uwQjK3njN0uqewb
0obtIHeTbJ/CTLhDn2qdxqldEeuAT0hZIrQQc37Crsta0thHVZTcFyv/FN751BBbQ583CMo0XDuA
j1m/0kto9Yw4vMcnHwJC43PpaKyymKQAPQCQNp4IkCkwBVjGZ4n3467TmqdkaT6lleZ8n6wSTgBx
N1C+rBEZEo3Tkj4yB5U3OZb5s95B7bDTNtyQKHekSnJu57GpuTX69hMCtWxjNXr5ZvcsCSvWSfdm
6C2vq+utxrYFugvianUD4VkSMiQt6rkMMN6Y1zNABy+6lYbov3Y4iwrmA0GIs4JwAyGWIJ2aE9jK
6AUsefJj9Q8E7VCfjT4ct+j5J4KlevMZ/09yMDXHcP0JfdLZmOhsJVzb1u86Q+OOk7F+EfWk7ZpS
kKjBgL+8qrRFw151wttm/SQuQ5tgBs3gjQ5+jJt/OuDVmB7KUaL/V9Fofhq60H1lp4z7pE+I1gnc
bPS2Ifr8Bxan7rkcCuult5ryhmlBY7PGXQMie51pdiSKkHATN6afGCXUL0+IR6Ku2ouDyB36dQ/c
QpgALf2WVW2Zo6L3q1m4Zw3n+QVDu+IStciB0qe3mmfegxjtdW4d4naAscYsIWyPlqq8fVfLCcn3
qn9ixvtGEWn9LDX5nf2hcUZc3nZ0IlC9Mi/d1ujauck1dTtOsXvrmUqdUf/bpP4tb7FOOkmtZyUL
1ump1JtPrDbZ44sGbu9qwkh6O94lKMr2erJ411o05VazjRjxIzryQ6TFl0wBdSW2I9w0RSO+JLUl
9yn4uh33+1tKi/dAyzYGcZ0R+sauzRdxU53GVJF11oRWdmuVdCxWWwy3ZaFHB6hEWFzt3O72Eo/X
lSs33xS6N94nc9l8x5ag6b5RiYyyR7qfIzuUJ97hvDFG4uxLq6IvwjSQE4irWbvMmMujAJcX6MiH
NnOrJ8T2RY5vF0W57/qp38h+6r4aTYPFyy2ZizjqW9eK1xS4erDweDwPYx7BeGvH+F66NeRWJBub
KY/p98yp/SlMNLG9mPtPqW5b2wEPG3YlV+2kW1LOk4L2KRlEe7F1p9uPHoqVuU2auyFiuLdNF8RH
vjRyN9CaWDuO/Q04mBilxfja6DL7Bk+n37GmV99zF3DDjPrM59j7FrvZj0Yl7TpdclhiKqYdFv9X
aDmeP1uWfRiSTj/q6Io2QyKIlCAF77wQevPmpS7EjizW9p1VgBAGpH4lNcI8GW1KbmeX1seegoS5
W+YdTNbrkI2ovJCkWDCi4+EmyUvcJdkE16oTmsZ+eOkCVjz4IZy2eMMTgfhMZo9JH4mgn2P7MA5Y
iBLrdpFjRYoGcYYQAY1dKay3Wq+uqFsoHYA9kmG67DmiNX8mLUDA5MRWSfhgogjVsDOdIAq9vDhV
c3UIpAUFAUIi75m2qJGZbPHgkgF1SlnO7FiauX6N6hK5R4GAAJxgu2TRLpTZrZlr2oPXTiO7/B41
8ZwiKTHzq6aK+7lJ4l2Xs/BeSoKM7Gy+ekMvNtBAoStDV9x0CwBG4Po0/nEvUK+YC4ewY95p3YTd
yNOcx04SVbKkYRkgO/1Rh7a2BRqIwjmH0WMklcWDTOGyKsz+OhoCSRWRKlsHG5hftizM2flhmx9c
HsZL7A/WCsLwqv445Y13AKio0fkv7inv5iupud9AXj29Nwj/7aX+TS8lWKfRof7zXuoG6EP/pubf
1yl//tAvIbD4w+NsJ6HlV1/0pwwYEh77EGoX44Ntu+5yf3VS3h+rxxXqInBahpD6bwtl+w+s/p7J
hSKFTQ7zf7ZQplv7vZliY8Omh730+z5ZGH9fprABiht3CaPTIEBaBSbD2+soomUHtx1TZe14p4EV
7IqGq94pcWnpeg9DOXSHxsmHvVmLeq93ia5/CM//svr+fdVNrfz/vDV+OUtf5xLMCnT0zn/xG0wt
UhbFwunoDFZV3lHp6nfuYtOcpMDOlC/68lMCPUdukyZEjmJ6SDqHNiARsA+/syUV1xb2ZN1sq9nJ
nS+cddFlJsYDdFLciq85eXPA0VlqsCoebM3dZFZq6CtzlenwRtqd5h6I4Fo2UldFF2+oLCV0q1I6
qnmCTxYdykkjB4WbOqsf3LDN5g1DeDPHsUA0qNv0hE0yFtzCNnis3T5u+i1Zzub9IuweXBlSZEoq
hmuwbzI2s2OKKJeMtgeysEs2KmxPUvj1JSc81sVJsKk14uzUmWWmgOrMaFhT1rnXgu0Dpt2RMy78
PIWRhoF1aU51lIp9z4b+DaJ9c+flFn1K2qIVKk8V+VmPDrq0e9yI894hafiGqmag4mRiljiQDNZq
wb7U0pzPRQRaN0kVfLlelA/E5X3VzZRdABjgcoOoKH42wrAioKi3xlstKrXr0gOWItNtRnqQDNM5
chb0c1F21xDy5ON3ha5KKAiQd1dp8rVpcziJFbXShFh9AVKkJ/aD7qrqYUgKM8hDGMgWqWkxg/1G
qFsWOK35lEYNoTFCS+6WpSb/KjR2eJvHx1nXJ5R6ZnGcbA7XLMuLXeV0cPME44CgNXlwUPOLw2SG
1dahi/TNhVJ/0qvyKNEcBYB57Cufen3j2mpN8c70E72Dhx7PdpkK6Fm0CQs9e6aabB9Lp0x/1iMD
lUD1WvUJB9xyMQtjOmP+I+nNie2dDLt6iwAdfxjauCCbCcEyMCDCrY8HuVvqEa0cKqH4RXHZEyDU
TAHI2QYBXDQ+6M4wXiAnDDfW2PZbgGveXtYsIjqaFwrMxOQX6syHuMubXa8vhh/x4OKSbnIHdzUE
5Rm6lbSfLf6RQJsyzSdmq99aHsw7I0Idm6ewHhDBhbd1HkuCdCYoa0zHR5wpqf21NealofGMxdEY
7LTZkLEFr2/pmCzsh9KASe1Ybev6Rp07bN886ju0Wd68Yf9HzJiNvvsR0bvu+Ayou6M3NeLGq6zS
wlijZ8fBWZrVC0kcKz6e4maKRz49tFPYIQfG2y14Z1JIiSrFwCvfIA6ONgLhsXlEylecPSDxfHxL
rVb3DkzrElyt4Sbr3cXSVvpRJsNhD4DYzDZG541Xp9ATa+8oIipV1zx58bi8OsMysS5o5dGzWdqQ
O+EBLxDEKHISjl+HGGKeX7n2rPt5tBRrFdDAlYzGYpx5UjfOt4II835j1WCJUd8Id7iYUJ+Pk4A9
6Odk06S+IOkoP8+l05EgPpM+XUaAcpHRA4cI0tDN7qyytEkvTCLjrs3keLUb6kWQlfEw+XPRZncs
mqv9aLhkPRKCUdLksNobNlWz2Beb4+Amjz1UxX2Y4dDtivoh6c2u3E6ZYd6G9Viftbpju+WYtX6X
uGn5yOZLyzaiB7yvI8I+21yj3pbstPg0LFZzS4sd3yfGqJ7wGhePLkvaIJr7HNXNqLYczxy+VqvU
WxqBOvATwr+Vz2TNxq4/Z9pzZUbLGEx17T0YrB2SLRHWEV9K1djNTuq596NZzPpEgtP4NSIADACj
GB5EN9SHqaw2i2YjcYr6Mj4QMYmfFruXvIm9AYj3ODTAHZgd+SExgVccdMaXcsiTB4eUJHFomza6
R2QAZBqoo8oCw4nbb+VMlKovWc4T1Den2Ta0e/US16toyhLTcNu5+YDiGvgFpjPTVQTHwQ9jvrJK
n62h5eWyqBt+cr57D54Wj7vasdtvtubxEpGnL2fJ2bxL8bgeG2VM23q06i1nw3RMHRU+D2oQ/MFF
xznPTU4aFYRO7BR0jwsEV9Klyfsj74PBSMQ803dmI6ZKbpl7svAALUgwVH/Tubb9/rUdQBvSuTe0
ur3JLzkIZ9vG9ltqMrgbXckGqp7Mzwk88GMKhu3eM2PssGb+ZrAK5kK08I8xbjijs+bIsbJzNLvh
29SWR8+hSLUtgg0jkRNVpRfVtqpkepmtEh4t9Dd+YJmMu4IbnR4/cceL1RM6axi9scnj2UAozB8J
+6hv6ajqa2OY0w0LLZkFbRUXX6XFfmcws/ZGmUxDm7yc9mtd8pppUC64Si36S9wbHB2pM7hbEAkx
gcDDgDrbRfdpunSBZODGjhlghHbktp+1WW5GymNzNzPYKzfT0uuf7bTrim1t1+pVdjgYtrO3IlMi
GTFPS1ty19Btdjmyj9gZ2ULi59izwx4IUB305mvSxorA+4avK37RZDrcabpUD7Nuf2I4ae3TFIr3
1pTEvAQF2ca3bTLa4GptYdyFqpDosePyG0mb3a4jjHRTdjrfV6inc8nNkhbfTELd+DeT4buB4ZN0
lhCbtIPB+RZYvji3HGfcRS2JdNEykL5N3YXvMiOWgwvEMdQLYKKvrSbsDc5oJmAgFKsTc1KNZEvI
qitKZwpj1LnhWACZAEYzxnp3ATYzX6Utkk9TNrBYtVuBP7LJDG2H5P0h8kYe1nDIbmOrJMYFp5WB
+Jqh/8abWsLFCd1j1GvlMtoSXDhs0Ls6b4xT6lfS0vChMA/2Tg4TgrXAxGiPY7L0trNYOjjsxLsd
3RTMCBTQnuF2ri+SfMash7+oLet6M00HCJALffzIOZIGTSFtK6A8ab4YKWCpK/rFXO57HvqIL8pl
9HWuAbywZWafhhRhImszYDQH0qHltJkAkoU8WiX1V5mZ7qdpgsbCihSsh0xn+8ZFqTj5rACrvVva
WXoLoF1NDEAcSJWo8z43hlc/CHN0vtWhCw71HUpMQ6i9SYFrxiVnptjXbYP/U4tyHdmQWHhk1E7c
41oFgmwkUYyGe4UkR71T/fQKXSZBpkf6kdjVTA+KckDobPYEwE19HZvdjQ1JqrQ/iuz/tnX/pq0j
mZxm6593ddjFy+ble/l7V/fxM7+EwTqSX0L3PHTlOKJRyf22IINwbtlcgizH2Juw7vrV1kmBhdNg
nYb6dvWRG7+5O/Gf0yRiFscSajprx/c3XfC/0gnLdYv6m0ZOdx3XdYBUOS4vJz35t95Jxz6ghxpo
F46GOkVthE197p+bwZNFc0r13MF1oXCZxni0WxbL1tkEnjFuQfNLy+nAOM+yik5rGKsybwsN3TRc
UfI1Ip2JtZs1SbvvVdpN4V65iZUkZysaB9RCFP5p2B9gqvJaT7qFZ28hyKqH/R+fxZATpwmD0nU0
tkEaPpsBPVF+Mh0JV0SZY4ZwpMZapX816Ga6gPzmppo/pfUihLl1ZTQ6VzwLfezdJQlano/FEloN
tkzW+8YJIOu6fuJcYBcVkeDgVv+V0/+P0JUu3oR/dddsfmQv40vz4/e75uNnfklLEcNzMZpo4R30
pe/60T+HIQ74fwBwLIn/cWf831kImgjuIw9TLAyGVY/6a7Ps/iGZ+eKYti3DXQMC/pObhs32X+8a
PNeWTU0udZKTV8f237QJKkVsJxavPsz2HD8jdS9WBreJon0iJSOYnCbvdlU932fwY8eAR12AL8Dj
yaBXOzzOQLEXcxHPYdID6UKmbQeAUcYfU2evEZ8o+WAPqbVwvC9cDapvn30j4oOhMBuPXRGRujab
erRtJo+bjQ8xOYSI/YgVQEk14Qm8ZKmFIcalwTs48FjID0U0jthfV2jNUI1pbIDwy7CEwT7Q3ExM
+xmdm5hdJyvdj7w5OsvGro7OQglZak33UHiRPGGqhlNea89JliNsqgvbl+TMAEwzIsBZaDArt61A
MKM+yaf2OrjRd5I2+CVDflMRG1dEJOwrPJgns2XCn0BWutcj9bPCn8sD2SNHvNDR5JI7Tjho3VW7
euHVYVtfbXPS/cTpbrsShVlvoF4T7mM49Lek/xYssItPHCLiPKEuYpRfkKrkjusf+bmc87N0q+cw
Z6K/iG46Icz7xi7muDro/NX2q2b1rbYQFTpl+WlKteWrytDdVWYcb5Rb9XTLqAWpDwIuwUcGAltW
fUB9Q3t9CzWVL/+093/YO6/lOpYji35RK9pUtXk9/hyA8ATNSwdIEO29q+qvn9W4VyMChICRnkcK
MSgGiXZlsjJ3rk3wvPdmz7x0MsMA9ZdVt1EX5PcVKuF7SzmI7RZJKcdnBy9rVH+oaqEamTjOz/UV
uNYZZ1Pj1AvdPFSCjqwa4jc+wPCT1k4NtRd94RU16kPoz6CUZN9c4srafhWZf+d2SbWvVJvsqbLS
pRTiww2h2ToEjYt7TO5/ptpvNJRRp8+YyrNqF7Tro33rimsbIMhPw2zaEq8Z07nu7dy5KBKIffQT
0mpB71Izb+Fb3DqQTLcONRvgSZVz0+U9Nm2g5oGf0XcQMnMozo7JJs6h/oyFaoJ92zg05EW1ZZF/
JobFJAbHJH90qwvbUsNZRLPosJtaQ372xJScicI1vwsefNPpHgUhjgMJhymoRTvLB/9HI782zybd
yP5Y0VGKj2Pa6yc6NWZj74OwDJ80VdVPud3ivhuVaCBz+tTwo6SGWIPhuP3/rPf/pY3Akcj731vp
vzx0WFRH9GX/vtb//c/+GSJZhDTUL1mbSVeTtQO9+vdib0Ep9kgtL80FhEB/L/SCuAlVP6sw/2hx
TuUW/l7ohfwHUhTSa6z+Hks+d/cfREdc4rfgCKt1TGb+CsAsYjCitJeJ5bmam8HoBpfDQg5okCzo
cI3Ihkycmpru+28v5uqvmOv3PPbyw/4ViT1fjMAOeJAJB4THfaXqiyRCYI+2revY0PU3rJ/tO92P
wX2W9NSLXUwRvkUwZR/IZbSH/+LSDjUEn6jS5aW+fM7EyCzVYz5wPdNvBWAAVch21BOYMW9wrTvH
V+wGnclpfN3R+5T8FSb92wz+8uNfPjnCHGoXy17Kh3t9edtJojJIc+eaLSVLaA0jY0H7xTDXpwQd
Jllg0JPn7z+yzRj586IMFUEXnmt5r0WUJViFIaKUeA3ky74rkVuCmnABenkoyu7rXvrnHFa5+GAN
bbeP+6F/dGuMY3PK2M66obFkX3sRUoCOsnC4nedZPODmhm4glKNpnY11CGYZk2AkAV1tFZyH89Jx
Pqh+vKQlL6PGwyCbowCBD4q75/j+N9aST1pjUKAjr6EFMFaGnBRiPmRq53fKuiNIrs5UJrvH99/e
y4rL31cNmB6AwLlw8GrAuIbppUq20Ays0borjRlPW6+Mn0yO8tcc19WNFLV1wT6JEZyOh2T//vX/
nJgeej48tkGAMG5ez5UxCMqsyZRFrRNf3mSZMDoADh2NjXXx/qWsNwYK2kZmlm9yQVyfXk4OHN77
0jQH65pMuroxSENlO+riqDfAQ3aPKhP43JnuMjtNGDK1t2AlDVAHV2lGfu79u3nrwXH5ZrWkROD8
MWptYVRBQ6/w9dDTI74WCLQqbHgLc1yRSA3+i0lC4XGZl/wXkedSFPxtdKHaNhPDIfJqux58mI5h
WYpIVWeDZ1ZnBSKgozN21RnGBIzyIIecXeCyFMFosLC/s9K5OjPcUd1ACVIQQqndnfcZCWOrxxAy
jkfweugNmWUSqeZ0CmK8knbvv7LF+vP1TEeBCtTdYqvgoPsqWE/zKBx8HVjXYZhiOzJ7bYv4inGj
+qL+1raFsc7Ro39DYwVDwke2Q40cxGunCfBrXYDZxKQEGf08zXm7sUKze/RbU928f59v3SYdxBwq
BDdLv9rLd20oexhJ41nXcvZ4Ic+v2arb+ptlhtZdk7cfjexlB33xYhaDcQGGxKE4bPrUkF9esegj
OzUz3V2TLavOZF/IhzBQyy9OSpVx0SbRKtpRd0pCiI50y8U0h006uE2GDDCkU+r+0alGRrrJCkCz
R/0NvxoWzmVMPL+ijl3DhSodBwDgvOqMZCOyJSMRR9vjgWY9VGfvv0ae4PVj8SR8Z3IjWApAx381
aGccd3BL1NF1xSaEVxPlqE3qGell4+S6P5RjTG6U9DANyrY0co5eI7pGTEijhFMDPxsAgKppWUlt
eqIXgPW4wEwOsdshpyghKCzdN5JyL0QBEu5mPBmfa6OI+o3J0aFdTREebWt83yEI0JXIzEi7adiy
BQCzztJFNOXX5fVAqZj2ogJzrMKvLsY09JqNj4ZlWNU2pRCwstmlVen8p5l11gZXMWqYFNfmmvsb
40ey6to99TouN0nP/n3CTq9wVo2T1le4TFWoaWMOOAvmwtxIj+IWEiXPqO/xKEunjRN6HvZnTUy+
MaWStlQbG1BAMmoxMsdWoF27ve3/aIy89ddl0fUZnbwztagGD5D2aDc6MY6hb4lzOxoWPP9Ihw+U
s1s9jdi6e2hx22uMYkFZcRgt5brpMHkC0Qw2GypQkbfwYUUcbvx0Cu6jeGDbpbPqzNMDU86tdLCl
wAg8ldAg2HpWD9qzqKR86PDmTNbPnH5CQBbisWY2Uz/in2mvA+oaOqWx9pEnCYq+ae6d+9CmBnZm
K7b8xdplML365JCi0p9cp6LMpehY2UW6KqidwF/wjyJK4osxC/qfPsdzKjx2bKJlo54ZOEV00dqi
3bWwR6qmqr9Npjl/xTQrOWF4qjY+ccAPTT/KWiYL9zeww52N2cX3Iujk18ox5Kpx6/iRgaJ+RVAf
evDaUbkxBz4PNnl9uUftLDeF5dFARKnAJMsOqIhTmDZIWflYNwhartcKp9L6zsD9Ojsb6YnKxAlb
qaC48+jVNoFIxTnlww1kdTAgq15j7IFzMVWUcHEwtuzJltR7RGJYMQpuQ7sFflVWUH814hFv0SLI
0hIgKbRlf2eYS/CDTvemyjLedGmM1ZkZkVdktTcwMvCnBbicT7Wm5hnmn5XR8cV02LMpaE3WbvQC
1pWgYq1INKOSxB7FCxqYGn4GVob1N9p6+LKuNfNRk7QyyJqQ9JgCGtuWhlQ+fTayZCciuh48H+3Y
rF3xEMpp4lxpEq8i7GU1Kib5oMI5uJ9su3vs5lgcXZoTzw366s49UQTbooVSu+TZ0W/Sxs+P5yzJ
zXHiqM4I63BHdmkSy3RRndEyb981plz+UpUH530/sj6znIVI2URQRBvL6vmTaFY805gQ+NimyR/M
1IyznS95Oa3NTk3JyOFvtLGVXuAlxxKDA7Z/HjVFcB4sHj42hH7UbgYr6vMaSQznn4eSTdRLm/YQ
Vn732ATLqwxaYd113cBvn++2GAZUvw7yzquKsJNCmkz0FaVofpvlrmgvyyJrD1EEC3qY+SKjIDLU
9mTdjSSytlTl9c2QcNxw8tS+w8yS7blXUGv1Ej1iNiwfrELzUExJrpTFY/eYwK2/SZffja2u4cQg
GTya2SgfnsWvKIm6xzpnt33GN6PbJPpVSadvngOFOWvAI6s0dx9sRXyPNS6ftuFmwCWlj8LJPd4F
Ld6AyQzzApGescaS1rzoWvDF5wwjvp293G1ZNWw8XdUeupA7MlOTILyqmmAraeT+hm8cu7nObEBj
oY0rsdvNKFTHykXhSfGFOx/5N+OqqiZQvo3RYpjwHOAMS6iSzWn/+Nfhx1lCH50GC0xcaoqSwsjo
VfNqdxBwo7R/HhdSPFBdBM3HtsMN1jbGATSglVO6pSIeUqmMuXj5PIWsUMIWH1W7hEHsPP2mna59
MXWP+G3wjSAfEtzxf4PIYgMuhWRtw+XTOWZxQZJHIxRmGXDIYXmYb3WOd+RxqjNnNNybRA+aRHyc
c7fYRLeHaWLH7ZfhKcvcujAjvJGRPw/85HQkXBWA5YdPNX1X8aEA6kaU5uI8TYf2DCHb5z/ndigZ
wL3IeGc9udF7NSbeXZrRRrLtaXnZg7lljORxLh/QSfNOFdkWjgDLIgBbT93ohGIpvbhJcO6S/zs2
ATOsdpfLFzQhr9Nl1mMpUH9LrQqxdMRXJdxvDk3o8FUTm7xizkbOe5gIQQFUh/cGID2w6uDEW79n
voJQL1DMoAXYRJIZ37Ydd/I8EoVKre5sSlgCJHxFtbUoXlIzjpqouwpUaE9Hv1o+UNrgk7ezq7A5
FK0V3Cf9rGiP5zhK46FLdwxZRXKxCGqi4labqXxw0tS6sw2fM0CQcgwRyrfuJlS8tDfYiBQQWaRB
vgJXWH9zo3rholuTunp+QnYiYuTOZQVqK9J3zwfeeTJqcPcOUzTiiIqXdGau4LhYd0PDH1YgHpxt
v0RpM1B7EHvL6HzeNvUMXn5T5xg5OP5i6ENJNDgvbZ9062AXG/DunGSWt9bWowo26WTl86Zdbid2
eYosCcVDPWBRsC7jKDgnlcq0mrWDyN+ZYevTA4qItYtYjlC34q4ioBCs4q6lrwVjDYytS9xfb8ha
ug5msB6J8oTuUEREQy5vFJyudl2ikZvRLpvyQahlZeFvB/cl1oV3eT6IY9ZURrWlHDXlpwI5ToEU
P7abWwSAE0OEToBijRe9dZGkz2ufslMDTzWLRZ5QJFqO5FhqzPTtMyaeX8Bfa9FycB9Tm3VhWVjb
yGPHeR67WEeyrUFjaQ+KzsofLdvQ9fP4FDQV7FMSAfsRcmf2CYYAQ8Q3B4RPMhtPcaRB5v01IOjl
8Z9qD9nGGvI+BMa0pIlA1/D0QSbfPY8KF1wNnSJ2aF24omQiL4ZTKdnwZJV1aBDWaMwt+tJkyUpE
GcwgJWuThGglXS9ogXkgYyoYfdA283WLbpx6AIFQS6uPjXmR4BEYctadjN2K3gHqCP7aCxt2GFge
Dp3hDBqazVnt8ei+pH1uxopyZlCbtBRAGJ5YtJ9XQJGB99lUFLSLdR8ay/YNfjiiYWdi2iwbEFai
kaOndT32LArwY/CObQwfSno5LHebDj3TzGk0141qrW4KLVp3VXNUu0dRSOAnI5570KPP6LZp1dtA
g1DWqiUWmm9Hy0/UoR9GTAisLsV94NnEoIUYiRutj2sfO3/FaDetcG7vYLsRhESw8O9NTC/3JQ1P
PK9HE4AYbO928FVxSSX0Z2yExjoL0u6AmmrB7jN3cGRInyJARTSSNeHKQf+draG6MoEV22MKvgxj
g2TCZZyUZ0CEol3wb6DlZYLtxaqS06xoFEydHe6DelyBN8XkELrzManpd3YA9Fhrdk28+xxbQYGs
S73O67r8FFZO9RRAB6Rd0FYshgSZ2DB0du9vlep689Qsi/8pDRfHExzGiKkGYNb4jMHmW2xE7koy
RcO6QbFh3Eapzeehd59fm8DiJTlyVldkAKkJOVN7cGjuoJ9vJMYplpCuiX11k0U9EZ5qELHQn3P2
fFDOclbZyQkWm4gYw6GV2XJ7IVWFezq1iA9EOHGntIbz88KYdXuG+ZH9qogx2V2CGkf4ZQ+3DAxC
wWUwgp4PhpFJT98pz9N66XJkTatcDKfpA0JM6AH1O0+oNh2nOsCJTcng3jL67hEvRn/jOpAxOIPx
XRdrUbVrUza3oYhYrWY3se+gk+SUeFgigzRjcQzYMLe6KZkT+RJvLnZM5wUGTcUmrElfTUrUlHrU
tKpwo31oG6ZQnzN4ktCA/lLRDhgtKzPeUexAnO3igy1pORKji2GFrAdmXL/YgeBqEZwbf0UYDTkS
aMLHAkqTOEJBMr0jBzbVHzrONxTmhnZf9d2wyxcaGGeVXj6Y2Wzd+b5Fyg6DaTohIFiEhH4G20YY
Ir/aFy4biztq9w5hqbuZG8851gh+L9o5WpaD55BZUktyI5vOqqAsTIjrhedvXd3bO64c3yEuVp9V
7M7nsdDJ53qgIbFjhrA6c9qZd2yIA55EboHRMaV946o13EqtCadLn7KPQ+9TJI2fQ+3IxzQYsJYh
qnyqctURbk/Ik4mraMerOxNX6q5CU+tPX5Ftu3gwhSFVx6Yp02bbVKo5SUclF4lHS1aUusmXou6j
W7ytaKAccM/YZJ0099qX+gKJTfg5Bs3ws2o0PwluZNIRKVOTvJpLgxMrmpjJWnAPFDLxz3C/PacV
/l8A84EAxiKpTCXi3ytgdghgkpdovL//zd/lHd/8Bz/CJDsN8mlRuZBg/Wdjg/cPajsuRpdsS0u3
NhmqfxbzUcCYVsA6xw2YNuSB/63xUBOi3RwHBnLPNGKDu/hPajwvs0VIXqh3CEfQd06hm0zY67LL
pMwZhttwQIQIVhFALludsAkbxeAEUEZkW55n9AiXmyBmufztXV39WfR5mYKTkjIWKCx0QQhxSOG/
bl1ommgOkBLT3jWQbPJ04W6txM4hMCfFB0WeNy8V+CQWKYzx6l7lsVsnHS2rkEtzHBFmblsTXc/Q
cHEIbP6Lp+JVBo4LVhbO16vywGyprMaAAeKpUgSz2KRs2r6nV1t5w/H9F/iyEvHXC3R4JsHJnH37
dXZejf2Q5ZIXSI8+Fp3axsFocJ/USOxPZyzWuGgM0Alla8wWqw+y8Usm8V+Fq39efOEYMIqB+r96
zh70dejUfb83KkGWM1XxtrRE80EW/s8PJ+m9sRFq4Q+w1Dxepmm7yHe6sQmHfUvhsGVslnTwStV4
4zatCyLE99/oy4rS8lDShpVgQnSwGSZieejfcv6yGW0Uv/S1RxpJKsDSXwQrT35UFVTPizM3RNb1
/hX/fI3oQG0UcIDalo3gVR46jEHg+E41LGxoiUYmyPlYQbV9/yov8+t/PRdlRg4MHhVW6Syv+bfn
4pzL5t9kw96hI2blGMY5KJFLciVgzsxCfvBMb73F36/26qO5wuRIKfNh74+TtQor0kNjgXvj0htT
BQHMmCz78f4Dvipp/vWE6Plc6SCOYkC+Wsp0nLn+NDHtrNgVlwDu8/vIHFC4VDOsWZrDN0Nz443a
J0oU3aPbm/6JOPwwRG21H4dg3A7KnhDaevVPpRzjSHItWNm0o9zOLc2jXhytrayZP1iYrDe+PzUt
j/4y6VPNfD3i/A68VtUzjZJpEKQnjSkDO67kuDUMB8EPUvZ17XOQcXh7WxuM9Hd0u5xgyOVeeCC8
11EdBZcUDP82Nfm3lWn55q2xPi8zXPK/V5OBAzsuizLvce6Mt3YYy03Sxmrd+G6/7cgZfFaJk67N
yQ3yTQUy+aTKtD3HrnDMkD8h3BmxLM9EBzRAl+bKseqQbiBOOqUdaUxl7PbCdmfjOMNS2jTj4tvg
kZJtoHPdDxjn3fejH64DJ2k45hneznHsZDU6rY+Vizr1WdtB68s5sQHewAFCnsUi+zxMPtgiQZlC
O3O2axGNAf7qL6sAGGdDzxbuONCqVJjTvh9r84vRNlBKS86ZodRPmXZuer/PVgHC90Pvxv0lP7nc
vT9a/5wgPiPWwZcaIYeL5vzldFQdhC+Jec0erfyFkQ0xVrvm0UrU3TDTajUMhfUfT0muiLqEVkFO
tKw3L68YtGr0gznr920YHq1ObHMr+hmU4rx18JjEPe3r+0/457rtU+CmtxpVR0Do82pZ66JgLPk2
/T7VOYki2ruPEb1QW99u9eb9S/05TH18W9CAUF4xMZ96NUyjAdnaNFbsgv4o4fk31hHig/fBC3zz
KoLaBRJK5PevP1mBULjoJ16g4bZmS/Y8MA54PPpX7z/Mq4r7so7xND76SqJFy/tDCZPhF2m5NRpH
9PbVBnh/unMVaXa3KymdhZ1HSMHAB1EVnVr/C3Z8+4qK0EfLksN4eLm7o65AtC19C4kRMuyX46Vp
KjEno9ftBdYg24l+wR2GmP1OQPPwgejNAj6AovnJrH7l1eTdZH06AZUxx0/FPDsnjFfDD77Aa6rz
86sJPEwfyO3BNXodcUTCMIwwdrp9GQ3l0WzlNjDpc6Wjr7kIu3pYx95Qf8txhFznjaEvhzrRa5fm
j03gA6PxyvxXTtfSRUaVap6n79D+7XWT9PWtLmk4rOGUHGQUT6dS5xeYh3wUXLz9AAESbMQLFLkX
6dbvu3BotUGh/YmXChkjar16N0wi+kwJlU2/8dJN2FnmuvDcnh2rLU74iz745Ji71g2OQx2Ga+W3
4xYQRXBdzV5154v51yzD8kSmM9hh26jBq6QGe0Wf79qkqT8Ij6zls/8xLH57glfLyNTT3BtVmowb
6bDTciw+9VKVm9QwN33SssgPaHLT1Dw6FXrRrsae5f0J4rw5MiGioUL2bct7Pd1JLYkJ4+hunxox
0KAh9+UPwqorT3Ql3bjmY5WP6gtQrPgnFuYkz6J1WtmoWB0K+GPU7Wyzqzati4PllFhTQb4LPEzM
BfeofxeWQmT90qVlsVR6tx4ESmmmGBcbwRe6TtqDNUrz3JBWfpir6gGc6a2ruVAkKPvWEzXOD975
n6Gb73IapJgLMMzktPRy0CDpphMO3uq+SfMvZbindp9vjBnHGQiRzgdx4hvLtksMzMlTQIXxzFfn
pC6nqRQUTLfHn+4pwP+dXRtRsKAV+YMrLT/p1UjiSrR+BALHN/N1YN+E0VB7oWQktdFdRifVlzRf
Kp9kSN2V1Blt2ybd5qfQpTz7/hB6Y/d1zQWy5jhsTATeL99oH2HqhRqG1gxPfwt7/0p5zY0pwqfc
639w5HU/2KCeY88/nlXStmIhV6Nb/9UnDEajU0nCkOUYXt4MDnGPDp2NplV17YzzL0xX76oEQFak
a4IbAQd07KIWRcX8waO/OZjQjbKz0CzyBxU6GfpRxiPzd6KMvjFrDwU7bYL0qFfQZOL06f03/cam
ibcbCtYASzbzDw6/Sw4yoqWFj6xbQLK1Fa5nWD8fnBHffL+owuhPXV7vM2zv93U17WjWJ+/f7Tkj
t2t/VDGOXWkAERivralzmJ2jGMDnU6mbSCKvyQbkWzUaZ/PsfrRG/nko958llRzKURTI1/N10oPE
PSPjZkZonXHk4XLazp/0qIERFZaxrrui3MdLX3OVDeYH08p6awYTDfGyidt98Xqs9RH4A6c0W2oi
Iv5Re8jKV1Mb9ZddYkkMAdzKdde0ENJhbuilXjkCnZIb+pVopy8QBWSQhPX0aYwdoKR23yP7kdGH
Iso3btPH2w/MnukR5zzr1n47kMaGn2hZus3ehVe3GwSuwKKjaE0sn3zwSt64FKB24SFjJA2H/OTl
dE8oetZN6zX7fg6LJ0gN3jVN4kULpBkx2/sD/s1rMRJBFjGX/1jVakjMfe2LZi/tpL2GTuLuKk0e
O237h/ev9MYiRrRLWoQQ0SOptUy9314g/MEorQaulNALs0E1U98WUWNv2d3mlakKHECrWH+wfLz5
eJyv0Wi7CApfS1+jyCz7AGOIPQ7XlPgkZYMkLexNa9rdB5eiRfDPHYJIw6Q9D90iRJVXq6afiWqI
ZsApKDiQLroaVyFAH2KaN7iYlfnapUS0cYnJ83XjjJOx4+Q4qO2sPKhEhS+ZXAkd9cEx7HR+b+Pf
F0Pbgk5HdTh38eYJm/gB2yXjU+b4soPonaPu6MrFz6rkkRxo8RXOscEoJ2s3YaOiz3CECBDw0Lu8
rUQLWSDKYuvOHewZkZpQ0t6lVqHcLS6Asf0VbERS/HJTkiW4gnCCiSE2tFSS2yRr489dXln6mJdk
1/bYyBdia5i1dSpmjJP3QCzH7kIWcHQ/iX7Q4TUNx3m54/8bEx7dqIUgnYsAH40SD/Pok++Vi4cS
Xf7pbpBNfjsaKOBObWlUB6vNKF/pqLVbSA/JfdFBKF0pqmjpEcOiCE75UFF/0xnawW1R67I9T0eO
kwiSghq71a6bAvBdo9SgXUYdmmeFgaUzeQfqbJu6ACmK+gc/zgcP4zsaC8NewQEDsnZbS8zgl3pP
qq+m0Btvy0S0/VYbTeDdmBDdIhrRx2hYyvVq1/gqSJBFRcgF6a2cZwqtabAvl/b0bR4u6T+TMhMW
kJ30P6cA0tYqLyrqsSIeab6pa3ko/OGaPO9uAInzJURP+DU3fPOmL12QnQWqdWOBGThNcDnkegcJ
YqdgrN+EMMBGESPVnalL2wI6VhZk2PYO48mhJWBt4+OWZi7mYwOd8EOqnB2yHtQ6xrTFUBfKMk3t
excDvG0gEncvgrmCOi8oBFOrOetwQfrh9dRrxaAhdHjjw9y48jA6Cr4BTk0yye9hx24R6DZXMija
rWWWyRUNn7BezMQ684s8/uRAFUVxniLDQv+hZkfupWFdJ8miQqBz/RgiEVyrNBsIKuhwytklNl3n
zdfU+Y5NL/pVMmvJL9llRnZJTaI9ZUrZm9nMoLv0LZrNOBzXyAYLyp/QP/myV6EvbrC9RzUy+fEO
ujVmdDQubUJb2/uZ0PUmjPL6O0I887yMPXj/feNulNm3T67RlGujH+sNti/5Hp2oPLZ5MK+8MlRH
IDb2sdPU6UhSnGiJ2iWytnaZ1F8Lc2i+onI5eFKgu9VfpQpxSgZrR1dg+LVwjQjgRVb4x3Hw8N8y
mnCDEcQdPbvhqQudZANn1N+aqTD4Ds1M53owbyAa1TdJa4xXTdT6N92AY9/kdOe9Dj34bIunoFH+
6hqga77TJ4ekK4pDCXnwSXT9gIgFaC0Qckhxs14PVVOiblwRaS6dEFUS9HdZ5SP9txk8XwraMdXG
o1aZsZmySKSYKX+juy+7aCZGWapB/SM7PIL90cAG+orGuNk/4zeQSJgQ21DaUnfnvoZd1H3Tcet1
zUrboZiyzdzZ7TfDouSeRrjWGDb3vPcMu/qpvDmrD05GPXNT+K2HFrGyvEV+7MI0zzwffh5wHWmc
SM+aHUnaJjm0LW8Kr8ky38yQPaizpurqWWUWFmWWHKcUEpQMkubCAquyw10EMAfGkeoUJ535wzVD
4knyuwssyMzPajbZn33nRy4akKhap5NMHDo0O/dWjFn4FJDcH2D2uQWH78UfhAq3+kydqXhqQZ4g
rig663tJQ+mGI5q8DEqEK0lQTpsu7vS+J2K58zF2/DbCAGAw5mpb9XZzWrpO1omCJGELp/tCFm5p
tYRzTEfiwEiAbd98jSO/+dnUIttlymi+ojFJDim91PkRn1zAUdrsvtAWrTkf4u27cUNZ9JthRn+3
gvgAwQimBSbTIBbQCzrHoYFL75FC3nIqDdpdxrmpOBR1xd/vk2i8b8Ipmre+pGlzFUQLQ7wyBb4F
BaVBbE7jfBmDxnTCBja+pTMd6oLXDvau43Ua9xDYeUSvzoL4LLJnbtXNxvsRsdH0KQrDCD4N3qyV
iWlF1aNVE7HgpzrU8QWIqNuxtyUSDe01J6S38WU6dfV3Unc2+qRKXkYtU3VbVgWIr0Flu6lSothj
sRVd5nk9epBSMVdlEjVMKr4uSfjmlNEDf+lhcfGjXbTOYm4RZSa87yTN8EjVAI/8mJdqYJZ1ZjA0
r2vZ1j/kcsJcl+4MiQf9YIIZgEwOmGbyYw26WKxWNKcaO5bzeezqH72u269jzHudPa/5CfSSrt0Z
SBgCjrIITxhj6f0AffcxmDp5KeaG1ouxCqJLRb89LAwX86rHOUWZr9iBJ0DYQD6sUJ9bbMv4TaHK
XRvIwxs6JeO0ZIUaQsSxFUqs2tLyMpFV+LmGY3zhyqH6jhoi22AlDGDQNubQWqHc6R7lgEcCOiPY
PK0ZbiJjGM8Wv7wDOnj12TdS1sVoYbEudiy1aUSXA12pmIahj01WJZ3gl8Jpchg4Cz60D0jibJIM
/w/0W/wFPBd8TEknnLXSua6GFRismjRW2X3B/VQ/+cBLH70IgGwY6vxotf0yypGlI6ZPbXmbFPF4
j2Bm8NZTxU3m0sxu/L6t0e3F7q0RzJjU1uUUXyKCLq1VB/7ga94gmvGR/d+btcpuUA2KSxu70HOJ
GcZNI0YulBl6R8YO+QdBRnwpOt6an8b6yowM/WTOqM0MJWRJN7Uf3tg4DRwR5+Pd4Uz8xGrObgjZ
1efApCIzTyOtvzPIhHhrwMN58mrSfOtwiEO4L9LqIGe7xgRc0qjw6QF5Se9KYrjhjYg5cq3qocOw
rBhHN+bZGUmzAV9qQwKJkcaaFV/mWVpZ68KCwwtHhiQucDi+tdn58XhECe+Xa9yjnyqazvEyNYt0
3RRT84S/t3UvIuQ+I/5cvzD7GZBz26q5ZrWYYRulNd0CNh00+OLI4RdSuFnyzehLN+qa1+Kyk3d7
c8qsdkVjP17YdDjcBD1NjYnnjr+g8jbXfQgwaGjs+qIf6ehSEIaurd6PLkO3SfZ9gCNI0vnOkXUM
eZn2md+lEfVfGnqyzevW8DvWeKCvWBnripfnO94nzsThrkbjyiLm2h55094ZKAg7/nf0w/1FWNTR
fszz8SDcgk/Dtnnu4AAzrKQXJVeu6OpdjU/SZ5SSCLLwWuijij/q6rrehGPt/IC5JHeiRmlYo6ne
2I6iQXx03L3F+1pR0RQbsGHMw94p9I1VtOrqWWxUChRR4PwEvrrVLXiKTyjK8ZAxzYSzTIuWbwjS
C6R0J3OAt5cWdctlM/fSnArrIvYQALsOUnpFi9Yn5Rr1ZalleOuGNiQmBUGVRbeYV1ZJsbGhAego
k/40ap1vEubmJ+QyLbw+r8RnptQrQn1CwIDyHynUh0DGzTHzUH1m1eg8jrk4NYlpsaT5/IIQd1u6
FsYwvThTKhVfiLdNoFSq+hFMS52p6ncxmeVjE1YwwvFMIcJLK/3FV1N0Y5ZAsDxVH9wqbzbBhKPn
KsGMyZ/mB/J/xTcESzMKpIqjlW2IiIWeE87a0xq8bZpl3TEzTDjXoWFeZoXAN2UY5FkRYlIu8NK8
5jceSXkockNjuCx1QXQzdFxkkKF3NQC7XpGYxgzbQ+0VJIF773Z9fkgS714BPNmTLo2JAwnlVsXS
rF4lU/wp8UncVJZ9DEEj/IjNcNqNvmHue1xWNj7UtM00MhmhVPWrKSNVGGkAQQQX4ksq5L6Uqtox
nViAq5TTaeTSFb+g6J7GbLC/qFpYF0ERzKgWCnEH2D1dK2LYHZzJ5dG6/N6SnnetR76SHDtFmypx
Icq5NtrixF7/QgSV2+saBd9FkzIMsOyNEmAOJeyiusZiXhRpt1a4nawpIKwC+njQuLsE9CJKH1Lo
7ifgdIcer+50JYUBMAE3+Nm0v/SJUeyYirsE03UCNSkJyLzhohAy/IwSnzBDjHipeiZmaggyb3yz
nTeI/f2zDrX3OjTjbSzzDIZYKy8LQH7VOp4Ci6JFPh+1rsZPrkQlS4xmZEw4vBTqSKUA8J0Y/7N0
hhjctiXH0txAggklfho/BWGffi1s4e6lRQKe1Bq69GauSWkMiYGqOnSac00ye3GfGgGmDy3e8QGe
7Tf0xJ1apN+HELjiSM/Mp+cu2a5c2FWiQqFNgQf/sK6HQpMCD+7Sg6WM4GtAzZRzzkNblQNdTHJe
NzUGPymNrzhYjb31VSFtPVa298Oa3V9hWzXfiVjz73lXVCxa2Od6uTR2zvg/7J3JcuTI1aVfpa3X
jTLMw6I3MU8MksEkmeQGlpnMxAw44IA7gKfvD6ySVCUztX7ttVBtlCSDjABw/dxzvjMk2z4YqsfJ
Z2IpJzCVK2AHsLpgbtHAZY4HZVcqOxkOhPGNglgcHILCIssB0Kq5N3Sy5G+moLlHvqGDh7xE0rAG
KLkJQUbO36sqrx/tNqwefVJRZGkmbqB5qvuPUtrm91rm6UcbmyTJbMx99y0ugJNHteUTFS+49Tom
Ht63jEMOmTW44+QJnGMpyNZ8JsR5WqKdzeXiFU4QJI9NjO+S+ZiTaQET8pQUo/yoCmJKcpCLURgC
4K8Cq3O6knMfv5syt74X4MriVeNiQ5ftGL/TO84h3I0zI1qLOZYfhkeqjqYyFYGxKLz6qWxHbgwy
HXWzC4DqNTs30igaEIP4eKQ27t4VYLzmKQXS5zFjNvG7Z5GnhBg64o4O8qjwNi7eQeJEDpC/jZK8
ym0OOIZ4Ky4twHH2yA/NM7eW52z2es6NZq2sdK2FzpIdwyvfeTZo0z66Gvlxk7rRZOyNaRkBsEjz
K3GYii55arr1xu8qhtYy9nmXSEkHlKiPQ0xtiErhUgwkiik98qpf9gDmbYWvn8i4dp3o/fc/pqeM
ZMC761h0XsklXhwQrm5WnCeaPeTfZO20+CWhni6iAEm7+snDP1bvyyxH7sFZkHHALMbiIED1Rvc2
MVxr13uzd566vnnyoKkL3kL2rbQDtPx+ReChh3TCLPKzxMWg9tWE8eOOcjD1S/loo3BXPJHe+WTG
vhSTsvf1UNevFWSDxyKgC2EtRGh+IbElp8OIDB/fuwO/9MFWJq+RqZxXDU2fN8+fxhpwHHTwcs17
wrWL9p9OOHxd/ooKxy+5uJoEV/ZpjefFRpdJKvkzy2Ve7qOhwxI7RNBB9nSb2CNcNK6flebtnA81
+t9JZwvznc8hE52XuiI/YkNFROnYrYDtbDOv41KHTcDXGjy/qCQx4wJw6ICtyibtWN6nijxou4yQ
ZVDbPYkvO322ctPewi01T+ykSdZUg/NIadpIH1SRvcxzqp+xsqvf12D/9aD+Gw8qTrRlhfCvPajX
n/p/3f0csx9/4bD98WV/o4x81hEBW4MNAgYKefrvNlQEVkBsDgsxsBuf8O1/2FCXpiJ21dGyZ2Xv
vmjMf6BGHOs30kyWjy4LtOOTDvKfoEb+aU+ExsuPB43oeijiEfL5X8XsNndLKq/q/NLZQzZ9w71F
Z13tBrTDm2mE0ZlBptP5dMjIEFYGjxmmqo4EYVAfGp5re9+Q00fnJAMsQVN4qF+Tms9j7Qc/264M
Nhlm2m5uD3XP+Y2oR1HqyX0y0ARCZkU12Eh7NB/VHCvNKQkDGpFmSkaie+bLPnhUzaAAq4nfMWvO
J3PN1+x33srfYWyza/A46NLGBNOWLci2cYG32ep3khvNnAVgN0qLWhE+pXYwNxrnVIj5d4vs29MK
lBPtkF+Y8H1rG+YEAM1XaLr9PBDjUKFdrbkD1uY5s7Ji2M5mS4hDdrugFdODRw4iIA2qc77Un4z5
XdRmkN19fqr+ewH+mwvQIq/K5/VfX4D7n02XZKxvfsfDHT/+7//+42v+YQJfaGkRLr/lSgGI+Per
L/R+g+KBNhhgslsMw/xffzOBs3z529Vm/objyOXKwCPIdWL/R57vBYv/59U7mgMJdr6ZyQ6H9ZG/
bHn+tDqK7AY4dBOWBydM3nSRjqteMgiwpf9aG/5Tp4xDvQivYWV9nTSrjyGYdhJttl9EWo7V9tHR
1XSUi4RbW9o7Rous202m2FA9Xq8h93S/phgbcrMIwSR3cUws4jCeDvNmfArGi3TslAjbVHhlu9io
x+2QBDf4cOGDnjOgY311rnUGWFsNi2bTtltp2PaGNvfuhKq8blV1P0nbw7iDpJ2jbXeLyO2Rg900
gQ7W1qSHL3YWAThcZPF0EchdlHK9SOayT159F+XRXuT0YBHW+0Vizxex3Vxkd8uXqJ2LFM9Zeuui
zQ9o9MMi1k+LbF+h3zeDBYKe5dOmW8T9bJH5i0XwdxbpX5QtM/qyDuiWxYBeVgTaRaaEuPbRL+sD
clkxSg8rBU4V32zFkgGd/MSoVu3gj2n0HkTimcgVRUnRSi9riop9Rc/eApnzPl4WGYPRjgfhIIqP
QWPdomXh0S+rD4xxuwqIN8i36lZgO7tkZdgNqxxLSYGyUt51oGL11g4Vj/m6Lb4OSDaPOGVAm0ij
h0MLmIROdeDRrUMjCw0E3tktJoZKo/KIVPd+y2NfZNeuKfVXCtLQ4Tw/ehkrp6CVoxlQThtk51QR
sZFUPx1bDDuPgdYMGqXDJF/ayjv0TijegixnRIRNUb7URU2VccmqzSS2dHXrz5HbWhJiiSm6C2pt
uBGZY/HHi+zBQvBBwJO2qGH0QTqhhcSsT60xc0xswzqgoq0stLGymiqjMpds7cSTbWfrIH8PbAb8
DYUA9ZalbfyS28zQoRNX27HKmieraKyr45OQc5cRjPNm/i5EzGxJaJ+ZkY4Va1flBvF7lP6HyVPZ
deiLpF4NiTtuKSji/QOxfHD6Jafq4b/edG0IMsB0ypcJnfl7R2zvaDjOkK8T2fNX7Rr+TUoQnj+g
sWYzRIaNQmaysI2Hy7bnW2JamoaNWSfTg53w0fQGipwPnlT88u2UTDdQ/LzGqiFbS4CjOcvG84u1
A6p9K8KSbwgGMG23IErr7aSqafMJhEm5/vaZz2YbDzKSU0xk3V9B5ipfhFVn14mC648MauneGhzx
0xsRdOKhEfefryzHHh/u1LBk7krbDh5p9kOj8zrPXztxGj4SAEWbNvrqV7mclGqvHr7I3NUATCds
Cdnyi38qRZgo+udgrPiHZZzbR09xE9ngk5+2ZiTx62o3f//8pEHX4KfN+E2HlTUhGGQjEJvQjZp7
LcgKrjgdsWRA4XzhvGS/6npZJPaVGzx2Him7ZsnqWhyqKMpFFoDmEbgHoXhTAX3UJ0qVeddsynF3
NKb1H32QZteaJqj70PKncxtb9g00dXjTrVFtUz6R9JNFXvwe2QjV2qtS9N145BupkJ8YTGTwyiQ1
nsCrqf0MP/+pTZBDGkCCFA7ybpGhpbEjmUiKyyKu+zV893Dd5PzlJtA5F6uVbryibRqEtJ/w7QeN
syQoQenPM/9hCfsWormv7baB45PPV1kD84DHCc7ti2o5LCuvea8zJOXKhxET3tn9gLCWPKRL0VnZ
k4DPu1+ejs4RJRqrniNpbQe3UToc39N9788vSSehZ5tjePHZsLG9YWCSzDtiatahXTe3nufYsLId
gg1WZvk3jh/P0sqXAB/38MIKk40fCEDkAfZjenyuGVFsPeYbGTcnpw7iB2KF471FsHkXNgnrUh36
6d5vCnqvI+VuJ1GgamLsOCgFUrIPizbdGJ31UVPSp1r7Z1uD6GjTTJzzeZDb2q6sIz73H50FBif0
HnlMlutCDQ4HwyR+MxL7qzTCH0B5Kg5estrRZ9hjR6tx4lfOBPh8RsexO1uthe83TwPzMrWG+fxR
KYrhZhbgi/GHJqjxqc4HcYqCYo8Rk1Yqb+YNznxrN7YD6Xo9FYSqrGcKEuwVp8ZjMU7V0QQmctDc
hDdmOAjqHgryptGAHjSLndE0b605sLKvG/MyFWZw6vjgsz6Efe2p+M20qhZaSrsarOmXM4mbyMLg
Z2YjQru6Nd8DVPONVRRfKOLIv02T4Wy51uUqc9pwbQ41G0A2TQvJ2IWUM8/cDxxVHpJ8djg9hlRo
zsi7UfzUVvIjnfp4u6R8r7gZNCmqhF3omrowc1rVM/0tYNfrS2P5V+ovi0c+VgCU/Nh6cObJ3Wp7
qBsOm0Z+gC4iNq401EpatvgpPWqwKSM/Qh4pVo4Q3wYYsps2lMT0LfXVjGkLNRue9hGHeZzYww+y
UW+Qv/fm1MbP2gK/QkWAgnKPaMopwrjrXO85Jn5ArBzyaw6v8SuoBwl53tn0+IUumhPAliEh/HAD
T90CRI7nAiAKMwSwXVb6/nTSfaxZCdhxCN5f5c95MKBaSbf6KcGg/kSwLk8RHSILpyXGH2GgCfqu
3hWSr00qErhzb16DOG8eHZd9cJK2TFYLCkeLLrwKJfR7bU7lO7VWztXvCWt5TFirzqeSEkYDCZqq
z1jfpLUHyIeFd7Tyxzy5KHaV1kkSpgfFLum1gLk+7MKkpSmQ5cFL74/GvW/BMCoIXbe8iY25jrvE
2KoiHy6YHV0+MTVg/Kb1BIVfM8h7bxyaaxNawcnFaLONW6/axrKNXyLM0jcE3izfzrKtCelHtXHt
k9A7MikUe8ts2m02lvEaRmvjbtNu/FXTLX9vwYd61l2mDyIN2lefXg0SNVO9QZdBXAo0/d2uIPQb
zMeiYgpjjWOczIYbmLDs9tBgFF2Lrs9Ztk4xi2cr5GWV+JDc8jvQo3Alu1jfF7D57rq47mivbrp9
S+vaeqCbaM3McDdii8FBvk/sBCEqnN/yrqM0I68VDhLddqSmKfnMUlnuKteEqd0V7h4K5t2YpRRN
LyRDSAjOziulepgLZrxCNZInlwrvJ43dpgV0hWGgMN6cPrpSmiF/6gCAeEv8eBcJP9nRKECPpdOS
+u6ybAOCm0ucVMuyRKQtymvu6wB8hIgoPpSm9l4cMe5HPSYb6cxPEyjE65jZ1ooNb77Horz30XjW
pUVznmqSny0dRU7PI0+1TblVoCGo6hnH09Kjtx5yGR91G1+ypKU6yfM2AVT+4zT74znOsY+zWzTS
wtqyV7lFBXdX6xwMVNgvQbu0tMS+oPsxeXT8vAWKO0hNDanUroKKYBgJj4SkNZGbIjOZUOp0OY3H
kfl3vniMKsU6T6rC204yV5sxFPTgeIAac7h5ahiaTeVn2A9lQnfMj7QIWQWufCdu7ANPw1fErEeD
Fs5dVUeL5jropziY5601zfKa5F4DVdpz71D2vrazk21n4d+yqDHW+dzDTsY2sCkjDwRaILzvcmym
dW7X83dLWv2drgKDqkb1s0smtuGere5CpZwNGG735NKauWhn0FF0aV9QPNtbwqiytWN2HpMRvJM1
jaECDfk33ScT68jOdXjex6fKyHyYQBR+Fa2k/lZlpMgR+HhUipJAlQsyLoy+REY/Ep13z7PDoI0u
9xHYQJvdtuquvlWsy8b9kZa2ZCmWRacpoWx5m1vL0A91o/9uotZ/BIWXX7SuJXO8dA+QG3DX5NGT
SaoNvBmzjIFZpS+O8xzTWg6qc4Lu2RmPAq7ra9mZ5Z1Mqx8cQKnlaOx2QEXsF5G0jptNVqc/2qri
qW+01UdAARj3rLjvd0OdqV1n0ffB+OJvbVZ/t5520zUz0M3Jcu/eyedEwtmiItF0o3YTTDNX2lDr
F3+gsLEVTn2ZSwWSrJ16einrlmIoaDvpdxxZJsyvPBt3lZXyKDCjjpUvR0MKv3QZhR9hYnLjUIln
3Vj2ha89YYo3ygjr7zMaDCU2seNCTKoDqocHipC/1IufxlucNfHisQFjO25Daz5mi/9GLE6cZvHk
ZIs7B9iatYEqhGXHq9OMrW6uG/YMDR+hhKGEcjfsPfXi9EE1X1w/ILk/TUBMz4snaPzdIeQsbiFk
WvUrXRxEweIlgnYkDiP2omLxGcnFccRa61J0Q8U5CzcS6AH1kCwOJWfxKhWLa2le/Eve4mTqFk9T
vribeGHPHPyA0kSUIBs5Hqjy0w71X9XnfwJ3xi9sYUj916rP8YN2+L9oPr9/xd8UV4sMP9F6wvWQ
/JFc/xH8pzH+N0Azlkce10dK/Lvi84l2NjnI2T6LRLJmiEF/KEB0YlCiEZGYgBGNrPmfMfxh4P9V
AiIDCFiAl0WSitSx889Y0MKK28ELYv/KYsA4JuD12nPNkhn7UojrJQAFZFeFw2HTjPzyaaZ8M/pO
TPtnSujkyQ0Kx1tbjfMFqs/4WoDsPGNHp1O7tEM2lqL2w4o1q4yajcHM19/YzyaA3hOt22ezbmNj
VauM8vRzEWVyzwSf59cA7gBHprYMd3hA6mMVTzhwc8iF1WQlm7qik5XcnLfDKmvbW/Abj9T69kin
po4vJePiRQ52v5981Z7sqNMfs0VzQNUz2UUSqVZTxGSKTLx3VWGumW18XB/yGzgYi9+X5Qs0M7tL
z/OUjgdTNO6ON8q41hQp4iMJ1C41Q6uL1x24f9XhxhqsSu08GPCcdDKd3xtpar8qMGouh+MNcU6x
prTYvE1k92790NYbJOPX0sui59Ebp/uxhpcv7OgVuKG/Vea0jh1VPbq50R7cobOvXVV1xwExYm3m
lIdQ26OPnp9md5FRfov6liMWlvOth63o3FZFtC8bQ32XRRAfp9hzdkVtlT+rMuu2cx5aP5fQewtu
pWsOkZ39HEjgUrWYjV89K9Q1LCFALwjUybqtyvDdtgeyTwFV22PYvFZZRX83PxoJG4N5qhXRGcPb
Mvg1WwKIwdoTQVWvAl1zrCg5E1krJ4uqp2AeSfSwCBfH5RP53Crp7zAUsA5FgSoOKBkt/KuAmt+y
UcEGtKJinsdEMuHTpsd35RdWcnMLq3ig9X6+p8jbXKczqIHUsWkjyszR46c48LIwyu/dvMR/XBlO
9qR9WV483MyXlOHpjlQsYco01g+6a7tdLeX4ow9dmtTBcPTroTDoGMJtPKwS7Vr7Ksj1hREtO4xe
LS90XCPpjb5OPlL8O2vQRd4BVkANd3MQwdlCbaAMrw/MK0KfufK7aC5XXW2bNcBsFa2SEC8V7H4i
i6w6bSyCRcuzAqV+Yyep2qnUxlZoVAadeJUdnVVVcZzvhYsLiomuW6rYL1nLiwoAaNLLO8nnhOdi
tVL0C/9q0O62YUj5cICgeOk848OfPRJ5aZrnMFsT3CCdoemLmknAOJgDd0FuRq8IUsVKdcFZxIie
wMZpECTH+V35VrmzObv/oBBqPs1jpdK1r1J/v1QVrDhG669R4zoPBq3vRJXCeDf0GO/WdaGnc6MN
t1+H6Mwn0G1abOiVTrcTPvkHvLzNdm55Mvs+0cF+dLD/sv++lfiF9tAThxfshg2G5poAQx4XBofk
JDsbAt+KRztgtQ4jfiW/Yfpa2dACiUxqXIGdmrbWrHLGq3jaZjqcn9XYjiulW2uXQgHepNHEW9K7
8V0a1t2D77cbKw67L5RS+bfIGQ5d7cz3molh3YzByRu4rFGW7fGYxRXDvfYbAJu2gQfakvSfiXB6
KmQp7iqp7C+23ebvOIXajeFzeB9YWR3DKUvjI0XcwdOYt1RkcGRwRmHeMXdyhG70Y+K23WXKKTHl
5gngceDtRuajSryirlKZbbRJHG0e59b6QGv3r8Jt6yP5C/tYyYF2R0sCu62FTZVgnOw7gvqbOBNf
jEBMWP5tp3/ikDX9rEwB/NUIpsOUM1AHdJ1TsmmhInECSddW5hV7DKxik8XcyE177s9ZCi0JNqO7
a0WdrP1Q+Xcma2uEXW5EEVHZTYxn7M1pzPQwERNYKjPJBLv9BMhMev4bD8H54EaR8dPKW4PmADrQ
ASsMv/KYukgXWtZNtr6Fe6yCL9ia35K5SratVVI/SXMdAAlpdGtBUOPNnpP+0lXljTbV4ZRGfr12
uk6ccZH1YJA4BegxnB9Mi7owmXZFu+qpxdy6id/tK5eTJBNquJFFqDZDkLo/k0XZAfP/Y1gaagru
mYCmCsrXOhw5l9RAB2mEp18FeYS1a4n5BmAiQp5s/DcybFwbjk/nohfig8yK8a5OB4MbVoKJzMvc
96JU+IWCNrtacV3vZ7OxvtGI7qKzzs8cH+jd1JN98JQvKhINMS7NzBoxh87hsYrK22xaR6YHcxV1
jrUUeE+8wTUr3E2QqUctiuSVthqibEMlV5Nfpw95Kad6ZbSJfjETnwJEpw1OCWzCkDtoHB24b+LR
6s2LDAznNs/Dw5Bk2ONKrNoYaou1x2fvSz7Z1eIJX3FJgJCLLNyac5Ieo9C4FajHnJU7SrwdJ07W
pDTCQzb6VK2HfbnFhV2x1Iwv+CoK+t7kcFykUSQhXH1a4DDkgkp3Q4UtNOmHfGVzQMTkHleXxOu4
fetYf0szU+wNmPLnWcnghxWU5fdOCuPqye6R1mDviVTJszm5UB6iuOXgA/izo991Hw7BsG29QD3L
Kh1OmOm+5eBLj2lOBK8taIdRHEQPw1ziUh+NRJ4yznEsdhL3JpO6eZgXDze+d0+RYH7EwWi/4TfV
F/xUdCgi7apXK8uMQzkr71KJLD/ZmbdrnJzCBhqRUXxeRkO7K5OYxpY+3ngVJKr8EoWJ2A+Yg+9x
iFkUEwr8+m38M2RJsEbBTffoW5y5UB4OEo4GaDJXn4VXJF9VJPGwSNVsxIxdkAX//Itkz5e0quu1
XeTBUxHzEnqrYFeDqXnl586d4q66Fan1HkuODVXj4vcWzaUk1odVcrxMseU+l23BggRb9JZqJbUH
7BHtsrGI37thGgn9Z907pxSOsNEQoS7Y6hjoHGAb7Z3a4r5C8ybIaI6qxXJqBE75zRg8thYTzJIg
zOdTFBECKpLyPPbnoIEQQR6tUle3JGhK2BobnBmUz7nh108MVcW5bkMe9Z7FgSjTRZjfN01v7aFw
iCs20V3lO/QMjmZ3h4WbxNPoGfs0d6udmdrJJVg4k52dD4eEUyNKHUmFBwSt8Zi6JbJrOAByznOP
7Zt+pwQ2X2Ou9yiH1dZ8L9gCrQsKHU7N3NU7L9TjtyGMQ5orWmzeMX4BD8MAdU8rn/3Hxmvm8Udd
pOLdJ+JuMuZ+q5Io3vBCftFU3+5ydIpmPUFmO07ShLGcF8YhmTuKroK2oMLZcov6Tow2+5jC9fHg
V226xuz5gfXVxqI1ax5pPu4cL2IhUBT5PXPvmhrLcqfxNe3MWPAE1bF1mrkPoHMybaZhaB5ixzB/
haRSwV2XQFd71hp0wyVbYmjditGjg1FdPHqEQxwUpgnpJ5bL6s/GHMRb/U70OznYYxxvg3oAacka
omClNsg1Owu5aTVwUtgXcfAVdHpHY94QLEEi8zEQPJBWbCJysiG99WMUQUkRFt2OprJLtj+FvYvr
mazbUzjGQw4JRoVp84MOMMX2s/od3D2mReGe4k+kdz+GUfNFT4q/Gl66cWF/R58Y8LwjIgMUvLQg
hMMW9jZkUopgMy0YcaNfiOJqgYuLT8x4xCtkRvC+8jXNu0H0YjfZShwREkc6kRZkOQ7w7DSosL1r
Bf+6kX7z5nDlOcXU7ZjNCQhC4d0MSET7DEQNQHQx1h9dbFp3zcJLpz9n5grmMHcNBv/LTCpi1bL1
+nBLIWNY2LM4A6nRWzYB3a2rKPDKfSrJjEpUj6amYwv7+YQIm+rh4JZ9uNwNpg1Tn71pXEYYW8uK
BEBWHPyudLdYKe2zWUvMnEvFQIald8tCaNx4/lQ5q8Dg55mFaCD0KPdV4tobCYsJBGppGTDszbJY
m/zlbprg4zor++lNe/F9kkMRWpllND6xREs2Kk8yOkCH2bybRGKv817KTedAyVwRvvMH7HsivA95
CrMEZ7eBzxNz/UoKTDBjledfkrDs36hd9TkzSXWd6jl5qrxZ7sLlj00pWr43op7Tl2dXgHBipTs8
jKPa+oMwj1Mu26c4rkBDZw3/dGCxdixkV9/6JCL31VrtS5d21lcLA/3Xukle4iowL66NWZEVjmkc
HFuQgagjFKFBmWc4j+KJMImsNxSx18Ed3kmK4dP2WzDD1aYYe0zIwqfmvA4JmWXrbE5cbOxYGO+L
cipfc5M1VpjreB/ijqLpY7DsPUeh/hkBR38oolhrgakY92AiNryiepd3iEebsatn1PzeQ9NvseP3
LQyCDUgl/X1m6mPiN3A8dc04PbRBSD1cTTP1rUuwr5s0wLGSgV28laFhbTEPRUc26dkxxaJ0Ic6f
HSsqIa7YaznAjj4fJtP4XobN/JxSdOatfMvnl2Mp1GxNr5heC24VNp98ba7nPJjvjalhywBfBEO3
Km90/dK1N/O56oAIr6zWhPRhg+QUTL5UwEXNoc5jCzc6sXvOn8sga3ndxXMYrgkjLCbTGb/C1OoA
yysB4fZr0+uwureKXDpkwXwOY63FU4CkjkzD9ZD6yN04r/35w2BXox+siO2QT40D31AZ02tfj2L8
AhSaxS/9mhx4+4fBhPltA0sK7ECsIqcb9Zk/SReSTEta2tgcaTXsaf5P5SqZwtYdr3My7qn5bYEs
V+PLn+Sfh99xDn+usLKWHPmfKA9maILiw8SGNAzaxfMW9sKfbDWiHTVlDZa+glbzNkZkU/lH+zBb
7KNBijhO3u3KWejLJ6fwdgYVCl6KYSuI78Qwb2XTb/lV99Gck4v6zzqDONosr82HpAdrA0zSP6O8
Kku1tQng+ypEdw0Es2J8yNS/aQv6p3T45w/BUQT1AD3XDP75D0AL3cihV+lrZgMu43++Ue7qoNn9
V5L8n0mS4cJj+f9IkqD8ayK9f1UlP7/ob0604DfW2jZUSw93Cuoj3+8PHGlk/eYtSJ2FrhTBnlpI
pX840Vyb/wvPB3V3fsCZelET/9AlHf+3hV8GVSHyoXzwEftPrGkYUf96DcFAhHaKMw1P3AKwiBbd
8k/XUOZnyDeWTE9ji7uG7WhDvSFL7rNol+LpaaSD2h1YboiiJbO20CLQxlTosVOVHCAPnVWBSQqX
Tut5Xuqty8+q635pvWZjX7l7yPeUYUO/7l7bz4psckzUZU9xSeJc2VIxKVfUxZQxp5XV8Fm0HS+d
29Fn/bZcmrjnz1Lueunn5jThdFtFUpbabt0QO5aAlVduaLTfo6Xh+9Oo0YcRWZXZhBieirKXa8C+
trexEJrsS2T36UZGlX+nXYw3lRrolaRVPJBLwTiDHGXj3tI7LpYG8jGli7xL7Oq2uI7qbTA2BtGg
cEy8Ve3RScIhQNxKT+DRSXSLItJMhwRI38kWXXbmtrtnidgREGyyZufVeHNsGtv5Y2q7sDajR9rF
7QP7tYxYyWVOVz5ZNkSDKHXfE6Jp9zTvRBvWHc7DYOfdUdGBvEktG3r+LGET+8HWmFh+jcIoH5zA
KK9OrW+eyUzrlSUGW0Fl2w+SWmLvAihdo2AVZ6uqiGb5Y3tTHTd1ahey5I6x073qtIZBzgwyXEy9
be2mucaiq37lyo92CtDfTnoQyRDC5M32ox9ezNbKigks+UZKL6nkP8RVXiOcf6sOhXItSu+kNA1B
AVnip7yTzs0Zo/HsiEA/ZNIkqFqk33NAoN+8xtcbHhpnpKlp45GjWfkkr3mSC/rUm7F6KruiQvEq
5dV26Pfp+Yus46h47Mq8vxpjMYA8z+Qz2x66iKQ9XifS5BsBKGJrebxSg1DYxlRx8mXGMFzRUt9i
JM7rhpN2nef4JoSwzk7amqfJHD5K/v19MrjlY6Bqwh/4GqNbQF7+McRyjwQW58jvUBOuroGkmQue
KAXRtP1sDPXNtPlEB/7QX2yK285Taa9E57g7Rnd514CqfUMHhL9i9H16cnPaT8lHly2HfeVu2qLQ
ewb3ZGe0w9kHD3wyU/9OKdkSh/FrArlNSHdvPjJ31aUqmBFJXo4mEeohxkzoz/2LwRMBn8IN+ou5
i4OzqwiBYCXADTHkD6nT3RtYzaypizZR6d6YPcptHYofUgTBscqbl2mheLEQfa+CrtwRfOgnGlLt
s+eiPmH9OZfTh5GwZm8s4GDzYL66Q4QhaIrig9DKuNPUMG7jQSSb3HTfuBnKe1tU4w43dQMAOfGO
EwarF5eoKS7yQCJcdsRXWNL7uXEKGNloBLPfiCu22yGouj1NLTaD72nus0tf9SC+ewyieOXqmCME
pt4VS+EKIGZebTVY/l2h83HtMgrd6DkuH0XoJUeYXoT6OZUdoSmOj9VYzvu6LyBr8MDez8Xo37md
Iurl6GM3uXGxQYDUj9rtXzD8GAejnbwronW6ONgb6WoTD5LhltGmtTgXP0yxdqoLYZNr1YXfqW3y
tr4/R19ypsIdUN2CKHIWP0xOmN2z7/5WuwK1psVPNGfWN18oDxpuZ/bvsuNXJp4uNp0o7XNS1hzB
bY+PtJmUFN66JfNdWj5M3HbpJOZ+B0Kb0FtQT+/zQGWUirk/s/PvL9k0Tu/RNBJOrDKzfWo7jFOm
TxA7rKt7yqjgr6qIufQh8WK8W4IzEdsSl2Gv9JRJmCpvjqKg7IkhsQdBKuro1ufBL9Gg3yY2YR+d
hiWiQmhhwwB8EK6EX1dNvHazaqCorxk8xH6R+cbOmsEDhHZf7aaUPJa7qpEzx+GFDilpuYdJ1f0J
/3068Gwx2h+FQaJzlbo5jJkx5VB+X3Rhg7O2GcNDMSCAXEa38x9HHthPThdziRSajx5KlfK+Sivr
TulcTRTJ4EX+3vPpz9YWOEl0WCMOXGLrIri1UEs4JLBjPzU2uNp2iilVjvI6oTi+P07Abe7Tciif
CJg7wQrfdrBPi5gPbjTr9A0Okdwq260OVpak30Km/mgFCwLGXTL17v9j78y22zbSaP0q5wWQhcKM
c8mZlKjZkqUbLFm2MQ+FGfX05ys5ObGdbqdzn77oYaUlUiQI1r//vb99GdutQF1yGuQwNYHKHRsm
3ckex3GFyRl/ALf2r1XucDQHpDad+7HrbpbZkiap6oXhWWFywQVC+n1egYgbnkySh6+yNdNnvpOx
wJINOmNdKa+j0Q2/mnMyQN8oIvvOIFz1ZOSFuirpBgAPxZqqtL3PbhW6KSYcWw4kVkdsDoBUjm49
HkvutuuO88OyWehkY70Y8Soi1CXB4zAu7iXSVPHZyMwM88VgwSPymnS6jaTjPfI9Em4b9h47WoGY
YXB2NRE0X5HExzad57ecqcbhZkT1FTydUQPhMCCUS2LcpJnXATC1y/YZVkd+ZRdNTGIk6h1/bYWl
wvsu889OL/M7bAT3RVdMFnNjFR1ZWJVY7hI+rE1NU7WSNgGxbuqCZWWBbim3ixWa56ZIpmd3WqYv
UZDIl8AhUFoZGQOuEYcxYFu5GKdWZOMNeB9UHLtrjTfHXMA3EwwF0Ef0m74SOAkH35ialzCeq4Di
lGg4NqK3sZCnmUQ68cvsSQap46yC2u7vMoftGxlZW+I3a4ojnzmiZINlNgvNB0z4PPNwa/ut+RyF
VENsq9TM540YDXdP0Wp6F4WNuWeR5a8rVha4jgMHU5KdIPi6YmTDlFv+5TL18iSS3tt4jWNulnHo
8LNxwflFo9bQLJ2tNLG0wWKg9DwBc7ESXUOfa9dvOjbhl9Ro44zwMW1sZj9rjp3vtNWqLKr2OW+z
HrEwHjqxhjFXf8wXDODbnkiihHsg1ReASfY5Mtk+2Zb3yYmT8IOfVOVrHXf1zk4weG64xUflaqFd
21hDOOKOyGLWPKa+6Z9D5fgvo9sWuNYaPLZUPyigJPZif/In9sR9JOzHEMNVugpKe0YYa1l9VrVV
H4jD8V9zNeTBgSjvchfkkRzXs5WI1zEcCStXbvPCdN7fuiEuunU2W+bzoDhAbmNzGriWzI6mjMoX
n0PJXmkblV5snPCgRB8xnlQfcBR63c6ukvli6IaFudIwSG63tHSUOFeOtBremGpIP8rKv4qXkShG
SSN5YGwxPLJcWvrw1ulD82rA97OJw5I1pEt04JrIq7EKROzvJU6iZuW2o/MJeLIFKrBu4sfKWXzW
cuWEuCwMWyxr0ZHACmnCuOp6S20n2GRHKyuwNztuv1GNXewG0xwuBRtAb2jLL0lmDaC8BtJZHv0l
GNawKG9y0lUfYlwJnzynjnZjbWLA4d1U2vrnDOfEmqlR55iFVzVykXTSNgZXE+dO9rnBHlbp6gvM
PLR+cWuxpzP9VclTEc3FAwJZQn+hazAfRMNly04HFRZi+EXeluE6NjkjllN8CmBKdLuqlcMhSEMJ
BsyK849d4ENuYG/MFiBJXbyvTWN5W7ai6iI3RHOasH9c8hcWl5aTpm+RSnvSG31/KBs57uLQro6y
iO2NlasnWoCmYS0s0b7GLGhubClZjplp+60b4N+41t/FtZyAfNSvpuTqc/pa/RjX+vYzfwzJ1K6H
Lpke+JgYeHxkjj8qO4LfMOVxAiMU+T7sfufdEb/5xCfpl/BdRJZ3BuUfM7L/G/l/Mo6cib+N1v9k
RkZO+cuMbAueBQEu7lqB9XNtxsC0lqpkpn7UVvMGbEzx6mYwgAj/mxYIMMzX0J66BXLaYND2mseW
uPTIm58VFbvzWlAFsCXgPn72MbBcK9IJLyFloKjaYQ43gZ8qN3MdcQ1Xqnop3cgmOSysa/y7HkEr
JrQzzppArfOMes5tFxYemZHg3idZfNfOw3htjq9l3fKZYbB87LF/P9d5OhprNRaVYiBp5ldcM+UM
3t5YFKfrmBjUHKI8ruwe8Pq28WT+KeFTTNtWW5JvX0DPYE5cUszycuYOUITDWce6KGTDFs5WprUC
qOZ14DNS2mEGCi7I7L2k2gsDC4zTSzvzR0p8aBchvVQVno3ZIq/fNM3kue5NdTV0i7ke7KK7iMNu
emMTWD07QKE51wYA61lLydulyeJXK7GYjDOrXpW4rfmCatYQAE18f8F0paBd3KCF1sS1glmS6y4n
nzKQNL8K7HK+hT6vds3Sb5auPvr+RP6UYob1WA3QYZxlP1mpf0PII7RWmV2+zdTNcRwrgxvPFWwt
+qy/p3KsgwbTdVtQyPYhUo0oIPCw0XP72N9kixouoI2k0VFRH3AaVUFy3YyBtbAqkBTCmqVVrVtj
KR7tshnuKR7gJDUIaF5AB8XHFOLwx95gfdZMLriTKjQuJ4Vnt68Y7GtM/OuJitFLFYvhqciXRq41
re5yilp5wSJq/BpifoGNuPQG/UoFG8jRqYptg+kj21RTyCpNsLw5M862gr7dIX+V76ZW4B7uPk5L
hF8LSNVLlsF10Ol8SXmwtOObKggrcUCWTe+SJrefrLhMb0Pl8mi26bf3AmvxbpCJcyGsjCEhGerk
wCiME3XB7W31ozxMixjv4qSEIAmU5Nmo4vZkm2X4BcOG3+48kzX9SthTkG5JHYZ3CD9qYnMe18bH
LLa9m8ShHA3TNqnFVdip/M1pajtEtCC+EJuq3IQui15ZiuqB9zEnl9AlN/6cdedOLMnJJ0NCv2Q9
4WCKKge3yBKXGy5XgN62NDWOq8YQL/nnoo6dsxydod4ihjdXGXJqSu1Byaf841yJzIEMEoehw8sz
s0ggdTKmJv9RU9Xc96s5HJfMwzIRzmZxWaGCVT2HT6NXOKsxIkUjrJc7Oovt5ZTA/z3IybsRQcaR
1fHVmoY8BCinDe/ngk/PtpuH4jmKWO2KIuL05A8469Z5Y9W6I9m9h0WDe3hJRb/unUUSV0jNK4fx
+rLHtrZ3oLOsurojd5ODmQyjMd+CgONS5PNyF3V4oVYpZsAP8/u4ilBhZjd+SvAm3DgNw/y9ozqy
dAUiRuVeWUIah2loHx2O0LdGHmhCpZ6QbUZlaiO9c62n51LP0YWeqJuhXG5RKazjoOftWk/ewdIV
t1NrYz/6fS4njWqHxdZveCNpYlpBoEnZgiRXusxz0BO+yag/ZifWTPwm25D7QasBIbKAp/UBF6Eg
yxCxoIitRCA6fo1WE7SukOAYhUeK1iC06kD2vrtOESJCrUgQTGXZrlWKTImIXTZ36wUJo9JaRqRV
jZyUezde9IrXMOrNi+xdABFhbu7MLvkwv6sjyCSBv6CXIJyQ5YB0nFp3ptZUAFY9MvZde1OW3fTI
LqyHWC4uF1Q+mrvSrO/H1C5X5ez360kLN0Crxo31ruZgDQpop8OUjtuEYtRvug8KkMSBdGrt7qLX
4tBCC8Pe0oKR6BZMOI7lMy6GeXKibdJJ+fMa9cwKrjuH8+TsPAz2FpfRhadlKTNuLcwwWqoCK7g3
3MrYO5x01z0rqqvlXd3qajGuAi15yWUJ71hUsS7DyFLc5loc88L2s18n5ilPY3GhylBujY7lEwy7
GUI7CXxUtoDL78HHur2BkEL3iJbjlBbmYi9erkBAYpwaRftB5fGwNly8JlaY3rqtIflIIPO1qF4o
KUh/GJLK+7GIoltXC4O4Nkk21OaysXmbQmaPTa6FxGKOXhMtLVpaZLS03Jhq4dHTEiQQEAombe/U
aXlyHrh04Ok/uVq6hDfL2TSb6UHxeKZW7r9NjBZ3gRES+R/mZWcvKoQj4hdfvS6qrtS07bRYOvUO
ummrJVTuMcZl1qfoqjIp5R3B2mIjtexqawHW1VJsOHfJm/Ouz4Z1161pDL/jIiyuwtosboAqsUbU
0m6qRV4hTI3bdzZa7jyWWgouAjvcGIOWhyfx4o4t52Nh5Pe0aNMNqOXknkX2rnvXmLkdar0Zk88a
H3a1W971aCAVe6ElagNp9+R200JOL52PXs9X5Jwr72gUYIk3/26T/rdtEu0svzwn19NPh+T3H/j9
kByavwmgW0LjDL47IYfeb1h5WChbNL/4FsSyP7dItt4iCXIzrJj0AflPmogD38DTZ25IQ3jV9U/9
A5oIRKAfT8gQM0Fw2x6n99Bkn/ReIfHdFmkpaSmv/BR4nCznCyPr4DzmVn43227+uaxGdSTCgn6D
jQItJ3+Xdd4FnnetJ/I744b5FwWIsX+8cew+eswVH+8LqcWipMcnTS+3VnOiivv/GjIT0pKIEJZp
S3lc3H66HYjWs9FfygKKYxYUn0ctUo1yCB4TomiIZ+8qVv+uaFVa3EKrOSZa7sKAVmyzdw3Me9fD
Ki2NkTcuvsD1OMaQrq6ycB6hk0nnDsEPVW2gL/trr6W22BjPOYYslIoqzZ6VluScKB6f5ljC9Vm6
5CtZc3Q70H2E5tvZv4HkFXLkX+yOT3o8nyk/pSCPmnU4gqVh3NYVBTsrfyzjq9Gw6NR61wxj1DhW
dLXtXFpJlsMz4YaBXjVhBlP0RxwKL+q2hFOTZ7HQHr62gzLYd3rvt2LZVdwvAhQpJwb0PQq6Din9
mXsCgcHJZZexN+u5sTeqLL17Wtdh/QFtL/zVsqADoO5bA/oy/naCAU4dfl7gSDZs1Vofb3gxsqAI
235tRbk8DVGebXGmwNtke0T2T87hRQvC932zWBEuaoIr6IVgp4E2DnejX8oDTaf1AdRexxQSBf06
TMuiXjvUBdzLYupPwg/QEcFl3dZhQU7YaKriWmCMMuFTqew6pV+drBpuxI/FQCyWkvQ+YPlWY4lI
1DJr9JUfcuz0oh7sHQXpRVdRVJ9oYWROEexwl+L4m2ZM5Wba9ac+K+1k5SVzfBP0zVfQNctwMHsl
041BMP4rXLTCWUGvKKZV6qj+rWo5dhwijGyPUAGz42hXcqvCJdO8WW98bUTIUDG1SEOoUbvQsFuf
kUPaO1GHDF4z7SjXqu/i7FGapOTHW8hfKclCoVgQ7X0xpnfT4ic3mNUXUXzm3bUmh8rpNuW1nZ0K
x9ilSXlaDXPB88voKu4wM5eixnzi9COWo8nj/CWsD3HAYxAx3dABcu90c7ydKiwW616IsTpEdAWT
gEanYyPmrcfQ8k8I2PkOflnJx5t+h6XGJRzn08qvkGqcEId5ZzblWvYi2mVJThe831tkU0MSWbFN
hX0uLqw+xL9lCn81184dnoZDMZnupWqcaL2YLcq+WS0HlpK87gOcQYz2zhJtqqDlCnQqaV4Z7EK9
jW6Cxosc4aAkcXiyyrbcUo/sQxIOp8sBTuVmIp2xly5rD7z9Sl54nRxO+BXLu0VUTrVKa8/de1lF
UibsblXCBzOvs6+k4T4IgwREEeSfg7Z2NuAgKX5Js+7BGKziqphmf91VKFXp7Ip72J3ctQLcdMwl
rE9Mj1UT1ruE0HkcAC3FzzMO+Q0WysfQaYt1DHV1ZdT2IevjOw8XMQwCka0jwr3rLDVHd8X8GRxa
5WH8zT39atfTA5nVZGOyUzv61ERRSufh1LYy684Dwrrh9pRvGRrcI07/ElhwyBkzdrrhTLGvuZVz
hgcVF9iTXTjOR790s02Sc6afIROf/KH3H9BYhotm8gpqfOOOewrHFBT/1I2MNxMEHCJHHqtrE5Qw
q584u1FUpH/JMaMdauU4h8EISUQKI5y3cRfPu8hStMRVZrmGEUwLR5pLGqQhXfhtqSVA69X0mGmw
Q4+7OYIb6oay3+LpB4dg86LcwtlDMlGsNTHsFrzalp3xQeUQFr6lEPN5ze2RHVM69/M6YSy8TNmi
XWddgCnMdElbV7liELHMrRk01CU5/rBru6D8yDQS3CR9jOoe8/Z/zMg3We6A3Tmfq2sx0l63FLH5
QHal+NotTv/si9i59+Vc3UoJq35hR7orCImcR9UHR5aaHQwHlI0tHKGCm26SDvepY5PDSDr71e64
pG1bTpfscapzQFUxcURXXHedCzS+R8/oymm5j0XpBaRoRAqPNuRkzrB22bnYhszEzdZj1uU4EwNu
mUV8LUIwkRRGp2RBBj8gGB347JjsWBdRIZVEfaJOZtEkuxLJCHtQQZ8xLtdkBRGze+H4B6RSGWN6
aY15dyDOLsmpivlTScHpWtmNerBHG9E8yvyWlGzaxytfdh+wuluXCmH2EuGcIHLhmRnXm0zuXG8Q
96S0LCg5WQMzSLInJoedPDWy6eAQePNN0tWIZtyY5IFv9Pk1Af/5YCeO360GYm0sa21ckpajYNIM
/Qla3m0/EGBmPrdF3380pacPtwsjTG5+XAAcASOb/TZ9cpgFAHf0tTfwTZSbuJlVneCPrXDIbwdB
7GSxxxkSizmrz0E/etsoXxiD25RbcEKmcCQhPkWrOFmG/WSWD9M80/SRT1QlYMk88lYWG8iDxa2t
lSS38k9DbDQbCeDvX+7eN07X3+nIKJpYoP672+ritepef/RaffuRP07INDUHJM4w37mOE1qCU+rv
OrIwLZh7jsVxV7e+0sf65ykZR9QfujHeKkxXAjOm7XG6I0L6D07FiNB/ORUD//MD0iKuHVjez02z
kqarIotn76K0mkCs6ccS0JkEm0e5Hjqj6SXxR9aGExhTu46u6mrhK7h1TQPlQPVclfcFER2jxOLk
4bbcGmpunegQRFzR6KYjDlZfFgoyeUK41d+VLX6A6aqHTwljbLF8TgfAPvCj7/quKL3L0ZHdWx5P
t8ThfRayluGvncTz6YUnPrDrZLxpLLXcG4FS4lL1wFzWkkQK6xqd5VN7tii6bWIWBRj+zmRx5bcQ
lw6FDAZ5Q24zv29lFD53hbKZ2vnSFXzIxqy5AEKfICgv4UeDRsmah1g8tZ3Dwkr3eE0oLrWXqtxC
3giuc1l5zxKpdmOE9fSCpZpvHGbaXT0suKexIGtV3CI1VdsUGxFkMqAlqLI4ZmSLXrzOlR+tzkYu
FtRDvNVh8FbMy1VAWzt+iBySGv8WncfBs8HNp+aBShyx7TM7XM/okvx/KCy4HTLQ0WtzWWjamwCu
rDiEh+WKozO3RCeidm8S7nioDFXeDCxQH+ekZA/XLtMeJ9xyG3bWcuKLUSvS8EINlmhGekiKLP3M
9eDeZjm5y+1YW8Y18RJMYq7XkkeZBbJuXz0kyucITkvMDV+x/nrEKc15OOits+OO1pNRFx3MBmnZ
17UTD5uw4bhc+rh2xlSoiwLn87hJB2fYCqsaKEnQaQFytTt7stWhcLKZxEQk1YuxlM0uSAtjj0Va
HZ3EUm/I1f4xIbdxr8wluiL2Xl/WwGHLvaPoeZwH5VHvvZtHp7c8jp6//ye6nzMmZ8PVLvB1arLi
hMYxhtDtT1nTxVN1QtubCqohqQLKwh2uOIQVsrAYkyfQNQr6JPaLt38Vh/9FcdBJc+5u//2Oel8P
ffJ/1jCk8bH+oD38/qO/31n94DeXX+VTH4ax3LO+W9DZgBI9ZAaq11AR9D/5/zTF3ywTMQ+IEp9n
7W/98z7LzRhXq+tj2RYuooHzT+6zbqh7qb7zgWOwxUiLSZbf6QFvNX+CmQ6plVd8suvDPHKHxTfJ
LnpdgYvYJ2Snd15lOQNWtSy4DaGKj0THMYtNEOY2FFRhFKeyWDxkUWo/YV5cbmrPqu7HzgMp5oj5
plE2BAl/Uu4B7x6o4JDX6CI1yIj5OToCmxnO6Rvc7lnHUQKE0WVQGMlVLmqDgyHfRacBGJrcyjCN
ySQsyyTW+cBcuSE6W33tygFAtB8uzi43Ouf6vQMGE4uzNup5xOovDfvUQlTCleG5rHMMO7GS4zjj
ksEv5J0to43gcVlsDQfakU4TQ4xm8pvVlrjf+GyWPKmNLKP+C4+iTzoOKUNohBCZSNRKcuG+Vyzk
B1z7SN0Pre84A+p8mxqTe0hNvnO3tjLLrzjM6WtFwL5hGcDJSKg0+qw4/jE7ial7agi78nt5Zk8O
x8ynaqL1ggkEYh1IH1K+UfXQdEF93Xckhy9YK8ZEF9jjkflKfEgpRVlgIyXPi4yviFHezoRAtmSv
eSHpwGAeNW3CslRRzFTKpYpKlZjTfEQfLkFx1ZpiE4U+abUQ9MDODwhqguM+Mkg2ungpvEHhTZPL
zAndQ8frh+VB4njxUrknQTRdJkNo0UxFDhyGHj4yIWRwawASv8rypFyHeIgPpSDMjUVRPEQ1dMUU
sNfJKFLnOA8Q0nO6rY175ZQLdM9MnJxumtayyAdnk+I/7g6KUmP+ZhqE7CqVnyZVyud2qK2nhoSl
jY9MYg9+r/8TRgl+pMfKswqmJbydG6IytBKE91abxreYR5naw7kFFueO9osVIfGvuPJca9MnxvQa
qBwIFcPcZdPYBDKHhViJM2dVeoh8LJPHYVisZZ9Gg3FpRXpvPVk+X8Aw5ipSJGx0SXK6uTsRzm8G
ekNCNwcAMIc3uNaEvRItbIFKLM45AXs9AQcvHAMxJssgVqw90Sp7H2PtCaOVAc8FUJjBC9EeFjLI
wbMca+bgPuQolDSQh3h/DCZjelIHOZHRIFMSt0JZwyGqWwMxhknXPBZSLumT1Whymsu/aCjh8vno
R7Fxv0xtR0QzOvtlOV6kY989JbK8ilBWLouh5ByQkdfhWxBrWU3xSYwRrtr4VmF+cGnE2lHRxaJJ
9WpLnVq+Mz3+Z2+bxVEqAr5pbyH7ABw4Q7MHjNpg6BoETV0FzpSVn1m0DOVcQ4+eR/rqwMfbeKhi
O9qzlQc2PLjsfdecPUl7Z5bcePmMrbe3uhgHHs/hsJgpIKpxoD1q6Wc0VDJKx3og27PQYFqr4LLX
PKlMk6XCoJ6BjUOb8ue02DqaQCXreQ8BwPjsKu40RQStNVL7ORBYxFIIVkvT+1fdMt+zyYo3NNDt
gz5zH0ULuoF6FRpu4PBdT4F5R5kyfCxNyjK6kEWPAz2LfUvDrQKiFuh3EIduRRgO3Baay5WJUPss
23w6APUq7hG6guuMmNF60cguR8O7hMZ4SQ30mjTai9TRVSqDZV9o7FfCaLVb8AauZoOfEjnsqvSd
FJbDDKsjGEUw4a9V056pAwf4riFj+TtuTIPHsncEmYaRYUcM8DfQCqJBZZVGlqXv8DKNMas00AwR
U+oS4XRdaNxZpsFnC6Vcq8GPX+oU6lMswA/lGpRmhQPItL5un6ZMTgdW1P0HJIieC2OCaQZobWi9
Yr8k2bLt20k8jMKKXuzcZdtFsYJz9AjLgoEILPM4ePWUH2w6LEjdps0uDCnXwzVOLLsZyF+y1wbU
ZBj+7dDotkMUl01WAh3t0XO4KjzlXy2YtiEyvbPgAo2FC78B4kDF2Roax4yTXKHlyk9VnUNwUvgf
PpIJLYmMjq22UAe7suvhIqqxeW6myHwKNZYO2C/4g6lSV1VggWmVU3so7TK4pTiiOncaZ0eh2KOP
lm2uhYbdxRp7B/UAAt7wTsNzNRgPgC6MvFjj8op3ch5rOELtUgP1HI3WczVkb7TA7dkRnSCqTDC0
ouIiCtVRsPcbPz8ZbVzgc47pzDEG47FvzO6JK66SnGQnEpYsjT3N9Js13c/OaGIMel7poeAygP5n
zhatIyJxDhbuFUxuoHbolM6+2B3kwAGZcOMldqnW4ztesHUgDVbv0MFM8wc9TSKsk2EEYQadkBBz
vG1CGVzKyHoxwuErgIz4o2d5M02uAA47x/1QaeQhn6kc2gEYxFEDEZVGI8atQ3F89hLBTAwsTBaq
RgtUGqhop8vHBTFv02vYou+3r+BfsDfY5hE2dL5tBWjGmOLGFdXirCADO6OiQzMcmc2cLaYicVN0
NMPlGvZYQX2kZ6i6LBUgSC154XZ950NOSQsrshOlwo+oTXSQJIcseaA3SIeO1kaqYE3iPy4Ovsgo
+YxMS6JjcnPNXQQhFiKEoJ22I8is8ZVVlL5aEC0Ny6s38KHNF8Dq6YGJzf/SivZuGMXXCAd7QBH6
OjT856oQ5kZqbOasAZrhgoWl0VBN35bPdQxmU8HbnDR4k3R3g2gHjDOIR9RRDei0CQ27C8nJzBMf
Ug3xLLjm4YAB9mQODfeWhn02ZrZvIZKe6n7GrgAQFGs5LngYoYOGhTJHO6x6hvoemOS41uaGnFJK
AKOFBlK4Xt2zuAE/CoSxXNHr9BZBJhUaUWpK174m6VmsKTe9lXBMqbZ7KzXYNNWI00bDThuNPR3g
n/rlBOlRfO7eyaiDhqSKShMKUdFWHf7+bSrpLx01VpUTi38njCXGnT1lO1OjVy0NYW3ht7S86XXR
7iEZXSVL56xdH3BrphGugJIof9VYV5tg7JwD3oswee9xRrgDagLYowEHDrM5kzkql6thsQ5f6ZeG
BCDbQZLtqYDTh00pquva74FKwJ21mvqrm8YHaZXFKqHqKJq6a1WkqyIhOwXmm57P8qUtaDNS3fww
dcMNXufr3qjOnNag3npQ2Io+wj6xoCBGlM6sl4yPObQOgCeujZQMLBuabqW5ul4JtDzxWpwQPiKG
kZfqxqIp9uLfwe9/GfxEyD3hV4PfZT2Awf7ZlPntp/4wZQa/IYFZOJnsbxtipq4/kosO8xuZU2Y6
j64MFqZ/Tn32b6bFVxpJRzbSdM3/mVy0+IUh9xW21LjsTTv8R+qa/VODhRCCCAQSGFMklgUWlAyF
362caQSeBrCk7dGtIpD3WWaIOzORCpok37C1zAJoDo1vfuoMP3rw6XADcltFfMWkRAYxhLGM9sVl
bXrVnoPKuLaoKMeoEuTGQ8CdcuMnDcms2uzDtcAPci0qY/iStVg76f8pHh2LjUVT0hyPsS1iq+Uw
0EFtHoGNsx8TsdlO+7401KGWbFSHapj/Jv37k7zIK0D9uuUga3ILAlOn//l3r0DG7pVDdNMcsfQx
koET3sfLEK6tvtd/F8/7u0vkP+StmeW/H7PfHw9Bk9slMio1gTqO/d3jWQYb3zjPm+NktPZqjotP
epm1TiNeg18/0k+GW/1Ivm2x0QUuFwrE2B8fSbENUB1VULgGZLexCGGuGE6NPVy29B66haOPXdHd
rx/0P/x5PlKCiVprcZma+p9/9+dlpoXTreoKTmsJgC5DG4s63A4uhU8up+R//mhoKujRIiAirnPB
3z9aHAZTWpUZKCNzcvNz1VIFSpibBfBQhA+/fiwt+vz8zqGR8CC+Tc4XC8mPDzZDhUkg8KVHmcwF
m9OEireNlGW9CZix6DBO5uuhHRAeu3w8ELClchQM/d81jP/1FSZnHICEM8kZ+whGPz4NYsb+QndR
dpQDvV2buVs6gOpR9BB6DRP/r//ov15DrilQl6zAxeKC9P/jg7UyLOy+9TIyOUrd1kHbIdHwCSZZ
kidgYlK2oH7FOe9vHvc//ZG+J+hy9TzafXSTyfdvbB5nFHd5dD9VkxxRaHg3J3uYJo4tAJh+/Tf+
9FjIFPz+MBQmN1VXmNrg8/1jOQg0YkzC9JhyXMFUt/ggNcx2uYhhXX/49WPp3/WDyMZjueAKHQfa
guOKn968rOw9ozW4htSiJrFhLitPRWqPv9vD3ub/G39Bqta9w9X3VIefrETvfxPGMxxL3GS4XK0f
/6bBK7rWq+cUkhVtGhsQD/xRzlKx1Bxt9z5J0xKXLYZdiCNgUMCil3HyrXnnvz6Hn64d/RywYnCj
I35vgQD96doZmUZTfWw9RiPDMqAdaa1iZcTnyF7KUx0H1LR59vI39/P3l/Cnl9jiFgSMAygA+cKf
3s4x9shwRj6cEXKqTy3AmhO663LVsIjYt3YDM75HEyTlt8yxv44mWtyPk1fNn3EqyfatwVR0osEA
I6teGkUk3k6RyozbX18J/+l5urwxLEU4HYAg+OnlyV07mpRvGAfT9r1PHPicdj3KAv88kf7JYyOS
NfiGMsMnmc7ke4ZIBKnEBtN8HPLauSCAFR3x7ttXoeF1/g7IYZ2Rlwr9cf/r5/rXqzYweTURViAt
aPn6x6vJDMEQExAE2BKa6Ao5MbEcEn3Xb3/9OH/9JDIw8Zb5Pp5vPiA/3WFTw+JFMbr0iBKpkJl1
FV6V1+4FSxr3/teP9fPtnMszIPVCRxjQWgIuP7Nkl6BzO4Q8bucg0zdxEI0bdv0U//FRwXrRxOtm
npYLMcz+s1FW8X6u3f5vXlhhuvqT+OPlGtjsN01iMbzRwc+xmKJtDItPBl3xw9QuR7+wuJn24Ww3
x3ho1C17PvOTm0RQfYBO6bq9hOrnNCW4uwK67F5AH49OITLkDY4Ha1h1MqPYV0J3hR3ISHAukg4v
H+CeO1XY0dcRa/VjsBTqjJUPencoW08bM3IcQIF7MbYmN1zMFNYdqHPv3ksa89BjB79MiNDR3dKk
BpDGSd0ucWQPq6JKxuuSjPVrES3mJ5TZ6MxWlnhMOFfRVwpC3eZUlRJ7SoXZ70C0w+l2mU/P88r2
0Qjx8ZDVXVXScl4T0rFvFfr7hwmvn0QCei9oJdj8tRh7Z9qUPV5xgEJZcibRUEL659Yi2jH9NCTc
vOsudr+SdwgsjP0cGxGsTLiwUxrGA8g1z9lPjslhCF599znwYRNVmfSfA+Sa4A4HEdcbn/6YcvU6
5OGx4RsQCjruncQa/WeF73wz52F89vXPdm7N00DvJw2aTh0uLvZ/D2FtL2e+Z4pHZNbp+v3ljbyp
31pVYt42tkxyiG1+kRwjEXv2ySKWfs5JMkIBVEnWbP33uxX5+Iu2V9yhAppMX5CjuCJrcxbmuiiE
OrDu4LVbYI4xWZpm8gD8znkaWhPGqxWb1Y0OsmrLDr9nQq8/E5cFyC/99FNrhmBzI0TLGG5PWKAv
unwpkBGxPwTViJcdbaI8lbaVfiri0kImqJ3XzJVIj3xo6BaN0lLdupMx4xbJ6dIxRzlfpwtry43v
iPSl8HpuTfiwYSKYZOttfR2WGjMSDFi61ktC6exGzYIDjChrtaPNgGvJL3t1jifqrWHspt2y6rtR
3ZauAY9ex843Q9LhOMr4A7pVmU2KXDIX2JYMQfOaTLGJkSXg6oVMP6MBYFg9MMfPV1jQjQcPO52O
EznLOTaK7JQHxTZUBH1wA8zXyKpyRwpfwBwBSCtp41ovRt3exqzvj2bQVhdTjBEAP2W68azOPAu7
UqdBmt4Bp3H0EPf+tnZ0Isir8vPCo9Fq7vrXpfL3OUuWtaTIgzBnZj8HhJz+H3tnshw3km3bL4IZ
WndgGn0EGWwkduIERkok+s7haL/+LbDqPUtRupLlHb9BDdIqM8BAAO5+ztl77RXoULSiExLMDCi/
aYzz2qbmW1uM+HfBiLQexzC8M+6q/RAk/XUSldMptYJdHKN1RK1agcp00JQZeFcIOQgA+vO18sxX
a3h0Oa7lBfC8pO7QAP0GaMQ54zq6ViNAAWbm46YnjnvNhkM4RJPci1Bg7W5r+yLHOmYSxrqudTns
s4CWZTZbiwDUFEzI6UcnQfyFId8rxtuXujPabUrWzGYSSAKJfrWPhuk/NYuun3Zcna+n0WdX62r7
uXDc0wznB2JNchWLBJ+BK+76PryoShk9aXQT25h02VOcFyzA7nJGKuzpSiSOszQICRdP8vZk9CAv
51lcZrKZfOLRCpAXAaDRxo7aN2Sf9WGyKiAJZJaGECoiJz1ZlVtZq9CI5GXn5fxBVe5Cfewne773
ZtfZjUMOV1P3MIwRcDbXHJTceDMI1otMmvm9wkx9z6Bk+DpVHueHqoU5vSKnYDpncJwXq7PcuRnc
blriihQJAcexCQouyin6rCLzi+8Nwxc5TBOjwK7bLvsPUsWqBlGc1E1x02rcS5I3LT+6BuKclZ2B
fVATZ5HMH9kLS9GuBehllqKSkZIbsiPIKJCHOqX0QaeQbQqOeTvCft19Rx5FvVa1XVy3pn6Q+Qw3
eICf5TYzyJMI12G60QIj8pJZjUiybrNdmWbejYkxfSdkFz3qNBouHGK6dRIOp3ToTIxYAGWfnXQE
EegR9Zqse9bJYxmo+IRCD+uVPeDtn/uCBzPl7ECJkBu3ZCbLbTEpiHeIBc0CJS1JVf67dkd0rqK0
7Du78OTjOMzBvDe9xMBENCA4rjrOY5DeD/U8B1ej0QgwNe20dqqqXhu6kQcq6OAQjBZRr7XVqbfa
9v1tPaTTqdEOkyzXJHxaQVpxA+vS9fCtwzCV2J/y4DYPGxpsoRM6FP9p7NKmYCppEImxtnQenPhR
sZF5aNXZhFFMw/l2v4+z2d5KrIbHsSkJ+Kqg4vmCRwAtLEYy4oH3AwihnUAkh3E9cYnmaaubSDMr
LkIrPYZpY5+5g8nGwd7e9KG17z2PBzsoz4L2wTosAvsmanJGxY10LoMIJ6CqgdiHXmMRuz1U+9yk
9ZvPrf/SLVZ8Fppm3bdD4qx9Bi6QcAFS7uO+tDFZDhZQzDbEBm+OzlVnMj42Z3CZeBIqsapbsry3
U2ZULv7QPt/nWSm/eeTS3PHVoguUln4Fe9DNj5MRTG+acvwS3X93q11jhKpbB327xsjJnk5amVqX
Ve9dUbEv6StoacLeqk65NWneLl2fh7TIEe97+tpvx/HgNG0crJPAPxRMn4+DD6m5h299UUE0Oacd
oh436ovXJWkDojCzhEcXD8BOiDR7D7wClFYt6+qI/4peEhj1B9nWzwUfvVVN5ebkrc6wPFuGBi9m
7abYB42W9IC64yzrWwzPGvKJNi55WxfAaInzqdItv3iyzQr7+2AETBuhDKK7DxwCuaJoOkvGWq/S
KvsT0WXGxg/YA4lzmveTh9La9TN9Y5l9+5qqjDW7ydk1WARUFpFe7gJT9e414VWy/Y7mw4e865Zj
/B4bWA910uakTLu6pEzSxnsj4vI8knF0lQxedw8jqH91VeJ/i7oAosTicYUGAX3ZY9vDtSEZupdF
eTCEO51sO4XfVYj+cdIoYs2sgPHt9zhz04YoZZzB1ppTVHTFCFsyR2noathNiLEhHx3+Kj0e3DI1
z+6Q5EjPB/YMvMzk5ORdR+4di1NMel1KjKMVLuYChSt3o127YjmbYGYycrFBxXs2XolgXCZfdId4
LvNgiQycjbskD8xdQNbztmZT2DtmrU/1nHTfa2ojKgwMXyVk+fdG+clzaC+PMh0l8xzL2obZb6vx
IEwnfJjQx7wYdm2826IbLkMfn5xXzunaIg9qP7pjcE8MIJqVzlPPYe0mHCfNYN20yT0HY4JQQoHn
Nmu+CIdAoIWWMbO8hnnIQ1U8mF5prkxA0rIfkVDIkqRN6e8QccGaLFHoIl9nXMnhhDEUU2SrVCir
qbERzjKtQ0TymuV2XK4N6mTstrpiq1x4tYa968TwBkwn2FPLu+tG2cEuw4y0zgpxstuCuApikFaF
t6RjAalHKGSQgMTjbKYjY1evAC9q4Vvhg+Oq8/f21GSropjyPRbw8WsjYKSTsR6dCYx6N2rTWTUz
cQei7+1TQmN329LNOiVqyg+BSXvAHns8HLViGBJr8zXTyNip8dl1OAidMPS6GOeTZlcMGpeEHtPL
zBr3GTzoFVGJyHimUSD0G68HRFCQhkZx8BSYYLPofUqTGmAnaUI2R8Gb0WrNlc5TdHO6fdPMa7a1
Uc17SySLQz14VpNR7NRUiwtd0zuYI/OIuRoenvGSCHdXhfHEOSW4wsNLcFHzbSjm6y4LTwiY72sV
nllyaRghu74gRPk9baIHKwA7RtR6zWkaThlhFGaCzhAky0pqkkI8s13PatEBGpZ3j94LkFllv46B
xcGKqL2NH9vHHMTxJrDNXdrVF2MsBxT44nvRA8O2C7ramB+pCKKh6x5nZ/4+AjoVaWfvGpkTCzsF
U/RoIuNDxKT87OSqGuzBNOGlSJy9NW/7JnkaUf8cUJ1des296ffdXeM3wTZuk6/SiWJkVEG2RiPT
PRm28rcjJNdDTw1z2XUKVgjEfl7zyTwxMJJPonXLfVI0xN638aCOSSNojw7pUk4QwjPuKywHW0ge
mYt4neArUE+G2sXF+MWDTPcDDwwkH6POaeiQk9X65t7u7cG50CiDWgA6cT/e5DbzZoxFTUZKH03n
gcaFFepjxCQ12Mkhq9WKrqYL49iElLiD14xBKOM8dJBOJ0ljw0CRbFqjSkFeBTRNRTtQcpKzslYd
0gg/ysL3NhS8gFyVEYOHQUhxFKGQYrZbURZFPPbdhmBM+HDRMtPAyhR+I2bJ2IZGQ41REbOZIgu4
atjjHvwmnM4GLP815AIm+ITjmlep4ZEcpoOJsqOTLEtDmzpr4kioTghG6d/S2R6uUzEBTrGyeWdF
KjvF2RB+iwqDJndE2s4Xq/X0VgCgqel39eYrqQPCO+u4X0reQBPkFXt1C8ax5+iQG8Lc15ajjpzt
+WjI4gameQr0jUdw1k5akvoKgsWzyAt7kyiOfys3rm88BckCn9ERmFW6ntnyj3bWspG2TnhyYo+m
APrhs99JegTLpObjen3tGtupEuoYCoeZDbz/vSnd4unjXyGkAsu1oOyvZBrskR7OByby9UtbgKJc
j8qmS+A7w/VA1OTGoNhk1jOX4muQcTORFHtErOhm99EoJgWFMcpY+Zsuo2+cF0kNXzVBmmEE/IlF
PGQnQUbwXhTI3KpE8wWSlE9kHZlvWxovN16SW09FZ/Krl5nJ3zyM6qi8crzJRs67M8zjw5x1hN3V
06QJJeF7uZA072qPsq/p45pEwilt9hzVqO27Lpdq02chMb7JTFeE5iWLATRkgl5Qi1du7xFrGZpF
wfNvzsZlUEX1C82/ZG9mKR1Ff74IlGpxguWBpiWDOh3aTjRXOw0ozb3MGyQVnjV4F1U6MyGbPZpX
4ZydPp47IynnXZ/yCzgzlnaokvMtk2HsQD26Ff6+GDekUdJdQ9Lhzrd5t9yTvGPKZvGP/FbjVSV7
bhtNyvUS7nC2S6vcV0srru3K+Swh5jFxHkivJhhsJwioP2t3idQN+uUD81R8jezAQN7ZE0WcA2zQ
svY3YynNp8LkP8lKVx1lufy/leZuWSg8YSU5cjr3fBCRkCrwIKob5lNMTAbUX02AT9Ly3McGx2sL
qD1v5FLwW5gu32cLvU6f8jQhGmXCiDzphVZiCVaotPt7baPUDqwhPPVxWL2EMTrHKYx5dYyYV9h1
OmaT5FiewtqqXjLZ6mPQjIYDKabPTVSYeWh9oTjgG5a2oP0VRlHGCTgcyn1QJvYldYt61GT9JasC
fvipq7hNfVvZJEJqWB/LC2u3WfyjmIv6BdIYlx67tj9BFw+PmpYrHEjfaF9mUFqRSUdON/x3gUqy
Cxbf185r+3VskUhR6/p7afoBpkuUOG2vwpOp+XW0DnnZR97AsJsCOhZlsNeq19uITL6zQwv8XBdk
oarBQ5c/i9m6yCPbui4dEZ683OEv11Q+3qZkOdybjkfzg7Gov/GWp2DAFHHp1R4tBfwcaLp8TU04
BB1PiZzN18hMa3xivgHMMK55pyvlkfVJdQqBhvUxcLlT8AOMO3L2wndJzh+QOr08g8okKEB6dXhK
4LaGnAOm+WBI8pVhSVP2IcHo33xBnQzO3hqfWqDyz2PvM4VqOZArWql1tI05VrAzQja7tNq+vIoH
3d0l5uD/qHs3fE+qMTj1HsBCFJLsTG4yNLvJkxNOX0yRxz5owm+p8LySsEzcihtZ0eDe5HVCqPJH
S/j/s6f+5hkKfJeW/v+scD+/JOXbT3jm//wX/xU5CBw/jgBz7tgLidkLmB/8V+QgLdBT7B+BBxiH
cysd//9LZ4bp7Pk0+iVmd5/AQaQW/3UQucgfMOl7dMWtgIEA8od/4SD6PFRgmkDBzOcwiwqw+H+a
B00BsCyCfVAQhNsp2HrTGV/bP+7Gb6Ztv14CkYcHj5NhDrJ169MlGCEth8NgPpDfCD3PX4RtK19w
S//fPf9fXGX5K/4xWseoO45ezFVk+dwaz9X4pr2/SAb+9kU+jSdlUrmU7lyim2+leTslm2Z+/fO3
sMwP4cE/Rx6+T+6Hy5DH5smwrM+ikzY3oFH1jTp4Rqm+V4x/hy0Lgr3lXDsjjQfHhX+I1TPv2KJb
s9uNrTNuMQVb+2nsh31SK/Vgx+juQFa26UZpeQvMtfc2nEWHy4D8YaoDZW4cPfZggsPwawJEGIU+
kad309JKk6lML1rR016vaBb4JOr6fguIy+oPHTBkrLQx/Fzm05vMkPGZ2LQJlBNqVkHcOwVFx3HA
zOWF6c+C+RAG7lXsTfEZo4Fg/c6n9WzSGI0ND+5NVHQjpCNor6AVu8sOAOc9oL18E9cx+RSy+S7s
QjJrJHMZAne/aeWMS8huL93M1vdjObm3A361vUHPalsR/ccxZwk97yx3RzYUFrixts4+Ff6WcJxx
NVLHfXGk5kPYEC7ljL4W+bM90e9srXMIg+1Q0RxYRwheb8O0H74HGspQPzuEpogQe7bsU66XzG9D
KcKnuEbJsSHhab5nOOk5QH+sN6VGJLeM0fS70biQxEnG1Q9k9BHGNgrt3va9yQctNxgVx7miTCea
XC/csckTm6IONb4B+hw4/yGyhYi4gSGQ+0HLRst1l6fGVRq5b7o1YMtOuvuRzuO9O9tvAYCJb6ON
K9rtjORJk8l7NCcavysVN9a+HNy35UQcrOKhmQ9pY5KhzXCP0NoQnHNn8nnFyN+BBSI7FYHXPiQG
SFAiQuRF4XcxO/IQIglW1r5rh8VJTdRMVDr9JlC12g3ML/eVbc80hUiSXwcopLc+Mn0O4rkfnTya
9geKKS5gz2LdNKneQ2fPDqmX9l+zau6+avSM1JoBeWwZWKDbPIJkR2RHdmKsDZHHqLptz+T42g+4
nUTvWeGmoJe7wT4ir/RAlNwxZUyzq3McZ+BWE0wfneI05HZhxHAuMb+mZZeNq0XVeG3naNjjKDL3
lqvCV/TgkL9G2wiv7CGgx5zFjLRWrlUCA6bRdz3FRPpM0STWQELcE5jW5rLBmPIFHWx/FEEtbkLD
MfZtHTs3kqDsy8H1CDJpOB/JuAUb5fUm0xcaEMdGacBL3YitG0tl+KqZQK6CekAy6iBQ3leMg97d
NPPfaW/pdQv46ELhlHiNMQlto65xga2BAd4aKK/pBwfL/Qix0W+sefyRM6tJ120/5ts4YlZptdZ0
QEVtX4L2dO+oHfAiTD6OHYLLrb0vS7X3Bnd48u2wf0bRHt+aRWMeevzdAlPJyLGerDIatXQ5v1sZ
DIuGfKQraMHDiyI38lx2UXA9kstzRxHATKltKTEh/3sXgx1NNw7y8l1UK/8GSGj5MsXecKumabwZ
01hfjW0jLq2R4zRUCe8iI054bzVev8YRLb7WoKw3GnEIRDM6dWvPtLlAAzYkBh8OdlXN+C1W0M8y
UtuF8DbM/6tdHw7mu5sIXazivIphUvcpHgbRHqyeRYh0xnbPo8HwEjzjrp7qdq8rEt43bZ20sPNj
d9uZbnORDwIiXVw18d3MiS9aEQTGZ3phLIjvxevKSHE+8ddGd7ZVzacpm5oLZgeoVr0QuXIqSkJh
vCINjj4nhl0F+IKJYBQcPUJVd5paAvN4ZOxVnCVwMQShPGu6hJS5gam35qTU8T9VZYyzYRfCJNjK
sAvV1ibeZw2+mPswVjPwL6qkmzJXmH8arVnG+uyW1Gka3il5pJpV4Bk48kwGmJQHeE/9G+bYeWej
Orn4qJmGKsHoAIKa4jarrFctSwaOOWf39zZgQj61ULkQDVHwLiWWXQoPoAu1EaqRgmaUJ5cqGEUj
XGS97f2M4yjP8Acj0d+4+JuYzCyXZPZHZ4UuDKHuk83Z3cmXxlqm20eiZ9sNZ1/+VVc5xjYBv3L+
KOextNhf6Apz9HXj6qFPimKvg67cU5GH22S2zIW1BRiioY1pjsthv+pe/MDRR18KP1tFHflSfpiZ
h3TIMhZP1V8FNJ2pVmPADsoKkjP2mZ4ijVSiFdOy8VDR27cxqFjOUYFCI1LJ74tT2lrUApI8rm7p
kc8HXdb8weYo5gP5VeKrNbbm08ekNnGXzsyHnNOr/XIvB0HxMtcdl4UCEJ7GGX+apShoK9kYdyDM
kXQZIz+972CVriRtkC534h8fFWG2VKuFEt5FCNqFIoUYJ7uJwNmSxOvvOY2qo4Or7WEIcCmWZUMf
ohHG1oP8xwyEzkL00T9aNrs2YAJipPRSBkG3x7EonaqAcUxMT+nGAU7/YhUN1P6aBxzeaHaaeaLX
iLggarhm+UYQfHdk7tvetRn6bx6k6AZ7UnSt0y6AWs8YR7iIRxNVl3sfhs2T5kCqoZvapPwOJTHr
H5UfJrHxRutsvp0Ns3/ry9C4LxauN6HvqbXxDfHf3ynTY/g+mfyxo+vgynBr64p+iHEXAV24gefG
ZCG38SR7Y/Kt7Fp8mVVPIIDZeY9ON7mPvTLcx9Srpyt2KrGLm9jYTAQBbugt0EMkcOI8R4b6AmG5
3KIbL7aAS8erj7uuPSbzVev71/bC6CvLio2vTS/IO7RwSeGhLrt5WFc8iLsRcNyFZIayLRe3WzFp
Z1tDkaRdZJJzEWKXPHXU0dcheOYjI3/GLh/P8uxbqHwM1+dc4ZMlDzXtSrZluGWMEYFYA3q5ou7L
rs0mLY6g28VTEIb9XodI62DpsRmas8vPPyNYztqKjkNDAywaAof8toma3putpS2B5CGbxisWhelo
kxd7LdU8E87lQWhj4j09EDXhEUMywzOaYWXQdMtwNMIcAiwq02sni41d59D8cruCHuIwjzeWHOgr
qnq8bmTL1g2hG7gQ9ixEvXMhsw0m/xDCtgWOnL2pP+ITmpkpuC0DME2g3LqUZXXXoUTbdSw4nIEY
CF1Yrq2Ja0dJrTrRo4qmgYPVtT41aEh2yH2JkyMD0bhrTZMK2y96Tsyug+uzpwtoRi2vpvYINps/
tJl+39Dxr3u6EFaZP5i0WrdFTWfKCRLr9UMM4RYMuN1hMF9hINJAGZPKWRnuohliarxNUIcy5ULv
ozIpT2Jwp62vJwUBiTg6cAM9QpkiEP0IGQ8lzwo/7HxrCsYhAHJzekch/3DnEvCpgd/H/WWnDVA9
/Ks3qQPTFzBrEx5amKD7xHTmY+qHZPUSJbV8o2uJVWNN8yO+wieLL6lLiq8AtdWW2XW5nevYwN5V
afjy3mQ/T+Xkk89ZNl8BryCWyxLjgonZTVdPcgXIL14PqfHmN0AQLLd8cjpGYTl8/Eu+RrbJzYqV
04tatfN9NWwr2jD7MGRuBLBeXyD+UcjDGlNuOSHGDKrIMdVYnW16EXhERfFdlsZ3en7XOKicnT0O
xXJua45+DMNQzsndUMXzWvlGdGC12nMj+jWC1HITMcdnDuY/GSWqdxAKFdM5XDobf1hIbw4DB9PX
zNg9/C+5rPm+Ze25nKpsARi/ZkRYk8dVxtE6gyC6FUmOsrPCfAZEIY2fo673Dhm8CSI+OnLqSJyt
vtbo4mcwrAiiVoUdX8SpqG/KMqufjCgrV+zqxTeUXAzjeolCzEIms8n9Ojt2/TSTIRpkewim3cGI
yenbkF3m3ri+mm/SSKivNbSiLQoAyfxvXBxjsxBbKDOw5xTRoTmc3V3fZJTkZp6cotSaaLBrsofU
XFwQo+bQ1829QG2GKnIGRkTdmGUXbfnK8d76NorSP1tBp821sslc7psUiIZddcNNOE/VUU90mVMD
F5P2kUTYRQF3PQsMhjNK8StuxtB7dWO3GdY9QLJr19LpbenpatdhifgmFOerFRY4+2ryA/0ty2N5
IrqufAwnaYarBnzeg7nskMIqalrefnwYy7K7iBMfI2/R6sdSO94BLtFwyr2ovyDENPuu3cXLE1v8
uCAFwpte1sWPogX91gvLfWGYUtm8IrU8WSAgLnEtQ6/EL0Czsy9dat0WDsVkaPfeKfEYM9+36GP3
fXxVGdNb1kv/ya5kyVB/Jlkoyucl5D1dpz2+Qc54M6OUmIjZVQdwdCMmxUqW5umBtB3SjYQ0+XnZ
bU8TVQUyUmeGzOGTT1XPmzYp7rBng+6FthKxyq9o3PibMmBulVn1o3JSBxA+fV2mxrLpNh4n430V
iOKuyorqUs+5fVSKCS7n+QJ9hMPMtPY7InfawSgOlEvCeJt0jmJkgMBldcJ/0Aa8ZepOf08VM6xs
Iwnv6YbqSzbF/IajYvoyWk51nzZZ81R35DPta8NjSJWETZLt+2qhf0LsJcLV0OWtS8Zduf7oUWZK
wBrv1JCeert7iwafGR7tncsx8MsLh5Pt97KG8jnBVNwII7uaqz4nINIx8r1GcrRmKlRdZj3RLsgn
a33FFD+6SjkMrVI3T9ut73sNgh+BPk3BF+P9/wHHCxwbe1qAT5ZMZCfUpM1WWMAyzBQbF3PBw6ha
h40LiopVFuFtWzvVq2PUz27aDs+oor7OHXqunaTvujFoue7TZmZlrw2HCJslUCWQw2IFbtQXz8zJ
1w7JWhBxZ+7mvidQhif+YPiVu4+h1RCmBMB5RQIkkBJ4pwfYv9ErLWiyIFgJV55jRAydR3lHqcN+
gkLxeQmq3NRR8OiOZP2aNTGSfIqNaL7RX93E/SFzX133lZ5wtYRkw2eIX7hvU3oOCHfZ90pyx2CH
7ZsoXYyrATfFCeWj7GP3LulJi0+7hBdWBfFqKDlTTTF5WR7hHRpeww01yAMLcnY91rM4NUjMVnrQ
YlvnZfhSBdm8zmmMEyvkpFcC1HfJLJYqxiah8jDCs1lH/VB+KTFvc8I1boui0EftT8VtmBjiRjZm
tBGpsK+IF3ferQiaXIXnfqu6hCxJIIfXpTfGlzl+/q9ujbQJJeMMx/JbWsKlibN2X7DcbvuaYNtZ
j+ZtGHYCOh+q4kpn1X7qnfyrZsVddSSfb4OgN/cq7+6iDp/4KE1xcqJq2utBPcdBKQ9pFLNjcRAk
GkYaGIqD/pKjnDwNLqKNNmoyzr9V+d7ptE82ua5fHcS/31pfE+5C0GicvVZmmpoXVt2FF/4Qphu6
JQMPW2vfdbYxTmvyHr3gKslJZltXZUNmq6PID9815ThTmsWK8fqk8ruywLRYeBM0kGRR89PCukMG
+TaOiAxNQDbMox11Mufhu/SoGrzcLtYcqiiSGhQFMxmaR+gB1kK0PBgIU068/x4YPfFQoKhZuyEo
TU6F+YZ2x/fWTpjkAs1B5sD+Og3DoRvFi6QEGcko8pR5yxlK0DmjTWR0vvXdBVZx4VaesxWNQyMF
lsl1FFqHPjDC91g43g1AKPu2HYP3ZnSNh4hX7962pYo3Xls1zMfUGG5aH6qiQSj73gzGbmsnTbmB
+wS4GVHyX4wKSy/15y4oBj7pCdx8geXbn308YsxtgjN9dRhc+ne9QTMuqSueyWZPPV78RWn+S2fX
X64WwHXxIcyIzyYXOXoj5yQJOKKKGNKik14lhRy3eVTnmz93eH93KexmMMA928NX90nFb7aipv1o
8cViP7obU5ctA+LC2dTwNf98qc8WEzIzcLZh24NUFnDFT/1qAoLNiexSdShV2V1muV6ChlOOnDy8
qyYaiz18venfNsm5KAZ7CA4+RDwSLX7uwxPdCPELnP1hInZtRWwuu7SiZUdN6v7l+3228Szfjxea
EYbELuiKT7cyY/Gf69qAJTDF5LLnIfGyRuOnx8ymown2urmpJwgCJFLF5y4fx79cfxlcfH5GbYdI
EZyoy4zm02Bjitw6NrOoPfiFQQO+5AuKZrj/84+4fInPF3FsHszF14Ylw/75fo4W24UObHXQmtat
HGJOEZF0wqvcNufDPEEt7TuYmJXikPznS//u+XFsrIpmwPDGWqZg/xypBJ47WpHtqKVJMqFB8yA0
pksjWBrmEiAYcQKbYkz/f77s7159h5gWcNJ8Xdy/P1/WaQNRyYTLyibNT1bR38PxnA+R4KkNJM/v
ny/3uxcSozDeGvDVPl7jny8Xqca00ANxuVZ7d43d7Cn+R4KApPmXVeYXU83ywBKEartU4Cw0nyFS
wTz/97cUczd8bz+ezSnsfgAYBfdAJgh+CfQuwp/Nl5ggooMGt/K/eGiJrBFSuA4e1F9eGunoGS+A
QpcfubceSRrnOmKJ/fc3lZ9wGV+ZDD4/u2tdPCmdW7D0fKwCPRkCqIunEURwWv/l9/vdW+giHIBZ
Tlcek+LPv182dmU/5RBFBtAwG7Rzz8Kvnv/8df52jU+LWuKBoGOjVgdE1ATuqL3rF39zvC1v0+cX
nefP4sfh8ZC/PBxB6g/K1upQc3Y9R51pn2xojcTrDMlTbLDCIFEyF05pvyHc1jxi4PvbivbrqwfZ
jJQkNItmQOvi04rmejXywSqAlG3B7tWVFms4qA2BbSnKnzooN//2vnI9UpcIr/bwYn9+9xrKKn/C
9HMoSnK+QaXcytiSfzlK/PqCO8zQwcTR2l1Skj+94EFkaeIk8uYAYbZbtzUoCTwFlzJllvHnr/Ob
K/ElCAt3Yc4ttLqfH8WgTQA8TX51YGlDtWS0FwQT3dUqffjzdX7zM1nStU0Mc8vp6CNM6h+zblEX
mRMoWR3mxNyq/MXwc4Lby0Vwdfrzlexf91jnp0t92mPpUYnFuYFVqA9o3JcuCYqD/E8IDZasvpzv
JwBCe2K0QrVp4KFvTOic3yDYoBqcCQBMmf7u7ZY2WqEcGuCFi+DL89P6pB3yrqIhns9hTh3oNqWD
WJRpEXWV3uY2qUgn2efj1VB1dLAnfLtr2mzpagD485cvCnf18+vHDs5cz+QFsPCufNrs4FsbTlB2
3NM21o8BsaBXVu9/IdY+eSnmDhZvDtMFQdU3hdd9JwlIYmYtjgJfUAI8ZW01NYCe7r4IKYy0II2v
Kr7Ug3+eQxpLRZVB9EIkvmoSUPmhSiFgRQCOV6qHfG6kRrce3co9MNseNlrj0eM66YYWnrzMXLQM
aRaE5IhU8SaIhvUso3FDQlEecLdsg7pxbs1XuQi7/vwE/OZZs/Hzo+Bgz+LIvxwS/vGshUXfcPqY
uC8p5PfeCpwjv/p4iFKFSJ6oruHw5wv+euAB/iXh5+LggeDx+cCDJ6Hvh7qoDsHCXaLfWmybSOlL
4dR6H/qRvoTmZd65uBb/g3L5Hy3Zv3l9Oc2ZQuB6xWv6+fVVBCoacSdK3IPT9NSDgH5umPfcYVRP
3/71l0TgwWpEr4P/fT46Mhel3py68lD0iqkIhg5FuxbOOlYTdRRtRvp1y4Ad/qtN0/7PF//N9+Rc
RZQGuGJu8mfruST/hrZTWR7aEDpYM5R30eL19tNJ/etjgLssUhYGXsorUJw/Pzz0gNoI42h+wHL0
OE3lsLF9EHQqd5x//Zhy3EAwhTCK6uMXv3jdVlUX9V2OrqAj3VvQeHXS62HwxI7G049/ewNd0+GL
2cBPmSJ/3rYigHylmzd8La9wDth5y4oZIjOdNl+CLP98sV9fQC7G0YajgcdA+/P21aANiUVX8M0M
9y52jEfsaT/S0blDEPiXM8jyLv98BOFSlKWCr8b28uHG/se7ThRFMpUGQgxsiVuHXmlQecRy5f28
mhc3T27/7TT6+yvC/0HGtrx0n7cXt5Y+huTs0Fj9KQvql2qy7hyVNah9BZSozr7889389dl3TQ7e
CzMbqAXT3p+fSA/aCu5bmR2MrjtNeX9w3YxcD/Mvl/n1wLhchtLQWQAT9ueGQu+bY5Lw0YfesBdD
eOke65Ed8c9f5telkqtYJocNUA7iF5M+DpmR8AwrOyiHjhadHjSl3bssxW3aaAbqpDk6U/WXVXIB
pv/ylCwLB/p2DzLDZ94BUQo4AGKaCYGHj33IA9pwZZ0hMw+Y0s8lQ+x2grm9wjBHrJacsX6UrSn3
emyiY84ceUfCyN08ec0XhLjQBeqaw8FyLGgWEwKyOHEf2EAecAR6f/nrf/vDLFFFDAPxDH3+YZAk
xDmTDdJ/B0ay6RSkJ2Okz/nnH+a3T9kCZg/AZIEY+nTkLNyGbSSq8kOpJdHtVX8wM+vOl/pvp5bf
/RRkhKGqBDxBDfvpaZa5U9ZNyUI01g5CljA+jsIcd3/+Nr9bgQDV04aDME+zY7mn/1gWZrBFY9QZ
GeIhHC29ZJvCAIimvs1f0ev/+1M0NSMyUbaMhZH0uULF+y56BFcZtWP4Y7l3KhG3hQof//ytfvfy
QOEXEkkuhcHnx3hsyRmaK16ePPH8m+z/sHcmy3Ej2bb9lWd3jjT0zeBNoo8gRYqURIqcwKiG6ByA
o3U4vv4tsG4+k4I08WaO76TKsiolBBzeHD/n7LW1RYkt9n5QbKl3beKF35WAsEO2sHvnqHprz3sh
/5M4euPSQ+rUTB13LA5JYl/3lYGCItnJ/E7m8ycW4jtPe2vCc+2xmezcLF8lyYAh0EKKdPkgE1ns
S98LbpSNKvPPg/mK1wL/yGQQA5vjyKHN+WxfjQZ7GjxS7odwUOYdVMF6h4ER/Wg56Edqc4H6Alyw
Xg91P143uiquPBE4+zSkp3NGxEZhGUsPq0Fjjj6DfoxhyN+73VpvjnzADZuVCcvsPPBp4870VFly
2kwuZYK+ebL6CES9E3aYg4f3GCrJdYBjzaWonOyuUGN3jKP6MaWjY/YX9aUq3SNZpGjla0OuopT3
+PNAvrHWqGkTggaBA1vg/EAUAb8hmwi3oaX+kLMFC1bSTBkL+lf005+f9cZwAFxnYXtLopao+/d1
bUOfMIH9E9rH1g+ThMOm9MynTmN5EuDpikjL79+JMN5YdPgIWshOuW3xkmfTZGyFntqk5vVy72ua
JdA46NqhjtHOKwd15pemVc2Gbozx8M/fFeZbtGSkCBDPd0oXj4SsDbv6wF3tCo0ftrytuCEbjx9c
kdxB3U7+edzGA5c0gG1x+z0HorFWEIG6TX0wzKRZw0SnK6Fy+hsF9OBQ+lyk//yGb5w5PI8YyuFg
I1g8G1pw4W6a1QztNCZULtxWbcymbjYOHbH/5lER6vfQJ2AE1/X7xJGBm/VlxRXNiurqoyca1JpB
719kg2W9s329NUcdFtSiQ1gy/WdzdKQlrprJDBxA2H+G6vHT85rPuDi0qyxpbkJE7f/4csQGhujC
BkRG+eR8AVoTtTa7m6vDbM/0+AXqth3ajSQP8M6D3tiYSambHnwjwhA7Wr7nL6eqnFHrmQDyDyLx
7pNp2odz8/mdKeHwd5wF9L8942xORAYOfq7LM2jot1bY2MsTiBrv1h58IDJCdYyiiTRKtRLaWJ58
qVUb0CxErXYI24Lk30A3ZJVR6XVxNjIcywLYgBo6c/r2hCtXemNHmABWGoVWLM1qX3Y0Z3G71QDj
kxi4e0iRwpwQK1oLzQiYt3U7RyXNVpUFT6Muu3Zvjti5vADHrnNhEh3Wizi8yNrrdArSPRhefRQI
Rq9GJy0/jEY7HsIi+pzVRbdmhItdSa4IX3IaBQ80J2Kfoma5jYfUo1m4UJe162RQjvJh9+fhfWtu
ulYQWMwTZ6GU/v4FQZ80vfaZm7QJPzVT/xSm8tp1jB3wd0S1+AX8+XlvrXBiboI90vcUhM6e56W6
wi1bV4e+SZec05Wyi6Pqq3eC19cpv4V4SmGLXCZpuujsMQBHUoyAIiz6zOJGyqylZzD83hRfKEJ/
oCFlPXj2Y9JW71yZzg0+XUIInkuWlhHlcn0ekEUSDJZUHjmRWs9fU3z6oDy7xg1CF1Ns6ZnhjtMs
GPK+GJuNqGgSBGrBRt7Y49Gjy9/LlXF0zMHYWb1brWMaQ5lwck+9kwp2lH/zrJGL+kQrIEiaZBP1
Fh73YzCDZI8/2QU6/nD2MJroc7dAVYg8L+f3gH6QP9F8WB9x/MRvekKCh6KL/73EhCDt+nwbwC64
axzvvU/x1hf3AdBCuSXN4CxuU7/uEZnZeWVV4JYIQExTXVppZe4Lqx/fmVlv7UW/POc8MBrliBEm
2KtD6AlzXZFvWJdpuv3z9F02m/PNyIfWR12BehtU0t9fxmwAQDdgmw4UncK1XiSLpn1fF/Cq006/
Izp782HkK7mz4Lf1Kuz1WzajCvg2/Xd+yU103kP72dEBSi91n70zfG9tBD5pf04LJHuvgl+htePn
dFEd2ry9AYiGA3Ks78Fr/+wzehZS/52RtN6aF0vNmwssLQTBeZ1m7qRgfInT8klAE5lt6xTOrTra
5OI3tWOkB1c2KL5l5NxmZpwedIKoIakzzAGTsNhFtau/BEiCkGfECciqP3/pN38eGyJpJPK30fnG
qKa4M4qUMEc18qcTJXepPX4SDn0k/+I5QchNkevvIpn7fUZ1o6FTST/egZuoJJvTP1XaUJt6aN85
SN8KWxe0LSmW5T+Cs3XoqAgFB72Xhx7NSNrR4qqqm7b2TnloXeOf9rkU0TuJircm8C+PPA9Y89kV
9OiZ5cFQ0z4Z6p+RK2hu909tPb5z53Demr8LiJtcNLhtckm/j2OvQlfOU1Cyzdj6sU/lM0xAPFmF
FeJnAVBx4QOsS3Zk8PKL1sCwls7MlqY/0Eb3WOWk93ED1WqwUSygakNnlPbtJ3x/wf9WArZ93IW7
KVDhXeixawK06miYMjr8iYoltVnbz6aykbPAQ5ik+ZjXwxWtOHLbE/Jl4ahWpXay7VBq+5Ok6ZrD
3vbemU1vjUK0KHVJcTBvzwuwQsgOt15J5CfnIx4t1qo33XvE4xfkTLFl1uqdB771iRdlFo0yAcnW
82GXuZXohmDokDUwB0Y5tJgVLHQCJwGus+qWnvQ/L5iX3omzPZiOGZsXZLlwzTz70omBzYkfivLg
l3O0TtXgf3JTa1xXjvYu0lqIO3hocAhcOidf5AJhCoqhHGbgVLT07Q0FWu+dYXhj3Ak2Fgk0cHiu
E8vi+yUQjnwdwkFxxAF0pLtNW+ymqpSwUed1d58Djz7QF/ntnYF4I4lJVwJZn2XXDl7dfZPJm2U8
sqK7OaaV1UncHQ2pzq6L224Pc9lZMVPonPTAICZtutbUZFBeuO+hiJ039spFF047BsxsCm32729v
0hrhl31WolvOwai86BoyB/QFvdWVd8HIBMc+pxsZiRWUMkESGdcm6qjwRMaPylHmTusY3MQLX76f
za+ExdU+VUwpFFP4KU+Rt6cl/ycefCu27HHr+nm6pVfY3bRG1R9Svwm2GDwE2GJc2HXhfCqcarpm
2SJC0yyE+zQcopMwgwcTKNg7F/O33p8KGBr0YKnQnyeOSLflousd3l8U0ycwpfSi+lN2n1lGuvvz
R3/rUTRe02uAGp1j4ywAoegEj3w5loCQphvZhIuab5LFKUpFcv/nZ718t/OVtmR/HW6vHIPn1//K
8MWgyozLwQiMZ9VTMEbsNbvWPpb1CGNVWBdWbcYf+8lWV7ZtJDd2b8AtcYTcywqcy8sP+l98wzv4
BtryQnac/48S2Dz1T//nP2axV0/lz//7Xx+ewHc9VT9+JTj89x/625rQW7wolsKwyXWS5AAb+d8E
h+gvog/6jijNLXl+ptzf3oTRX1R4mdmRu4TuvxIcnOAvYgmuVyRb3YDT0PknBIfzUwSfC580OaYX
Jm00r3pXKxNBfpkWgA8Sy5shmLvVJfVc/aW0sKJJEu89DMKyTH6d2TwwgMXMicUvf51RBvuY9sbs
68M0Ee6axoi2z1fZ/peP8PE/f98fGe280mI5QYTL1vjqcOyp1I2Nl04H3aN2UvbU3BR1ixVE4Mqt
aSixsjpSXG6TG7edCqYvf348HhCvXpM0pY0K0Q1tvvH5NRhkNLQbHfSHWvhign+azjsRpEihaZTA
aDttT5iec1qgg4BiKoFkLhDKjEipo8r6CY6nlaywnULLDGIY2pWFJCmcVbHTWMihSas1JoCOMLCL
nCTiYJTEHYwbWu71M5mF4tbJQ0CuyJEOqYsGOg78BuKm13xFTaz3C/15cfiyNBmPhr1tRcJ1PpjN
ZH2mJ09etRAMP4M6QFHpwIpQfiefwrLMcJWqR/2cdrzRWInxTgyV3nf5VF3GFsgClHlYCavari7T
2CT9nWn5gNkIf1BNWXTZgevZEpHHt9EIlHgzdtKsjwxVVa4TPD3wZ2TzdfY4RPGaZtDBrkCehieU
Bo4z1em1hzKDtExEkxkqMvQ1Qdbe1GJ0sIFbRBp5j+F459MZNDsTXoJmqTb4crSnYrCbG3Bb8YmW
nGnvNxbeebQZbS2nH+9yOHp3TT77n/g69paOGBDWNrzewZ+a77rGSSQJiHYyVekvNK7WD4M582Ua
9tuDv+A1AgWXyOmr6NK3MNLFjF0/K/RxX8yWP6LNtrv3EWhcxlPiHtHsWZ8HGKP3ea+qy6muo8uy
JJjZYMjr5iu3RL2z8ofZpAVZ4JIlY7FW1WhvIaIWt9JPUbtAuQaDULff3Zh/TAoaBDGNJ/d4gB2K
2MQdmu9Tx3IOjV7v/WwQxzrk4+pAqs005ADeOocG762JN91RIkolcwH/N4A9ujesuLhNaOGDtZo2
V5hmeCCNk/FnYWqg4ghtyZ2ZJpuGVT9mUzPeUe6YP0TNyF/lpHovS84ua+KNI2XIq7hYFrvReNdG
Yo60dPIuvptHqz7Cu3JETlSuxrQaf2JuoBdTQPc6cfkSMc1jK7eSelNC/yvhEw2MawE9LBCRt57Q
XsDanSCAIa2K41vfjJvvFJ/nD5VK9Rebg3QPGBcRYtsUO1Cq/Q8z963PGTykDU45oOYMxrZL+I7Y
MzPUyxQVFUg63fL2MzqnBLYjX8L10ZDgxa6fW9pTHkQSxCfRFQ/K6AY48G15nYTPcBOhZ2VG6eNS
GZc2PsXeI7CB5quNaOUusZmbSK6KbG+jity4rnh08VID/RpIrBQ8JuVCtJpSPhSC6n4XN668lvCd
r6NeedeDjq3PVdbJhwFvsEdEa8zWAHk8lnf1o4OS5CKHx/BpChd+s5GDzQorVT8lkKVo83O0gSIj
KjYvLxemLIKu7ozbScuq30xZPn8gS9vdS67ht7ru8Y0kGStA9lqozEVern1lZoe+tvFSnTBO3aOS
xttB+CafqSyGYGGQN1+tDKEvxIAA3YjtNFe9j7Dbvif5ahX+w1hXqv+etYP7kKHIKpLD6MyVS5vl
bFRbGu3U8AGrv9g7qcQZ3Fs02ahz3Ul/sYACrGt/wELN8ibaBpvZ3zEPPYiXJOWBR089W9NQXQ01
mGeUgdHJNYqPvdkZN7Upbg1vuHJLWe7Qjnk3M8y7lReA7m29BARwfAXvEmo4Ob5DYs/psbSLLx2F
y+2wMKwHV3/LQoDy7jj8KFK7PBpV8h2HifSYztSDKmuQl3U5qq3wxgkybtL/sNCbbpOsu5j6Jt7R
bWyh1i+ijaVbuCiBl9DEkGRX7gw/HSTuqNeYW578PDwZhcRZUDTVvJJR3Bzpu6FL2ZjAmZqJtyqz
gpxkKcRzImfQ4+QQQS93rl7jaH2rqyDb2qURXeTQO3BKzBWKNRYskm/rItP0qQ9RmOCXwoe0rdE8
mhCYD2WAsFj2TritlWGvoceyLKsFcWLSqGgbpXmhvCw6DIn1CbfhaEdypbu0qsgRW5ux/95JpbCI
5VpK5+LMN+Ti0Y8HpLwYaVgK3n4MTrMDtFrZ5kAPZ2SRJY2w6fZiv9nouPvu1GrYJ17CmccBHu5Q
ko6rFD/1bV75zS3lWQtJa9Ht6NpKJ4pwBti4cHoMcWTBL7CYLqppkRaJonhApVQHa3/y9R7WO5hQ
KtrhBgsLuktG1yFCdKgFWbhPupigBkfyjLa50WwiwBAKaXcrybr6gE+ovACLD/fCNu0jPRPdxklT
VlW3hYvXrCoSLitgwN5J+u30ZVZOvm4XdgFFqIMSG2c0aji+/vwkhemRbSvnzzKXNXL8LjpMsxcd
yyHWH7PCmTdjPDSnopTu2rcFai8f60ahkmLbuY57E3SkmOt46TpIWpTQpgx3jTFSY1kcB5SHdSA+
tfnXwE+QyZta7dxYo8qMRmPXQDGhUba8EZbBWQ4c6phlDkxiOic3iZFEd1B2rD2GwdbWd+r0GI5T
vI1U7H6oyfzBvlbGLV4R4ZXVzPq0eHwJTA4iOCeN35Y/3aS5Qn4QXEYTfe949ymIvYK+MZp00uKD
7GbrKKm2NOsMf70LMcfOw5AHGs9FT9Gea2OzfpFqoOwYCubmT4mSUGxc+pKmjZmb43FummgtS6Pd
D5bwHpQYMvwOiiy/dPuk+146uY+DQOeOVOCsykq8B7SAJoqpokNCW1d0oRhTVeyC1Bu/1blVr3uh
lrhANjdI7sSGZv2q3sLnyC6MaenbRZmcB0y/Mj3SP99eRk1Xu3TYkjhcqdrLECiHcbfG4Nu71nac
HbB3lN9sCdoQRDxWvXwbuH1LiJTnDufQYjKRe111Gdl4IYSV7H+EMOAltRKu0Duz6Dhw6P7Vz9yj
oUVqI76VVB1YA7hnXAaxKeNN4i20wDQrYWxL73oGP3Fr1FLyupmT7oYiK5AYUwlalwR56cb1J/lt
kgPVrZRmC0T/nM60RTen/wRfTWZjMm7p7ocE4BVubA/f25VVLtmkSWt7Sxjqf5qKhrBsCRgBW4xu
sclTWxxJ3FeXAvLDwTU7rERqxWbc5km+KiXU603qdRzuUVkbt1USDXeZ7STXSUmkUXm+vErml18R
NV8dY8GaxE2zbMr4Ujz3sMPwRAgIT6KmsT6yDVY/HOlzCzawI+LUxqLFT9iIVmXLz1mYE/vUMoa7
NINJubIaI6xAJLd6n5S+vjBHbEBwUFWbZNGD1gRbD/SZlutOL+Ev6qGHoJ8EOBJegcQOjVflpJ8R
GmT7aY5rXE2yCF6tgmijFz/SVS0dgWgsat7pdrDeukMs/k7cl6jLv+oDa23o3Uli9IfEsJtTTAp3
CYeDat3kTQuRZwnvMUDdjHyYx063iMZVxWAPvffehcY6z2EvSfLll+C3AY/0lRpwqJ26BDPZH9yM
yH+NBMm7Dvze3iY97BntEhCmESPbJ+b0MUhou847D9BAXz8mccXErJzm1DmjvqiUbL4Og+teQ4Wa
vigi7ncyNa/ylMuPXbRY1PzpznqlIiR7UwSj4XQHI1tcKDogulqy0EwrT6+NgVnHUcQEs0ZmPLAg
VAecU4sRQv2US+LmABjPO45dL/nY3y++DnVRl/oOtR58Ec8SlQmyYTvK0PuVpQMMnp6FRRM7NJez
MsZ92w7phq153moSTZgmDERQueTyGqTLMqXj6zZXbnNCUgFCMPbqHzITwU3oJ4ide0BssdHWzarp
vfe6s8ilvrrMIq4Jl75XKEdL8fj3LKM3GLT04l5+mBB/r3WQyXzblJHe1biPMJZ0ZkepEzxjojUe
gGZhHG7ZT4g07mHzOBSbCZcMTyWbgc78D2Nruw+jBKyBu29xYZol3vD0ek5IybCqvYBhEUJQtoqN
6QLNzeAP70u2kkMSAVszrRTR+FQSr4oyuiSAhD49OfqC/hWFsyX92/Wyw9jA627HpPU/GQBP8UpK
TASllesaK6djj0URStyratwUBzYwALnE7FyWuZckBf/SjKVntWrhUaFxX2L1qZqbm4q+bfYUZPYb
Fz7X1wi88so1MxLhoJy39hTLq4IWm8t8gIo94p6ELD4d7xK82VBZeLZ4bB2sn069mIMR22aVMEgZ
vh7G1PXT1kuK1FwP0okF/AYnH0CWAPYzOnfDC1X2XR0DbOsaB1RI4M8iORaENJt4Xv6HmIA+3pgd
xZp1jAVxONIXF9oXVDg76AHOJDmNielbM80rLCdS3jipono7sQnDQJsI5YMJ/JWhCfK5TpuoGrmI
dKHb3ZugR9YwJrx15+Hdsy4jCMlTy8UtTF35TedDsWszjJSHkejKLBQzEgB1v0krf7jrM/EYtNwf
8SWSD6ESTrZp9WKXsoxdtKAMTvPM4HPoGLdwHZyjxcFxUzhjto/p56zWodeLY49ZxhNez/WTqy1i
Q1vY9oplW+ycPmw/chMNL3VjAm9RXPp9UXX3FeZG9xM0i6M5sRv1y92uSiOxTrFJUWt3FhOQeKGG
nTUn5RESE7eWKnBWxE7BTem0w51p4UgFUrl+8roWXLXLDUta3J43bTVzAvS11d3bOQmlphHyCto6
KIbYZTfp44qCTNhzM4pdF0F97c2skQ6HCtzkLf7P3pyb73U1MSrljAcUt8OVl7nzgTp6c2pkQ1bO
pqC2mqLlCE1LtktPBySASrv5Sit0eGkp0izAAqPLxJLtKdNBdenjr72n5qj3lWl76zqsxjtKoVzv
lc724ZIBolIpr0os7A8BnvdfKErOzyGrdN5m4SwfCr/8OE6B/AY+nuu26SUYzLrgbFRKhdrlL62M
JXBefvXkLlY8IQ1k7bqm7nepHYVx6LJUp2V/N4tCbTCfkI9eM4EcbcscnAc1u+0wZmRGlstrNplc
4NPJbW7MquXL1DmhyMtZLKukQqGd2PqioKsMD49WkddxQFSQWOXtRKAv5gTA2zSSXXuZhqjkCSSS
CvrgNBj6g5uQ8XA63dy8ZHwqh+mDFk2sfShS2DtxCwYclR2ES0AlqHNeDrFPg8aSHjASg2GgLTtY
k3Bk6JdE3pxB0SskCSGVps9tiFXRzHKr1pNOCEbUgu8ME7JXppyK20bSAgVbvogW3CLG3zW4tGaA
MAXbik+cKFPg6sUbUbe3SeLMLEGaKkjBxdjEkdox8Ywa8HGIcqYgIDtLbSt4kWuU+CAoCxB6BDxm
S+KLoio1HzKCALyar7PjkijzetV8BxWAs5rZ6y8V6JtVbLfiaCzJFRRtbGvc6AHbL5maxeFgFRJq
YDczZ/xNpU2yp5nZ4hyLx7/kb14Oyakgd1vVqYsvlfHTNF+sywODzydKgqWmo8HqP1MTR5SddEkN
VbUV35qWqC5lbRe4r7vhZdh3zdfaIoeGewE5Ndp3q0uFpOR6dLlpAQfv2dwNu/uBZq1+nBKCndZs
oksVsM/WKmUIUw+HSROOKFiPYrDQy5WkcnzC8x5E+uUyn5t22YYRLnXYHgoyklEWEPMWLX+cQ1Rf
ZLTTfE6XrDdxyXIKcEF7tEKmhDsPeNM3cNRTK06uA/wDd1a7zB/gRdCIyEMKn9eJl+zXS3gbRmRI
oT0Vt6UaySLhKrXxaQf7/HI2WD0p4CFM0uuALZ+8E0nU0fDc6yAxPI4KFYWXTUQY0ujC/qxacOFR
CefQxy3y6HIdxp08tz5LHz5ZNvAhkeBjISTM6hLObHXp2QSx5fINUsLDh46mR7lr55rgXFnsZtj+
3GlFmCwL8nNmLezPODGy2bKPfYVOJx+Q0EDZp8C4fkkJjj1JyxDE2ympUgVsnvCzYzeRa645xW7x
rdw19URw0nPZKVnYcGUcsqC1YFFoc6wfhW2QoFbkjJ0s5qrQEzg7QA82NsnlLYc9k/Blm50CRoPM
ETZ9tZvcc6vXWD/Z5XKf6CayUK0zfWxJ2nyRAVG7MStSFmM3Mpgm21s6so4KHIXuTX+U3PEc5pph
xreTIl9mi6nMjpXrNSclBUnEZatEsGVv28IpriH5Av/1M4+sF3xPp4k4H1JSJqzJluw0oozFpMhC
adQEw89gsZ7r+ekYpBUs3CziEgL8X34DF0fI0XSzOOYViyyTWXoN5PNxHD1GDX9S52iHKUtlLBiD
XpjchkbVfCUqyd3VMMHqX0ELiohbBi+7whaATVbhCXJX1zERpB71Zhz44DpEP1PYpNRf/vFlYeoy
54gxsOz67inOVMmhcqzmfvoImVbvyjTPcCepWdAZUWUSeGwy1BqTa0RVtFjMXjZ/kP7MjUwFGkh0
8Ty4c+1jlMIF9iVRHOAE5UK5vVVLFKCnhisZHnPDnkQCb6zw28xhy4TuA7YvKdAegtmehMp28KDl
rwosdU593P93n+P/lirfLVXCIvylTPVGqbLrnr6nA34/ffd7vfLlT/5NnI/+opMCf2gUWg69lL8S
552/PIAMNPyHlNUwruSi8Ddy3n6pSoIggC1PM+ZCpvkbOW/9ZTtLHx2XWH8Bgfj/pGD5ugy/6EER
YFicC/y6s46HyNFAw6QhD2EmnlNC/T3UrXiVhXQi/zI6b9QQ33qSjYYBuQcFr1cNuqJCr76Eq4fQ
Bi4J5e5RVvW0UnE6vNPM/daTeAbCEtr9AYks//8vPSxJb8RzKzFW7FUx4GRhXndjmdOaOt/941ci
kQBVY+mVMHnW7w8aaRuI6nbGwZH1XIjiOTay55z//jeP8ejIpQf4dfET+ToyeG+S3ElVtI1Ciov4
Fol1MWX/YuiYqzRIIBCmhH6uW0ikWbqAHyX2AGV7OWGtCcTaJgas8ndeyj+7BEPWD33qB7SfOjgd
nDegBiNuqH2k5CFVWNz4g77VyXQHM/ROjpiv/HkEz9MtLw9zUOWhJCeBcS59xiGrZm3W8kCqkSQf
R8khx1RpVRvZkxmSrcqAGq8sDdL7zw9+Yyoiy1hYKC8dXufLy29rbsNkLw+kHupPA+CxlReBAQbh
4byzvs47AV7ekZQIuwLtcqzq3yfjPOSDRp8vEdPiV4Chpd7mthl/+hcv9MtTltzGL2tr6bAYDYp6
ByOawFO3091YqupUtf9u6H550tnOpIoyrSmIM0HEoDf+lD/NON+u/wfLy3z9lRDjhSEzI4hcsArL
XP3lpeq49MKyliXtQXa9keZoYFcsOdtnt9TbiLL7xopaawcF3TuY7VRvcuFExDJudaIvAjWK4v4B
VR+kSUsh7vtLGjnIY+e4uHDshqB41iBzjslsjR9kgBspBpmdv7Ijcky15F/RaVxuuebblMfBcQZT
U97oNrLvi8Cuj16cx49jSYCiysk7xAE0/1pjzqNy5nMRTID9Oz1Q4CbpRgazIbbsezS1QyGqLV1r
1SdItu4J3Kb63sTs8lbv89thgt7o3K0vcEEd83UahGm91a4wv+VwhFEK8nsM+qmeypiXLnDE3NVR
Iq8p5NWbHkgFfalOHOcraxARGDOnxx0Q0vCuMamG5Q0ZdQPX8HVp8nZzycaF+22/pjnBpoGCzSVN
MhCwcB9BDE/Wjm7XGt9JFB4ntySMRIlWX1gmLoRhSbgTRvhkB4JG9SQdvYspsfLHJKzFna/IKDWd
Ix8av7TvY95drgJFbkSW7jDzm8YYAXsgo37tOJq1Pvku91mDu9xdpwCtE3SXNzgv9Y8xQwNgtpHX
/pA/mxbfdAC0eF+G2fPUqfhT78/1US1bY9p19YUWS42hJdzETi+KRApL359uAdq4R3b0fk1rSLYf
E+GsCAOyBY4/VNgUwf1ZuQN1ysSRET5tSfXsY+JxhRkwgzgItA62ocjWv0x70WFtAEs/vMSKuNoW
GYOAqAZfBhdrwbKRyedwhjsKjiwrHiMoyPgSKpxQvTSnxA/veAaB3fpin1EllB8s8krRxk/j8Wsa
SyPaUrDsQjApGECvfDIGl3Dj5vsQwuBnqjvlsx3g4sw76i1g1XhFw1BzcPGBu6uhhn128GLJ18AO
8ahraY8pkGOmI4zaiaRiix4ayYfNJ+jjqcBG2JZJvQLdayA29KO7rmlZdi4uZuvR5YibwTtz25EL
CBQkZXqHMDcZ90NY5U8Rncm7qGIdAcKhpyeLRoGDVTwRN0fj17mdiz3kpB7lktHa2S6XjjdvZ5p3
mlXbJWpYYcxnfUMH3/2wZ9aWa1D42wjldV/GoJcPSY4LWKAFeyiJMI8mUMM50YyWUQRUOP1aBV/C
S5PisUns6jTFQIypXdlrrBmfuYBE9O3glc4PwTsQguzG0B33kZT2hSsg7xSJE7EQf/lCg8PRB+SJ
5FnIDRzHnPhTPrZggFM5pT8rGXmHqvDJp/kpboeuNXyVnR73SJpgZ0cDE2FWYQVjM8NwENFNY4AZ
7iyxh+D9sx/aYJN20yespmkvGL8Nqc5OZeWTJopxquQoDG7SgUVJsXnakkIYP4x9G22TgnWOFjVe
2TIo7kPM2y6ATO6w7RXc2ibZr0tVdAXM6jxbOb1gUrMrTh9TQVNJNeTRtUNQSZmOVV8MgmvVKGPy
xDi7zC27G46c495azl3p8t52mT9lnRFehwhRn8QEH94Ze4uec0U2wY2d0zQwo4ANxY9DROuEKXS9
GVHCbb1uZhmVWE4i3h7AuBktVouAgI11ip3MjeW3DQll8eR5bJRty/4BCT+4mTOMAuy21Zs4wO0c
guwQ3gD6bsn+AfADkMg0xLa2wbq4HDa5ztnE7KHe+IpHtyTmDhnsUsr8lvqeIjWSlajADXcAkmGj
bNtMXDsSSHOqnJCPUMrrrlni6tquL4QlmUzcPAeM3iwX/ROjk8URuQSfRMvLrkuT2kNfhNZPU7Fb
jcsc8czZuiriPrvKvSnZjRqtDmT3xYXS6D3cZ7xdR6FlDZrWXnvOzI7Y19N6nP36C+1E0fUcxNVm
MoN27eJbApGiZ+cWZtvCdvCrz6NMYozSquoUz0N50w3sPUbC7qEiFn0xlox5VA87J0eWlVRjduXE
tvktsob+glQL8Wg9XIdFJw6db477PEWcUEaJ8aFvs2snc8avRp5313pK+w9xPt+DUFe0r9CGFmrQ
N+5seYc5ymbSyU15DUoy/iiKh6AByU0B9rlOFm5dn31hPd+1o4krLbQSjFRKrIhNB7GfpgeCYzHZ
s7l/M7waS/mAQ2/pZD8aWSrugGFXp7ZixzHLkIYl08J0ceaTyv9ssrgi0PTPN9hx98L918dbiHO7
WsO0m4YDKge33ZPsXtmkYtWq76Ic/10h2MxyLnkNUySPyjXdecWxUo2JHy3NdKgnwUHicd/M7UpI
JysphDa9SXuGahYPCvtLV9rlSTVOeaqD3pTkl2lXcEQ3bAYLlYUgDTZBDrjQysZMksNHtOx/ZaDi
24ZsNuLiIgcv72ZjmZ5UHjkg7jFFGcMTbTV1tYr9wQmcNbE4Le2rGVzZc6fzFFORsSh/So9GGytL
guNEDptmQx21S6bGM0k4TuzrOlwaprEq6fuPlR9AJs9djACoZCQ5UoS0damcDtZI1dfqHsPCLOgo
msQnlTsT/YSWT6KJ4JpmBxno8VSJvNjgsPnNDQfc4HMaCLRDNtejydz2WV9sHOON5+XGB8upDJrR
ghIko2vrPevUdlZ1TrV4EGF/sBvQF1MTPxWpV2DKZRfYr1BNwrMDN87enq4GzmhqAwkWW5VrD8Ya
g/v5iuWafE9EQMdHYXUGKegpIrQ0jGM2eWa4C5KS/c312b7dhOiE25KrVgp0r7eRvPChoCJCrUZ7
4zuttq971WnppSPZNCOPkitQo9+D0W7GxGjoTHEgM8V+Y6vxA6g8nFTDljgBx6LsSiMqo+VtJq4o
Iiy+WPDeBW37dKdY0XsXNfqz5a+F1nD5PWQIIM/BPXpFzwkSjILgTYhDW1p3g0kOsWBPVUH2VInh
NtYcc3++Yry6GUaL4NTmSRbxOBqBswFwR69MSCXiE0wQVuGpwwHFcfz/2Duv3bqVbF2/ynkBLjBV
FQlsHODMrKlgWZbjDSEn5lDM5NOfr2x3tyV1W1j7utHolWyLqcKof/yhqpL60vLxzP/z9Z4L+MwF
lTDqH4wXntkRVC0Fji9zjFsCooyMZX69S7tqJGitLR96PBj3eYeaWIpguv2x7Uykichj4k7OAb6f
tSUHTjwQDjEeZ7J4XjjYPVelcH8I4GFhGd77s0N5g+0afr1DfkrK0j8PY1d+rz1cyTdTP3XEecc+
xXZBYCoKiszpb0ZJrenk3HHjUGhDo3yglKnOgQu7YXE5eXZpAz24WAZx6ZOOcFW1WQui34Wk3mv6
BT0d8VNsDMk80rrqva/K6A02lf6DJ5G2bEL+cgwsR72GO8kGHC0zIvI0zT792BWrChPb7bTm7kvy
JMecYp+MRiSreGIhABCQyp4MjniAncrulZ96FPJYpnf1hmTveDt5/gdNODJOYw1ENVg0B0H66xaz
ur9r84NrLLI8CK98EobpkztAZD5JVG/pKeS8fRRWXF82/vTSMvAMseAqABU4w+EtiQb7yZF0SIcx
klWdnqRP8Sxx/MHWSfZbDYuFLIec4JMl4/BAB2z88Of54D5/x5QosCsC49Dx3DlzcXJ/bIsJ3Wo3
xREtPDhSVhSFn8qB0pikcrG8Ci0Rvqv85V0eLvq71Yhp3y8jIXd9XSWpWW/bfqNJUPegtDSUk37e
nqi/aQZDGfuqIxO5bUVYfvxEXP6LV7+EVzMWgYT+s7TmpiaF4//sHvK6f3gEV//8g7/g6lD+JbCS
sfGwYgTgzoK69pe8BiscpDeS/cA1iq0fypt/wNXhX1h1gk36qDRgBiuG8z/gakHiKsEf/8xOdf4O
XO0ro+791wKAKg8bNwMgGyMXEFHvCSxEz73pqMvcqxVDxXglzjleelKCXZpkS3cNezvcN6UipGgM
BLUxsMv60SIvD05u6py6sbGuIu59v2irPKD5JGy4XrvrOq5OCWSSM3uA2vnwZy/robLe6KqjHqti
67JHiLFp/FK+GYNmfgsPvK82Q51ZR6fR0Ia7TG9lR2XCz3MOrtZpRZR15BF9gVko9w2xVsQncgWv
pVe2Z3CVhk5Y9Hpa9au5q3fswVDiy8Y5afI0SGUNctAOeXb8aBcNEJyTWH8dhDPthqzptuXYwoj1
quU6auN4P/X2bh7tL4klU2ZeR+QTdnSHxV7Xo6g1VGoigjjOV+/pdGXoH3JongUZPXP7qs0Xf895
vH/A9NhDWVMG20Y0+FKXkuuXBJLxpvxdXwUhYPeQ3qk4qXelA/GygYcF/rXQo2+akaNE9qpdQnur
O9IMQW2czYAElkMYpmiJTRxnnFpiM5mY0bEuunOequvECdnkvfIuRFyyxxLwGJaUhj7H44jsgc0C
zL71YdDs3Mgm6TNzthhwvBM93O6xNw/R5P2uH+CAsanF21ZYcl8Ew+eyC3fePJfnBjLCZdOmy9Zz
8Wdf1cHCOPIgVmITIBBZGyw8FI4W8hRG4blfansb5G5D9npkvUPtXG/wshD7rm5o7w/zfKDjG27g
CBPTVSfZvcrQKXdwhHZKYUnRzY44uJ217LrZ9kmfEZhqBZxMBkKQNJvoPgS7aubGv4RQebFUUQlX
x9O7AR0VsXvxMfEGZRJbMNcorH2e6fu6k++Ceb3K3EmRdij9g1VhOezYa3JUTfmwiuwTlEL/mEEI
Jz1qMvE6mXVmy/jmr6aMHknmZkxg2TNv5MSQCNr4dVhn4DRxvmxdI0vIYwC4wFm3BOTZkMLFhXYz
59PC8QyEA869lX9eF39GpBo0+yzNlpOoOMmveA1urIKxkFaZ3qm48U/JSgoQ+NTMiZ3/ljvtB3Ix
SwNYRjtU53Ch6kWDBPAFay/0DzLDNz/ysretK+NrYmjKgxd8NsfqM6aoeisaad2j+y1J15KJv1NF
mt6VI9zmijPnBtASlUwatve2gUHROOd3K9rTXdet113fFocgy6e9S0YkKpSh3AmXhKwKY32oT5Z9
m8p23duI4PdOB50dZqO7S3ov29QqkxeOSyRUGgdQ790Y6tToXnZE2O0sN2neQnXnLeICDrEsgx4f
c5oXU6k3tsDiuhOZ/ZYDECxeCzYZNr6rwTrVNhxQtgNZVW9yy1tuo2awz07fTWITgopilIN1w142
AeqivpTEzFb53qPbdOBWhysFDZTfaF1RKBTHOpc3lp9/Tkf8jrMqKC5GzVltCEZrp9BSXAM5gywn
RbaBx/l9jhLk/fCtz824uptM9m/sIL3AwF3iX8Gx1W/FnYwyvZ9sD9pDOOvNOpncUX/uN64OvwCy
3aWEhUbOcItqrd/YWUrscWp9wz9yOcBfvmx7dZVO/H7IL8dJojmhDVhxvLKgvLVdgzph7ABmPYRN
fvqggXw2cbC+6Wp3PqmRUqfIlbWZgqHfImZbyDmpXWhimiEVy/Z6cdVhKN2HEAofhKnMpAt14k3k
Ei9WKiAcxDmYq2dHeFDfxq6YyDZbohuB4/PRLhznHKFpOGSFO+7xkO7QG+QNeEcZnBLPfgWL45OU
3RXBvtlFJ+Z3wdSpjUqpwwpcRi4GKFb3ROO8LyLIak2jvkm6WWR/pv12iot71xkuld+3N03gntO6
JZ60rotrVP8bNMW3RQIeE3lJsIWg/R3Kqr2D7gAYtQ71EacoiIhigRpKfsyVMdU/+nMbAFVF4akA
eOi85FOIMP0euvCphm11uUpslWCN6kMfFONuDrhita73evTTW7IgrzKHTWi2ImI4UIlscycuDu1A
nqBdijcNHZedhFZwuejugigGGAwAT5u4H9xNkbC9JKWWH1GGfyDgeTipRX2lvQWbg0Cow+D2E6TO
2TpALhNbVY4cVovx1o4h72m6tNz4dN2QgLvthdtsy+iuztZ6PxGAzRkDpwoJ4cZJrPdDSCagtuav
HrGJrIXDgGZibVlr0na/RJEkYGdOzwlQMeYXrHJTAA9maNHVBIXrHaHBikOsJmLtQFsw8m6cY6yy
99OYiovVCu6Xvrvsct1uGiv+7lmEmBVVER0shdjDb6RzELUK9g6x1eegMYx04tQ2K6vqoaWht0NH
sHrV50J2Vf8W87UIpCAOLI1J0zxZqd9s0SUF9fSuB/lXTEWyn7IC5kpBrvIrkvnoem5U4uZmktUZ
lFfvpN06HR3sDqUbvfWGqfKQ7yxLC8ICxlmzemO3tBKPnG8qNA536PaUbD+SolmtQFre2CnwC8SQ
imzIrEitBAJN065t+5N3/d/y+qXy2nFCzmD/uby+Tr9gkfhQPSqtf/6hX6V14P6FdhpIA2U6phVY
Xv6ztA7tv3ykuCE266b29iVV7z9K6+AvLATRPku44jY8De7iH6W18xcZyJTWhhnAmZS0jf/7P48M
1rsn//67xvupISeNY3KCTHGNR4KPleCTI6eeLcZt0TmXFbzCXm/HuEznUyvow8FtrnBuqpOFhLws
d6wJRBkbZbjkSQNHMmzEA0HUlesg9MJklPDyTK44mOPM7WeXsastYrSjivWcehqZ9m9v+t9QS8yd
/etMALIK8oAwnF4q53LBqZxf/61/G3TDxAq8tpdUiPOdk1TWVoCCXi2jsuF5LTSe/nxBcK9nl8RM
3UBi0GYkX/MJ9YPikTjfoY4vpQyv6l6RE1qMQDdHLP5ijcZYW/rktDbyoUmHbFeDPyr/FErO9QcR
k6x4ESnk6Zt1xAJ+Q249bUq3J+A3qFIknnU10E8x9MnCdfr16EdVfUkgGdb0tEyBYJw8auVGt7pc
t4LYFSiDU8W7tuQ43xUrSI/rrOKhr5q622Q64FIh3b5436rIYPqCaKgNocc0/SRfBOy674bhgFnU
cr1IBOItKm4NrgKy1XogjQu2nfji92T7tgFtwq2K04VjRxpO8Z6e6XxrJ36BfjSJ3XsHtvC6SVXH
s5ErqD9aVIG3sWR93MxuGswE1rvNR3ecCMKTtauTV3NSckfhIrwLMMVkftviOIBXnLZQlbhZ4nT4
oUD4ucFFUFkHqRbZfHDhZibnvu0Yf3FXrHSryXS7W9vKvScuw53fN4EzW588t+fNpR1pEezx9Vxf
tA3q++1IFslK9iACC6B5U280Q87dkcINQDavGk6/RS5dYrjwNOxrsoeRfiGJTE3Ih3jIQEjeDQst
hXFo+eNQjOlXaEyS8W3jR9ud5iWli89XkD5Msg8JovPm5K92We55j96wFanHa0mtgjbhLBCfvFnW
ms86mpyWS3ybiuS8mk+izMsJSYzk+xG4eBlqi9ZlWvSW2hKbOF0nMeG3VmCj4aT/PJ+M4CqARZ86
GES3C5OwQC0Mfo8fqtrVo1vskUrHu0Jox0gF5+UeEVJ/A7hD66PMiACGujigdc56cb0ssXxnjcq5
mcamuCXXOX5w6T2e4GX4wTZ1K/VQxfn4vvHsbIb/z5BNJgRM4zT2wTbJDGReFmRCn91ZCuQZtQrf
WVg39q/ddLXkToyKYTO2itc7paVsX9n9LDACErFVYVw1aM8hF9YPktWjKedb7hcIEXy71OOw+H3J
lqH5yD+W2XecAee7tLTpIErMc7Z1zBjpoMMOWxpTzj22D3yeIre03FjRxLdFY1HAUlB1w77qMrlU
RnL0MW/qKTp0ttV0H7pIzHdAFEwEi917PqUulmfHHFrppUDc3GyiuaOdNmZQArLInW/hBunTkKzL
fOVVA69e1QNXoQedrVhcd3Tece7gvajQaO4GUqsvqyR32/t8XS3rnTWoVV/1bmu1t8uMbPRA5cny
u5Z0ad6mvl3md9GYoSVCwanhGnjexToajHZdSt4lLRve5WxPoLphGPMioHi1p6gIsNHwWVUIB9Y4
f2x/DOR8tvhwhKszj+VoJkXfwiPezBMKGhbz2r1PBwtTBMhdifwwc8R2X2URXG+4+U5ef1He5Nwk
MgCbDYqSa1p5nFHJR3GbfWqdFn3Ohijr/qsXBX3+vmWFcBJU76toX9VlVckA6NCKwr0qOCLs3RzD
s43NcDp3WvHN+6J1brJ+9eb3wRDp/JtQlevS4l10TBi3Pbruq5L9Z9WQfJHYXESVG5SUcLW07YvE
9WjBkZABfcbCbBWXhRW6N2e6mwpPpA9iHCITFP5GjfE8bZ2yHt7ik8Hxu++SHQOj23pDnFx4RRhh
gUG656ZMsUNzPGcRu0SV4kRjVRqT00xbKSwVOjkHn/5axRmyWaKKRaa+aJrAfteJxt16pf3JopO6
6Su42vnCGSpNpjk4kaobfy66SH2bY9L0KqetqKbl1TC1etnnRTu/Jpct/iS8sdqXbFI7UFXvDk5b
9cnxOTa7lU03V60ltX2v2tswJspcNTngv0tc8XXaxMVbN+M4E9pdf1itng7bOOMeS/Y3achT82os
1vJK0EDcDwg7XrOsN5+ycEjejH5xOyl7zo6tJuNVL0Rx2sC6xzGt0zdxJ4u3WHN38aHtKzS5bGC7
ItfrubDC/IDFS7oZ9VQZ3QcFcDp69T2bTvOhEmWT7LK1qw5BatfvEynNqyWKEyhMDNVWqmG+aeTs
bWIanSRRq+572qp2VyB/PLnGuX1CwHRDLLbyd2BNFWHCC+XArmvdEb5DWR+DQi+GRObVFyav+xAL
53UW1c3RxnRrR7Ro8wH9As1dLCPkRUV7Y9wvpRpuAFaiN2GTyKPVrflBWHjyERS0Bjh+SQ7eSa8v
WbCXE1aXy8VkOSG2dYANS9cSk43abKuHJUOe0sn7MR3XrzaYyGUYhBySqzZ8KdnySdeOkgjPcv73
o4Xm0dp6XBLpuvSCrEBdMPfAeHllWBOTxybkWzAu0H3XlxGz/PTnuugJB/HHVY2fF85HZF3iqP/4
qn60JiqZRHjWMPY/YgjCwtD0LjXGn6/zhLD34zroZ8k/oNozpOLH1xmTWg5dGEdnHxoKa6rdsmYb
0ZeYIxaMv38xw6jkdToQr5+ahznMYSumCDwHBaSQ2ohzftBvrXQI93++1PNClhYkujFqcRsnvKc8
VR2HqrFmE64rF+emMqIPgd0ljfa+vuyMH+Pfvp7DOcRhmJDZKYInnFEnAPurilKc1zmJ3v3cgipi
NNOtqAxpqUuJDHzhdZqR97hY5+GMdafr+Xy8p8X6UsZ+H7a9f0ZSRXVFfCXFDwsqO3A1Q1qg686f
2lrlyD/bUEbmvz1I4dkJ3rONSakr7CcPXVe+tucC0egwpCaoEN3I7EwvJbM8nwpcBRc9cDoalpxM
Hg/RInKnKko7eY5RJp2WFC2QCl50rfx3V+FAGQjCeSGfPp3msvdcLSye5QexWaYQtNB3/S+GiSCx
wiZND8E1bmOPnyXXwPgNbgxnN0Kthtchg2Jc8PkCjoGn1TfzuL5wpHu+frGms4bxWHjNc9nHl6zS
MVoAG/2zVUfyg4OyC/bjSCky4I28rxDUuRvZrQyRP8+I5ysLloQ0rIitIvLh2Ywg6Sa110a4mFsx
u6OadbKX8NHXDAnjny/1bx6RwUEvixoc+8+ni6UC0eNSpYv8ygh+Sqe+XDsIiIVv+CXmBDebUfPn
i/6758ONOEA3IuigP22fjSCWXhJK51xIWOJVCSm5sIPkyEHnxZn+o0n9eKqHoBN4uNLGU8HzmWZY
jTbrCWTIDsVW5pQCf3tlF3dAzu1NjV8W3KSFMnmeqOug1i3dzagxSDnQ4/c5XNTwAZHwfsXn16Pq
XCvotUEum5eCWZ4vvPQuPWXkCAgEnKdKjioVU4orCCO8hCGyTSM0ftlssV+SqcNQy0LK+j9/Cef5
3DWhOtSVdPqRkTxlnccFeEnEHne2Aotadw48zg+Ez2Je0tJ/2CZNZMY7mPqNHgr9EZ3b6uy8NJzv
dOfqgmD6YdUHqiSEYMi3k7+9OcC9QZiEDMTj2/2gCfyGqtgaS7oxYNaXa0DRbdNecmK4sOSqVSnC
OfslGOfZ2ESzY2YDUA5DFO+lx3Nep50p+pf1PPqR/9Ahkc82i64YprOhq/z59f+7i4EbkU5HVtfz
+F/I0iFRIOFCYwnmalZhroXUn1OOsBtOSX++2LNPzZMFxlLf9syO9zQsoMwtp+kiezlL4F9J+doz
spiInBL/fCHXsMMeTTnUJmiR2BF4OAku9vgdFqTGzbJRExVEm3S3Nme4YWsFXU9iAMbr3WWTjSAh
foxKOJkSeHVFo7yWhrHZBms93yVpDk5gTRyWoPOhXF8VDFHbkkBZoF7ewSZXj+O5zjkcT5DDbvsK
J6Py7y7EP1KnoD2xr6GteloKpRVma6rsurO7whCd4GRdIpVPj7G9/O2qi0sxBnxDd0Bi9XR7w2PF
7ccZ/XCLWg9Nbsbz61qHeyLd6ku/ml/ED83u9dtX8tnWUCIZm93AQd/39CtVa+k5uhX+WerZ/0YA
0Xhu/Sh89wMQkYow6p1eC/G2nmf3hQ3AfTpEfKOBQgvlcWXDKRPe4yHiF1CIYbJnZwdLuXLFBSqQ
ZIwsmNB47ha/+OAzbiG5vxtr6Jw3YQzZufLaOD25PY3qjetmy509lKCIa27wGk36LQeLoeWff8hw
25KOB3ZSTnqr+sWq+ElTKk4hDAOIoHng1a9F1sHiNcOrsNgMjkvfOs15bE0TDvnyfCumGWisi6Bn
XuYARzCk9RgbW2RIntfCtvJ2Zzt5+XoCbbhpZW/R40vlLZmF1nqsVQV9c+wxerMV/mNXwNJ2te2U
GMJN4rfNVZ/72LSpguiXHU3olQP0mp4xznC2qOrFgOeFk9DT2QyaxGmwb3vE889bMyNaLIjRXPEV
cQrn69QGOaC4lTFfwrkxYChuW8ntuMz8s7I0ahFZA1FCyg9x/ydPjVNRpVd+ddXqV/E55hHIS1iY
ukY3zLWkKgTOo1WHwxp9upaD+9LOYX5Bq2m+a+a1TG7RART1VR7rsX/dQa8vdxD2md21Uzb5Xb1C
GN+1Q+/oA4TL+S4ntPMqlrLO71TjdF9nWKYrCG8m1m+erAb/utWOgaKmgs+MfwR/kEcXDwIfJOLQ
0A3ChHQz/2o0zmEgGnS9SfTs8/kgG0xOduAgIFf9mgCEB+UivT3yIH4izfoIzcXkVRd6zgbrzUzD
et3qfGXXCm2IuXqTFF7nvqqmUfR3Dg2sbpczXJJbzquQP5xF4eeFQMe/GMe2U/lu6EdruzYVPhTS
ZQkXa8wIqqqRg4SrplRd+WPkTBcJzhER+6oDYb1uCzCtoBm69TjDI3A3sB9BGeHXzu29U4m2wMxD
MMAwPZfujZW27A0/6gAwe0YfrhhADYmE5HbG4QmfHJLp54DO+FLP38N+jW7xvEE49gOCE8XAzXjJ
7Nz7mSse0ihJon03dMgef04r2n3GhYq1d1IYzD5UBHC1gPMEbzqzk0AyZFfUW7eHurxtpWAU6UAa
OUkheK9uZzBzL+uGz2j/pvEwIz26/dmaIar6IRKeKSRin9ouqBU6LiczSGwLPL9pCOE64U8DAv9j
+1NyAGRMwK7UlVD0Iza5nc7ZAWMsu7uEyc80LRuLTkOx+LxYH3dj75CFbpy+7irNjTg22MmhKdzu
rlodPX8aZuVZOO0pked3QU3a3rWYC+deZlnl07KN0uVbYNHJ2CPHdP3Xi9OAAicLtTHp086kSvZj
2gBJvUmAKxgrPt0chFd+76n3FOZ5Dwm07fEM2xQp1K5sE0XQorcs4SI7F20HWr8UgJKYS1RrACSB
nuRc2vYM1AZC3gcAZOswZtPPHf+/fdIX+qSQBCnb/nOb9P8VD13+iH/480/86pGy3f+F0TRoSqCQ
b0tzoP1JP3QU7VN6bkjUCcgz7dB/tkiV8xe+0EbtjdbbKNmp7n+1SAW/xFGfX8VqzbBa/b/TIjWC
/N/2bXM7DrRDcoZJ96Rh+xS7CNSIS/Rg+98STm7Z96LEbdHeTUjSNPSzPnOXd1lBdXfoFg+bSciA
QnyhfGiqK6eGhOceGstnK8vpx9W08pGWYkoBBcW0u+zSyrAqhYGwSuRAGG4ih/NGjUsJJAg4BztS
s1giHaUahcjJbugDJFC12z1JszFh7/4Spqyk62CL4Ojh/KLR2qWZCNttgYFOEB2qMeuadLt0UE+s
F4rcJ9xsTrAcZVys4vg/DgjPkB34aU7dd6v41nTTGOIHBPUDWLv16RRdh7EIueTspFX5XUuYePc0
80JuzU0QqtEqdqb4JZ+9H0eGfxVa3JICHYHHKjjIgN09pVGrDL1M3bXxVwePUNwy/TTOz7DSdIet
CURJCIYldk00v6DLB4hBMiIIFF5KTZ0/1DP+RnqjBmGxlthjZyf7NYrXAd4ku1i379np1ndJKyNr
3ss11/JmXXOH31aGfodKioijQYUvVMaPDxN41POSIQqAX1G2Eh/iPq7fogTdv4WuF2mYtcg3okqt
+o62Wr3e/jYzb3++pt8ZAU+otlyIJBATwELGGS/vaV28kA4crnKOvsIacB1v39C6g8Lm2szw2UNa
9WrqauElyBNFYfXbxonVeJen4kWzgMeHNfPIHqAyxxoB/CSfhd46BK0hQMzkVzSqrbwRFBt9v0HN
B2Z7puGwQq/887M/e8nCGAuSGIllB+4YZlH7nVJgcdJV+GB5XwrU9PWy00tjoUEcgxVc6oVrPQYf
zNOxcCF2MemUxLA+TU5yU5o/DVXHV4iIXep/c8mFSZILyICMu7jW5hUXizSA1N99SMYQfBNI2wTY
wSd+/JBeW3RtmOXdl9kOyafeZKoIxrsIGTFv98+XeiKyMQ+Jatu1OWpj4M9S8eSFZjXpvtPoll+7
whelOqXQQd4SFcgate0V2r7m1RyumMtf1SkSPXsvRnIU3mWdatjcy4IFETg4i8rwdZZRefnbBPyk
uMoxJQyW0zD5Pn3NP9/0sw8jOJ6FHJjMyR1CvPn13xAQJ8wDd3bt6kvF8YS7aGlgZd9HZ7HEh7ou
Ze3tonKsEcr++bpPoCFeFuoScHmiJICiOJQ+uXCEndjcQGL+vAoO8OuW+O906LYqQHpmbx2IDags
mSa5eliIS0Gbr9u2DWHVWfSt7tNyndpqk8AW7j/HeE2HBw/Z73IpysVHB/vnu2Ve8B5+W2UVN4hN
jZkmYeDiIvPk2wrUWm05tPXnJEjJ19lkWIqvt9D0sXGjMrZjNMth13S0yQgOYDZ1GEeyGVQQQlks
w9yPly8MQNr2srN5M2x/fo5LzOj4dfb95wLsRw2rC1SXWH5ARxJiOAG9LmekjkVv+PJV20u2Yazo
Rr5IUkZmibY6isdl5yJQQuCbYOrwkaxzSoiNxn6Wd+FiIcwiT/SA1Bmsbi2Y3zqZ0vm2wU2//Can
wYHE7sHzWynuo1B8QHnM0MSbIOMeHaKYKuKqq8H5kMMPz3BdkHOxvlupUcf7sdVyvMOsuOD3JlXG
CrJJOEDwzdyE9EIsEcBsYF9nEIqY6BG5uDxMbUgnMbYQlazEppsy9AQb6aTQRTcpCEEpj/ihJ/3r
niKZzYwebMYS3LV+hkQ/o5E03lvpFPLbV28yV7Nikp1vvDBP9UfNIWc8RT5ir+vCB00/Tk43V5cJ
hJLhPMzDzFiag8isfBhiOstlMHYJm6UNdsDfdBC5zLYm0D3C95owgTw//XoAkfUJj1phOySznW1H
Fi9U2BXDr8Mgg0WsKJVtlXuooJK/parBXGuLHgEWw6+fAe0dRBRXM5EmW4ZcPc0co1bBOxi8dOHS
c5OwOC5ezTPFP9+qjysib05wvOM3TFOf5EhN2wHpNJ6E5oqepaja8K6VvJZmUZrHY6E3w6VGzJF9
93J4V90+iyCi32EkWCt1yIiCZLg0InOZU2MVhoyaGK8/vpk32/xAsF0nUoc+RrDtnS1/TpcvupxH
3mGNfNZIt1kYSbUMCtDIbLeqgVYinqzVCJAWr5Wp3TJnJrdwt0iqRR4iC2l0X2svGqt4X6OF5o6V
O7IK7NsV6/Nyj7ugGb8tLiT8Wxx42hvPYTcSKAWgUftMhSHD3jHjy/dQqTetW/fc0sLT8x8nTC34
m4/TrC9prSum4BLonJHirVL6p5FgcW4vK9PA1G3RSFvwpkOgIz6kg296hJhHKW4r80PzjvVY8gaH
eRp4nWugzJgrKAH9U9aT46sOsW1yGbemtB7vm6DirxrqPxNYZT1rA6XjSpUBNMU8X8CBzeKBQXf+
gFlOa6a0H5of2to+h7mN6Kgbqw18NG+8x/QCJ/19UisMEk7jbAOGXI+c8PmBuu1a7m+lFjOj2oNG
3O+aPDR68zkoTOZBZt+HCSb8445TszIrU1IkGG1K2zoI9OONd+jzJfbtHWObY2g82s16K5bF+D4E
nemH78NyIuKSQmGq5Y0UeGCQgmv3hba3sOi99FXNeT6C9WAyMVityLPB94Vk6m5EdQwUk8JWaJHs
d9u56DpruiSXhgYjrk9InL5oHz9Q8VARRMfDVFG2xPWbsNSRX93UHUdreHw2uF6xZyFmudn3Xpwt
ehs3xDaYaBMZYLxHv6FPsPrMyIcHEshZZuWXdRKWn5jFduGZw2zOVxwd2mROkvgqr5PBUTc9fqlm
8KSIyxmJGBXq5pDDxubf7GHuGEORl+o8vqxXhLCYP7gQ4pybVXgslZ2ueEu7Mud7VCBL+OjpG5gy
LktuVumBr1Q5NASSPTE8Ez8r1LZZBVFghIxcO22ifjzYfTPxOznCaH6tbyOzLuX2WM6vQzwpGUgJ
hiosT40/S95fn1isDsTeKOaC4/YdA2rUrYeCmK+vCdkLYLT5p6CA0RFfAhQNXNp3ipn7Z7lkOxqX
RrHLlxGWIqSVwm/kJfT9oBmOM16YNX40QbuwPixBYvmvZntpG0xJllL4eD71SFgg+bV1u1mxj+D6
tjXly5cy0JxGfp1DWPXNy5mIDcIxAfIJbhb7GLacZ10M2YqV2YbItniHu3EV7X0b3tObSM88fFqz
+S9704rljhWJu7ylukwUEzsj6YbBE0BS4A3+GtZlOplfg40I1rbFBMMUzrK2zHKPAQeblmMxKr29
p9oQIRKVaGwzPy00W/3WDyKhsExMHJxu3ZRld9eFedtbiCqcRcJkmor2jV3OxX2I81fGGGp1qs+y
gll5wGJ+aL40JXvMJT7Qln8dcace2rom1Z9S1tz1kKuqLr76gKvtXVnLsn2YVqeYXq2hhRhpsgpo
EPi5TA1pxJhAimaryW/ohsM0iWC8aXUSzfVGljg7XnkF2+oemtnobDXfqGWRB6kzMXPV2PozTq8E
6FDSr+20ELmA5YsbbprWWvqPIcoN/40s+sWP4e/78OI28JiWqCY3hOePGKckkVz0CTtZAc2qmNZ1
R3tktdEv4W9XX85MDrxm+vx6glvSHMZQxd5OUKCt90QK4bOUYviuzt2yDEjK/N51yKVnhVtQ+/bI
1iwCYbKt4TCQ+SyK+AShot/p2p5WqDuVbR+dyUHmHDUYH/ebHvVCuk0iT1i3TV6X/tuh021WH208
Fxq9D2uCv+/nfvb6a0RYeMj7lg8Gj6QPI3y6UrJ9u8J7q+pN0UvVNsdgFvEKs2tElbALZ9xEjwhb
QKnX2scua4OdvucS+tGunQ4+O2UWVF8TYoXHeZfLftHfwkx4A+5JqqnVxvU60dtHHJy1CJDc2aKQ
x6iEu3ATOsrK8+MoCQcpkm9JUOEj5WCCkQ/YcTmiX1a5l17vWfFN6/Iw2e2v6tteCpzN76a4rOlA
EFVuNlSSfcpGvJ0W0TT+rolIkQKrtu2YGgVGOPRgWnETE6adF1NrVlabUUHhgTqabSVkIWFy68CU
jy0bONMh8aVZ4UrsHFlKUjBIJzpkaHLiwjwY0RKXq4a32CNL1CNbj8BYml2mrwRWWcdFKX7mYRC1
qf4IrzQnB5U5pGxsF5+45/A46DKVH2DdAPijJ7VUbpJde7CGZtCCZVJ0eIffBzl9OPeIXTRVMDYg
pooOl6lhLcsCPHSmS5xrInyfPGRQ9n50Krl6p9An9IQmjss527ooh5IArQ11SQDeJARZDiyIxLaz
R0/Q8yhN4Jb2vKCmUmbnRBE7c6e4jiquDSEVgSskQAGpf1tH4cwPg/4XMZc6UbfcP74oZp2kw1Lw
W5APhtxRFTWd0z7QBDH1ahhBL3zn9kMrP0+TruqDdDOMtuP/z96ZLMetbOv5VRye4wSATHQRvh4A
1bLIEkmRlMQJghQp9F2ix9P7A6VzfUgdS74Dzzzawb25WQUgkbnWv/6mSgeORSTjay1V1s5assRe
t94jpOV2Z/zotXZGDDvmxsCUhvMQ3MDHQge3eciMyuL2s4fPa4n0BvfYbbGeUr9OMGlU3MeM4CJ2
NNsb129viFDjRtbIvLwKAVtB05H3GjeWbSZdvwEUsJjl8887sTS8Qn5fC8JTfKeM+YtV0dmFROPI
4JLZkZavSzHRqQNurWIKra8wV8Gefj5GDkzDeKD967s7OJsTVyzwl+UZ9S38anVeadRjfL2MqR56
34bMsVLsH2o7KsDdKUeHuwV6HFfFBG0FnxCPDUl8JGd7LSr0Lk0owUdzXht55gUslgK8zphIW9OV
021kZlKlRISrcFwOVa0UxnZ11A7u9dLFiJEubQYbfJ95ket7IAT20I2Psy7FVt5CZA8x+W5WwAu1
J7/ALGAt1DDDoDxsjHWBibBPGnPfmA7hepvo5+kaD0PEodkzrOCFEqKmCrSFWuvNjkHeHITYWFBZ
69yB9Ae5NyU/8O/X36YqUcv1mLsOx6UR873MII6dtTTM7D5ai3lRr9/25+uRoTPjy/Yj0+m9atn4
iksxiSF6HNwxYvYBEThzeKsxuGeZJjM1QbqTSq5rNy+JvrrC2zkauk2UEwLQX/AHCkFRi9iZZ9sj
/uWzykVxCXoNNwmwwlhLa2+oaPkix0vU06D6BG+bNutr1OL0llJcypGsJYgvlsk6K3RzbQLT2qJj
041pfSCt9CgvaTx5zt1sLfNJjCb9k+1484THiCma7GmIjYmbEv6sfNpIH6g12spVXG3CoJDC4FdH
DG3GozCYokin+yqjhng+BHKrlmTWNG36LgbiFeAKDLoeQEKJaUeGWEWtdnDtWvR3JCMIDCi00eD+
a7G3Nt0kF69VmJqMtcmHEb8W8lFdsT5CXK55al0BoFuhQtRIN07UYJXUKJ5VLQ/c9XXHZUREz3ts
nLoc27V/YDnZFh8PtBcu61ZZsyfbh9qxpi7e4hDI0j8YrhHTqmQ4R33/+eqVAz4Ti59rhVcSkotD
dtsgdh7adWGQj8LX1EJc/1iS8PTG8pMup6lsuCHL2nFjyNlxI0fDWV9xuuWovrKxIad4ncc0QvxU
Tv0NngNLe3T7ycgPbmvSU3CwaYh9aAK7ga3TzrOKP+Oh91z93ZpyrUTRG7CLkzP41jWiPkH9f2zS
wWCTouDv7QDtErszucbD2gX+bCzycFm/dIWL3xwFvGXz6sniogK8kIObstBpknRW/xiXJY80Mfr1
q/clE+diTQ/GAHFLKJPMrpwacIRfXGZWFJqHdcPqeIwarHsCnBA22lpC7PKujEWZPYlqWjv0+efO
4U3tWugWBAhyLX9Gjf4NZkS+NLEsDHQcCzrae2zNnSp3ZKQ3Pk9ht/aZQ6zlsbXB36fJPb/tFdf7
l4/8iOkCU+FPauH0yWTXpXB6/5Hk8ZWu3tnds2WP6/Tm59LIYV9xdP356n7/KJKsqXHFOjBa+a7v
Pwr5cb0MoBPPiQzX/amypYBKOLFZs3f9+bM+0OygKQAdO3C0YFwjEfxtKtXqBtLSPBPPkyiQmJz6
uDBZiVZHPsLMsLcgo3qLCxybRo9PewuIMuSNmwcrNds+g0Kskw1yl1eEB3uXda/9NftY1QBrieQg
Qk0uHSbP/PTnr//brYISpVPYwo2iHSfs9/2tmlRYdNHoIFVLjInvwQG1toUcrrRQf/6o39Yc1rgQ
sSw8TMBV3Y94N2UUGiUKqCcvdkU/H8LZTccHY3HWV8QOo/GvS+7jCAXSOMnCJqpEUFPzN7Mg1bTC
jcDvn2oZr3tUN/GyXePusx4QJhwADAg96n2KiZmfX3OYxOoTu11hHf987R9vM1NTy1pnGYxJLQOt
/PvbPJbdNIxeJB7BJGgdZ2IM5u9uCef7bx5NH+8yPhU6Vwtpi08DHPsAXmcUhq4w8Izoy8rJrro6
X1vzJKVTOwyxuVaNf76090RahiaQrIGdGfISHEzR9GEFEWm2sJnM6lGVzInirRLhus2xKeIIGISq
ySfDR7w7x17gZFh3zts/f4G3sPJ/BcAptYQJ1xWPEJxxfmPV0iXGmDo65WMT6zN+oMyyFrIFG7wC
0/3PsmVQ8VoaQx9Z9+9foLhmdSvkVdhdybkA5W69OUVqrRAP0P+8vogkD9ItLKQ+cCS02Vi57cYV
neaOfmJkHbu1M1rrYTnMPXTlDSnBvPi+YHeiFumcHvDIGNU0IrvJgOiwKc4SszsmjJZdaE+Ztr7v
7dCuZReWqQ5dTJs063GOzxW1jdOK9Yiva1XztZyfAH1Lac+umWXmWjSlbvdW8ZnGWiyjL03ZSXTc
Vrn/eASiT78whwmG8SkuM2DZP9/+3xYcxD3IjhhWQd/9fWn3dBaxpi/ztyrGQlEdorpbWyBv6dYK
4Bdk/eePXN+Wdw+crRZrOmY02KX/LtRgUDZ3TeuO37wIwzax7aERwUpD9JBpZ73V+QY+HkI9TdRk
kKwDCJsX67f589f4eOUCpxjsK3Be4rIZvH84RMnuLEeeZfwtq4A/L5JCdcW9iYu0ujTb7vznD/u4
g4jVE16AFNkEjbvyI4nVNvQoieu2fRyaOl0erNRZl0Wa1mtl9eePMj+80vx1+NDo0G3njTOrf7iw
aJz0PCec+b5sO93F/ciwu2gXAaPS6SYpKdCYzlVLwT8cABvW5YQH+wPNmoVFRg2sCwRDy7PO72s0
zNShxiLXQj0hD+YrKiXeirjCNBNYa9JWGMDt7IqXcHDtFSbOCqYjd0ggBRenZRZnUQT5ed1WhmLd
r2kIsqk5ahr7aL4rKz2Sf4m4+3C/uQckyAud91S++f5/uAeWFXUehrDTPVTL9WQOK0YVCBcJWftb
kIH4sJ7XZ8rmhaQKGwFw/Y9sW4JLwFQNGd652P+vn9VjtXPOhmYt9Xu2eragn7P3HJIOd6GcyhUl
/fWTGvoVIdBGnZtrSWfFM+kFa3Y6s2hDEAUtg/a3XLa8qgROJXWRjftZ9DRMW8RptMcJRr60Jb8G
f0yL1iGSlqcm787i6gv/baiK9YHjc8SnaG/TcecnNDFAFQOYIelnfZKpQdWC08vAxo9NuUpWYPnX
CI03krWbMvPg3AtDUA54lQZi2r+5SrrvH5/jIH9zSK6FsETwB55oHx5fwxUMLsGi30lSd76mqrTM
ncl49GBnLjm0E44qu0hO3olo+zzE/josD2Qj5w9DlECuLN2+ZGgaYfCjzWQo2ggM70P61/Yah+Qh
DmJ3MA+Jl94UjNq+D7Vsa99W6OwDZjn2J8JnUF/rSXvFiRRD0i3iIdtobSq+YIlUDxdY1qSWX+cI
IzChscgkWLSO5iCf4jFoPXUtOZWynYQYfuXMath09dxsmYnnDwSZyos8N5kSpHUHnFfB0E2Dzsgf
YU1YpxkNb+IjTtDRK9TKuTM5n5/quDIsH9eCGAgjatu9mZblHbxH8ksF0b++q2uyxC7bIi2t99oX
mMHqM568LWVR2B/SqU93jAnmOiiZF00klXuJ5vc4xWPgUm270UOL68Zp+qV3bRvUHNO0TTeq6m5J
sfSk/NRi0D5NBrqt38hu1p9NvGAe0QPL+7i3UIZPdnHKnDYhPWlOTn/e1N5v1iwIxsoUuRalwmrp
+JFOg1l55jRWVL7wvKZr7NDxcrLzqiOZBOL5/Z8/7P0L/fPDHIhy6zFPDSfM9+VeSDwWPblXvti6
U8ARmnToreCrflFkV4MUPf0fsaI3jAid7C/12G8r/+0y4eowsmET/0ib6K3WqzKpipemLGlcBeZs
mIcLom//cky8/aX/fQy/XeWa10DdRxAOBmEf3jHkgpk5wJV5Qb/HOyNMjgs8Ggoj2Uxx7tyW6Alv
kzbUal/PLa/eiIGYT3TKlr2Z8g7aF2Q9+5OylXdRao1zz3lLqjG4YvdQFBQvZlcWtW92hrwh6bb8
UfTCvSyBZ2+wWTK/eCl9qm9UBp7NURZ9EgW2977mFDboTcYszhixcNeVN7+kFcZqadMrTOEt/Ynw
RBGgQRF/qYU+kPC4JWsZQBnEfRGc0R9LAkNz2kniUPRCviU3P05EvBcorQ7TMj2Vhpd/E0R3bHqE
G6gclGYfZDmTNfDn5Wetd/7dk3FWsubKB0FawTH+oQnAnYSgCgDjFzRKeQacpjLiQC3HQ1OaL91m
kAW2AEU39Rhf1AXTnqo4VOBWV0NtDx2U4Uj7tBiRPIhlBjhTq/1oAp4eqEy7SubSIRSRNEZRiDsw
0PxTRSoJFSuDsTlYuomxS1rhNeXUnnNL2UgWweqSP9tpchYO4cMZSPEhiar6U0ESZrepwpVEncf9
vQ7/+0YrkWMRFWCMO2F2Y+8LlUR3Y+4RuRA3OhcAq9vzhy5iBOCkTcoghDPxs7Q095L8R/nFANUm
qj3LrOkvy369dx/vLRop2n2bbva32KEeSJjn7oQvTSKts0aI7EOdiHneZE2pn42RXuIvn2i8J76y
qhzaLFi38JHIpYCu9n47MXQzV4RMpK9pjaM6sBlRIyHmaieAynTHIKJjp7ci9VILPX9Ioqm7TBJP
vyEOUez+vLTs35cWpSbbp+ma+OIaH6131IhjlhuV5Ws0MWCgb6/CR1KY4mHTFDMJcbqZgXAUFcz6
zgIrJFLbtg4xdNgNOInn4TejQQtXle18TbAoW6FfIPRSa+OrzE7aQyPEdLb7ODpGlhNJ3P+QhfqI
crAzjrDP6H2FcjogqtOq9xq3ZZdmnXaFqnLgFzCnubTbeMauY+Q4S62kxpqH0zuo0NtcFox5qShF
MeBt1+QllJKRXISBoeeDNdCaUou0nztzKo9xkQvlKwe6DCuRcVFgg/pdCy8pGbnCqJuYaDJX6jA4
If8F7sPVWHtt61dJbcOrdc3KOEJOwTlOtyPzS6eq5Gtfjt0PmZh4VxD5Apf+z0/n9/2HleJBmoO6
ZvN8Pm7JwmQSmk1j9uoSU4S7xOilz7A8ZqaGPDJ6KudlafvwaJfaMz6kI+ae9lD/TT327xasu1KQ
OfqQ7IMNvF+wMKXaoiWv4jUkpbzfvD0QBE5xfpnkdrfTl8G7a1TZ74jWCLekoE/fUKtizBO3i3H3
l3vyb15YbGbBltk64Fp+ZOwuRT8OFY4vr5Gj258b22hvTbzmNw7A7olzsT+j7+wualkWx3wSxlVX
OhxkmNgi5nBiF0IyupjLROvFD5jzjeW7mAB9/su3/K1kcFCqC4tXHM40TeWHW4bcfi68RvavoN5N
dE9lYWEya0qs9lt9OJuoLZgptYtNYIOyqh/xojuZv4RmPe4FCrAHy8ujS90Zs3tT4V4Y9JwCO5zF
c253hCmmbBj3/lxv/19ncTfXr//x359eClJ6E7xJk+/de2s5MOx/ecC/xxMmvE7tR69n4+3/+qch
nfePVRhBMCEYEvsoSYL/9Hr2nLeQQTCFN885cI7/VFtI7x/0/6s5NN4biDH+1etZ/ANe+orCgXhb
gNL/NUM6w+RT/uWks4A21n0eTG2V5K+91Pu3WOBuXnSy1E+lrgHu9IEhbW0D3yE8JJ0x1dtMChIv
Z8o6tZs0QTdp1514naacSOdiYbxR97hCk/0Js8LnpFy+QGSQ8oFCiODNsTWeI9eM7ouJMOIksq0v
A7nSV40edQxfPS3cJVVqRTjfac5VBDIug8GGLbPX0jg7qC4tT05KSCvFzk2uOvGsjTKcT3rbTK4v
bbO7HFJPlvciC3vnsl2ahTjynMkecReF6F/SN5M8s53wIKt030vJH5nbEWFlO2+YuQoyuUT/jU5t
xNOrHwrtKhMJ8bqNKhwIWDzbz7j2Yg1L7VtlK0U/uefMI6AlJoA6UEmKjY20LaKfVdXQTfXmsXW6
eG9O6UuO/hkaSoJBrd4kqT9gn7RPzeRuJrn12k5xijvwK+JqJnqn2MAdIfwXcgaHElkR287QnqZM
TjRuKXNpVHkI8koPxh2VBMEzLkcyhjCNtV2k1t4alOBXWBBPuMX1jnHsPa/BXWHxwoelcJ3PjPnC
O9XNpnskTU5oG6QqVk6ysEQB56gw/ToQjbrV8AYPMgiL3IN68Jt+Ki9sr8pP3aqKKfsCoNO0oXjg
pzRDAuu7yA20qI63GLcut8zlZKLvwwigMDNsYpoVY35KvMOcjku5waSD5lqGoJou9LaDrArza70I
wsKXVlvuvNzJpb9OLJKD1HSXakfRqt9HDJwcfcuAxZw0zLhzDuI9HlSz3h7jyGIwWaS5lRhPUUt+
K08uN3zLyr1t0crAbGoJVS4ct5MeEohGvtURj6BbNw5tBjMSW+asGtMgsVTky6opSCv2mJL2cNr8
nHIs8VvLHLf5Eg6BmtyaNte5yyZrU1jmMerVlcWoA/teJrVJdZbN0qzuxntCtMMLJyt3JQrge7Cs
G04fx1d8zA7uT+cTOffNgHG0w6op3IXD/BnXovbYqBgpDITpS7Z0/VhbMtt1YWNeeBpUpKw12i2E
CdKFJUatEsuO3ehWyUnL5+WoN7yapp2b995sPpadK4MG4Yifxp0WyC6FwVY6XXdBH43pbjI+w57L
L1Qio1NjO2hvlkLfqnreY1MWtLLud3IBr8PIbZMUWhlEjeZphM5QkUdx/GotzVdnotPzcHkiA1SH
JCIVjtG6xFWZDIfosrQm3HSTud4Trv65S7SWlg7KN3ZOYSBValzz7dNTas2awuCtq48YafavhB3P
GzcW3BxetkNTDxhbAyeV0dIdqqYhAsj63Ij8NnOTy8UI0f/2epCayx0GwvtKb70LJxpvW4/0ZNiB
G1eftxyTvorwb3YHed82zd6dp6vU1Cbfs/ppp5jmbodwwY49lA82GU/+WBbtxijy11ySVm6Wo004
Ydx/TrTyym0MI/A6u/Ub7PumOXGvZE1yWFpM8LoYkvnUiHS2PUmBBUQYTOiGkbVVQ6rhedh79KVt
wMC/P7gq/744M3aMpu5d2GyXFz1zFn+CS3qGn5OSTCziDW+FcRPFzQ0kza3mclGUfefJlelTvu5m
WR86ADNpq53q2pS3idnYF1XdxYiHUqSjU+2R+BR/1bUW2ag5/Yi7wjhETosUnJkEDHgXyhIGcReE
b4hty7Z+0wn8dKPF9o5Z6tyGtroZh06nbXPcE+78oxNAuOq+sK/0G9ACyGC16NJzavZD0HRZt9d5
UDu9anqcw6z4Fr9470pNOi6SGkyZtPjWRqYZYH1GdlWxK5sm9qe0dvylbG9bu2R3oekPe505iMgE
X6+ST7FMzpmIOR2akEm74e2TtLvDvtvemagGP4MOXNVaoxDEdek99qH3VuThg6QNT+3ifaVcP5o9
WGZt9PWuyHOyA8xxR+r4sbLTvWemIXexkWfTiJr96KrvpTVbWwsu3kHvzLs6dDIWcIZjVBHnw8lq
Rv0cG+IWbPsyb+MHm8GNb+bYnVcUeOy0W8IHH6UHEQNYIcjWvbTW3Gu3Ffs2SafbiUdHWNUQNQHb
qPuYhZHxNbdcGwY6JseRJnEGcAagwmELbHyBC0G3s4bGPCk7df0G4AV7Qq+Kg2zO3T15WssxrrpD
V6cXQxJmewK7IcN7QDXJoAGoZ4zAQs/x3VF6yO9lL79LZJZs2KThnOdFlzdxsWbKO6q5ynuS+Waq
7G2dWvFzPdkyGM3+ckqweYaWem/I4VCG1ZU3LBysqedtTdV9HvCbITWm+I6P8sFz56+pk+VbEKUA
g8YqC6TlJCfm+EcDTGkn49A14WJay3myZD4Q4NXUmx61+8lKLMQaWLjDXIjEt7Dq61toabB8NEzw
6i28PVLEClFeg+HjF12pmBx4zrU6GcvDXFnpxjCMelf2dX9p4qCNm6aJSByHcT8U2n2sjevxPEab
yiZ2wLXOI3nED5hiwmaJaiiXcs5llPgzUOdtmZIp4JG/cDEN4l5Oev2sqUGLDmGBB+XOckbRAssx
FfSlrObhwDlrbofO+15ow7URO2R9ybG7ba3yegQwRaiv3RRz3H9CevilVULt+smuLprF/uK2Mr+b
kuzC1DAZXdUUG7PMm0e2V3kYSf16ShdDbfGbVUcxaeY2rYZ4b5MID6u5zoIik1xsOzBJi2BT6a52
FeEK+0BU50h8Ruv+sOGqb5hHmL4Vi/ypcp35szNqGHb27jeRQQIu3MJ5ILk+2WihrQdEVaZ3ZVTq
/jRiUuM5OYlrYqUiyfUl4oGlPkB6tkMGw4bs8fUilOLbIn2pVfY86xqQkVcOX0Q7bFHGxWfCPS0C
3DiyyXkwyP1KlIyDpVbSr3WVn1AuVIe07yU1QhldGWZ+6LIwCzTLIZ+996pbtzDJWzDduL8BsHEP
i2M3XyBGHapunu4G0j13hpd4iCoghV6WXffSZO53dud81yCn26CV7+/JvTjZpfD2tUdyoYWZ7pYg
Rw4Ipo+bDpAriFGalIFWpSaOlgLXU9NqcH1vYUd17XxZyNE7jJUxbZy4+Z5HhRH0U54Y13U9GJ/Z
IFuMeXuRuxCXxzjfyzLCv7KQGYdXq5XfGqDmU2TP1o42NXnQR8j08HRzd41nm8XnIhbGM8YV9jOW
6di+Lx0hGWFMQiH2RNul556bK0K64GRGATxcOP1C9AbG96UwsUZHVsx7W6o+vIixRCyoPJhzJEMU
4xfPlCY+qX50dhngyWdPoxClVc69oCiHB+UtR8LSXrALs/dN7SybAl8yki6j1QS0Mv1lsjyfQ3LP
U7uwUtn5Ho4Bm7yqUn+S/ePQSfIcl7rHOD2EqZ0T16jChvMvqw4xEid/DuvOx084PwgMHf1YpWTZ
6eM2VOKcxqnAjtVW+7y23VMSF9g1Q+Mg3NHDzjfe5SgPbhWm9XvdeO7zmIIJ38ltWoT3uHsUYEHm
JtSkIJO1rjetpcjmS0NM8uZy6zT5YYEeGhRqan2m4JCjtbImtXrY4OPasJ0klg/hZfDbhvSrJYsf
R6+7tCnwdzq8Mb/w6nsiwKotqiwcWJPihO8+yJjhYlY8URriIQwNPHJqzsS8OlaVvPUw8dzbERLY
sr/HvdT6pNnLTVfQp5idNe8m/KYDVaOlkTN8g9pSV5qahh3kMvMBc7OWWVJR3E9di1GFmXLUzZpc
h3OaLyo8OGOM63wTGOsSF5p7YDScZ/HDDZIqTF4yZWwMKHckdbLKpxyBhS4LYDA3vHeM/JLwTHlW
kjzfvil/UPy2KLjbrUGkQBBrmckjHbCUbuPdkvfFPbK4ZJOjDtmR2extpaTYMRvX8mctza+yiM1l
HrNix8i/Odtu+KwjGt942UTK25hNN82M5bSHwD1Am0vVYxDFh/TrXE5zfzb1KgDWG4OlBeWOpT6f
yYG80FA6BdCuROAMA0aHnjNegq2+VPQbuaF9M93lKartvWO0/SVt7szNyHAwXY6hmw1b3H/3efxD
cxvEhcgiL402rQ9Npq6bRJzKKWZ7jBs3gPir7+qa9hbTYrFniLo3KwvBYpqeXPhJ1An6hZ6595YT
C18ky9Pk9N/DPnquqoz1U4mbvrtyqvC+GhaGvVMZPWqaOQQ9eQxdsixBJJzLxXO/ujXiKw96acbh
6JuRW5/D0CS9sdSNSynrm5RohIARox50/cIcJXMjncTSikyPRbvu7WZw/ayYFo6ENORyOQkaFDF1
vJtdtz0qVvDjrOJXkRHDJ8Jx9mNhtsofJQHGhCcV33LyElBOJEZx5siSOBNXIqfAq4i6NWNV3oyd
2R0GbWoCkoWzfZpokQpqU+lxUBFr+43IPuyQMZmhyamb+xElHoYy8XCkqs5I647LvfRKuavnJTqN
em/vAAnvZrXgXF95nzy3T68R3Bs/rKTtT0uc2Be1cNXBzOfsoq/CeWeNUt0xUyGzWplP9PDpVVYi
Nwkj/RPZjkMwtFUEERnpS09SwBXEDrltlmliTENoTTrQLQ2O1HYd7lEbpg4UACXeuqWQK4mapmqN
/gMyipAGEG8C/f0TiZHIv+pUbM04Dz/ZRmcfoKg8uwV2R4XpYI6ec8coaq9KMmQOKp2Plhqwhx6H
MzbHlBVtjOF35j2i3E42jevgr83E2CfZraQMUstmzPjzrUduLO9OhC0Ay7UYd5IpLsgAKlB8rHcx
vPojdePRgWkU5Hkx7NiuLNJj8plHb5XbnKTulGhCmin3tk81uacVBnERUwrP3fOopBEXXnFUcwqN
dAvnufVO6CKgdWSpJACKiIs+KwINayG/Mszm5MwtADne1ocW1m6gFPkhWdfqpy4DVW0r8aNZ+qsZ
u1t/7S3MJTkb7O7baYmK61TxGInOweIvM7dGno/QGDQDVVTSMVBxtdMo0+vExEQaVc1VZDsPleu1
e+rrJphqln9LGlRp6HtA/mGTdxa9DOFUux7SLM5rPebkSfe6VDWOzd3VjHWBr+YQJyGkjmFDn2WK
Et12UfooVrm8HLhGtAEe7uzKlh4e4irHdz+rLYqW+WLkTQ36EEsjxAPskZahNhSAz4OTPieOdXRl
cz3hcI+kcDY3tJAntuiHGh3pTvbTllaLlYybUtANLXCukejnxehN1D4jMMrCoSs7gTu+cUvm8RER
zHYZ7AwSMiHRNDpL+QW9KbDJOI4uASvGHXvnrTlHcNqgym8zex2YuSPBi7SDnab7y1IDIBs0qYgN
LmIIs74ly+eyq1DyRxoP0rX2zdiQPTOJ5Z6h8rWzeN1mqg1zI1p917WWQxiRSu2AQlnb2Lkz+zQ4
6V0Rxq+ugZJwMU+Zaz8JA4OV/Kkzin3fuT/UMDP3dROI8MaCwrjwNk1aBgYzrM3SDD/qTjGZ1LJH
JGnxtlktllqCo5FGoIFa1afOknrRhiE29EFjoWwhgDqt0msVs0HD3FaQEGr4lp+KfjAvNGr6Gvvy
nFyFgaZ8aGbFL3GSI38rfE9HhVWislZkSjn+2NinujBORKYHdjrhkTVleb8DxcHpNO8tP1sMp+GE
npueLPaF9B/ijT1491Idk7zBaIpdjWl3ayiLYKG4Ic53oiLv7jRya9td4eKqvVNaNqpAYGVWnWx6
hJntw+yJRYeQ25ho5ofZCmswhx7h32VP1Mhzm03I6kkxR/Gp+v83eP3+tTo/Fa/t/1gHAd8pLtjn
4u5/vv+RdJNfc4IV/X73AyH0STff9K9qvn1tmfz+Mwhl/c3/2//4317f/spfkHgIHesI8v9seQQA
SCRH8s706Nf/9AuId6x/QMjm75grOR0qKzj4r9BFV/zDXoevkIksTGwglP8nEC+A76mIsVsgqwUT
Zx3y8S/bI2H/g78mXB1KF4Ni07b/K7ZHcMnf4/C0agQAO7DQ1mGBrr9xnf7FCMMd7KoiWNs4uO5c
EqI1VG6gID4B984NAV9iO5Xh41y6FtInN4rv9b4mrJvcMCrhqD+LinbPU4Og90Q6RwaJ5V7Hc1QD
DpT5XVWuvoIM8Y5N2N2FA1KuYO6bJ13UmUo4A1V0j4a7fDDXmJG6GBntDqamXqw1FaWKI+9SzhPi
aL3BVW4ySXoQNUJ6YEbpPcDr015Z09N9JqpieoUv4znpRdLK8YxgfKvAuNxoSk+4l9Xu3h5CWElC
EmToRyiCzz3STIPqotJ4syxagAUB6bZeMw6choKvLRKiEVFnTmdDTflGZbH7mGe5Sz5cN7jclso0
DwbajEuaR/SQmQ2CBIejQp2KcHVnNLr0SZF6lsVSnqI1qsFyF7mxlMy+ok0k5t4I5UYjUyjIQzE+
UE3PMCYsIzoifk32VV3U16HHPG5Pqps86tOgfevaPNnQ0E33sU56QZak4NbNMjTOQ90mQxc49kT6
xMLknF0rDfVmF74FRMCG6sxPFJmYy2qWbdypBiu5HgY72sV8rL+9mYeulNS7n7kQP1Ma3lI1vMzC
wHCmyrr7aXKacxaiXRHYJ/mqwiy6havUBzDuMXoUxHATgmINnAlujHgH/nED5+zN7dNQhHnRDGL8
+dNukVZXYdvRl/ze/BYWY4k5cy7r1fjd9Bb88HArDB9S6cJFtHrbvewGuZqLxxFGiBH938PPwJWy
w2vT6DXM45Q7VOQZK2nc4brEI2UrT/YcspibTp0njiLurKd6ypt2LztXJSie2uXklbAB/DfPZpPg
Cxz0AKFbanxuitnQbVB7YBSAte/MFxjxwsMKMiKYi+y/EM/LN0PLCMkkGYSzEunGnRgrbHBNwHUQ
aeSaONKFOjGDq7DMRxXZvaQpwrkEbT4pZbRSiR9XDX6F6OVWbgExEkCm9pubunRLuFZgYPySu3Qk
jSxvaScKEzAShxpMJzkiiG+aYh7LsppOvyUMS63mIsLe1K9puomLWz8RzB361qDZeBTmBmuzGUzu
b7oG34wqw04QwBBrRDmaGAQqZcgnfZ6xHZSov072as3fEEXEpAanhUOEHZm8iVJo65lo4goaekLY
fGj32C43ZsLfj0TOZc2Fi0NtmNtfmAnM2sPbt0Sh3kcH7AeTkjPN4statY3yV4MQdUaChulnnrXw
K1p7xD0UnADfym4EytvhlLkmLOmr2zx6Qr09d6SKnjy7rU6zAo0/e3NCYe16EZ6NHLhQhCqNBYHH
Atbtb5aYgLnqQCycMe+Sps5/LMSWUDjaGp9VAvpUfgT9p9hXPV6hJ8dgqgiYnsFU5EAdN51nLgfm
5+OtPrqk4qQzYTWsNBHoVW8wyInLwmA6AUTbuX1Q1ZY7+xbecrT1JtncfVFGIpiZs51h9YWn1Ju9
Bx6mHW+Y8hq3aYztjo/pYf2tk30b4ghgTp+B9YigHd1it1AfBfoQWTd90rXf03Ve6uccOg+5l0+f
XZtiDLU5C9tUsCbhLlVQWXSpcXXFmji9VAiUAxiVOfiIR0IAfhC4Qh4miONgfZ7zHYqQI7ZGWZH7
LEME+75JTX6MovR/sXceS5IbaZd9lXkB0Bwa2IbWGakzawPLUtCAQ7oDTz8niuT8rGL/TWubbS/a
jLSuYijA8Yl7z3X2UKNvQOdb0kCLPPLkDU098oKlulOm66ydkaj5tdHbrOPIh6ZxgYXHzDC1t3UR
JMmy5YlxX5myeihwWCKcyYusXvh5wirpR6Kraqdvjl/aaFv7dJeNgfm1cP35JYgBUW5AlrCvar30
m91o9UTs4bSXZVWup6wg9iU1ntvMaF8Sy+lWFcJnisAwgKxj0nOx0ytOpq7o3ENdMVMpKSpjMX8j
Aotdkq2K7hi4ymdIm/mTw+o5st+nPOuOPT1Ms8QDx8JzbvMzCzmX0Z1ikccqyfJgjc/wNuMGhm1b
fnNd1n3rGSlKQXZJMx3w7QSXQhkPZgmOeA0Tzm6XOTge81TknOb3s2OjWhfYo9lMb2aIgVT9OVIg
7DeL3BiiK7gDTpPJhzmCavrBrKo3O8bZuuzDbo63Iw7Vk8wrYT1HpEq9MPhrHwvlXBPG9w94BuOF
ijvzIQKe/MhqDhjZoPvgrkEDtCNxQK5FnIi32FL66ETB0xxb3utA97GtNX7wLfTYOuT+YF+2G0HY
cuMr+D0hJa+0rl0X34gNMnHXhUjESdVzAaOm6cV9l9T1WuOIgm/Ymgukyy1rkJHg1HWhREUeZZSo
T/APSgg/zuBmG7RZQ7mbmqIAem06jPJt8p0DLfonq8rBf6JwgytL/OndkDnDomT4sB89m6saDO4n
zeP9qAicvPSW+KTaoDnLbp5QeCotPQR+UX8CNpehXgytxyk0HKTOmXnPHrn/PpLO+WnC0tV86F4U
433qtVF87El33cdFXi1l075Z0xzdJwAkQCTkdNCBqU9jT6BS0VHS+F57GDrbuGvb3lt3Fti7xeSX
34pe6VMzp9maQFDrPkv78T1IvWgVl4l3DWXo3ulBsUPNKyI6iZyla/aNKD8LdrLVKhmEce/ktbvy
nYEVc1n4Czw/+iC7svqUDr2zdGv5HA1SHJBFvvQ8EtcJwNoVo5x3k7DbTGXdCWG286ZUjJ3Zz2lt
SK8y1xG7ryPT6/jODurhPPjtLhgUO2DfAscizCEi8Upq54QCzuETBsRwJ45d0LNaQ8/Dz7jQllhb
kSankjUrgxTzNcocEo4LEgdhFjlLFGs5zWFRrEzG1JyF0lmj1A55UoTRvIodIrwqj0f45hZioRds
Tuz7IHa8a0DQyGONGIkHfYU3qmPJvMxnTdZnP57rNkcAP8TPnmhIPWyNFAO5RsmLIHYDcqB8TFlW
0KFDeyZQ6SYqtth+r6UABzL0HoBHQJrJldWpvcltMT2Jth2PU2eLV/YtHFBeXJ85gcZdqru0W/Vl
eG/3YtzKaoBvzBBZHu1ybh4YbRXjcqo6tR7qm3wzYUh/GLDe36epJ1Zt5O0DfG6nGlv3s+igXizc
cnhJhuQNZUYExcEMEJvqMX4eZQiToMOUvGg6++BJhLZaxNYC1FOw8QaP36FvM+UhBRfhvAz8wWs3
U5643Allny+ldpuNAzeGwisJmRZA4d1K5QTsZPjgo9TtY5TV/qbTTZSteRyqHRtdpkZFmCO6ZzKh
W/MB6QIZT21GTPM8xd2RPaNjL0QyDUfdOigCLEvbG/6OPvslYdJLn/PmKwpp73uAE3Wd5p4771gt
F1+k7zc71OzRuriVVrLs2kUxInKZHYZXy6LMvHVqNMRRk6W1DIZgQAjJ9CCain45jc1tMe8zIsjK
8TJ3gbSfeb7hTKzA5Y/LMtSMgfoU3H3u1g9DqWPvoWC9QLAikYdofDPKgko5n3PTEvEm9KqKG0hQ
C+aA0u9iHrLxWOhTlXfdehpytC8ZUQL3HWXA2Sokq+JqsuM3MnGrejWDa2bGFb7Hg1k/zJHKJKTU
ZANPfzq5netesA2ytQybxlgNtQt3oC76ozabaUs2pL4CROmeElUeGJocZTDrFXqb5q7s6u4Lkkyx
JbyzPZgYQLZtHLxQqKmN37Wr0W+d+2ycCnAvY54TUKfLuDiQ8gAeOQ3neWLQyuxsSZYwO5HSQi2D
9Ud+1sBBkJ2EFitPghiKBUl2fCG4LE/50Brll2nU3RVcxnzHgKhN1zE0y+Fz0MsnJpRVjqQBYlhk
bUuDw20fMVRvEtt/qM3iVeLNSo4sDP2IgDzxgYlDnrVLIZey3x72uUojfudsytmhZgmLOctxxWta
8k+tWrSYh64389IGcDZ8RlBrUr3OiVMvHVyLsX+NLdlcefrtERKUhtr9pZO//i66/isi9WdlJ7o5
AZj0RrZEPmc6AIJ/FqiR8j1MVkxd67ets1c2nSjIOutpnvzua9ia/xjf8rOJ5PaCDhY8GJq2LxDg
/WrCK5IR2KroaqJb2vDUJ5TujHncj9zo0TRb9fAlKYTjXOIxGBjjtZ4dTcsO40t5ztyMzL8fqVX4
Bp32rmxH81Ky1JGHFhn/y5j04RrNAAWgM1cRZRsc/68iFnZIQ+/086PlGUAjGp23u3QYKDPZtn/U
7qj6x450224z96aJhKDyyPn4hOqLBW8UaBq2GBQ5tX5ML5JzYjyVvi3fVTF1X28zxe9A06tHG9Aa
S6Om4897FtGpAv2QPsX0Rsbt7BQ0WKYR3c9GR6xeCL682wa3dIKJP9jeObUEO9/CntfrDoH2+49e
uPQa8z8yQt5+A9/Fp0ugh+vAX/pVW8xqyopYyNQ7d7oFKrppxvRigDAc/4Nn+3b1/I/Q/48XCj3n
d3Oz9evVBeoWxQPZkrsiIYWV4URZrvsfpHXuPRJS0oDeOq41TciP2Mp/f23//dUBNAQhjkA8pnb4
qydQki3qi0nXbAuk9eQx712lTTpRP5IbV2uDVwVgRRNgqFvS479/cfNnx8Hts2PkthAhkU6GzPTX
z47i0UDY39a7zpT815E+DM7Zzxvrqco62mbHZFFKGTMhIYwlNapgUUPjV8V+scNX94eI+79C438Y
bzL1EIwj//fx5jntqF26VMr0Z4Hyj7/3p9SYFGvBCYl95HdC+/9MOEPzN24ml96Ts+6P0Gubf/xz
lCl+M1mNmiEHO5cBg8H/ZJSJfvnXe4oOiikMrjT7Zhj79QBF7Qp6T3b5vszq+ezH+bwxrI6RFGbi
YOX2idj1DZO1BV522lWeujl1a21VhHrW0/McDbhfCZO1EAXnXkustTmRT5FHlr62qZOv/MkgM4fB
5WzRsqQDtLbUnwZG/9Ja22Q5nyHBiR3vkh3OlDg6v4wMFL/5GUyKZZOm86ZN7JDQZmgfDwBZ/WWb
RXrLqFBfZ5/3K+1k2vqEJB1q9zbQ8TAenXibLkwhVckPO6zmDUGD+aoaSJaYyJ1kn5U4SAaYnUjk
oI9mNA/GIWCJbLICJ6zv6xjbsbdRoc/yXoxRnK7LgQfbDYxuuO+JCKeaES6qguRYA2wJ7IViZa+u
4J0GgJBxoOLLHBqUmHU+mTFMNuERFZSXjbNI41KwLOqQ5a2MhEfq3nRufzKGy+q/6TaX1RZlJsFI
BvTwhTclLGYisyOZ2ITJYQdLk0or5glfehEzb0LE488lVeXd6E/1uhZzgQDWB0m5QA4XvM30pwZL
H6XXJJf428GbVz3/BgVubL+4WTNefLbi3TIXsb0riMpBZgBqTkXR+NYW96RyFtuyLcXZ7AISQcKN
bOHuLEdC044tS8/GaeS1IaaXC0bizumHtF4aUxjdj97EnFm6+RuVbo6Fo0qWNgnKyz7N3W9GpbMH
wpj0ogl1s6pCI9wkNBb7Pgjt98xFGabgFa9Sv632aVj1Bycqdoyfi4ekyPL7UZOoiuM99mmKmq1h
Ko/9ZrXX4fTks8tpFwagoc9ubUYPZZ74K40IaJ/HXrkWqi+Pvii6dUc+8pJk7YKFP1OUxjCTLaO6
8IsX50gs26jNroz7mo94ZLvIjnMSzMYC9l99ZhqHKvH4WxP99z2TJsjBTTO/2FbxlBnSeve8mMm/
5eRfUsu7Ic64qRym6Rs2lhQUTOTQ4Opy39rq241f+zEjjlyHshbTYkzi/gMF4zqboXOZiXIWuVTH
0UncO8Z6xcYeZ5pPL454JpFpsifH2TtHtW++a2sILqZfKXpq1e+Bmhf7ijgERAx199QR1H5nK7fe
5fgFj4os8gsByMj2Y+neS5mYl2GU2RuFd/bOL1pstR7s48AoYse4WV7y2aELiXsvAicS+4e0tedr
4/Yjug1y+nj8mbBVZeCzNAVVtzBoHjYGo6tzwHT3nsm8l7Ex5bYv4N2gTg7S9FChrbmjV+lOY2un
r7pjbL+wJyXOMh/TM/ji5mnIB/VICygPhG1XMJ3S8J1GKntpR68/AigOjbUe2GaI2Z+tjVkm5dUV
YbSXsKO2/Sxi4p3CYNM2o/vdHdtmSzbV9KozK1+htdxXuSz3vRudqTIqMAsJlM0fCv0q3luhPE6u
AMkW2uzeneEr3jHSZvKq2AlC0xaViyDENLtx26aVv7ESoVez9prPMnKHo2hUCh9gSpde5aj7rEZZ
k+TBtKvbwb6Hoj+9DXU6fyGIfrznC4nuNIFCmNMnczk6qlxxn2DLLHW2U4WTbaWTecCyhzp/likD
Yn527hZDNZvQz+VX20BUPQclAikdCRZSnmbdARDj6puA4hFfTh7iaxx6AWqh77OVoBIXHozOSaDV
oAx5kjofz0lUXiUz04tVW/GbFXD/z24ILMyeSLIRUyrOXpqLc9jn4cXAHHAPkm3gQdFN4QnIfbFl
lnpXNIMsFiY3KimjMR0wGtZyGamevTxpTgdZo5ogVBaq4mBXZ3iyCzZwHDUIOo+GR3aN1TjmowdH
lpFtb0TLrvEgVmRKI4cxbnuIocuyXTd1zWfMEPgGsvzAs4TMyqa2PmVsMfZF5xIS6KTpk8kWCSBd
71+I8EKrB+6NRd2UN88d/DDUrP58Htl9f8h6wIVCDf9QpDWCRe4e/1QpNX2dEBVOS7Km3F1Vuepg
xOW4ZQI0Xsa+tQ9WYd1im5vmRblud9UuEgfQlvPWTnVyz5ONFUM41DSFlf99IjMKLXffMV0P468I
rDIM9zNSwV5uANwMjNU6plWm6NEy8j6XodEhRjDzTC2YfowfskSGtxwt0B5L78ZFKxKneYmGql/X
4Eb3gVumTEW8LP9eOcRYdeHYvGIa9by1U8flZzuOg23V6Og8mFFwHEFcLwo9t/skDFDd5lbBEovn
G4LBvrj0FMh3WVB259yc+vUAov3Q1EZ/jnriijInR45b+Ihlxmp4hetBAJVEuoo7wcAG1NlquIet
GJxmeuRvwh6KYREOxGQsQr7jY6F64ylJXO+9SWuOnhz9OGt9A5A8h7aktp+jaA0Gpb7DqmFfUiwi
HEsjfl98leYii0h78Xs0gFwTijGGFRrNsjSTeqlrP/jIyarZiNT+YCdQn424ch8DtLYLU2j7pPrQ
4RicrCsZaII2rTrffsBDU9jmdu6H5ThV6SrMGus8MIHaxxZ7gDap6msdW/azH/TjmvYMlWpTu1vD
y9BJhuR+ESlnkfrN0MuobblHrt3d+27sfOkTSIELs5fzCldk+MjSDdlz01kbkbTmkxsxMEIOI51r
HjWE48ANCu+LuPK3pP/VSyXsE1x6xc9eOgKjFgrQ2ygz7K1gTWxY8y0ZIOIsgM6HO/Ae/g5tPXDj
opuAZk/dVc6FvOZAZHdZwlpW2+ibZhf1uFJzOG8js/VfqQWsJ22HGdZH1/a/B6UxvJd14G6iXL65
TeGvjYxRntV2gH1q0VN3qKDbWRx58SLrs+RAIoKBx9Xq0iU2btjDPkFwX1JyEhqsJpE6WINeMXVV
R0iGMZemg2Ijy91rRG26MVMe1gMMQrzVQetnK7uZqT8wW7FLj4eGCX/7Uom2vBvV6EBcQg2/5XlX
bUYH5gVizolG3/R3FpuTOxBlmqeCn75ToHkIWjP0us0U7QaZRZhk8tCisW7NfA9mGFhybZDvXkts
UK2jYYT4rKfWrBcJnkdN8uC1bbJQcBL3npiqO0RW+C8K8ia5OEIf5eacILDMLSz2HCt4+yimNZUq
rHZLqMdRFPGzyOvi2bGoAR38UMyfo6a5k3kfHufco1qJ3WgvfIlNLhaZjZWr5gmGIjbap8OIGE3H
dnaAzMqoMx3NFIhAHNY7pC1x980uMx8u9SInFDUAP9EEp2h08xU7i/bgFklz7zGHOqMBnS5hg86U
SAR2IXGjD0ml5nVM4f+Gy/WYOd5T7KVqNVjphYhYk0/pHMrcNz+lvmMh4yrA3ke4tRYQH97YcVr7
yfBvju7EXjVwatcQYj9YW6HMMu4DiV4xTEZvVcxmglIX8XndV2orbJAkuQvDiBbhmBZmycIjfuZn
sTfDhD8KIc6wslkKA8RJ70Yntc+d67ybHZ4LPfbDjTJQrPI8QOpYFnwxpULqXE44bSCs4l93qgOm
HBt7QbBJGG8fWO/eASmwXsAbgWeAxlgCRamAU/hYXWYg1csoH8CO1Ww/aqfc+ujDFmwg2GqxhkJX
ieeqDAM4vq5/p72EsbFXEZvH5fdhdP4a5mP0VIJp2Ukjmg7oc8UZP3u6GmPlLNlv8ZjrknSfSj/Y
TF0/L2UXudCQB7WQdR9fQKDxZM+z6c4VfLgsKNbp3Jf0CbIF3Csxkf2la/0Xo7y/jTswueIpQ+tC
xBBA9Vvj+BeNSxKhjkqHIN1njJcp4bSP+noOOKVdFBuPjqiaL5JaquKRLfJ/4mX8rSv1LJzhFgMX
hDvEOv384hhVW2+aZbo3dd1+maEFnQCVJHdBHuYP//5zok36eajk0s8E/O/W/f4dXcYIJ/N0UvJS
0mqqNfcIIJCKNIFv//51bqKlv73QTbhE0y8C0/t1gpPX04TRzo/3g0QWi7ve2XuDttZFlfZXhDMk
7o4hhCJ+9PJD+ix/OVXi5M6IkltzjW2gWv/7t/T3n9jHSOwQkIb0+u8A0EH0QdLTZewbXc1nAfh6
a2e4KG6oNiJXWWO2X/Qw8jubbfQ7mOW/86N/nB+B5fvLz/R3o3pd9R/VT+o4Rn63v/NnJqBwfkMN
5TEK9IVgjIw67Q91nGl6vwlGhQLuKUwQ52Yg/2OEhE0dYRz/F6NDVHLc0f9vpOQ4vyHZcymoLfjb
HpP7/2SkxPz95wsdpJjwADtj+iSk7IbG+/nmlciHyWKZkjtfSrj1cIhRDABzdJdu4+XTzq9zu0IP
TKZDukhteY6hPywLFI9fuwiDJNOT0pLLQCSN3idzgxSYsptcjtbCHlylgbNwSjmdALi2xWs6O82p
7mbxNbNjHYK5zIHooAvwpxX2rdHepoZXP/t971v7rgnH8YBXp1XnlhN6nfQ5D+IJuTr2aJCFkmNi
yZa2X7CKPYlhkiicZBCjkq1ma4WE9dM4WO3aQli+d0ZNOzhlgfmNJQQaVbZaziYMuGHXTJ5QPjte
kp5RZ6g9Ra6/M9qh3YNtY8VFi6jvx8aA+jVYq9oKX1WlbUL4ih5fC0Ns3hXmtVftdnKJBwlj3aRP
SWgyCrg5yJDgqdyMCLWpi4wmj9BqlzoSvjI+AjQvPLQiJLMLfnm+ZTEP5hXIiXtwsrm7dlJl3lGZ
vvuFb2Q65hDqo/Zp9uS871unY5Hvt7HO1zedgXSUp+W2JWyrWJP/pc515hSpU9wk9XAYqw3+x5JU
CeUkSW/vMjqcutFsD+U4+EeGTxVmpKUJ4h3BhkryIUNIH8attsa9SQZKOFLzs77wiCA14Xn8yPT1
fbmS6EPfR9syH7pu0lfcO4b+Gla30KIQE9f3KQIWbl+gXLml+ehjidp4fQp6Y0Hsr/8mkS7cet5w
PCkqAnI3BvYpfptHCbaVIdunWBvsNclF96ZZt2sBLxJ3Vq7uuonVnkjTjMsSb8dqYqC+NJg7HYIs
r9cxSpfNnKY5kqjkDg2Yfui9wUkxLBXWKg3pB5YATOJDEPS+w+aNbxvsfxDtmBIhCi/syd2XmmwM
Suzuo7Zk8cXqG9PmAd95WDGa23ApiADno7pssVB3oXnobByAjs2KkgyizIRTNXxKMgflIgEULvvG
jFlh7cj4U9w64ojEqNzAYTC2ow13x+flzoz25NacTX1foT28WXmC7M4hrGlRNgFQp9wS+fFmoUUJ
z3hyFeRetR+VcC9pH2WYiPrCOYGlnw8VJTZrSEHTNSQfvEfwAAJP6FDEFy/pKLoHxwN+4ndvic6j
T0mbhJu6nNn1Axtc501eHcjRkc/kXl9ceMr3tyv7jiGnWPnCxvPfmOcZ7RDELtkvA1u6tNMYV/gG
pPhem5O4q908fmO3Oh/bxlGnGv3TrivQnE+pF2+zbLwFdHTRAldq99VSebdFMRk+xo7BTNUOrFOQ
+y+zJe4qO4OogFfyhILIpdJojF2WderVbWoF0w9+D85Z23ov3Yk5D9mjNc/mQtgPnuUMyLs6+7vh
B7jber6NTT5n/X5gT88mKQQ5wVhvZQxTEy7y0XMepa10gilzrL8AJouf8N7FguF5637GTJZuK0gJ
/DcgwTOTs5ZUrAYqz7HYK4HHNNfQDkhhQPsyZpocuzjYadeLFoTAYCcaACNtejc2udCHPj2aYTI8
0WMi7Of7eUKigIIiw39pTSeSW4ylm0fhzvBJ+6Q4bvxDgOwjRHRXBF+1VyXXsAjS3RjV1Vc/FeGq
EAigFpLEYG9NqJZgWmSS3JU99GUb7AGPEHbC1f1oGohw6QIni/GBHS1Vj5VBZOYKXTLCHAQM6SUr
0IQwYLE/1UWsFmUywDJRppOtNHTbdzdQ4co25fxQa4ygjt+qVzxt1J92Vt90BHmHgEZ/AeyOxZow
mO8xPikah2Ze10XSbbVj2W8WLAHAaWl4NxKIcZ0qt96YBTgTC1/MLR1EPNLrzTkDpTZvNuSmxOuu
bsQHsWntytFD/ZA5Ro1ugiZmmWSDsXBoiL5jlhG7aqz8d3hos7GaubTWM0fOMumnEXxqnKhVVXPy
BwqHnx+M3tlq5hgwq2HT5ZnWc9wwUQyUmxzqsJXXxsQv0zdi5JsNkwkpXds/gsBqMoSgUbLqSHch
FtzEPhhpJD6mSX81t9M0LB2r+VaWAAAol8OFTZDCGUd+tgTQ2p7mqlb3hW+sGRyFZ9SqbrqAXJBE
e9sz8jOipGaFbSj7VHSj9ZR1hTz7MoBsocyO2ZiXhA9OqHGRBUzrah2lTGMiRy3HJBV3IKLy15K5
zWscVO0VN1X0IvMoPQ66QZzGtuLZbJ1pnYg620LNnNYRpGAGjRUabIdPy1CGNrjfV8U8srz1h2fH
EQy/U6eDfclQaOm5Tr1u0MJdGzYg9toPovpQKQN7KtRUQhyzqcwJVDAtoqUcm++xV2+OxhZFZKa3
hVFA5w52YD6QW+h9sfjvG+S0VOk17kF7epkIX6fZBRTgzDzog0rcYlTiLt0w2PROPpu+p8gf23hh
IG/NQU0EKdJkJGgINlESSsiCvxMj/1sc/1NxjG6EavJ/X65evqn/844O7afN6u9/6U/viPlb4JrE
GQT0NezqYS79WR374W8+TaWD6Of3Gpia+s/q2P1NAOjEy+Hh9gDFRuH8x8LVEf8/ECde/acm8Ja7
DHCe0phM08D7AfP7S1dtjpg+iV6q4Sqz21vmVeze2a2SFyKz/ikI4dfV7u21gJbQ2d2Qb+at4v9r
Bz92wpibwKz2vq0I7xgn85INUKEnvoETW6p/is/9tZ3k9Rw0CnQldB44c36hU7U3EpEMBK9HQgYP
SCFR3UODMi8EHtp7XAYMQm0dmE/KS62nv1wH/2Jc8TMhG5+QS4mN2SsM+PUwxf3yYRtDdLruWBPO
LbCAErq4h6t4DE6TOUPriObwJbLEP33kf/EVIzAmBMqzb9farxEaANWzVgU++7vS1NcchvHXsSpx
JJB1o6+xmP7jF/TQHwheziEz2KZb+/k3zYSBx5KU4l2CHOQIuDhYTTeZUhnYxifSMb33f/+1mn/7
Xn2XbjIgUwDhTUg79/MLTp0JrC7S426odZNTX0RErs+gjBk/KgB9GJNS8xIUlbP3p9x8YLFWvVRo
/BRMpnyuONI7/wGKlQUmcnQHJHMy6dCOh/ptsoJ/uAoIGPj1BgMrbFrc+4hlQm72X95vxRAuzsp+
2Lk+zdiTUQItOnZxgZ0HKTK7ySY21cGsE6L8Fh1AzCfuwenBwA27swS7XIxQgb1nWOh+xHaHqCfx
Cq6lLrIgqM+BedFpUiaHEQRouWbHjGQMxkQJE8TFVTNYHSoJA8b2gtpnDjbS1ebFaH3yWwcGx0dk
RPoBP7K+RmmIJWtux9r9HIw28CSvnfWIrq+xsmNru/rqcUp4qzTACLzLxGi8gjIKo4emtVouuYgc
UEat3WQgGbfArpjfuEo1I3eTGk+zCAhH515XkzqRu4gyiz0aXrXQYVb74yBoeXAyix47fTVYxV3D
vGkDok0b+T5kFqoNEEV7MIf4afQ4yvegtMer6DqGo2FzC2tjyxauIRi4H0Er9ANgKrRyPxw92IT0
g8Eu/cntB4RSc+p+uKFrVftqCvW7V/dITJhE0Ksx59QPgwN6lxRShzqw6HjBsEqjFwAAebsaqJE+
0Nhzmc0j3xvK5qch5EebgyZ8Uc3sfniGpx/SGFNIw17b3iDOwIiDPBdNVId/7uH3azXJYjQliZ2q
4ZzmGqQ2jh7GXS4f1ppG2W07RQ7b0mjR/x5CP0rLfd4YTQlJ18Lrvu6Z0b8mowpfQIYzIqPe9/Wa
FGmuk7HynI8aOe07aTfc/DSep3BqwxeJIJfV4Q+7h85x1P5wArVi4ue3Za2vA2MGtRq9m4+Iu1u+
a52xHo1r4ok249DyI4XAivYDAxNJoX/7rMoJC4pM1H4/vn9H9y5jggAlONreVRgYCRFSVSguP/5M
H0WYqieRcW7Myc7gs94naL5XKg7DzfBDYkjTHqwIaFRy13VZFB3ZZMNxHjs1YPzWQQjBh1KZpFEC
fgZgFtTzl77xOpzYAeBp/chARVAmRRSJ46agObyxem7tK0gVsVdm7496QdRllRy6Dq7YdhJDplZN
TIDgg5QVbsmkdl1obQmhuSdrDie2pEBMxgnTzxLR/ZxeFQN39drx9SfbrqrGbWexpljMrFAAAY2U
dhhbKNVGl++5e5J2lKx1CpEjqsJpE7IgbW5zJWU3UA2CzL64CPWXsIR2EWliiOdq/eSxVsepFKEl
sozp4rg5iSB+Yr51wmpWMpm8BXtjEwBI0j+opGFx27NT+dQ7OeOjxO6UDbop1cfRN8adE7BiXQyC
ucxC1PMlaIf4a9NxbHpl6h/Qt3sXkupCRJOzM53MSpX84NroajrsmIZQzv3XME0ateqMAWwvF3eI
EqbX1Sp0xo6Zl+9HL7g2+mplGs4znnaccW0D39oH7FUI0hoaZXNkoy3komsF0SOLKYeCmJj8y4Jz
WT/wmONaBsOepDt0rTyl0S5v2UXId5cck5cb8Ci7KZvKW2U96of5Zl26SaYu0jHl+4RRGtNGrj7I
sopfMtfjwKytHCGMyF6zdubGCidkr5Eg+CX1bXsfyFAk7LyjasVjtH7yXIKZkI+uUOg68ca0y8Bl
RTVToc+dND+VrWHMe+TMQ7An2YSd29KUHV1wa7bMdyzb/ozr3vXWbZUfilBGJ2XI+MpaMtnHQfgE
Gr15Kfr2Y0LUzumfmi+44IdVhmTkosOMc96VZnoIa2l9GoxoUEuk9whQQuUj9mVesEpHtXdJfxtX
tmqgyRH+isunboNNWFkVvhNLD5uZTVKZBHJFbBRLrrGkF8TV0fgsrBx3XJR2VF0q4tI+Fzgsho3k
idU+uwkQ/M9hoNJ20TQyqjczlEAsY3E+sBDrcuPExmjgqyuxqM90+W+Tj0UkJbH8zk9sASGyx5tn
Qm1aTlbUvQPQoBaRRBKcbMVONzdHftYmDNt1CkeSw8Ip4vbSBt1E754FF0NjoWvJeywJaLmJnYsM
BXd0s/XlHqHADCK4UgjXI5pNG7dLaYgr8p+JMriQCMRZ2ngWZ/oPK95o8W7IVw5PneKnAX8R/jCU
siyjH4b6kqJhiRcJVqtxoW9aca+QaUmYeM55j3prR2QE5+Do3tIREOQGp1AyKc6CG8s642FSLm0W
cVdcWtxLrmqKrT/dxLjY3bY/JMHzlHHg/zgCfWLg2jVasdulr0SRXHtVBdViwMpxUsMgtn7hYsts
e6P7Wtk5Tw7TbrkirLlxP36wh7sUNT0IybRoV7dYveSGt/CpGCZalO3vb8usXMQ4TZJRSUSGwePL
b/F9NkXb7kgk0td+pPYtmW2szblg9Wgp62YMGSbE3WcT0B32RzIL3xUQzOTOckfedVpKPqsasdCu
qjad/AcEdwW7dIl7pQaWlMRNXixUIEbfJ8jX8Q5D3jHUQtw5PUZG7b57icnBOrVGdmIXr/FqMAEF
bjeY8ZPy2WtybhbeyZntoONc9M3HojbEQQ6J8b1vm3CbDCrUC94zVc7/Ze88tuQ2sjT8KvMC4EEA
AbfNBNKV91Xc4JREEt57PP18kWxOi6UWNb3XQiQlMSszgUDEvf/9TaI53rMxTywLN285yRuvF48m
6ca08O2MZLl1JCrgaE7UFW3gNeHdQeO/HWoXw9OiZat6CNUdTYED39ehYMXlHbdREw1dQ2+QHKz7
YN+4HSHJDHWVxCwtyXWitHywTcyfHxD4AfeR4RlHsXufZ65nc1TV3sqQ142aJUHGg+GNeEpdquVo
P08903tBuQG9ywoSXeJJhltsQioG5NPJXpQmw6MGcSBvnchsiK/Noh+3CTEiAf80PpI475Sna33F
7W/uK5edJSOr7xXteHJCQR1uxi7m6Fnc4oDwDzopdJAdqZvo+dzG9ksdEofueBdywY6/Kcy7yGVL
N3Gc2JEoJPx2Fei8ZrJ0Ktz0AYBzcV9KthiQbJxm0xFei8ioSHq7yL5piQQYHavw4K1VkWz6BlkX
T+CEGVb5rWybb5iM3niznI6sawqDodFvvL7Wb6xiGf1RR1rQLcVhHqwmoDYOH2Z7WHYph6ifNsiO
ZilvpN7LKyiF5R13m3O5nPMTJ1+xl0UGtIXxGObvdhB5+dWQSXTsXKobHWbtU63Zw1tbGeZ1NUIw
3pqRTgE5N3sUtqVvj7dmIe6p/MrAAIn7Bo5pnUyTiX6C3sZL9ZKoPRyE3YOWrl+ZHnFD5MAjvCNj
Zor9YtARGVMRjPVW4wTuNgtEL3aQWGeH4LxiN+zT6mJoDNgnpB/VV12Ws0gL5ZGQ2C0rch2VeUxI
/kx3u2RTSvQiZbf/6zZKdR1/VC6gjXBoOCyABQEE8bHthwmRepx4Nc6C56KfwRF8CVX4/vp9/tT9
8Ebka4Fl0PbjJ/GhPfTCuB/SqofXXNpsxgOT38cGqwjyvGehHE9U63LeDn/9vn9q/dUX1Jn8KSGL
pFP8uUukJc8BZef6MKe5/d5rmAkX3Yy8ZnJi9q+qKJd7244Vofuslv/1u4PbfLy6DEPpinnA+RAf
E/aWLgU9EXZ1wFWRBgQ2hfHoql0X4gu7/b/0EHWLvFxp8A2pdCLnj/APYve3iJ2tpCq/QOw4bOP/
2b63VZ58mGozIualP3A7C/cWg3wzl+A6w7AVsvGvqbbLfJrHBthXSFvxUVh9/8LtlLELKx6WCNoc
g5fxqh9CCfMTf1WwMNDqfB+T/zC9+RechF8ObjrRV7h5OXyO8o/CNkf/iNx5gnGBie2MylbUTUd5
wvwBuXPU4KXNu/QAb0rVBp7ik68dszJcdFtvDvqx1iu8v50Yh0UcoOSRgtDDh2ztAIiNyVbjmnUu
sqCyqqg5aHklcBytAYz0jU7T8KVIKNQW5VgC5UdcV1Yuj73EFY0Bddq84aRoHsdEsLVNKRHNHOGQ
kAqs6C69OKzeStV71vrKA4fdsOoUS+FeCgT8799xCk/5QVdlZNuboTLcem/kTtwGFJbqJWZIrZWl
yXJrNJT7A9GCgBi1MojoO3e+PxuGFImY79vUoIrPCg5qs56dFslnmVWoL9rKxTQLqV/nomnLcUkA
i4iJEhelUobVuNLcLlhlYkUxqH2w9lTjbBhRe9DRFD4imaHUMuaZQHttOJhjbD6tExVeadLodqZO
aWkXnSCpm2RIprx4bqSkfSTbhtKDkRclPFM+hqpf0lZ5Z5QS5mLCSOPNDBVkNZstf+28F+IXY70v
kSpZhogPYImJT0ua9nyrmxGDkDAG5xhwk8DmxZv51jLjPd0MoR69Ld/dO9eLw6SbaLaxkCyJ0bs2
MyosiHli004JVqRhMh7NysuOpSrbOSzV9cQtTlXCM2JDn3XNf/l+Q5HMUTBGCXYsxqDu8Lli5JZ2
3au9VBAAJrhDwp8zvOZ8mL9ZcgfCxVeolpSfAkeRX90up9Wy8oHrMqUaFViMXQP1zcLkkzmnQ0/Z
9IWFz21WxPpLa3fS3OXFquGZOK3fYnLC0I+NJVBxPt33a2ftFmQOErcdQJnV6NI75DaehCLcEBMv
CkRoFChv516wsgoWejbLIdxRAvCTiMTgVw4CPlusXGd63ZxvY1sxjcAgWA1Gi1h345k9ZhnnFhFw
H3lb7jgc0FCFWXyaQe0bjgaPnjPV/ReIVlMUQDUV1zGSi8l3vJkbXAFAY57jKdOSLK2pr0uM7ADa
Pcz3AqA21pvgsbysak6xAz7+5lFLmR4y3zP53Mk6UKsWGZCRqeM7jFlywYoJxdB9mamiIgLOlQvK
qNYJSBZImSrqXROTuMKC1e0KfAq2DLYSOhb4KnANaaLH0QvOTTJ64vD5vITPNfSSYbdSqYddzd3e
Qpu2GqcWLslEINXtjKzgtlhBHmWcUlWf/Zu+91l9VdNS1bmrADIFLH4/8c+PxEAbtcfPlIt3roGQ
EiE2FUnztjq0IY1Vo41F+S4e5VSFz5qCFjc1TXK1Iemk2Oatw8NpV6DXq4HlB0HU07iZkoKvoycS
Kz2SuzfNGcBydbJjyO/hIe8yVIm4vwLPnVu/RV/ZQcBpzaMTVx5WFrl3uTZKp9gnCz8BgSr61xz6
PradThebt0iRsM7RWugeQR+tnq/ntXOwrVZHO6Va0WbWaLxjjOdnklqTjTm3yLnXbhlIbOahQO/S
wjLY0MbM94XB+P5+6WYoRsphJ1mwrjEZ4d9nHtuzW2YYPhUi5+ec/X+yjMIv7dkydB38o7fqgStI
X3Zfs9CJUUCC8pZhInHwREcQeo+y+TxbsTPlUETUXrs+dB6R29TTbJHmyhees4wVpXkGNyrHFPox
1LEAPEWVQyNkIh+PT0WYYgKpY7EzSCLJt+PEXcqJfkTSarA1i3BhTYUUfCPpQCu3te0QwOqTxxM+
l3gsNcMiHjHkn+BjtNhq4+RRsV5Ex2igUn5QZAHyRBSwKq4TZEKPBSOaFkvLOgqD0VO1Ii6y1QI9
SNXERhR2X7C7AaaJLVY3CohHiERAA7B+0wvJaPwAewNM/bzmpcEkF1kG3xkXWbX+B8dGQ5SM3jNO
DKBKpq62vRHjpx7Sk4WBEkmM7G/0ga6fx6Zaj54ySaob13tGLcSN/L6lpZ2goKfnYylZIdDZMXW7
BkYEmpg2qIUmbqXN05XnmZduh4nLi4R+d37iitGVzxOOMai2GquNd+edtapiuvUpdptnkWAl+jxF
0ZK9WJOKXc+l2qXEOCV7qZyuPJhJQTo0xZ2IBxXeS1xhPHvHtib8l9ghXR3OqANh+dMYX0+rxUaW
Uz+AOlRuLTZzjKCNPn6JlwPbj1lMvogGSgiEymUlCN9avYsC6A5qvxOCSpGK7OV3a5p/TfUkd9wt
7PXomaO0PZQ9TduJ/BelGld4eMUziX0iWwzY52RY6ZaBv/2lKovnKhLtiRinQZ82C8Nq6hCzfaT0
RSWmDiKM+vNH3Hpq/NwH91YQwhjy7GJJ1zbEZzRC9NdMhqoL3AQjskswsUucBoQWa7rPTW8EmlE1
l50yvWt7Z6s7SMwmYsbOpgI9/gJdPNTY/XttEd7qyoDA8/qXsgHsqrEn0GzHu63luElxLggN5WGw
gP5onBMVosYjhKyCXRXqGpMwG5MIHZZczUTRN2xjJZmB0U20sRuZbuvKKA5CNBE5qrImfUBm2I+U
xog5JOJRfcDJ0yKeBvtxZ1rGjVEC4JJzhXPxwWNZttsIV0psUpzYu+hNud64c++cutTjmEvmBrMS
DZe7YhJPUowoRiAv3CRr5p4cI2T1CjpeO3ahhblpTW9fz4xXMme4wPxZv2IKpZNTrVnzey6r9Glx
iieZ4mB9iYWavGsysia0vpvwB1tbj1beHL91TA1+i100Qd2EFmFlkQUN1vu+2y5Yk6C1OOgjLh7L
3OPS7tbQiYjRZjhndumV28bpcsX1sr+kvVvu1mEKOccTPYiS6clTkToZesq9E06fmYwoub7zG2T/
BdeVBfwY4+2dmeHchKl1e9dBAqb8Ke3Amov5d7iKjxo5ODB7uu7KTeL1Dt2pta2codhV+FnvQ290
LmsvkUHUdI+NN8D9bG0qo6ArmuqqX0O2KAyutyT41EFE3XAailacGGpqiICr7ph5g7ysTNQ3XLQS
A4bGApTAg3RuGjfQMIQHXrQ1MkmK7FY2qe9QdWprJm44BBZKPqxdI+Zmxxw39rsIv2mzNMuDoXXt
3lUnhLkQTTJHpHigfEZ4QNzdWwelxk/r1oN0pvzAyB9BWqrfZ61ymcE35Qnmo3a5FDUcHM11eB3m
IPZv/UgEoh8axnoCjm8QAvTVa6oY+0jzijFhfYOAGy0QhjOZZGHbDYlHtnAQK8nd4OAbnlZZAbfL
cd61rABHUkiewKN/O7ZthzMPywbXowmq1doPez3M4q3FjHDL5h/5KxIVwnvi/jiW1pc6jmRgIO0F
FtdztVuJ4wI57z1scVv1w6qbX6mIA6rrlkow0Ut/yfQs6BukHWHDjsLO3xZBQjTfRksM5wBYY+6J
zFj8zliIGsHybrqEqOXACzUHMkDYSGi1G7+39HtyCnKBViVvF2pxPJzT+yQUsHFFWii66NqN0Rc2
/2iHm1JDjLGooUyOOLdHcbi2yMjNcN/bscbG1Cb2wUXt+axlneFy7IWGvUkGQVBh3dOBxE3g2G2F
Gp/nIoEa+YzPfH5cEUtjX7hku3Xt1wABJ/+aOnB5jFx/mqLZZYmbRSW1U2Kpwo+NtEi834nxii4Z
2V3jp9W9qIiXCwhtV3aGFRaHV/hQ4AL4ShyI3W4IMAj7U9YAML50dj3oxyIjfuikNWI1iIYxU29n
eubQTMxGNSonXM3N8CbsvYlqVvkrzlZSuW9hk7Oph2k61Qvb94JOdWPBRTP3Dk6Dq7U1chKVNlGn
6VNEzoY+mG+QDDl1VY6STeqCa0Y7Zwqt4qIBLm12GdJvePtWwfBzhC3dBtZADQr5kmqrnDoKEXsk
7BZcuM6Xk66oEWdzSvDcfFs0KOqRgf4AR/6yef6IDtE6WzT2Bg204dBGf+BmDNgWQuJM0kNYeUDn
ZJua88sq16F7lQtcAiIVPKqRigEgxtMTHjf7P0AO/6F7/7P2AkKIKfDwlY5r8ik+4FNTbItqNfro
YM3wAxgFqvTLwROhcS3Q3UQUm2G9x3sxxqGsDtcyqInMuo7KXjy6+iCuJbPY8Ttm9N9cFlgyMIEo
2235J/JIaQ5hBYE3OpQapR/iS0wx54QYJyqyMN/28LULfyhWiiNtjOq/Y3YoLPCPmCQXg7cnEdLF
PIaL84GuUy5Ohmpy5ZosOa1QKpoFjW7XuEXKDYkXiywZc3LNx8wJtaNQ5XcpUR4jQG9q40bay5it
Gz3ro/hA7Gt7qJuoTL+dx/kTQbR/l278H24idA8BjArWx6T5I9lm9KJEMzU3J7hmhKnNtHboFMmk
pmiCW9BsS+wLA3vumnciOpb7pgeraGJ6+aSa2/uibL7T9P7yBv7JBxg9PTWQxDtDOqbgGP4ZE9Ks
RlsH6gYsYTTKxjMLoQeSeu6AeEimOA+bMPbqvkBYMY/1SH9RTtAk9gKxHDFzXa16MK7sr9e7qcCo
n+8tABqjCFRG4M1/QkQdBvdt0TbxobZhmlJq0nshssVm0ZmpisyufIDN78rjUql5zmxWXXYapTFC
xBjx2jhTHKBh0i3jVkBdLHra2LNXUiTJM90limuRh0gjsYwF64FpwJOt4UBOacrEC395gMEv35vS
pJhgeKwKBSiXesYKTTlfjuk636o67j0p0T6VOJFl2QavPjqgX18O4yMszn1yDHSlAtxA2oSx/nyf
YqFh1MMsfm/GFnugUa1QENxBtTokgePNq7gasJFG7aE01Jx6LmI+1oJbycOMJWr5EJlYX2ytFUct
fIP5IxeLX3GpXSLy6WgpTUO57kxECUAMnRjTH6oIBGybOIREBRFxJ4d1UdQwy8B4zUcIw7gC9Vvx
5fxl/0Gi/w6J5nRhC/trJPoGPfRPvNHvL/jhyKN/stgQdd3AzUqJqoCm/40/u8IR7DyoINk1dXbS
H7xR8QlE2GATFY7Nb0qL9QN/dj+BFussOZMxHwq7/8qoR3yEnzHhFrDwLEVPhd/2kYeHd2yELY6F
KSHxVaFvpGuGB0odniwpxy2U++7FI85zV7f0PGKaw5Obw9zwcNF4skqAYWmn3QvKiu4lYvgU/OFK
/ocD9uMJz6czdL4+HxBlmv1xI/QGtw3JdpfHdJTVu4WLzy2M7VJFCbIvNkm+7L1aJyOgrrAP+vV7
c35/2O1Q7VpQPtnydMe1z/OBP0LzyK2AxoekOYZR+Fo0IfjDNCTeVeYRau3bteVcIsksCQVdbOdi
lh6ZoODDn+e1XL84AxlBfr0u5inKidzK7CEnfK0dsoDBtX3nwONYtpiKWMdwKvpLUZv1Tuo12Vbk
MsFvLdC4wcIpbmJjgS+FvYbY6i7VIT7XULGGYS2WjcscvdmY8P7Y92zjDbY8qWdAbhu2PYic0EQC
RijDfUy0B52ULAHVetPNdqgEvHjLZI/mPpHKSbPV4Ag6jwP+DDldY8O249h1SfwPBYRGNJqyFjfH
w8J2vM201dykdA4LnmjTSBBqSJxiHePDUxjz8lri42BtNARGl9aUhnAQl/7FxaS32yQ6trIbXcTK
h4VkOyrbbNlhh2vvZ89IaLSNqYPKbzT3qs27g9aTCD+NGp1cGt2mnnP01neBS4JpMNtkN0L+hdnP
owQhF4t5lDmNDQUSpOVRDFVMUIEzDUdlN0TMhFH29zMK5HgrzAkZT2ILfQdsFbobjGeB4TeWDf4T
yGhV+T8tQEcUJcaEQxNtCVAcaVA1gSoHazQM7CwkpftkWa9OurhBbNnlbVa2844JDqqiweLgkirA
FoX9LHZ6Svxi208W8wpD2wODQtmKjXGX6QleqOPo86R6R6jmxf0KdRBWXDWkpzV18S63eucddl19
IJpzDby87g9L0lbrrqcEhfuSGlTvAFhzvx2bEtM+jISQorjYNrgCIlequogpVjYCjhV/lZM+3ghS
yqxNUmJ/y0mn8obWxtw0VkKSqodii6i7cbXMje2QL+jz7D1AAoPdRuzKAPEDV1R7eiC2L5lxLHdK
nKZDRiLRNp3DUmzcus++lCkHs6vMUPEFr6YvwKH4b49ZjIACo8saNAO1YJu8j0mOdzGJcNK46Tqk
weuwmkf0UOn4qvinnKVIUN5XiAEDbjnD3PJUNFr/exkOKYEAXt/EW7uvZBL0pOdoQRW6yxV8yhJv
Rt3pRTCMlMQPi4lm+oBhKQwTLVQe7lXZFpHfkkVff2YAgC6dIEFlHLJYJTjOlOmHFSCIo6AvL9t4
Smq/AcR6JwxehRYuOUt91qsjuHt2j/xRbYbgc4SLJOVNug4YwgxVQ7CL4fFurfpuSxxaD224igkM
pgtVbSS7lz6xU4mIc+TTz5GzHpqK2OOkmvCfDC3YO6NBGeVZI1BDPPEgBx1AFDa5+jz8pqftoJNS
11o4SYXg/bA+6+odUNezfHDFFZoiW7nHNwfZAXMJ8LplH8XUcoR+bKzPOcahuH9kk0kyMiEHxOSs
PieBWN6tYaDZP7nEYPFbBr9Tso6wIJPpphLrNL6W0ZwnmMRrVvk+LH3B0mlXDGnb1b5uOsEnpket
tN2EgCzdSK2t941r5DfMgOBvEgREuFgn0hmYJKIPqCoerASx4k1r5YjTmC9irUxs8HjEb6U3mCQR
/HZZQIJGBswnYO0WNdNRJAsj2bstwT6raYWDX3at8xk8YCKBM2kzb5tHxLz5lWsv+gZsx203ceNM
bxXqsuvYXjxMkWwsz0NXx0sLgCbIpq76rRP9kzlP9nEE7bL2cBenu8HOMVnWCFcc9y7Qr9wIN8F8
y6g8Mm2tNNwJXAyuYnPEXlXTlvIyJrLt0QBmtRldDdbvFvxeilaiY3bVhDLWqLR1m0MmupSwiC/C
eIzJi1lVzFsDEDE3bm0F7tyKCxNN79EDInI2LCDtMeOcIYLA9BZfeqTLYapXOAbs7I70YgazZCgt
vVMu+3IyF3a/0U5bn3082pLHKndzyIbfFWb38k/h+P8JrAFc/rXo6Kb9Chb/c+l4fskPQT6qe7oK
j47UI13AVPjGD0G+IT8pFY6yRvVYhfYfJEf2J6BqsiopElG0nu0ef0iOqCp5LAmYoZqhbSHJ5gNV
4VfUBcrNn+sj6L2KeURxphuc01S4P7c/WTes2TR4yW2asbF4REXohCS2UWbfeGEt5Z20G7xjq1zH
8SQMPcrjzTQmNi6OSNfn6wYmB2NXRLuKM5v15n3sMp2eXyw6pkzf2sycmD2X2YHnVZ9u+7zRvxR6
PXEkOx2C/W0rYpeYRByegZOr2MCwf195MgqKuElPRVqKbyZE0mrjgT/8piki/Gy70cnJZLOpqoiO
rHfyeySh4T5aq9U3vVy/YbLGOVaa9jBsOMSLbIOZUWvxaEntydG131ycWOBrAkGTEkpKRIwLGAl+
KUM5mRwdaM+fJ7W9Us55NpbodnzfOm6G1rKal9txIHAXEfpUtIFZ842p4taenbzJax/icnzRhNRn
49ktZ7J/S6axf+pGO06vLQISfCgYzk3S6vAJFzTxDJdICt32kJAho3uzR4yFziD0wbF6iNvcieU1
XCoicnVvxIZtDqMHR5qht+mqBaLiwsc/4nIfX6zTDI5LsWXtbTnrx6g0x8Ajsrzc6kCtYucAolIU
Jmb9srScvhEiUkJ9nLE4aV0JS0WzkLeSIbq6WKpMzrAxc8mSwGiQzcchJ3L1cV/EJFuFi71RPDb2
Ld/EIEyWomD2vTye/QRAkmMNjACDh/ib0+YQiqMkO3SJHHZTZNq+1SQDDgWxc9esVKcQ+7PIN5a+
usvsoj2hIMYdvWjEnWZ5E55KBaRZ6ZDi17aW/WXCPsKfeWiuodWt9SZeqiJGgLlQJu2aUqsvUU4z
7NDLQXfqk4F6xK23HqEcLuZXYM548tA01bcyU9EqK8FlcqObTL3KDTGqCsolbf5yCjM8JzfUAa6L
tlkQuuoXK1fvbugilc4qRucBBi7OR442e/Vz3o5OswHh0RFfeWivW11xRQjKdjrfxnOpOqV49cJn
rqP4S9E4Sw1q4GD8nbtLoV2OFvCJMoKurjuNMPSxxEXUDsvp3SDAoCYwfhqCBcrvcpyjBTZph98q
Xpa5rccH0jmMisGVJH23x34N34U10voD7lfOroyS5DaZ0bxt42Yk17dqw4InO3SZ2SAxIsOvTSto
7XUIGHW5rgnmWYYmzW0Vczf9elRGDnqptesm1UovukXSkXTblmGGczWvxXSNi56+b5lv+TEWqQsr
TmrjNnVQouWak+ABWOXjbgzDPAbN1m3w3tydXo2kq/Y9Lp/RSeod2gFieO5oG34n9LfkmcKjY966
aHmt674yO2rlJi76XTQs1escVrrcuIx3HtfVNaq9DOu2JDJe0cc9rez7AzvR8iAbb66OhmWD61Ci
GvaeCA1jOp5ZHmZVt99QDT9ZA7RjM7G69WHMjLE+TFksKuRUy+y7tcZ53XX61YrfwZ0ErMNEVnpp
EaQRu5k1QEnNlibdr7PpnsiVXjKkwBq23LNQGTcga6vPO2V71w27IBdRiBSDe1XtopqkDGOV5p2G
hei4M4c4920vNS4qmwxW001BfrVEcTNkjF9zveIowTDb4D5nMkp/axsnfU9xP3wy23x8o7MfW5pG
KXnW5Dz6cGRN6Ay21h/bKIKtw4CmC3BjiNoL/gL5HkJTU2vwjHpheOqCLJ8w+7AMVHyIVmt9k5Ka
zWxsoEU0OluPaLHaCAEPZeyBdHYV0dUXU4QHFnEL8qoq6wHfgDLMH8USmc+wh16AjjHy+E4R8QhR
Odju5NzZFq1h1DP86424OToevSFUGubIuWaFEWmZQIRl2MnrvDAQCRYtItIrUneqK+Y4RLy7TWW+
Nv38CiWGyW5vJ+CWIglzoLhR7yHQY4cwXBVkCF6vi+juoRuTsYsAf47uxAyLnqmszJd1ORQmzo/M
yqUGXnBiCju512Rkid0/9dT/q56CIQlC89dA3O3XslQOKu8fQgB5MNULfxBC5Se0XQBv6GoR9fKn
/6uqXIXVwTnxKKAU5qbgph+AnEFVhRQXHA9HL3AhCq4fgBzyb8HaBooT6CAVhPZfVFXfOdt/xNhd
R0rTdIRuSMBB+yMil1OBr0WtLyhNy2zxqW1Y4lauDGlCbBgUHYkgG2wZ2mI39Tb2H8y42yNqMHCM
tWmndEs2AQHPTdfnlh8jcNE28JUHGuTf67EPbybbXi6KReg+8SOz2KzIoQSHLbEaqVhwUbVzo4Z7
hVoqcNYFkoIRQ4AOmI6ue00Y1TNEKk5ZiPzX4JQ66pd1fQoNDYKHhPoZtB6hzQFnV/MA8XAuD3rj
IQIUs+68r6lplyiGGFFtKtu0cRqtsdAuhjn0h7gk6WhNvmpCRL9Pq5Zczbzm1VqqdPBxcZaXmNuF
uMA6tL14E3nE+RBbz+RZA1JhBJdfjPhJ3iRV3F+NU6ftRZjisaeHpG5X/TgHVHokcpARN26xgcY2
Y8afBo992DUFCSUbxF06LDzLfHJbLrPQHMbmg5Jt4COMPSNS8YNBxnxgeFx5mUhxwtCyuO010971
9lrc4ZJd3aYglzcx1CqDBBM8aeAmc1a7K8DZFOPhC+zZb1u3uCodEenB4tgYwmDQTX5qCWcFgK+/
HCr52llR/yC6rnT3QKFktRuwBNEZDG62J7/dfJ7zzNihunX3cK7SeTtiYnrFVDHxF1PPyMvGgc2y
xu7esRGVBPZZCaE0EZyMZSALce+Mt4VSTXSTxLYYIYUclM02tYGphpjDm1CKC9hf883YpdbWQ5Kh
dW6/tc4qjRi9hqmUG4xgQ4RUaXln6b28yqTxgprU9hkeZ/6i1B+l0oEsA4oQW7OKw4RIRK8ESUFZ
mt5j+E5alNKShEpVQrO/JwnZDQo5Ifke9MoPz0oUT4lSUvwQd4MSqjB7+l2EnrbjvELLEvfIWljk
dLJK6tIp0QtsORxMXGvCQsaQvl1adxWrbYvPw0WlZDOFEtAgbH1dYUoTYI+wJgZ7x6oLsc2kZDfR
gABHDEj4ciXKocWKjrUS6ljEzlwhIPJODvQxP0WhErQcCxC+lMhnbFg3Z+XPrERANaDPZkAI6adn
jRDoMr28Eg4tSkI0RgmuudTeBRmgT26Yz8kOAHVSkKRYJSKk9LskCeMsJVBaNLTDDwaytunB4lhF
xmRB/BHPAremNNCtNLmwW925gxYWxi+zXJH3DKQs4VDpKYFyDpmT9x+Ta89dDIB+/ME3OcLfcduG
JhRuhNSa9Tp7Zpkep0qRZPNqRew9wyqU5b6F7zE+jEkip4f+OyAYndHBzNTH9C3LSOUq/XXMSmfd
xFZnbJea8GN/7ICIfZZZFL0VIolUSr2gDMaSt0CoM1WLHszLKmjqRDIr1dW0YFKfpyUFONqmPosO
S+/KN1Kcpv53J/MwrkdNunoc8fnQVydwOoTuALp0lfxmh9kxRZulUaDraIAfy2ywqTEbmt6t0bcG
kw9NzN+nF/+MzP5mZGYy+Aer+OuT+uVr1//Pf8zr/f7KH0e188lBeqGmYBywzMP/DYC4xifbQhrP
7PU8OTOYa/04qvVPNkolRjb4tPzsuWI6nwTuKEz5cbnASwTY5L84qjF3+RkAgfuhTn1IKBzUkB4+
CoSiRZJXmUbxsSvg5VVuCVBeGnV3YcLu9fG0ZlifIXi45yQlxTRCp53MCWZXRHllMZrJIAwHh3mA
1z7Qe2pQ1XPvOYGht4cvE23MczoY8X6N2uzIDJtVfFhHkmG7G9IhVMlZuOhtPAKBrQ3+2LY/enQO
ELHnQxPKUwnVianNErXo493oCUsxyECj1YZbz07hHU3P4pxyJsOO0I1+XLd8JWI3R033eyDiu0gl
pPXnsLRZ5ab1eNGNygSQvQ/aM9GvK2wrNhkc2CrtLgnrtPPjOZ0OrQkvb52WcjN3pv6ytmS2paa+
PAJI4KTQdvEtWDZe896qvjmhol1gFDasK5UDB+6Ei1c8LcVDFFvWzjBJjEs7/jf0YHGBq9tTRdTe
JnJJmHPlAsOREDKt4ZyIgJnZ/xPZP2TkZN6GlcAIX5pE1gEpE19XLQP8g9zVVnSL4CAAGNDb6pH0
DjINfT5zRiI6cX2y8oqNoTkOOj7zZciy+iAI0HPQXO/FEN9EGEf04A40zb4zxgaIL2EKJTCsvOzZ
GqHDljQtLtzqTVj0Bw/S8JPsFoLOsJcTgTYaLUD8YqLM7EqL+2ENl3Sihz7V3xKVDDjwXYIs7J/D
ctFPTCaelmzBqXjRy89UestJxMSeFYsb+1a2KE9li20yiu47CTnRH50qv4Kc2FwTkIEltpcXsYPN
WmXfRENn32amFnLyOeNb2IbGHeLjNLAie77EJPdrfw5GLJfVxuw+iW5XjBJOM/YQbWpDfnTFfJmr
dMVcEJE4lCRGCbN/BaUoCQh2smN8DmacziGN8zmwkfax+6xPzfAtSUdxRxyldcFcz3zIcJP0mRsM
JLPhwL/tx4JLNtVFewU/7vNEk3lN7IUWGJP+FXeYz840Vd22sMrmOKqEyVxlTcK8FZ1ftIv7Bq94
eFw17BZSdJiB3YREVa6Fiq3UzxGWoV2V+TbHc/8zscWV7gsMZ2rwggZzskz5U+KZYASWAxU2KbtR
vxtVYmamsjPrBrx2O4uFHJLauJ0s8bZ23ptOinurm17QOnrBHMtOam8rnbhp95h6G3vCAe0XuOaP
cMK+6sYQMo5QsZ6tdMmpySHx3MQ5QxXEXeT+xrZxiNhz7vkJYG5mF19jZX0B8Wo6zqIsOhYz/fx2
iLrJuOrOEaNuiGxhOyBILBIVQdqqNNJW73apyicdVVJpqzJLmSuSXorMeTcQaLqoZNMMHlpzZzCQ
LA5DKAqPfL8lveAgT7Mg6UiQ3jDgsjDENsPAMav4GOOLGTR1PzEb1DRfwJN8kW2xWJt+vSh1RztE
fRfvMc+HGIffxc4KYUl7+jLtSuUdyrQoe50tEzvVtJku3MTZybIH8EWJRO5dJ7EWbyHN0kZk0OYy
Ek0mrBAxrZHYrhXNKc1MMBHy0fZMzpDXiiK6mkYLTuOQrusjiV7W0erd9moG24CNT0BnfsE0JgI5
6qCkJVHlBrNmFru0viBP5pX+iuly2xnHeQ3XwOJvXeSWXl2J3GQQakmNVIimagwU5Mqw/pih6GWn
aps702vNR9diqGzbIFaxRawKxc667EMk4g6k2ix7WxWvVc7OdGFJodx8RvLL3ZTJ3xDPMJT+l70z
WZLb2LLtr5S9OWQORz+oSfRNRmTLZJITWDLJRN8DDge+/i2kpDJKuiXVnV9NRCOziUAA7sfP2Xvt
oN1xlkXbP6trPkfT+xAjDozx3u9imP45ndd6YCrXvdmh22xchOUZGKFllCXFcAyLKacxEbY3ST58
ZWMhZ6jP1aGcm5GnFFHVvOrrcXSXw2P/hlvJyvERed2NXYTBTkXmY8Sp+WAZhTgndD7XbemnexB/
xSqe8cnhgVpxevY5BeHrN0sYJLItxVFMnsk8NouP7mjrLRwtcXZ7Zvzs2D4gOyGZYJnBWZdeQtBs
/hC684TUPiJsoA4YToVt8j4k07AIkqHwFjVr72iqfBNYsjk2gVnQNiQ1Z0OUwl1rkgFUaYlqmEf0
EtdRQlYDRoQMnf96mrNg48jEPGFTCpk1NmddFM1WzGB5iMnV66ioEdAyab7pLQsX2WDHx3YOvvlB
Xxwjp/3eBBz0hmz8VhRQOIU5MTce2G7MNj76bRcdhpFg5iL0r4r8n74rLdz8sqSLr5z7EcferjW6
azSlD4PojPsxTu801/UUagdztsivkVfMO+1mAO2ZajsC8Wzn7pyZvriNgwgSpRo4HZI+/gm9IXqP
gev60FAuuygB+gkRHPr5iiPobLYr+VEh98KaKJcxXlE7u6U/i20cBvX8WIDXNF7Gj4o78Tx/3tCi
XPKpP4pynZk57XVm4+Z0aMzoMcsqchDmj5k/nnb7qjIS4teVQ4a1BA9aIdwgP3n6kA2IYW5uZSWN
GEVEO3+26kF/LiqhT9jjTezxiBCaCQbUWhWedtfmlKmTcLORpT8nPEurGAnDImYwC1ZMPzPc12mR
OtB6SUFhgfikq4gUwsc+dypE0ZHA7Ww9Lxh3yOqQTsjB2Hc9Z/9u8htCHBpzZ32oLQpSKFZZY3GB
sglhYSyi6NmewnrjAUWBvZx1FB2FZR+SD0WHmJ1hNZIPPq7Y3eZxId5a55ZohHjby7YGfCqnIfBX
7Fxix2mLrAl/ikmL6LyBsHcYbSegZiXSeb9Tw1HEBLDmcWYcjQ8xigjFkDEksINb0yFDh0iCuUl2
UEVxUvnBjN3GGjgsLyqXDlsJA4pUpPd+3DYPOEYQxAQuGT8VM7Q9wRZ6hzzSPRBwgIimyXCErFBV
eguGGJ1NzhhwEy7am+JDhpMvipzZSuyd2zl7q+esvUo+tDvkraL2yAhx6RZpD0pYVD5GAqzU0kZx
tSeXVjgVUIOMGwPzkYaH+BwuoqGo5ujMwXjREtUfuqIu6wV4oL5/YfGetxYX6Ywn7Jvtob+cPEcU
Kz5R5uB5Rt7hKmizeDvCFZigvRC/09M9qdeQrYtbckoIMHazGDKWE19qZ6x3wSKSGhe5FKYYlFMl
5u377kNP1TllvreJJt6iSbAQYC7KK8hx03fkQPFXgEnJJ6Qx3jm0Y9Rai2QThxGl2SaMzCi4FMLB
YDZ5L/0y/WYmRhN7mYjny2xcakccWznN7ZokIPeLhbtoXGOJJpvT8lgHchlc8nSafkj6vjg0E/OV
9TQ5JaNhbqfGdl+UyohFYZjphTsUo7G/6cWMerYvcN2UjD3p8Vlbxx3B1qKe3jJEDPak5Q6YY5Q6
z54ar1MXjQ+dl0HqKEeCb51Mwvat49epGZmwyaqyiTOpepdBU012qITfXFTwWCzSWbYApdydVML7
Lkupb2oU+1e/mevHGi2Zs2Y9T99xi3ZPdNbzl8gkO2TjTGlwqiZa2YSPixPqwGbncb+eRRO599bc
j2tQjMxFZsEvmJF1A8+rtxMdLWp/OL4O2gscPARssTQX5W5EMbfHYE6OmqAWr/HAPaFZtnaGaLd9
3dC2i4g8SZf44BRZ+5lFQiFUJ0u68pSkYGHls7I2WaN5q7fZEkc8fSQTZ0tIcVV0POsfwcUJNUqO
oYECClxy/JFw7H2EHTfEHqseEZL7kYVcL7HIyLhISB6XsOT/dOr/T516D9j/353/H+Lq+4//Onb5
a4kK+cfHzzx+/+//J3/9xt+P/+YvRFpAaEAdy9oSLPrY3/QPHjRWeIICbcRvLNbfD/+SDAMO4/4i
UEdRu/QFfuvT2/w4/H4fGlz++t84+GPE+fPBH+WFRUQwr4HXZf3ZMtBA1WmLgCgcAx0C0624egwy
2RPJ7AecF6TzMhZKXXIDzH861C955BhHMSIDqwZyYIo5zjZ1Zxf3gSrKu3wQz6CIIoz2eZPSyQTZ
Oi+Rki1+LZA/hrdD/T1SE3vXOlfZSmrzLtVj+xpYxcUd84tljNiG0e/2OBZQqSK9zBUjNKA+74MY
kmvBdVw3Xg2XqqyalTD8GbcQosZEzCzS4s41O4sleXxdJmYrJ2t5tAhWbPvkvSMScVMwk93iiLt6
lt6PiM/xz5fvQUaOlakeKG2oPZJhh8/4Asf8jkPtWURLCZkaeFWTV6YI1aYim8npQagp863y3Jdm
6nZVjielLWLrc9gsm7GPU0dgAqhoc6xKw7+avfWSqfzVw4O0E6yCos0uyxXo6YJTMOXv+PFxiYO0
31k5GXNWMeJZjLwYY7B6iqzxwS8pPnzpRsc2D96YAAR7M7YP+HPP2SCZ4C+oB2PsuDBCcIhPTnJx
5epMP7nx9DDW9ktsZSdOLK9tk77iobrCRUOg4Nrd1uYNUfWxfk53NqPq3WT1uyao0XvZ2WmGV7DS
CNVoDGFOkBUXSsYUD8DPCKMDDUoCe9CvIb+RsFvTj42M5VrGxetgwjITFLSrnqoOqiU5RzZfQMLV
3diJu16Oe04IZ9PHW28oca69ylijq3y3cr7MMZNLlukzpxrn4FcIUdKEd1jZ0/Mc9hwIejffJIFl
bNid4HcSBM6wyJ5vWmLxqml+bu0mpGurn9gfN3oqx3UZtz1uv+S1VNiXqSre/Go+Kxkt59U2uWaN
95Jo8c1vrNtgTNjCiTyfZH+guIIPoNXTTK4dAI2eG9U6RAWfkSF8jtW9ojNNhitwAIqCkc+To68F
KpM7Qc99jw6nIB2xE89lZL4F1ohxVrdEXUX5yfTUU9MOT7bO3wt0G2t49uRXFPrJCgmAyhLS7tA2
AB1wDWRvQEzXH9fdLN0rcqmXqinTHa6Xa+3Y3q5fvo/3CVLC41a03BdcrdMBtAZue1Nf6ULUX9OQ
+ZqXxtOmNUJ1bwHR2OQ6Ctfs96QrIeQ9oM5QpNc5iuag6x+1MozbDDrslm2XCodZPUlsuTqhVOrW
0sitN/bfr5Nq3RvTx3vEXVMljb2hSqrTTVA01oZQ2vE19Cq471EtkUundlM+E83+XGiAWJvZ7oIF
cIXIKQ6vdpl9ba1JrcEnbjWyxjUV4KbuJ6oDW1NgtrRe01VCy+DkV33KMZ42kRHflSTwblE0PFeG
Ga3xMDtbNTivAF/bt7KUA09lGm/JaKVxNtHJmgN3VyTFQCOsCu/oQPWrqOT2n1P5VpkVpNSmQGSj
EHRpSX3uoX3gVSxYSm7DJmQOqXEmgAPzON1Kbrop8148w70OshmPoWrfjbE92272a1bQ/+qz+pN+
jWRxom7oB2MhpJ3o/bl9S0CTDSc0qw42crMVxsp+Ec9cE6dBpmG6/+An+EuzmN8WsKFZpJnbJl1o
9pSfQD+BPQ6lO3nlIeJR35RmRpijhQnaYkH/aTP9P7gmeF+Lc8Hjlwmkgx+710+/afQ8baVhXR1k
n70iBM5Wy3KckpqwtpDYVkf+JH6tdf7Xa/lXVha/02cDp+8XLP//47uLrDKI/Y7ExImKfet06glI
ZL42OGCNBplry/sFH3NuO1a3v3+7f3GlfbzfYOF0M4inyFxcJD+9X/xR44z4vjx0RWtt0qrw7ybc
CMtycUatkR1EoN/GTqOyH4npSenGMQsvl4BFsj7RWUXlfB4iTHTohQ8BOKN1OpDF44/n0WX5xuhY
r5H40vtJLxwzoFOoB11Ez8KJcVxp+zqg4iMFsgr2DmGDXyIA22vbZ3n4+3f6L24hy0YYgPHOJFL7
z4JLmScB5FO7PMSy29mVuBPBDMelbf7hii72oj/4/JYrapvwuT0HnxEorD9e0WA0kTj6y70awIpi
lHo3mVjvBeIEhmkBB3Q/u/SRWdznarrzelHcxwuJyZ6j90axLi+lSsrBGyiOPkcGNotgHJ6MwL1a
rdrHPsu9A5MTBSFRCo2W6G8cOe2LSNYLVZecB9F2D2Wmn3XLtk8yoH3qE7/Yjuj7z4Ap3sPEcVdl
lvMpar/aayN9D6v52Yd3OPc0OHRtHTCbHuBkJPR85g+m1DkjQ3Mth/mOFGsaGpKfDdP4a0vzHC8B
Ndbff2D/YoXBwukHngktX6KR/eN1nD2jamwgNod5hBVCOaFZ2ZxauviyrcPf/y4q7L98Zo5gnwKZ
52GZWv79p6eAIyrnNLIpoQ+oBxqip6L6pwXz40n6gzaFt4ILyya92ESj8GdtCqxgEmWFKA9VoOpd
l2hGHuFMkJ58S2Zr2vcYGzJpHwJDXscwiLdemZ8MHX7m6PzNd5noyEK1wD1T66BSNvE4YHWqp+KC
4ON9dkdiOEKUnsRc0vFzLMgfQKpu8sTdKr/+5NMiWLmdHx3JO57WoD9HGpJgIpGX1DvZynhlBY3c
DxrNipDJu1NyCzZJdlE6O2UOskKE/RSodHm0Y9brkln8GpnXQ1VK0jSt+fwPn8m/eGL5LHCGCtZh
23bkHz8UhoG9rqaiPJg5BwUVF8k66WkESZgMF3rEKNootzb55F8Lh5F+2LXkH5nFLTLGZx8BKUf3
EtFrSEeqx2yOREa8jGltbXxSP1cE/1yXRu96CJ1rjDJoAyUWdBa+XPpc07OQ49vciVXiJY+Ycamq
Gt5wa+h9FovniUKMdntc7wm9xEg3PkSOu1icuD/tmoWvc9WIEJLZTBHmwV4683NQt+ry9xfpXzwk
7BnLf6YFWv/PJr8xaqDgjqo8jEAUKHFwEo+8HBuFT1hH//CJmCb6rj8/Jz67MMsaoDla8n96Jhvb
mpCBDOWhlV25Nd2u2vhhegrZqWg0J6RecUvOBLGvFE0U2hFUgFEOsoECcKhCF7NQABy2UA3a6LlY
JXDl8R/737rMvDEY4uRBgX88oNrXZWVtrLp7K9L5QeeIrrxlM+Y2i6zslZhqqtRRrtNZXJqh3KS6
kmvK1a3Cl7Pr+Ug/jpconC2atnwhLbMTMky+ox7Vrg6HfpXPfXzUQMM+DkFhqavN2APNK0EWJT0H
SR/l13puOOo58/jU9hHAD5skJkvhQjHv4E9BRqVaM1HeYpieNssfjIK/IfWBG7Ie1M602267PEad
dq6VNz65SC4h72YGzxNN97yhWhJheiHKwd94NV/dohtpUodHrA+bm8DRbzQGNyNQDCTLySWxOLME
mlIc6/9LGivwZDZGyso5wC08GQrPW9EsZgIe4L7PTxyK90XIzpJEy1iVp8Md+ws+ma9xN5anzHSu
imQxS7bTejkYYWJM9mPTVmfm99e8t18kgON/2I/df/F4U+s4TgCilDtqUT38vObmEwlf+ECKQ+dN
b0wJH7CZXakvuHgOj/VSf30ctas+MHd9QKX38cyXcb+bxm5cNSnfhqBlk/Vlug0YXfiqtTz4zxG0
LOmX20AP0yE3aVarJGOCG2Fua5gwvwEqDC51CyVmBp2+7Wd42CVr+Xr2UAoarDFMCp6VRbklWqte
uyIZ1jrqM8TiVNYRB8Nan2Or4gOJKLO9lEAvOHirVsJBYRiyDob8oobhwXbg3Va5q7eYpwjcHecz
4HFAhgWxFyZDJaea3tyO9OsWhIrH6eCQJe5VsYlwyByeLEIplmq+937fX/+jsPknhY3JCeKnVfYv
aZ+P1QAedfOaVf3rzx02eBzLN/7WYQswGNk0yhzKPcexP8I7f3cYCfsXigkiaNi9UOEs3NTfe2zO
LwHm8wB7NAIcy+Oh+L3FJn+x/UUK61qgEaAFu/9Om+3DZ//zUk3QCrofIVDBoskFN7HwF34qaQJ6
9CRMNMYZB6K6xwsFxt9unWORz9nWq4duI2YlH6zcxX1XMXMw1RQcfRM1BJS58WnCDYLsHh262fQ+
d6VQzgowTrkGkZauPYLotnBGHiJqRZseBJL8xfpsw24bsrsR/NwqGyPQXxnPhQlolf15WTsLpuHM
p9GxN3YuH/uy4bBRS48TdsTQZFTdE8YgEFBeb2+moc2/CwPnjW994jjybtV9s/LC4X4Kpv4hrVxn
34yOXa6sdCgeEuyip6r2m/PkAQ1a6abI9sqa0QzmJcKM0fWORaQxDuC+PtmIQnd9N1hrAiRnF8a9
ENfWNaSGIzWFG6V1XeC8aThpohmZDjNAny0u83BdO41zI1r/gKPhoRamh408MC8EZ57LUBfsRkyr
kdfgfoyzaQUkK9z1oi7W3DDV1i+ZrDVRRgcR+lCUWYxHmN6fZ7Iqdp5jeLivSKcMq5CICturd1pG
CIF1aZnktXY4yrN8fmwQcGzGKX4mF1h+om3pHrWNGqU0K7mKcQVvBGbd8Fq3kxTbvIqTFl2zEZvi
rMrQmh/L1sqyYZuMlW+8Zbk2KYqwuxszgqkuxYhTEuG6Fk4FEo5ktwa8uZOCcLFK/xpEYNq2zAxR
CLZ4YtlgUFIfWO/13ivKkr0G7s+tLjCMG5xxeuxWBtOIlT93lqL1lDg3DGTEOjV1km2NbKaL0Kug
IERgsLOrMWGUMthLtY7mfVW3SKDIOM2hvuMvrha094of1HkB9CaSksuTF5a9236pZOg8tHM9JhnG
tSoxYLC1fdWm4z0G9WJfNpXvRbeWNxMvssPCzxx2b8912z8ECE0m99Mohk48GmrC7LYlwTNHzyEj
NNZyR1i1r0l/yHDTCn0ZE9Apza7h6D6sTZRpn8EL6ntmSpQ2U1pCbWOYDmI9MyKsWaaDr9UYOtpy
jNGM5zhzkgz3iQeLAHC8vmSmEBjpg+a7M0cN+oxGhg9lHhukzXpOg2OcodVz6JRZcTXSSZrrAtfK
7axGl2wXA+rUesBUVa4gw5RIzM34gFDHIJQc4t16RJSCaTr20MYZrf6cJXkA26Vxra9NbMtNHhXR
bQNQ/9ZtEn/bq5qNLyb5ZM8LwHwjOmdbMGLdanIBD8mEh8sl3Os50A04Ma8xSdWwJ5ipK2SH7ZGB
d3iMfbiBfu0ZVFAduibmdtrZAIjsoRTBN+Qjn7NiOa30E4RHMnpj0fUPg/LKO8y60d7DFRybyrkN
UhU9hTnbbp3X0lk1RjT/Sl/6z4b4TxuiRVfk7zbEJ8whP7rux48/7Ia/ftdvu6FvoimlhWT/tqn9
thMG4hfWJAsOC6YRWlyLYeS3nRBMOHMmgUdD0tL72O9+3wot+xc2yMWFi/jSXzbKf2crBPv051OL
JChtyZKnKyMCjCt/3Aq9qSX9YHTKo8Ew2UTy5IV4GLYEjY5y1RfCN9mgPDne9AtPr+gaCvmFsQfK
2js0hZ1QkYZdsZX0QRGS2S6tCAh97sLqiyJkAeuxxeWF9u+F9appsA841itiFPMoF+bfEDgjCUdw
AIlA/j6UNWRAC1gtoIhoQ4JNszYXgiB0vAEssRArjw4TQUOB7nZOjH0/R4vKwojtzq4bH3J4VxwH
FkaIre5u6CCaiJ4WsUqT6JZYeP9QTkn+JHHOA3jtbBT9aLWrl9gcmr0E43DqPhCJaOrcb9gQASfq
D4higcjwUqGC+JTBqbzRHK4ehrGVmzL37tVgBheRWs3GL6LoK9kMYPysTB1mb1CbLKH3HKai3QMq
5jiakI5DB/2+qivv2AIO2bkGO+E8KPO29IJTVCK1rXR2Z/gheRXgqFeMbPwtuJdqNWTwJVvAONux
scUavbx9E6S6Ow7dbBxCYzZPdhYbJ/oCzLKJcGWqnc6bDpn6BZYxLprGN5aAc/pmREEjUAUkdBOF
hbO3QWPvZGM5/NRuvq+V7C5eYoRojeWTu/A0J+Tt224EAxN6WXc/Z3hmRkCoO5e4vY1RQ+W0Fz7n
AKgTmPVXUSTdHgJNehhUJPcUf+Gz8pNqxwLofsfSmk10TWR6iTB9cIBY0KBaI430lxE9igb/gCKm
3ZHSg/FELJGpEH2W6gG16AR11G/L8T0ap2A3ixKtVhOCVOO5se9tDkL5zZTWn2KsCZ8wr06vBu1P
Go2zIy5GlamzbwDfrnB+g2INwHvWkQ8bVUJJjRdeariQU62FoUpcw6dYL1hVGs/NwR+q7F5XjXHy
sTLfyqIlH6VJgOXUAOfadWIahXcYDLRnu7ZbSHwwQgG6zgvbFSfgLi0lpsBZt9YuXhiw8gMH2yxk
WOi2eHXmAFws3QRBMrccChjSFKQknECb7mgmrLScizuIGIcAZ8YqHsrm0rrytcobL7xpIArH59rM
P7tJ6z1AjkctiAz82CWDHcp93lsAX1cK2XDwhtatYb4cTjObpe7uugGp5htd7HC+IbJ7Vfr98Mmp
F4EcUKB22OawfJB1c6xsB+iZeRmcxsqTYF3CDu5mjSP4oUbkk5LpMqnoUKPTaT/JfLQzvXEwLfWE
ArleRZJY5/idgeE9JdSahZLrXqh63pHPvIhuqigUX+a4QeYlIO1eG1i03mfqDNkQAuBM5n1JKRl+
T0MmXXDSghUrHDuibdBRHqpH7lwnWzE4H2g2oc9G5q6WMBXRB+k34rMn4+CXCrqKU+Wjsar8gRhw
9RFfF+oYu+gYFUuMGMmKGcAs7hQBluRoxr1Qq7IBPgn/x/6OzLXP9kxDsebS/fVQRxNJTcVmgibY
lk7Gr5yJrcJ2vrDbLFTB5BZ0OX0cMQI+Z+1DGNRnOJBXCNex0xZRklqcy4OyuiV4SlbueqJ4sfoz
zGJHbKoK/nnkaQ+gPMKjW70obp0F9i5EruDXOlzjtQuG+4mUVnmmbl8kLFULy3UugpH5nuVeysBu
jlmC7svWTojMG18BLWzL25PgEO9LT/n7iiTuu1LmN3OEZGLVmk51o2MnPod17cEV6e0YUJHvLZbb
BGLrUA64fwFGnXyQvdhi0uVZpcw0IzfZtsBtjZ2A4/qIPhnTmMRHtSYA0QBFWJbMvkmv9pXHkd5t
1BcoJ3JaEZdxnsBSrvKmNTeZtiO6wTD+V/M85GJVdPP01kzNN/ao9kozBXEq/Md1Ak/GX0nRiMdo
NsMd0Y/+J4eEvXsbHy2bQ5kfc7I+b6veJ+/IQAWvyDp6mzmyMuUxN53HWJ+lMzyAxRUvmWcmG8LX
/C/KbHRFfp6sD6nT6LM3e/OFDq2/ihqN/GKc0q8xbs8TaezwYiK9643SZlYvMOH1VgyaIlVkyqdT
ON8x88DQiG6gy8v60+xV/XFy1QBvsZz3jiocIAcmRrW5w7Q+clC5JUiADlCrpX+GBl5j27SA8LQw
1Gl4avB/trOSuAlWESHcdxinSb5GFrK10wALGG9gVwO+pxAd7ZilcbZfLCDc7IVOUL8qX/YXzjrm
D4V+Yef0OLQzMzQPbtdYn0kurxGHVtEG2WK0I9wRkXnZ59cM7f3zwHN4gVHY3sFQD24YI5brOS7T
myzW4EKtWF0xVmAtYcJ8ID37a+Pbyc1kx/HnkFT1axiapHhgxaASKGbMkX4l1lVhiWunsdavE578
Oyf19B6fbfvKFAknqoujgjn+PeM/XazswnePRdAF4BoWAQNn128jwKxVrQuxzaZKHNFrfqbdh2aU
GBOKBzwY4HMstDVZ61N3k4xVhmI7ki550SQwQsPpONWw+zcbNN31xkbhQQfW7D8ZcoAGD3OhI6ID
aHxggArqlHY5SjJTXBN0MiWrMpLMEQrafbQyM9eM+Gli9GfL56FusXlUTJxepfapKUhNALclUlaC
Fp4Q2g4FH9h7tKA6E6yF1yaJ4qfOnerk/qNo/U99/4/1Pdqtv6/v9Wv3x9r+4zt+73RZvziCRwzG
jOsBwFnye/+n00UVb0npUSPT1KLA/7m+J3SKf4Kky9CeWfr/tLqk8wuIXfKhiQ/ymfAhTvs3FGUm
/bM/FvjMIhwIxoEnOUiw/MllwP5TrwuLgqGaijt/BDnzWRm2t2KbfvPRy18xSDXb2ECDrBnqPXij
fwHxChRNpc0jtqtHMM3daYDksmr8ZZWrBuM4hZYb7lWVxneUHcbr4HlwcNwKWaTthyhvqNCi7q6E
FW6x2CYZpYFR5qZ3RFXuyytSIFF96uC2E89Jc6Oy9nXWY3dF+gqWHwX5OGu8MoHqC3sVhllqA8eO
cIKt6rFtm0+5T7AAwxyyKMxTHGhXouIJg37rxcLudnhdZH3qbR40EAplhveecmkiHCRhXGKevGqS
KLajjsJpRkcC4sYONT5o6U3OEYuyI6h4GXqmT5QIxrCkkGaq2cQwcl/TMvS/R4iXyVKSne6abRtX
QqECg+stHpkOpPWm5yV0+4ypy5kYqLlbD27AlpmaM2s4KIdup+D1qe1coS7Y+FV6KCKm+7pMsKnk
pdUfUkP721H4zpdJ4b6Fmx0fki55jLAX8GEN6aWRZXVI5ficVom1T/sR83oRRAf6ipABmyKKPyNP
piSYYAgROnmp7PYcj8PwuYuKcj3k3Z2FVBXEjQpqHMLuW6/DEcX0iJ3EQTkEVS7T1jHS2bNWfbma
AjM9+b79LUoq+EJhNjzOKKKppo1iTw3/zDi6WoHDHfdEz3o7X5Z7zp4Pak6e8f2/k7fVn+euohbL
oitlnbcuhv4L6tpToarykPXA74DYbKC2yFWHofdc0z0k3mG+i6OiWmUye67JP9gMrVGh0lU/3KR0
L4U7h3djUBF5LQDWBcMyX7TCTTYN2d5W9oft5VZCB9gopbBpkEeFGRH6WTjk7cXvR7n1kNYcvSpJ
dqWenRWJfZw4F7JTMki1L+DffPPjRp90O03bunEMOrsThrw0+gGVsLp1jP7R6RP9CAIn39PLZNlP
6uRQZi7RVYlwV5ABqXJKZ9j1tJuPrAvxrm1lsIsKx147sRHslTv+qBzY+n2MpDFk7VgxYkvKdaiT
bxWH3rVyymILuRqIzGJZqCr8fTRHF8OKQRKsUPkWYz2BSlI/mU4pVm2ePZOkdJxnEoeLjtmb0xuf
nQkUgZXp9BQ3qDoNxH/v1uC0X4fZo+fIaDKjVmcna9wlv1JkN4XKhrNLNOrdMLR+s7Hs2UCX6CJ1
UcSdOasKaw6cw1ThvyGr1jjITAwPk6lG7zG3M7phQhYlmizEfDWqqR3jIX8bcuTvaA4OKXsaO3wP
4D3aJ2klGTNGLZQXq+e3cWMB7maq+TbkDWmjoVJ3yKtMQCrcFlGgIAv5Wk/fm5pFdRthozwNfVIi
UxqnMdj33Fp6bUyu0OuGV7uATMf+3WyaEbfYGNY7Vw9D/E5/jowofyQrfGWLph6vjHk7XBPcLXSN
7RhQrcLCFJdBgVQVdFPcGNjvJF3FJmPSNaXunuQgVgnNULUSkbF1LNBYVj2TT1U31jYMZsJWI4Ka
pT+/aMy/z3iv9DVPjVceqc9yTnA35VlFtmV/6o3GvqZCZps2J2K9NJLvYee3m0TWyXPRpqD4kL4n
F2aTeEyLYbY2s1kwey3CT00OtIyoYiu4qe28OplBj0LOUjcKO+IDCmTjMbM771USD8tQIyBYsgja
FH1rzGM8aim3IUk8uymfxMWF84VDt+9A4vQ9SKW4QrqXAH41xERTg6cWGZN7T5KRtQsbgoKMJo8J
qFV3ecxgMZm6w2jCNlqFzBPZS2YSEkK3vAcY+KUcGM7aqgjeGJzfexRBI1gRTCOW37+4U8okXNBP
l5Y6wiXyN9lgWuBLzbpHmEMmcGr0xhn6Q4xVdzAJLJ3JrlocClPkR7vQNlkP/OmajH52OxtCXaYk
ALA2DYQjl1riIqYLrTz5kZYeYZC2NQWaJI49TYdVbbZ7AuvRllj9JRhYtdCjTAhsA+5EIjSOsI4c
HIRg3CJzfBh8DBiZXxGaZ9PR4L0Fh0brvTE1hPAIFeK00TSx3KB4m2o8uALo6HowMTpSlgN6KNAt
47uWWCaSNNhYPpNzhkHBpuubI6QS2PFG/a4b7xNZ3NV2Rv60E11NctoUEARvM0KJSx3vcKTqk5E1
34HeX3KcOWdT57BrR7jzufTKW8Q44gb/TrUtxZTuxqQXxxl92cHAMLhqani/qkTi5Ee01+BGTXSe
Uk6oRcZ617hf55m89JIqn+NL/1VWWXZ26hCaxcQQK7RgYtZ02W+4B0ipT+x4PWbZO1jLYKfr+WtU
81OzOWAtA6EVXvBShyBNSB9h44++FTWZIILk67swk+E6VmZ3HW1fsblDkAH0BFPTea+D5ofdJ/ku
dygYlLY/F6BW10XWkZrt86Pm1iawcND9ezvYqBs6BOc2i+jK68b4jrzC9D6QVX0UvpxvVIbQe/Sy
r0MRig2LacWqnajPPsz5td1bj0kCYEZFNPRTjZp8cJP8myxRTRQIVI+DXbi7VHk4iEB87VASFDdo
UnC2T7O9Vtb0rYuxjimmnKsx4DWMRPxsBfya507IGcs02Dx20wD5WewNuuSC1bx81WfpFx77rL8s
AdBPjefwvfjdH8E5H10iFddM7KP7ocvHO6cP0y9e6j46rjuuqzy62rLqDtbgRxiL47RGQRlyoeMk
tj8FTjautQNWDubF1p5DV3Ki8iI+aUUw19wwe0lcBS46quR3p9Sls5n4nFeyNqtbZc5A3ICaHDzt
+F/HrBNfBqHf0jrsb2dhASFQKlaHtO6tW6dw1dacU12ystYMRJ14QiytmGUiaOCOEMVD4wfOAwLS
TqxZNQ1KDFnLtWN3+XvXWtg3eVAjPlN0qYufs3X3/5+9M9mu28i27a+88frwAAJ143VOXZCHpUhR
HQxKlFADgUAZ+Po7IaWdkuyUr187O7aHJRLnoAjs2HutuaS0XB4ZrPD1QbXh3K97aN8byF4PCN77
NbO1qyAws/ct2IaPVdycipHgFpScSbxuYvuNyHD3ofJS8cmKM6NczwAxc2xq/XSUxB5gZssTAEGT
q6dPZhEUG1n37cM8KtDdLJ7XMFuKPWFDt7NXnbHjdj4JxaKeDqgXMm5nb/Dfotgv1+gq/Zuwc9Nn
Vyrn2upTd6PKsdi6jPKQVckZzHDjl9u6s+t7ZTuYkTSn4jLlgugtM4JIAKC5xwWogq5k/NrqmypI
i31sqWwX+WO3W1pUW8nnoj/iGfuM9km5RwKVPrOa5c+84vr3xTiZD/Svo4OZ+enRdEcq3qjxTk01
0BNOEVRiqcP58RSLFG3vYGj6enNCNBeBhmBwTFCykuHYiR7csE7KycpXk1PJjTeAG2IOpu46WHnP
Js7KNxc10SFoa3A4WdbdOHGi3tW2q3KevzrrNjZ4nLx0ob9QXSEBUx1J7mwf2vExZnAfrtkn9eFm
DqW9cBWkHra4JLv8zFSkpEccFUwko2D23sdk64F/CSberEHvhDyIamKuqjwGwk7ueHSG8uRl8EeY
VYQ/PRRzpenxkPV5zfQ7faH9Xe2YDoDXKOepOPZ9RTx9kMXBynFyI1i15Vg+m9GENZ+/esD7O52w
6jzgHqwowpr+Y1VW9cI8QPPfzfFZVZSkRTUso+FyKB8R6KAiNH2xH4Myv8pqUsV0SS+UbNViLY25
aFeuku5uZKx4VziuUht3ZsqdIdAhINXqr8pqxuctsurQ+1N8K6Qd6fvAz1R9M8UkVW7CeDIbL4ec
iS8+fStlsoTUYYAQQrZvlJtp0MfkXTSj80DkEwROljHN0Fe1oI+SMlyBfhjmczE5xpo5t7UtZlkp
oBUJ6yi6a0gXrWcfusRzn0laRJs/jzGJhxCmpPUx9IJoY9Iyi6/SYUibFbewyrYYakcwk/2A2JlB
LKtPp+qroTPkocdLej81BLKVALf3swv/dOi0cWpGJY+Ke3LTd3Z6JTM3XUei97+UAAQ/mVXOQFXh
Cc32TGce2zyM0hfLcmCEgtkmtctbpMLz7G5QdQafGT3HB6+HrMr4NzHWDW3xJ3hD5jb1WJ234L7y
XUs38tWksD6PtHxXBfvj2pfmvubXnmbRdHdSpvJ9Mjnl/Tha7mmW6bgWUDs3bmIBE7KS0t7GOao9
6E9UB82Cus7hUyoYlhfHaWjj8xnftVSR226awjW06Gwb866jOG/0dhKq2/aFfzRkNWxqNu73iAHC
ncpN8epCRDyQqidXUc7KVCDlwLdfJ/s0BrqgaqJ47bT0uLxtMn4sQmPYF8K5sackfIOTezPwSZj2
m2IthVg82UVDKdXHV/g8gom5tDNuuW+anQwnd9tocg/I+aHDamUp1pkIvzKa7YTdiJF/QKRChmvo
lwcjjeyNQQbSuhqxhyPB7do1obEa/oht7+rIoYsV+sZNZ8/6Xo7JoZ/y4noiywc8dGUDkBmNYlvo
JPkspedcR1GastA2MelLwPLzloW/l9laF0mxnhWpqApFDS+dUd/RiQ8vwxSDt67I38q91N2Sm8WC
2dawmkzrNgiAZrdtO9XrXsavrV9lm6rWqNWk1QSXHEgk4SkMLK0iclYZRK+Xr51ue2zJQinTpHwx
ZPvS2MznExrijjtZJkGgw5s58WINsLkdNTnLnD+8/DRRux51JuApDRMMDEdMnsNcvLqhnWwHrtZK
VNN7eAfnJA42em6A2Bfv2wz5EGMes972HcnEq8m2tzADBfiRMDphr2IC0U7RqoxNb03NbJE1VxFd
vlWQ5vsYFO5VzcyEu6X195aZ+2uh6K0WcZzf0n8wzU3vTH2wHaQ5XNqOepsIVbFplvbPFLTyGDZN
sZ3HYT7EWWB+Hiu2aFmXDYfS6frNaDTiLuvQk+RSfeqSqTv5Jah1M8jJHawhqyZaImXwGl7ABv4T
vxyYDSYxAZbNR/ZrlGK6QiXpzFl5rHo55OsYs8Tz0MGnp99zbRO/9EQp9Zjial/7JDSeE89mMDzN
FI5AQaJxbkDZ94baVEP/IbQa/IHaXiWZeKoMlrxsgCsqPZJZR9cOngGSliv62nCKzWBgrBG5j3Od
u4hVc3GudHKVGtVLJ/32oNvkQXkAnVlJd6OmOqpiSRxBLV5o1hdHe6ict5aQuI0ZYwORRvk0kbzy
RcoSOVBcBV63outB8T3JHvquB1ZAd2i46jizNp0Mog8DHn1S1IYBh1Wox/vGsuaacWcU0XbqxhHf
P8Jziv/SYo8zuXvgTuF9xYKFjtp2mf9Am4F6HKikA0XBM+CZuToJRCLjnMYTW51ow6WS/nWONvZm
8BwKawvsGbELeQp/iJQgogkDBJ/b3kzkRQCIhCVA4CeRccEXEYt7J6tZPMhIPBF9kp+0y8uVJItP
US4ZjedGTtqX1zsrH9AB3MjpNKc+GZWm9aR4JYGW70imFksvUFYxXrXeX/mWNyzPBFXeAn9G5+0Q
XilYErxJDeMBtO/BH5oP8I5O+ELox6fSPOaxcR2FLbVOAdIva/yTtIZuN5LyuPVzrzhJl/ZfE5rt
GrZTs6YyFevIaa5UPNyRqP3G1Jk7PtIuKtfqrnFktaEx4x8rB3O7b3TJnr0LDcS5NG4Q4z0jx2rP
AKjkZlQepo7CrvaJKeNtWpfWYSIra6Pcvj1WiJzpXHSwKnLCCzEi3PWGSRsuGvGO1/pDHlt0zjow
VIw8ceh29sfIHayHMXDzjTfpUWEAqsfPbusPD6x9YuV5LmETZtOfVEMzChw2egeDKGkVGPRZ0hQ6
ppnnQH+qa6croDDPtoMjLh3DfutjlPFXmZnkJ4I11lY412RlavnaWnX9sjhwStB38/wJmSEDeSgZ
xmsNx/rGNwvjkPHCUysbUxeAjEwhOWOLhOokSzbQQ07KAHdul1p/pM7i0Ypl+ZpmVnBTj3YE5Dbp
Pxmp9yVWYBxXYWK0p4Y29N08IQF0U3+s1jI1R+bubn8rROLMl8VPQ8i7X9Z7uqAlComOecq82PwW
FqlPxlQ6baRIicZIwYPuUok80jEj42LhZgCsycvgkEbDo47dd1QI7kMTxYCKG90deA701lOtxeYq
eBoDjxU+qcRDTCLzmqjmm8Bqo9dywgFKpmYApFEgKSjYpBvnEXawfcUArl013ZCcqSG6aRcT14jN
OPV6ImxZf1ZeB310H0cYCWgSgYse6YVR05SgdSo2N5R3Yy3JqfRq9aSk05zRNgaAdmo/JA8CdOpe
E6e91qwLL+CjQ/sypq75CEXc8jZB08+gwJjy8BhHNI1oUDPEq3R7bfeyv/K5ewgtlmOH/LxKr2Yp
JQnNNHhWnepjKiaN68MS3UIh6ZZKiFXmhaRH/wPIyIBHu8+6gwyA1jfG1FC0Bk5AeowBdg257vTg
9rKj+WTmEnuqNgOuhBE+FaIlAzOJMxJu4gipHj01fQ9vZcrXNg/adiaKlTTmlo33JHhFU4KWcjPY
8guEy2rLiOBOG5T1MyDJk8y9DopcP+6JNm7upngQz9miP91ALoKoqVzrtm1q6OZFMwT3rat4n7KW
1bfFbAzPBlbwkw2Cv1+VTNeulTa651wa5sUsR70XEj8Im9fWvkNZ4N+HzPghoIHxPBtGIj4SYZef
ujYYHoRYrAmT6HlK64pldVW6QUUQe5skC8cGDYc/4one9Exz25WtcF1c6PAv3HuITAWmR6FduKyj
y5Uu4e11Ks7IuW9v57hlPsiITgDhr6dHc/bjU4YGYo1aUX8pAD6/RFZLoTZ7jA/pdCgcNmEar+Is
bZ57z613o8FbN64dXmbcUhs2O+nWjNtsL40RVhKt0bOKJv84jGa3lQxBr6QFw5jK3jKvaowm7wgG
6sg+mUhkJGDJWcOni1hOOuNO5o28YHAKDmVixdt2mOUe17eztmXOXWIo7A8Bfrz3dG9BBZIQ82hS
312puhl3fUf1TzvTp0tjJPc6AXdLeD0IbmYZoFva8rrvwk/GYKEMscro4CVutzH0bF1j7HLXdoYd
Km3sI5nWwS3u+ek4anfAfOJjRPKiYuMA+OGmCX2AV506tWQjXZPEkl8FXvixCiZrO0SYTLNAv8a6
BPvtkL0QBRltRQtQ1aZR+smA07HzyXDYSsEA2+BG3yeDbNcDct8jEfb0bOq80oJG2wwfZ7I2CIMQ
XLrYagxzVi8phjcyBJP5QB4B3jD4b/1t4Nf0ga2wKDaVK4bifnIhruqElw3YlBqsGETSK5g2m9Fl
fEOPFcWzrpOdlWP6Cev54uYz/9+M7lp70jcjGYUrMeRPYSve2zGLNYKJbYqNZ0On5DWskIyEMQOP
ETrrhvhxc1Nh/NsJK3cOo1MC1c3u54D8m9px4ediaSNRar6xkxS1RNY8y7bJbqELowoTBwqrbj8Q
MvXBmBiDCNt4b0O73JkzFfKEXWcvyb1ZTUH/WoZZcwfh6o5wl0KvzDrg1W4tG8GkMG4QJWrIxyI5
NuDSr/A4vzmG319/Zf4r1n+s3zOGGgcLPAQltN7ldDVIOQFJaP6bAfONWvJ3Y2sHkvivxtbvutfk
h6n1tx/419TaMsPfTNcENmJ6lit+mFpbiz8DezdZB18jYBhN/+7PgIFi0UVCP/7HuBryKegK015M
FK7PoPsfAVC++jy/84GaAbRTGw/dt0k1gJYfh9V1U6fUUYRrhYwVZxoZo9R6V3ojOqzSsY/5NJG2
OcTEwDOWad8srdP9hPDuVjeVOqiGTAOiqXCtEXq8LVMCVROt3VtW2RblXw35OCIzwx7Nnr1OWXpO
NKLB10Rhr/twgA3zjkophBnWlySLePE48BI2i8i4CUtmFCfE8nQa0etZdfDFlj6Rm4cRB/k0HGMf
jnN0jHwswwAmgmZ4AP1pOg9GhTxuK51EEDKejQphCgNHKpKcoszksLzmJTPCuBRIVWJnxr2hSqeE
t1Kkl6gsE9p4LGTrEd7wY1UKYiXInDjwpaBDAHT5CL8wfQwyhwKBOIYMaaJ76Sa6lDPJHbukjvrX
0DLTlWpLBJvpgjryUKuuw3qAbYlfbvZFdcqIhnFRwBO+QzTVOJLZfhYUyZW1BpA8XZI4H4zjNNY0
h3Nk+/rBgKg40yuP82yZtEhX+HtBdEy/HyKz7pqDZcaRtchnGKDn071XmKm6lkSkINrllStw7R7/
K2T537CRllhmpB//mY389FkBZe9+WBS+/cy/FgXYR8jDSRpg2f8WU/CHlMW3f3Pwm5tA6L/ZrzjS
74uCy6LAhUId8YfA/d+uLRKmoDbw9kHN7jr+P5GyLDbz75YGFiRUY6HPJ8QatqhmflwaAot4I1LI
Qc4EdNjKJAlAN+K1/+6c3H77ff+HjfNtnVZd+//+7yJ3/+4o8J0sAAUeKx+WYc7ET3L4qCe8z0Z4
euizipw9UIG0tMhz+VB1w3Rbej65gXOzhH/P3d8lXC/X608HJxMUTzenzedk//gVE68oJjsPwkPs
hDVuJ9WOdPotjots9p6Ss36NWZsIWKqYuCJ8TD9PBnYW9j2evSmUNa90n6X7jo3+2m6M5tTnKAbb
IFt2PUWE0kUrWLQUCdco46P70ivGza9P4F9+CR+ZkbWYV7mRfjqDpgKVV3YzY8+ZVWRyiJEsjdI5
siXU7xqbUNXIyn2qshKEDMFe8oWtbIDePV7CptJwuvVAyd3W9G1pDRE0TpzovBsQ+R+JoMoZ8o7W
Y5n2OF3JY0FBVJL0/OvvwOvsT9eBVicBtuhZaJX/5ORuSZzvtT+GgPjkCIMaMSLRNXq/0Ox+faTl
ffbz7cZL2Ebv5Qbun9wX9AbaZdQZHgY7NkGcNFw8L2hOqrObO9PFy/zr4/30EH29vUMI5g4Ck2VE
vdyB34nBhNVWVcm48EAkgLpjRUFG25N/+euj/MX5w0+CEZ42WEB18dP5CxXLBYrqACf8mGKgzL5I
O0wPeRs8/vpAi4Tu5/PnCpxfPg8eVczPi0IWo7wbuQcPYqZTN/stJqmQe0ZrLpwuyR2iK08GR113
+T1SquBKgpbeOBmAVUTzGI5dt7lT2iO0wBvclq4wXs7VYNl0Qpe04rog1zDl3nw3xEQcru3ZdNBe
Z+OsVk7MQSbpCEIgRHpohdc+j96cHn79Je1gOV8/3CVI1MBNuL7w2eWELiXZ91dtScuEx6Wmw5jZ
6DziGq1JHLUQQFW+q/OWNpJdf5kKZSwqbsyJ2s8ORZn1uwGVxI6mrbrIPEXtQnrBpvEq89kisu7i
htqBeF2Wzwz0t8oaxYMFEArx6VgwtWA79ijMPNwlpI1uaIxM75K4wvASp3qfxzsL29kHlrP84HWu
C/hbYLJPayow5G5UJxE7YGTfB3K5NKDXtNxSAVn71q6DRxW52TEz6CRWVoP1EU3MpwTfLw6jHAqH
nIcbWVhjsxpm37kiSKOgpPDcrRwEm1mHMDiv95jLd1ZcH3JV50/wcuEFoD2g1WfcIGbWb1prIsuL
pGMq09l7N3LYy2deItYzTY4Ne07nzk1s8xHHb/nsx0n+RVpJjfbQDDE7hSqpItitS+FYJdN7nwzk
jV8KdXDDsDhmOpuu5ib0bjxoy5suSKtwZZfpeEMTv/lIY999NZt2SwQbyTlR/tlgjniNEtLYoE3E
PumrExUon9qzGpw64cLyqi51JCNAfORPsM+nX2z4FYqy7Go5n5u6yPA7QpaBtgS61SrtFzch6gbu
FrF6eVleETWm3xlF3rFTBYB7sXoDNbFe7IMm7xeaX6O9B1oWHHuivV5V5LW3QEZbhCyUoqD8Wvsx
d3ZVIrkjhgLgXWPbrzXAg12eCAPqxBSUq2Wv947WFBzOfBq5NGSiMmOJD6Pud0li34kIyihr23Ds
CmQN2pi6YKUS8YaUuYQQZsk7rYrrNHITAHkDvou4IHmP0dYKrXe/VibNIgEj1owd5jLhFD+gtruO
Yu9DMmnzkHSdeR9Zs95myntmnoOQqaro37bZ2si88KkDiL6zlUKBMvXjCRtGuKqHeVqXJnDmPmsM
/JUIPX36GCxRRMxZZUXGVlZPZyOIwz0Dl4oklCBiAJRoPswU7QiCdNZJbtfwzs1m4OZC4LbhNZTv
0jjwIG2MKfrE2BN71bbG2Z3rGmA/OnaFhuAV2q5516etj5FVY2MBJZPJGyDxXCGrtXBma8s5It8p
Dpadmge/5nHxDGTr+HUbOvn9Voy0RDFxQUHrkmiNq6H6pAYnfp9FVv/m+a1+bw9qPJU0Ho/5EHZI
O6VzpUyDUFw8Jmt4kMOxR4l6Y2hmeH2hkUusUAO01rFKQ39uNlbjldvSjMvVZMzTO2cwqx2Gx+QI
4lxuEZPBSdeoLEMbfoPlNdVVyiyMziGdRxfo3VVW9bncsCtrvo4SNl7d673h4a1qWjPfRdmggaWq
sb6YOi42EVOp9Txo9Io1Wjcp4D+kMW8OayY7GwK53DIjElu+sTr5HsbxUZGkIBJTn+fObJ8RQTk3
ggf1olNa6RtyDVAsm8irPpObPm7I3qSRQ0L2p4S5+Y5EYP/pa+JyhWnx0TCpLxinJuRzjlQnAyUf
MWzQs2MMzpuowLW46i0y6CcQ0/dF7DTvs8zON7k5j5vUoC40XKn3RW7Zx9FpwBbHYf9Ud21xbOgl
vs1GYh6KzGHtUXzJRlJ+eUVNDDVS6IPWtrzYyRyd/Ba0iB5toOeezcAgI64Ok9XAN8/T5AbN57hx
e1tsm24mAxQzy83sSyZoDMP5GREWxEMzUADUb/NJ8j4098PQ8ZUMbAerDl83HGEGRFsYAu6NxcLA
BLql8dOJGUGIV6xDv49O1CougYteiLizUKcB7vrKsuldUgMPT+mgWNdrASefzLRiRW0jmDmWzT6q
DPfMaN+41xwg2ZD/SHkRoTaA+Zu4H8bIZSoFQK27N33JfyFvvVemaDbKT6z3qJ3PoG6yPROhet9m
go4g9aJ9didzj8MeG7nq7ctgN0wjUOMey5yQnaHICDi2o2RbVxga6XQhse6A6ucjQO/UvFVRRXIp
w8hhr+Sgkz2n388/KSdokis2xA1hkJo5G1o+MudBJ5sbZYslcgpNiGRlhZCMzk04yQVV51TO/92w
/u9aWN7XCLr/vGF9TttPNbffD0nG9ref+teWNfB+o4MFts6FgfbNLPG7+yIUv6E89lCYE+9DEf89
Z4SeVWALACX8iWBHSZX87y0rHSjfRGTnCDNg6/pPtqw/VvcQfCnVXFZG3HQOA9Wfu1kUrkmOLtU7
E1JCc6pkJ+datKlmrelidXiWYKz8cYJuv5WE3+9e/+qAvsDl6Fh09zxrKf+/K+9zvrUUsnTPtiuI
xRtYQ+ewZ0dVBDCrwchffn28Hwv9b1/QdzzOF0JiHC4/F/qZN7egMJ2zXyfeaxZyADvLrMfWHf5u
T/Zjpf/1UFxqrjUSVPKnF5/N919NoZ6K+9xyznk5uq+YM6jCujlFDCpi69IxRXzy88y6UFhO9//4
W3InwbJhp2aB3FvO+ndndWzAgJuGcs6tyJxjFUisoGTKLGbVGJHIrw9m4fr/rtj/+kW5A5G3kcgB
bfpri/S7o011QejTlDrnsYaVh7IA1TCyLBMK4tD5VESVncnkhJm+xUGmkqF9T5pawdAWAMjaJH3j
H+3mlg9EsFXgUciTbcnO/qcNPaQMjBJx5JyDkYQcYvrYpJpGzj/+/45Fi5mITG5hbpyfbqiYHCeG
ZNo52+1oXXrHaN98wLn3fSb+rtuy3DD/3lR9+1pLx8p1fYyDpvvTVhh4ryLDt3fOQ5R8YRQebnsB
oPPXV/PPD4hnsgjRuOLfrFI/3bWE1Tl+JwrnPDN1OmfBsGgdPchm1oxicfXrg1k/7hO/fSWbPpzA
58Up/JnlEER41WfDss+ZgOm1AQFTn3kjIvIrVCtfgiZ3Xx1P85DSZmF412HvGSL72wvtPxJb/+IO
9kyYZYCVeFQd9vo/Pi8Rquco8nLnPAH5OdmEVRs4P0L23kbLHdqEaDfzXDDd0jPIxM3Xh9clO2DP
CqL+Zvf8V1eA3NOQaRNXGm3wjx8mL0LABQipzy2blHtGGeNqRJV/dqQKt78+/391KA9OLaMQXi3i
5ztqkoGqld/Y59Tl9IbhAi4ldZ6lPgAG+De8wR+XepZvuh10cgDFCw73p9tX4hEqmkYaJ6ahmEYN
Q8mXyi7kyzwG0+3A3iz4m3t54Xl998Qsh6Sf45u8grmb6e78tA7KfKatBDj/ZGLj2SMeIJu5VS1t
/dGY7tOWSQXhHPN0S3oJSq6YR6qcoKr6RkWjBNhDc5iXKc3XFQScE3ILPYsUa08CtQIGEK2Dv7ki
X1+x/37KaTl78EAA6SHwtokP/BmOzNgic6bSdk5tYZbMOin169QzdrHV5j06zVJP8bookNDizMik
9rYWv+yOjTciK6LL+YwRjEpGzASmvs10Nt8mnMIMZhMEDSsBLS/ZIHK1kLRbIz5+cj+c1yYJpntA
1oqqmh9TdJpxB/FzYDgEpbnImpeODLVzEDv2SWWcQNjUmb7Fs2ioLa5SNrAz5vN1EkaNdbBal1+N
rY7NTBkmyN0Khe5yhT3MJjS8ajhGwJn22kTfIjrB8YjzjZ0iXh+oLEnNHSIdS75oNOpE7UZobk6j
tOtz28Wl2mhlVcmJqJnuDY9H8wLPHwslCZr63gqoWgzRGcNqBoicfrB0yCXzZ9vDCTASe/vUsHl6
qbrce81xUZP0R8Dcq7bC9q21UMzSWBvc11Ln4pOcI3EYGr+5Vx7xru7oI/ZLYxharL9oIMcQc8ba
0ha7MlL+zs6EK9qJwEHak8MZjdLoSTsi3Ue2jZ65RT9h1MJ6ZD/E+QnHyL9v23h+ErTy3mTocJ2+
zg6tSbVvORDgpVPWAWxvIzJ4A60wnEvN30IoYh/DqOK3lJm2mK9x3qBvoC77+pZD5Lf45j2owIgO
VEaHfkKpo32Ef6Sfe45elQTa+Sfk3+pgYFK/jZsyvDIzMd3ntYZxSHSy4W1IlLEuTYo7itBY0331
0TzRtc9wSayHOtAYTMzI905yWS+NwW8wzzgD3S8xCT4MPcIcAWzHe9GrMR9wB8c63pZzYF0So0Sj
qN2yC8CjBey6fMz18l9kCauCF4rBBklPawLMQHdI1x1H+3QrrYB3UQeCarF78V6mTcjQeC1BVVzP
Polhayst3dehbtxXL+lD7JmVIjMYBId6iO1ZHGZk4P5GxJ7zoRqG6jFAjXWNhKfYNLSFrFVm4Nwi
R8ZUp7SomZUWcNnwIU8TQ80ZBanZRt4jHO+UZAKPPtuKwHN9CZiVoMZKkI2VeRiu2U1jYyGbck3v
Xz/mTCC2fZ1IecrNxWrPPYkAE7rfXSdbxE1Z1Jd4KlX3JXBmOB/C7y/wvpEe6ylj+NrnrEzrmYTm
7WhKtECdoeV72nmq3QEY8T4xGMUlwIjlqm5NFe9MRKIYWHuZbmCXVbig+/oCfgu3UjW3yYfYNjBq
1J28xjPt7ZtKR2dLd36zD9rRe4FMvYwt8D8xWa5PtlNitplGZ/5QFU2+xTg9r1GHcxkDdIPkF4/V
h4yoyQ7Ra9LScFD+filGiWOamlZslCqNbUMNuALXUO6ADBD9QCuBgDQzuu+JojpWyH2OmUranXZ7
/Rm93IjjOzWABNbl+zQfnHWhK2SmVQrZs8E9inTxFb4gz0c6G5tIILLpB2XtSjJ5MmSJl6XZyPKP
8RVTrkIju/H8AlnkOl/yC92VomEQ18uVl+MVlS7dedvS7qZKBzqV6LtB1RZhtHHwGh6RBLZrNOPg
RmuNy6+s+3eoxNDVDVW76xd+dpWYnwocI+/DIhWAeqxp1xqozvuCzxFGXXnHW4k0i5nl/cpzmnEl
Y5Mr6sciu0J7V92aXS9vwelyUxseFdmrjjrrYtB9A1vfsmPY1vRAsjNhDEsslT11DfFbrIaxMlmQ
6jm0HjUxIXTs4PA9Kb/HVhL0JDht6cxgaurqxhxW5DAV81q4Ro3Cy5lu6RwZa18X6tCRoxiQfOji
T0GVX5/JJ1p+mzVJjOJpxxLEakxhtmgXjIl9VItXDQb8MFuPg3R49PvExWA/Odl0cK1cvkjJbbsm
wIjWW15UxYuom5h6LoF2Y9GfqZfRRyvLD4R+BfKLloODpdfvSDDyu3ZbZc74uQzGJkZWabjPoRdh
UEzC9kC/Nk5W1RSnxF9aWfKxHbrXTLokSTkEK68jzfLxHj1ebzyks0SIEIiEzDqkkmsPhd02GccG
B7s372Dny3dzGKNSDX1nfDe4qrz3YvlFFLhfGQbc0KfuDqyr5NGIELiQ00vxFndJ/Dan6fgQ9z5X
jic+2zZDHhOMHvsoMYckXciRReufPDcFtDyN6OrWrcc6vs4hcoyHLpzMs9PU+pq4evvem6fUWKkS
8+jK4yrQ6aWf8GRUABK3wDxwJCjl3MzpXNw0GD7uyzRo1qq2yEQc8CeQqmZ/JOtkOHeexOLpRiLF
cR7Y6ZrAXaSg/TyGK2YnLBdkiCPlDpyTHoePEZK9h7GL8zur781rRS7fh3z0SIhXRUKMZ1Yhdmy0
HcNF0Ok1fWL7ZIQjqSrJELevIh0ldGcbkFDq4uH0THBcTkcgAT03ne4MilnUd5YQ0Sp10J7gkKzs
Rw8/DsBjQJYyTaIrU/fzXZfgmwuHeHzpi64hgLBtnfQ0pdPkroPaxEEeRHhkL95kjnIfJn2LFbQy
rjJ/rt+h28CPZeQ9Lm5h+GaOQCYYLyNv+C/W0LTXvZTDfuJFeK6ytsTAESZ0JnF12jS0C/TjDkKQ
taSyMND++8NdLIYRbFAW0WQDuaZe8qmDua8L92pKBcsoFkdgwY0cqnEjMHZG0Fpqcd35Gou+Dhsr
2AaF77AgWhjnBYEKu5AIm10sY+eI24YuZeHNh7b30/sWe9G73tLtU1BoZztMaIvQ2KWrnCk8EuMk
WTABmc94Y/RRUkdzgoocL8aqMxlTR8aAJ8XhVN0OM/sUII++WruQW26E6U/vTDUa127aMVlI7cbe
BYat/FUlK3eHoRLAXS3SsN333LtfoiKZniVu4k+jC/Fu9Dov3ZkktrfrFuw0E5q68NUqChjpzR1Z
fhuVzBqdfCe/uAm2rzYrga7Oadud7HFCzlvXwE5h7DR65fhKwZbC7mMUI84r04s6XGELU27WeGRN
tMgAOnqnC0gowsALDmR4nxAzg1synrMbE0u+CR69Km4qhI4AyMVk3CWGzVUraCBhQZJjMfVPEx1Y
HDNf6/X/Umj+Ts7n0SX7bmvzJ+zys65LgIc/iHe+/cwfij5key6bf49+6KLSo53xO4fGsvgjhPv2
H1jl77U7prAD3nkOXcMlB/33Rqj5Gz095MJ0ShmvI+z7J43QH3sttCIRG6IHQFMoHIcG67Jz/q6n
FfWjlbpRM1768i1uC2SkH787G3/R+Fwm4N9t8/50gJ+2pmqyi1JOHCDIWDgZUPbhazpc0hCL6tuv
D/V1G//DsWis0F0RCA5C13F/7ihoJnWFS5l8nbmwETJKU0PYpgcTIBB5435osykOPiG6CzqTya1o
jRkntqvT6oSOsonLN2SOAZzdmIRY4h32kYrNPa/K/nNKwZuWV71yWsM5m7xpjkUbZpFC3Mewy3OM
OnrUTbejweOeWqTStxnZMaAOYG9V0NvIAgNUoBhniMEjeGw1DnaI4r4omyR/aEIRD4rxecXec8OH
YGCHARIRSNWLk2Kz9k5PBfGiUdPDOUAbOO6AnxV2efbBG29cpNCXwMrd8QMzTfAkBkCqFU0etTa/
KhrRAcv5f9g7k+a2kWUL/xVH78HARAyLvhFPEjVZsiV5XjEoiSZAgJhJDL/+fgVANkHJ6vYrLxAv
HqIXHSZVBApVmVmZ55x8uy6gg3wokWoxo5mxW81dRHqpOyEwgyREhiLk/1uNfwP5Q7FV5GB+FAie
WY3zRbnw/X2j0f/Jk9GYmtRPyOgQldO1YmrtGQ1LnegmcD9k3U0ypMZPcVpdnxCvg+xDw8wEVuy4
P6yG5kxcaicwEyEy0wTD1X7HakyHCSeBwUMLh1IMaRvy4JQdh2ZDtdwQLaKV/gFRqgQpjmaTI6Cg
Yd3EmU0Im6yyW88Ps4fEDvSPnhcod7qb1meRyTkOMpkzPQ7zCi4wFfbyhCroccFanNH9NPkGK5Jx
LGXFlqFxln+zzqoE8j+BLuyEKjjdktqcJdravdIVlaSWSxzi03voLNbr4K5ZAxHCs0JK1JTtUsCV
gS6YFKKVimItOtDAXj1aCKN1m9QLm/opOise03ZMKZLzdhZkzSkNUNPLaa0k91vdWy8KlExvkILV
TnRnXX+rsyY7dpMVfE6jborlLltpiC/QOWmFD7ilxdGtVig+FJYw1z9tEcILTvbWywt2tQWE/TR2
7Sug4gY/yVWBOpLsGb6CTWOaa2WeWx+azHAvpsgEwamoOK64MTxgpHPhbh/5+sa9gSutX0UlvPOj
xHJQ1fIDdXfWeGvaO9rT+AJ5hh3tz6beO31rxo+aHyhfonSaA9BWKnQQ1vTPmRb01XO8IvwchlAj
0QtITrfghd47TvapCGmihaTAlb0qdQR8dbR23Md1aqX/4EyE+tqeN+Gh6QgnFjD1HgpNYPOGD52Q
7EF6FA6oGW/m3zTx9ldxrH3Fu3E6s9XsYrs2sgsUTosZnX9ht26UojnNjXVzXW3pU5gEGtOAsnH1
fgXp8LJE9eDDvOb/UgTjliDUNZpX6eV7b2tpVwa6jTdTZ/6ZpJJ+5kJ/pvceSAQrCNVzPyohIyqZ
QpwrtC1iKOKNCmwIVX1191ZtjMfI2l6Vma6dF7Bcz2uHvBjHbFq7VHUwq+jvMlOJxk+n/rcwcdeX
SMSUD8Ds4YgU0DuTjBC9PaRmBVnMueftjpMdOlV+Wd2xKYN39g77HeYBCD5DcCvXGUydzCIfsW6m
tEEBpQiqvqLNS9sH0l67Z3Bo9GPdJ8NkR1F1B7yern7QXdbXNORMr2on1AHtRMnSCdNNdhSB20HA
auqm5yLjAvooz8/dKvHfhuB8rudeXd3QGGB3PQ04zXFA35KdTb1mDT3HW8OjN1f6neIX1fu80JhQ
HdS73zjNeTkVexORudvNrsy/mEj/37urYHVlmgj+q6uq+qeK6NBmEQ04ugtZyKCLJPBKIJbDtYOD
nc853yh3cNM5c7nb6Ax9vfBzXdEzh8QBRz5XrJ0sbh4QGSLfU+QJZHmaFTyuOf2/S9AfvkwLNf2C
vntyAutdPUPu/SvCnsEJbYY3nzYpowS7bIrs9Q6qasi7v4ppnk12YtWgjLuqZjX93O4qOprC1yXN
idSkUl+b3hyeqqbUpztzSr/FBEb0ZTZNCm2GLpg+89Ut4L819KB3GV0fbttlm6xRgkP6pr7O0ql2
pSXxHC03R/3qKJv8i7vW8i/oBKTvkKdDPgrJCQRsDSPy72ESnqX0lITHULkQowHVWmcmbUftWeB4
zntH5XT+DyUYfVgCE9NPZObYol6pgzq3xdbeizTLlI42qyab3+lZYiknBXQWVEBS5cO6cXkCDaXh
YyvNlY/r2od3Ma0SN+HoD7zvzFF93IvBHtwe6WE6v3SCXbKgE1ZGaJeWyeoYqt78W2bWPIyqhxro
nq1y+rrBfekBTOFeqRril/W2g97eA0QUCiGurWzKB00xq9Za9Q7A0Oo0BY2ZkXfFzhBIYy90gVmN
vKmCUkCULOgDP32rldb8O3vPwDDX8cKobO3KKmlR5um03TpNYZx/DG3kwY48NAqco9fvvfXHP51F
O/kcJGwkJ2l/qVOCPJj8DYocjVlO7+LtdIoeLam176xmNNezPAs/a2RXrlEqr96H9i46KzYi7axH
kYV0gL+7pL0iKlaunl2E0zK7iO1U+VggWHsGuquguRidrN43Tu5fofRb3ZQbF3nHIi/z7zvcBK/I
N+/zebm9UJsGxn8A/Pxma5ZBBJ6IwzoKInQm1lHOKFAI/KJ72vpccRTnMvfJFCD0bp2GubE6TTie
f8ss1Hezcje/8GsvmzWRHTnHha5XS21F6gURLBM53jzRtVljJC6c8OBe22Tn8IyjFGm9JLkIzd38
W2Sz1YkJqpt26xEIrx6zueLtZpRHub0oAARWZfodLNt6e7JZGztUkVJyD0mOSLjqzb+x8nZLM9wI
CyKmZm3PL1FeQ4tTbZg+Msj6XeLT3K3WN8FHjhvN6shMLf+rvVk/GPEmvkiRhrkI4DgfZ5m+QyIs
1K+8qsxPpnZYvUOUEl/y+kIgSORND1aCy+GILtogxdpw8CBswFZvtqgMp3cesgD2MR1ivOqotc0o
EKVnZBC9Y9ub8wBeg0wEoViysPSiuW0QRghmq01+4SmpzUFxHV6mfkhLq3qj+sExijD+BpZjdFog
r8J21Wz1vi7V8BPmv7jXS3O33Pq2qZyQ598glu45MfkawrHrHaqhs41N42OhWGSER6FBi+jTUJvH
KhpHm+25s1IqRDkSm2Yxm08QnSgS2V5e026UmpObWsqtwcYqT/Ktun1MYXPesr48xFfS+LzSmvzM
FBknJJdEyCnea1L6xZe8Cs6nCnn7k4pq58w16i9agiYBOGgDtd/aQ8VxzYZwVyaLda3nIJxp4vIA
DQao7G4XXNJUSD1v3LBGKNto0rMm1b34GkSqSYuXbeB9xg/4n3NlLRTektIAwIjW6RcY3m5zFAap
tTr3iFsAv5IxQtnRS7xHhdP/nbIrRYCTVfGl6lS4KnoKn2TQWOmK4G2LWYHyssrjBpi8MM6ZqLxE
Yg0Zvy3boPb0Zi6K26YJD02LPq5WRX4xVxFcOmq0tXHvGXO/RnHTSoK3SkE/6xTu6O2q8FF2oYuL
er+hdAgmEXnkkxrLLmRNGu1qNS3Rn2AhIKldUhRWTBqhH081w/iqxY0P7IXGNLfryIUmr9nrip42
2905Ktuo4+Wo/nzXrcC5cLaNMgu3MOCBXMwBQKpZU87M3c5FrNXyEUjP5uhnZAqr0E+JMo+qVXZS
oIqmHKFkp574RhN+t+3yjuw+FWCyZjFw8ADd6bCky4yNhMGNTuc9SoShy8y4dXPbbqT/M/mw/kHE
wXPWnlhvt8usvlvmZJDzJ9li8WlLt/qIlGDhF/Xvfun1gd7sow0f4m1UiDtAhHaAGyTvtGfDftxS
eyuvjRAuuOPt4/LvvwwXpWfqq7DPQIlw4d3CGK5D97HiQqnVHMMSUJP26n5wb4p+NQmvP183m69/
Z/AEi0dShSekfzP/oRgc/tt7HqQL2lt6PgkHQ+xNgj6xLcCMJAtfnAQByDQJfnUIxN21v+B/TPsL
K+H1B/xzk4AAoEBhSc2CadPeTpADifGfnnJ/KZA1naAUSPjftR91yZDwg2NaCqChJCeBRkSCQEbb
on69E2oPJoG0M0tlip8FP8hFDDCuSbDJiUtOgqlNgPjSxQn67dND7k+CzX5pWzvp3XSPaAnQS/Ew
efjb1oB0H12opoD8Xnx6OL8TIFjCKI7t3VMoEfRaOTPAAof3TIDbWwFW0+DlszhEDklsgvYa3Sw4
xFSSk4Bb5NANSdboHxJbN5iEKaaQApOh9bM0uo2AR9CkZ4GFTr4H4LKAwnMdGEPbnXAWotAGjLq9
uq03InOgUZyTXQpUE7AH1Ar6pXCwH6BkUAMEP0mBoL1GtxQ4rXauugM7/4hXfidCsic03AAiq/UR
ErO6vx80zZ0ARxJqCX1wMDrTCHeEQpCUaTTwe/BnbDjt/TWcBYdJoK4j0OEj3Q/0jCe3KDcJohqG
+0NRYvj0NgQk8nsobfQ2sfNEI7IG1AOl3SPSQNT76QANBLu9DsyB7UwsrAX0rH4jjM4caOTxZXeC
7kxIgTERxoFjdERPa7hnugBYiGt00QEyKEKKQG4PsAh0G7Kd0AHZt4POdEKeniJx7zBFoYRfGtEe
4NaEnoTc4+sTJhHmBPJK7XXgDRyEdWCnQHTqXeL4ZoF8fndT/3ufaJoTLB3S5k8u72AtIHqNOyB8
Aic0ulXAHuB2pVaBqU4oDdM2jFZhL1lCvCFMNDjdP9zl2GaBipRGSCs9C4gquWCnur2Aad23CDaL
gIAB5EI3Se7ovCIvyZH1B5yXCA3p3vxk9w7dgoVd1Dg0Aq9pr9HNAoU9S/aoYBoT0IacC0Un6/Ya
rgVs70SIhmn9+XRMbgF8iPRWQEkRxCXJZLN7yVjY/a3giq6CKtqMav/5+I6LcI9lF4HhEAGZAMkE
LVNcB87RdXAb5NTJundrpJv2Ea0Fusk+k+H87SSaOzF0VLbBK3SzcGAWNZFHtR1d163xrQKX6FXS
LRggjVEHhNv/ZPcP9oJGVgEBLR1ZvPYanUEUCoeycbI5nbCYyBTurfV9i2C5ExQkNIBpY60ucZiX
totYBFccF6YHTtG2JraKlNuP2trowmTI7qbsTjD1CYkhDgOAD9vrwB4i0GkBpDfgGI4uPgSzJL0F
KJqRHAQ48nKBlQMzQiMEyaOtqqH668rWVDgrOawA9IF7c3hwVuLczPIgfhRRpLhG5xR0MpuyUbJp
YQ5dQRnpz8UHW8E1J1hdxJ96zdsRxQS6RrJH1icS+Vg2aXJ6NrfXQUwgMunoFokT41gXgYG3kpwF
7CEWH/Uk4ATtdRAl21Pqb6rKaaT3iSPcCpBIZWeBZDHlZYSHXj4rCC134oZW9GV0bkFHr1T2+ami
Ui0REfLLe8GdED5yingyFaNLIb0kzf27pwTcAhQqNGUEqHY/MARhANQZRRYEq9trdI9PZCAIf1K5
I7Im6M3AxXiqrx54RU2zyCBSYLUFZ4Orsz1jcgvCaUvOAlkTy8HcEQR1W+FwLQg0CgfJlq0jvtH5
oVHNAsJIkrMA8AjNIyTSoKy218EsaKo10eAB0NhtfKsAYXRuV24vgDVwELumq0R3HcZGlFw61m5f
d+ss8JhWAaVf2Vkgp+64lNn7+PBZ8ogaK/RBR+SWOrvYJfFHNAsGcbLsmckgj6pyKubk8eJecMQs
UVwiiTTSQFHMgnR9BYsAiAeear/iMbT7PpK5gbJKOxsqmu3mG9MqIISVfX7SJmBy2/Y73Vs+eH5W
AW0tEAmhn1N7dZtvTLOAXKB0jDAFe0wYCFe4e8qDQxPYZFqHCFLzT7+BIR7VLLCGZb0DXVzAlSBu
27/rQ+9AJMWBCrvYI7THZxdpTNk5bomKMwhtikdsiV9YhLa+JPAN/Ql7dJFCL3QsFSlwaICOQMEV
uH53De0idWegGaBT3LFCUCgPPhNG+e2jE2kE0mRIU74MS+TwSK1R43ABxb29/r2P+BfG4wcP5hgl
gseWAeMv85c4ML/6whM14vnnPe/j4vHvvwTBZfBFITnT/fZPgsx/BsSO1vTtffhkCtvf6f+8f8Dn
Pz34raenevrHc3+ZLVDTr9sP6v423y028Gj+J1zcLzaL58SUn3fy91+D+9yziP8wcB4cjCvqMtLj
Zn4TR8OBW/qE/MDBIsoX+dMtitfYwXBlRz5ehP73OIv8wV136FbpseMwzhaP8f5dd1wC+ZGjaPlQ
+A/bYjB4S9OQHfxkGaKGki33R+7g79Ij91SrN/H3Nwj5bDf3w2nvkKSyv0IHisx/HLzPHp4oO/LZ
Ms5Ww1vuoW+yI/9af+bX8jY/HN5rW/3iceENFqDWodRkb/giDP0o9oc7sgOASQ8dPfqLAyvSwYmk
R47L4bLoACqyw759bps6zIf0wAywfQjq/Z3YQ01lh76K6Z7zbJo7kILs2NcLPxpYj77sLz8umoaL
6HF/OvpauvzQeb54QKhxWRSDNd1Xq6XH9x88f7UYEm27Gqj80PgCGjEPVnZfWZQfO899/ksSfzDp
He/hT4we0zf8YGhRE5Qemv6dBzZEiL+T35Md+d3yPlscRE8gbkTxRn7o3WLot/qCgPzA5ZvzxSbJ
PX/o1hlfpNr/xPiXyyxf1k9jtXF2h4T9E4NfLyv/YeDGgNmK9PifGPxbnAVPI/X3LQqy0kOjL+W9
OV5kMZ5yuDk7Gt2f+YGTRXC49zvetuzw7z1/OOMdcEV62CAkIhmeavQu1y89dLZcHWoZtABc2YFv
llGEdslucXBMoPGMyM7LDn/nxY/LNxf5M9/WMW9lh/8Qb3+xEPu8+p/5gecLsU9Yyw7/kdlf5vly
EFIYXRpUfuxqeKpEjUwkFmXH/VVTeclo/pXO1LIj+5xsDpZ3T22TnYsvC/xOtCqGWxNAjshdSg++
zIs3n1+6+a5aID3+a63VJOf8FaniV0d+KdP0Izv/PP/0pAjy0p8Nk2viGw/hcpH9578AAAD//w==
</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spPr>
    <a:solidFill>
      <a:schemeClr val="tx2">
        <a:lumMod val="75000"/>
        <a:lumOff val="25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8">
  <a:schemeClr val="accent5"/>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4">
  <a:schemeClr val="accent1"/>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image" Target="../media/image3.emf"/><Relationship Id="rId7" Type="http://schemas.openxmlformats.org/officeDocument/2006/relationships/chart" Target="../charts/chart13.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2.xml"/><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0.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255814</xdr:colOff>
      <xdr:row>1</xdr:row>
      <xdr:rowOff>40821</xdr:rowOff>
    </xdr:from>
    <xdr:to>
      <xdr:col>10</xdr:col>
      <xdr:colOff>255814</xdr:colOff>
      <xdr:row>16</xdr:row>
      <xdr:rowOff>8164</xdr:rowOff>
    </xdr:to>
    <xdr:graphicFrame macro="">
      <xdr:nvGraphicFramePr>
        <xdr:cNvPr id="2" name="Chart 1">
          <a:extLst>
            <a:ext uri="{FF2B5EF4-FFF2-40B4-BE49-F238E27FC236}">
              <a16:creationId xmlns:a16="http://schemas.microsoft.com/office/drawing/2014/main" id="{C3044B3A-AB23-D68D-E50E-3D5103017C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0.01111</cdr:x>
      <cdr:y>0.01852</cdr:y>
    </cdr:from>
    <cdr:to>
      <cdr:x>0.63849</cdr:x>
      <cdr:y>0.18717</cdr:y>
    </cdr:to>
    <cdr:sp macro="" textlink="">
      <cdr:nvSpPr>
        <cdr:cNvPr id="2" name="Rectangle: Rounded Corners 1">
          <a:extLst xmlns:a="http://schemas.openxmlformats.org/drawingml/2006/main">
            <a:ext uri="{FF2B5EF4-FFF2-40B4-BE49-F238E27FC236}">
              <a16:creationId xmlns:a16="http://schemas.microsoft.com/office/drawing/2014/main" id="{9840F897-657C-44C1-AEBB-621CEFBF4BE4}"/>
            </a:ext>
          </a:extLst>
        </cdr:cNvPr>
        <cdr:cNvSpPr/>
      </cdr:nvSpPr>
      <cdr:spPr>
        <a:xfrm xmlns:a="http://schemas.openxmlformats.org/drawingml/2006/main">
          <a:off x="50800" y="50800"/>
          <a:ext cx="2868386" cy="462642"/>
        </a:xfrm>
        <a:prstGeom xmlns:a="http://schemas.openxmlformats.org/drawingml/2006/main" prst="roundRect">
          <a:avLst/>
        </a:prstGeom>
        <a:solidFill xmlns:a="http://schemas.openxmlformats.org/drawingml/2006/main">
          <a:schemeClr val="tx1">
            <a:lumMod val="85000"/>
            <a:lumOff val="15000"/>
          </a:schemeClr>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IN" sz="1100"/>
        </a:p>
      </cdr:txBody>
    </cdr:sp>
  </cdr:relSizeAnchor>
</c:userShapes>
</file>

<file path=xl/drawings/drawing3.xml><?xml version="1.0" encoding="utf-8"?>
<xdr:wsDr xmlns:xdr="http://schemas.openxmlformats.org/drawingml/2006/spreadsheetDrawing" xmlns:a="http://schemas.openxmlformats.org/drawingml/2006/main">
  <xdr:twoCellAnchor>
    <xdr:from>
      <xdr:col>5</xdr:col>
      <xdr:colOff>274864</xdr:colOff>
      <xdr:row>8</xdr:row>
      <xdr:rowOff>122464</xdr:rowOff>
    </xdr:from>
    <xdr:to>
      <xdr:col>12</xdr:col>
      <xdr:colOff>274864</xdr:colOff>
      <xdr:row>23</xdr:row>
      <xdr:rowOff>89807</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74A13515-01A8-6C74-7937-1B0FFCF648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54978" y="1602921"/>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16329</xdr:colOff>
      <xdr:row>19</xdr:row>
      <xdr:rowOff>10885</xdr:rowOff>
    </xdr:from>
    <xdr:to>
      <xdr:col>4</xdr:col>
      <xdr:colOff>762000</xdr:colOff>
      <xdr:row>27</xdr:row>
      <xdr:rowOff>43543</xdr:rowOff>
    </xdr:to>
    <mc:AlternateContent xmlns:mc="http://schemas.openxmlformats.org/markup-compatibility/2006">
      <mc:Choice xmlns:a14="http://schemas.microsoft.com/office/drawing/2010/main" Requires="a14">
        <xdr:graphicFrame macro="">
          <xdr:nvGraphicFramePr>
            <xdr:cNvPr id="2" name="Year 1">
              <a:extLst>
                <a:ext uri="{FF2B5EF4-FFF2-40B4-BE49-F238E27FC236}">
                  <a16:creationId xmlns:a16="http://schemas.microsoft.com/office/drawing/2014/main" id="{707BADD2-D656-5B17-F890-2E645E155E8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3358243" y="3526971"/>
              <a:ext cx="745671" cy="15131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615041</xdr:colOff>
      <xdr:row>12</xdr:row>
      <xdr:rowOff>163286</xdr:rowOff>
    </xdr:from>
    <xdr:to>
      <xdr:col>3</xdr:col>
      <xdr:colOff>783771</xdr:colOff>
      <xdr:row>19</xdr:row>
      <xdr:rowOff>136071</xdr:rowOff>
    </xdr:to>
    <mc:AlternateContent xmlns:mc="http://schemas.openxmlformats.org/markup-compatibility/2006">
      <mc:Choice xmlns:a14="http://schemas.microsoft.com/office/drawing/2010/main" Requires="a14">
        <xdr:graphicFrame macro="">
          <xdr:nvGraphicFramePr>
            <xdr:cNvPr id="3" name="Segment">
              <a:extLst>
                <a:ext uri="{FF2B5EF4-FFF2-40B4-BE49-F238E27FC236}">
                  <a16:creationId xmlns:a16="http://schemas.microsoft.com/office/drawing/2014/main" id="{EBACC7E9-B1DB-00BD-1F1B-D99A2445C7C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378527" y="2383972"/>
              <a:ext cx="821873" cy="12681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506186</xdr:colOff>
      <xdr:row>15</xdr:row>
      <xdr:rowOff>27213</xdr:rowOff>
    </xdr:from>
    <xdr:to>
      <xdr:col>2</xdr:col>
      <xdr:colOff>576943</xdr:colOff>
      <xdr:row>23</xdr:row>
      <xdr:rowOff>87085</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36FE6CF4-2CA6-2608-6765-7DA06847C33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431472" y="2803070"/>
              <a:ext cx="908957" cy="15403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419099</xdr:colOff>
      <xdr:row>8</xdr:row>
      <xdr:rowOff>122464</xdr:rowOff>
    </xdr:from>
    <xdr:to>
      <xdr:col>11</xdr:col>
      <xdr:colOff>293914</xdr:colOff>
      <xdr:row>27</xdr:row>
      <xdr:rowOff>38100</xdr:rowOff>
    </xdr:to>
    <xdr:graphicFrame macro="">
      <xdr:nvGraphicFramePr>
        <xdr:cNvPr id="3" name="Chart 2">
          <a:extLst>
            <a:ext uri="{FF2B5EF4-FFF2-40B4-BE49-F238E27FC236}">
              <a16:creationId xmlns:a16="http://schemas.microsoft.com/office/drawing/2014/main" id="{792AECC2-8CBA-BCDA-D9CB-A29D913844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364671</xdr:colOff>
      <xdr:row>28</xdr:row>
      <xdr:rowOff>46263</xdr:rowOff>
    </xdr:from>
    <xdr:to>
      <xdr:col>12</xdr:col>
      <xdr:colOff>364671</xdr:colOff>
      <xdr:row>43</xdr:row>
      <xdr:rowOff>13606</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CB9A6EF-75E7-24FE-73F2-8E6C52D9DC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18314" y="5227863"/>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642256</xdr:colOff>
      <xdr:row>26</xdr:row>
      <xdr:rowOff>38099</xdr:rowOff>
    </xdr:from>
    <xdr:to>
      <xdr:col>16</xdr:col>
      <xdr:colOff>511628</xdr:colOff>
      <xdr:row>40</xdr:row>
      <xdr:rowOff>12239</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C107DAEB-B99B-8137-A627-DEB8588DFDC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521042" y="4849585"/>
              <a:ext cx="1828800" cy="2564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478971</xdr:colOff>
      <xdr:row>8</xdr:row>
      <xdr:rowOff>122464</xdr:rowOff>
    </xdr:from>
    <xdr:to>
      <xdr:col>10</xdr:col>
      <xdr:colOff>478971</xdr:colOff>
      <xdr:row>23</xdr:row>
      <xdr:rowOff>89807</xdr:rowOff>
    </xdr:to>
    <xdr:graphicFrame macro="">
      <xdr:nvGraphicFramePr>
        <xdr:cNvPr id="2" name="Chart 1">
          <a:extLst>
            <a:ext uri="{FF2B5EF4-FFF2-40B4-BE49-F238E27FC236}">
              <a16:creationId xmlns:a16="http://schemas.microsoft.com/office/drawing/2014/main" id="{8349CA51-BEAA-7F8C-2DF0-5E20C86BDA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386443</xdr:colOff>
      <xdr:row>18</xdr:row>
      <xdr:rowOff>51706</xdr:rowOff>
    </xdr:from>
    <xdr:to>
      <xdr:col>1</xdr:col>
      <xdr:colOff>544285</xdr:colOff>
      <xdr:row>21</xdr:row>
      <xdr:rowOff>168728</xdr:rowOff>
    </xdr:to>
    <xdr:graphicFrame macro="">
      <xdr:nvGraphicFramePr>
        <xdr:cNvPr id="2" name="Chart 1">
          <a:extLst>
            <a:ext uri="{FF2B5EF4-FFF2-40B4-BE49-F238E27FC236}">
              <a16:creationId xmlns:a16="http://schemas.microsoft.com/office/drawing/2014/main" id="{CA807426-F354-0419-4FF0-BB6C88BC20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261256</xdr:colOff>
      <xdr:row>17</xdr:row>
      <xdr:rowOff>78922</xdr:rowOff>
    </xdr:from>
    <xdr:to>
      <xdr:col>4</xdr:col>
      <xdr:colOff>593271</xdr:colOff>
      <xdr:row>19</xdr:row>
      <xdr:rowOff>92528</xdr:rowOff>
    </xdr:to>
    <xdr:graphicFrame macro="">
      <xdr:nvGraphicFramePr>
        <xdr:cNvPr id="3" name="Chart 2">
          <a:extLst>
            <a:ext uri="{FF2B5EF4-FFF2-40B4-BE49-F238E27FC236}">
              <a16:creationId xmlns:a16="http://schemas.microsoft.com/office/drawing/2014/main" id="{B5F85DE2-7BCB-361D-2FF3-4EA884B1BB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217714</xdr:colOff>
      <xdr:row>17</xdr:row>
      <xdr:rowOff>176893</xdr:rowOff>
    </xdr:from>
    <xdr:to>
      <xdr:col>8</xdr:col>
      <xdr:colOff>707572</xdr:colOff>
      <xdr:row>22</xdr:row>
      <xdr:rowOff>157843</xdr:rowOff>
    </xdr:to>
    <xdr:graphicFrame macro="">
      <xdr:nvGraphicFramePr>
        <xdr:cNvPr id="4" name="Chart 3">
          <a:extLst>
            <a:ext uri="{FF2B5EF4-FFF2-40B4-BE49-F238E27FC236}">
              <a16:creationId xmlns:a16="http://schemas.microsoft.com/office/drawing/2014/main" id="{1A9902A2-D57C-D4C5-CEE7-8573D7F509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168728</xdr:colOff>
      <xdr:row>17</xdr:row>
      <xdr:rowOff>95251</xdr:rowOff>
    </xdr:from>
    <xdr:to>
      <xdr:col>11</xdr:col>
      <xdr:colOff>865415</xdr:colOff>
      <xdr:row>21</xdr:row>
      <xdr:rowOff>32658</xdr:rowOff>
    </xdr:to>
    <xdr:graphicFrame macro="">
      <xdr:nvGraphicFramePr>
        <xdr:cNvPr id="5" name="Chart 4">
          <a:extLst>
            <a:ext uri="{FF2B5EF4-FFF2-40B4-BE49-F238E27FC236}">
              <a16:creationId xmlns:a16="http://schemas.microsoft.com/office/drawing/2014/main" id="{09F24F2B-0F1B-40FF-14B0-1BB36FC8C7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549727</xdr:colOff>
      <xdr:row>18</xdr:row>
      <xdr:rowOff>29935</xdr:rowOff>
    </xdr:from>
    <xdr:to>
      <xdr:col>14</xdr:col>
      <xdr:colOff>756556</xdr:colOff>
      <xdr:row>21</xdr:row>
      <xdr:rowOff>59871</xdr:rowOff>
    </xdr:to>
    <xdr:graphicFrame macro="">
      <xdr:nvGraphicFramePr>
        <xdr:cNvPr id="6" name="Chart 5">
          <a:extLst>
            <a:ext uri="{FF2B5EF4-FFF2-40B4-BE49-F238E27FC236}">
              <a16:creationId xmlns:a16="http://schemas.microsoft.com/office/drawing/2014/main" id="{7F6A63DE-C340-39DB-7F59-8D389FDCE6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321129</xdr:colOff>
      <xdr:row>0</xdr:row>
      <xdr:rowOff>125186</xdr:rowOff>
    </xdr:from>
    <xdr:to>
      <xdr:col>16</xdr:col>
      <xdr:colOff>185057</xdr:colOff>
      <xdr:row>3</xdr:row>
      <xdr:rowOff>0</xdr:rowOff>
    </xdr:to>
    <xdr:sp macro="" textlink="">
      <xdr:nvSpPr>
        <xdr:cNvPr id="3" name="Rectangle: Rounded Corners 2">
          <a:extLst>
            <a:ext uri="{FF2B5EF4-FFF2-40B4-BE49-F238E27FC236}">
              <a16:creationId xmlns:a16="http://schemas.microsoft.com/office/drawing/2014/main" id="{9213B21D-7E00-AB33-22E7-A7D360EE61AC}"/>
            </a:ext>
          </a:extLst>
        </xdr:cNvPr>
        <xdr:cNvSpPr/>
      </xdr:nvSpPr>
      <xdr:spPr>
        <a:xfrm>
          <a:off x="321129" y="125186"/>
          <a:ext cx="10314214" cy="429985"/>
        </a:xfrm>
        <a:prstGeom prst="round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latin typeface="Algerian" panose="04020705040A02060702" pitchFamily="82" charset="0"/>
              <a:ea typeface="Lato Black" panose="020F0502020204030204" pitchFamily="34" charset="0"/>
              <a:cs typeface="Lato Black" panose="020F0502020204030204" pitchFamily="34" charset="0"/>
            </a:rPr>
            <a:t>ECOMMERCE</a:t>
          </a:r>
          <a:r>
            <a:rPr lang="en-IN" sz="1800" baseline="0">
              <a:latin typeface="Algerian" panose="04020705040A02060702" pitchFamily="82" charset="0"/>
              <a:ea typeface="Lato Black" panose="020F0502020204030204" pitchFamily="34" charset="0"/>
              <a:cs typeface="Lato Black" panose="020F0502020204030204" pitchFamily="34" charset="0"/>
            </a:rPr>
            <a:t> SALES ANALYSIS DASHBOARD</a:t>
          </a:r>
          <a:endParaRPr lang="en-IN" sz="1800">
            <a:latin typeface="Algerian" panose="04020705040A02060702" pitchFamily="82" charset="0"/>
            <a:ea typeface="Lato Black" panose="020F0502020204030204" pitchFamily="34" charset="0"/>
            <a:cs typeface="Lato Black" panose="020F0502020204030204" pitchFamily="34" charset="0"/>
          </a:endParaRPr>
        </a:p>
      </xdr:txBody>
    </xdr:sp>
    <xdr:clientData/>
  </xdr:twoCellAnchor>
  <xdr:twoCellAnchor>
    <xdr:from>
      <xdr:col>0</xdr:col>
      <xdr:colOff>342900</xdr:colOff>
      <xdr:row>3</xdr:row>
      <xdr:rowOff>27214</xdr:rowOff>
    </xdr:from>
    <xdr:to>
      <xdr:col>16</xdr:col>
      <xdr:colOff>620486</xdr:colOff>
      <xdr:row>12</xdr:row>
      <xdr:rowOff>48987</xdr:rowOff>
    </xdr:to>
    <xdr:grpSp>
      <xdr:nvGrpSpPr>
        <xdr:cNvPr id="108" name="Group 107">
          <a:extLst>
            <a:ext uri="{FF2B5EF4-FFF2-40B4-BE49-F238E27FC236}">
              <a16:creationId xmlns:a16="http://schemas.microsoft.com/office/drawing/2014/main" id="{12362E20-2D17-2E54-B9BE-530EE8EDE502}"/>
            </a:ext>
          </a:extLst>
        </xdr:cNvPr>
        <xdr:cNvGrpSpPr/>
      </xdr:nvGrpSpPr>
      <xdr:grpSpPr>
        <a:xfrm>
          <a:off x="342900" y="578303"/>
          <a:ext cx="10727872" cy="1675042"/>
          <a:chOff x="277586" y="544285"/>
          <a:chExt cx="10727872" cy="1687288"/>
        </a:xfrm>
      </xdr:grpSpPr>
      <xdr:grpSp>
        <xdr:nvGrpSpPr>
          <xdr:cNvPr id="21" name="Group 20">
            <a:extLst>
              <a:ext uri="{FF2B5EF4-FFF2-40B4-BE49-F238E27FC236}">
                <a16:creationId xmlns:a16="http://schemas.microsoft.com/office/drawing/2014/main" id="{15C33295-CD74-C755-CACE-537AC7392D93}"/>
              </a:ext>
            </a:extLst>
          </xdr:cNvPr>
          <xdr:cNvGrpSpPr/>
        </xdr:nvGrpSpPr>
        <xdr:grpSpPr>
          <a:xfrm>
            <a:off x="277586" y="604156"/>
            <a:ext cx="2057400" cy="1600201"/>
            <a:chOff x="296332" y="604156"/>
            <a:chExt cx="1752600" cy="1600201"/>
          </a:xfrm>
        </xdr:grpSpPr>
        <xdr:sp macro="" textlink="">
          <xdr:nvSpPr>
            <xdr:cNvPr id="5" name="Rectangle: Rounded Corners 4">
              <a:extLst>
                <a:ext uri="{FF2B5EF4-FFF2-40B4-BE49-F238E27FC236}">
                  <a16:creationId xmlns:a16="http://schemas.microsoft.com/office/drawing/2014/main" id="{E10CCA91-1658-FC66-DEE0-AD93B331C076}"/>
                </a:ext>
              </a:extLst>
            </xdr:cNvPr>
            <xdr:cNvSpPr/>
          </xdr:nvSpPr>
          <xdr:spPr>
            <a:xfrm>
              <a:off x="296332" y="974271"/>
              <a:ext cx="1752600" cy="1230086"/>
            </a:xfrm>
            <a:prstGeom prst="roundRect">
              <a:avLst/>
            </a:prstGeom>
            <a:gradFill>
              <a:gsLst>
                <a:gs pos="0">
                  <a:schemeClr val="tx1">
                    <a:lumMod val="75000"/>
                    <a:lumOff val="2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 name="Rectangle: Rounded Corners 5">
              <a:extLst>
                <a:ext uri="{FF2B5EF4-FFF2-40B4-BE49-F238E27FC236}">
                  <a16:creationId xmlns:a16="http://schemas.microsoft.com/office/drawing/2014/main" id="{55FD6101-56A9-29A2-56D0-571C2463F0A1}"/>
                </a:ext>
              </a:extLst>
            </xdr:cNvPr>
            <xdr:cNvSpPr/>
          </xdr:nvSpPr>
          <xdr:spPr>
            <a:xfrm>
              <a:off x="307218" y="604156"/>
              <a:ext cx="1715312" cy="348343"/>
            </a:xfrm>
            <a:prstGeom prst="roundRect">
              <a:avLst/>
            </a:prstGeom>
            <a:gradFill>
              <a:gsLst>
                <a:gs pos="0">
                  <a:schemeClr val="tx1">
                    <a:lumMod val="75000"/>
                    <a:lumOff val="2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IN" sz="1600">
                  <a:latin typeface="Segoe UI Black" panose="020B0A02040204020203" pitchFamily="34" charset="0"/>
                  <a:ea typeface="Segoe UI Black" panose="020B0A02040204020203" pitchFamily="34" charset="0"/>
                </a:rPr>
                <a:t>Sales</a:t>
              </a:r>
            </a:p>
          </xdr:txBody>
        </xdr:sp>
        <xdr:sp macro="" textlink="KPI!B17">
          <xdr:nvSpPr>
            <xdr:cNvPr id="9" name="Rectangle: Rounded Corners 8">
              <a:extLst>
                <a:ext uri="{FF2B5EF4-FFF2-40B4-BE49-F238E27FC236}">
                  <a16:creationId xmlns:a16="http://schemas.microsoft.com/office/drawing/2014/main" id="{D83289C9-33C0-57FA-F78F-0D12033BCE21}"/>
                </a:ext>
              </a:extLst>
            </xdr:cNvPr>
            <xdr:cNvSpPr/>
          </xdr:nvSpPr>
          <xdr:spPr>
            <a:xfrm>
              <a:off x="388860" y="1055914"/>
              <a:ext cx="1605643" cy="288472"/>
            </a:xfrm>
            <a:prstGeom prst="roundRect">
              <a:avLst/>
            </a:prstGeom>
            <a:gradFill>
              <a:gsLst>
                <a:gs pos="0">
                  <a:schemeClr val="tx1">
                    <a:lumMod val="75000"/>
                    <a:lumOff val="2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043B2AAE-13EE-46E4-8925-0DE0F38F0305}" type="TxLink">
                <a:rPr lang="en-US" sz="1100" b="1" i="0" u="none" strike="noStrike">
                  <a:solidFill>
                    <a:schemeClr val="bg2"/>
                  </a:solidFill>
                  <a:latin typeface="Segoe UI Black" panose="020B0A02040204020203" pitchFamily="34" charset="0"/>
                  <a:ea typeface="Segoe UI Black" panose="020B0A02040204020203" pitchFamily="34" charset="0"/>
                  <a:cs typeface="Calibri"/>
                </a:rPr>
                <a:pPr algn="ctr"/>
                <a:t>$22,97,200.86</a:t>
              </a:fld>
              <a:endParaRPr lang="en-IN" sz="1100" b="1" i="0">
                <a:solidFill>
                  <a:schemeClr val="bg2"/>
                </a:solidFill>
                <a:latin typeface="Segoe UI Black" panose="020B0A02040204020203" pitchFamily="34" charset="0"/>
                <a:ea typeface="Segoe UI Black" panose="020B0A02040204020203" pitchFamily="34" charset="0"/>
              </a:endParaRPr>
            </a:p>
          </xdr:txBody>
        </xdr:sp>
        <xdr:graphicFrame macro="">
          <xdr:nvGraphicFramePr>
            <xdr:cNvPr id="10" name="Chart 9">
              <a:extLst>
                <a:ext uri="{FF2B5EF4-FFF2-40B4-BE49-F238E27FC236}">
                  <a16:creationId xmlns:a16="http://schemas.microsoft.com/office/drawing/2014/main" id="{2116F760-5A70-40B1-AE4B-AB1B834CC830}"/>
                </a:ext>
              </a:extLst>
            </xdr:cNvPr>
            <xdr:cNvGraphicFramePr>
              <a:graphicFrameLocks/>
            </xdr:cNvGraphicFramePr>
          </xdr:nvGraphicFramePr>
          <xdr:xfrm>
            <a:off x="416074" y="1398814"/>
            <a:ext cx="1583872" cy="429986"/>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13" name="Rectangle: Rounded Corners 12">
              <a:extLst>
                <a:ext uri="{FF2B5EF4-FFF2-40B4-BE49-F238E27FC236}">
                  <a16:creationId xmlns:a16="http://schemas.microsoft.com/office/drawing/2014/main" id="{EADE5C73-8C0E-E067-795E-A26B9958D1F4}"/>
                </a:ext>
              </a:extLst>
            </xdr:cNvPr>
            <xdr:cNvSpPr/>
          </xdr:nvSpPr>
          <xdr:spPr>
            <a:xfrm>
              <a:off x="385492" y="1785256"/>
              <a:ext cx="1503523" cy="206829"/>
            </a:xfrm>
            <a:prstGeom prst="roundRect">
              <a:avLst/>
            </a:prstGeom>
            <a:gradFill>
              <a:gsLst>
                <a:gs pos="0">
                  <a:schemeClr val="tx1">
                    <a:lumMod val="75000"/>
                    <a:lumOff val="2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Segoe UI Black" panose="020B0A02040204020203" pitchFamily="34" charset="0"/>
                  <a:ea typeface="Segoe UI Black" panose="020B0A02040204020203" pitchFamily="34" charset="0"/>
                </a:rPr>
                <a:t>YOY</a:t>
              </a:r>
              <a:r>
                <a:rPr lang="en-IN" sz="1100" baseline="0">
                  <a:latin typeface="Segoe UI Black" panose="020B0A02040204020203" pitchFamily="34" charset="0"/>
                  <a:ea typeface="Segoe UI Black" panose="020B0A02040204020203" pitchFamily="34" charset="0"/>
                </a:rPr>
                <a:t> Growth</a:t>
              </a:r>
              <a:endParaRPr lang="en-IN" sz="1100">
                <a:latin typeface="Segoe UI Black" panose="020B0A02040204020203" pitchFamily="34" charset="0"/>
                <a:ea typeface="Segoe UI Black" panose="020B0A02040204020203" pitchFamily="34" charset="0"/>
              </a:endParaRPr>
            </a:p>
          </xdr:txBody>
        </xdr:sp>
        <mc:AlternateContent xmlns:mc="http://schemas.openxmlformats.org/markup-compatibility/2006">
          <mc:Choice xmlns:a14="http://schemas.microsoft.com/office/drawing/2010/main" Requires="a14">
            <xdr:pic>
              <xdr:nvPicPr>
                <xdr:cNvPr id="20" name="Picture 19">
                  <a:extLst>
                    <a:ext uri="{FF2B5EF4-FFF2-40B4-BE49-F238E27FC236}">
                      <a16:creationId xmlns:a16="http://schemas.microsoft.com/office/drawing/2014/main" id="{AE7FE9E6-E91F-31A6-225B-9B8B4688D563}"/>
                    </a:ext>
                  </a:extLst>
                </xdr:cNvPr>
                <xdr:cNvPicPr>
                  <a:picLocks noChangeAspect="1" noChangeArrowheads="1"/>
                  <a:extLst>
                    <a:ext uri="{84589F7E-364E-4C9E-8A38-B11213B215E9}">
                      <a14:cameraTool cellRange="'KPI YOY'!$B$12" spid="_x0000_s11329"/>
                    </a:ext>
                  </a:extLst>
                </xdr:cNvPicPr>
              </xdr:nvPicPr>
              <xdr:blipFill>
                <a:blip xmlns:r="http://schemas.openxmlformats.org/officeDocument/2006/relationships" r:embed="rId2"/>
                <a:srcRect/>
                <a:stretch>
                  <a:fillRect/>
                </a:stretch>
              </xdr:blipFill>
              <xdr:spPr bwMode="auto">
                <a:xfrm>
                  <a:off x="1346806" y="1817914"/>
                  <a:ext cx="664029" cy="190501"/>
                </a:xfrm>
                <a:prstGeom prst="rect">
                  <a:avLst/>
                </a:prstGeom>
                <a:noFill/>
                <a:extLst>
                  <a:ext uri="{909E8E84-426E-40DD-AFC4-6F175D3DCCD1}">
                    <a14:hiddenFill>
                      <a:solidFill>
                        <a:srgbClr val="FFFFFF"/>
                      </a:solidFill>
                    </a14:hiddenFill>
                  </a:ext>
                </a:extLst>
              </xdr:spPr>
            </xdr:pic>
          </mc:Choice>
          <mc:Fallback/>
        </mc:AlternateContent>
      </xdr:grpSp>
      <xdr:sp macro="" textlink="">
        <xdr:nvSpPr>
          <xdr:cNvPr id="54" name="Rectangle: Rounded Corners 53">
            <a:extLst>
              <a:ext uri="{FF2B5EF4-FFF2-40B4-BE49-F238E27FC236}">
                <a16:creationId xmlns:a16="http://schemas.microsoft.com/office/drawing/2014/main" id="{DAA7361D-A30B-49D8-B596-46D9D33DDBEF}"/>
              </a:ext>
            </a:extLst>
          </xdr:cNvPr>
          <xdr:cNvSpPr/>
        </xdr:nvSpPr>
        <xdr:spPr>
          <a:xfrm>
            <a:off x="8626929" y="952500"/>
            <a:ext cx="1856015" cy="1230086"/>
          </a:xfrm>
          <a:prstGeom prst="roundRect">
            <a:avLst/>
          </a:prstGeom>
          <a:gradFill>
            <a:gsLst>
              <a:gs pos="0">
                <a:schemeClr val="tx1">
                  <a:lumMod val="75000"/>
                  <a:lumOff val="2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O$17">
        <xdr:nvSpPr>
          <xdr:cNvPr id="56" name="Rectangle: Rounded Corners 55">
            <a:extLst>
              <a:ext uri="{FF2B5EF4-FFF2-40B4-BE49-F238E27FC236}">
                <a16:creationId xmlns:a16="http://schemas.microsoft.com/office/drawing/2014/main" id="{3E3E8FDE-0444-43F7-8399-2DAFFDA43707}"/>
              </a:ext>
            </a:extLst>
          </xdr:cNvPr>
          <xdr:cNvSpPr/>
        </xdr:nvSpPr>
        <xdr:spPr>
          <a:xfrm>
            <a:off x="8728128" y="1034143"/>
            <a:ext cx="1700387" cy="288472"/>
          </a:xfrm>
          <a:prstGeom prst="roundRect">
            <a:avLst/>
          </a:prstGeom>
          <a:gradFill>
            <a:gsLst>
              <a:gs pos="0">
                <a:schemeClr val="tx1">
                  <a:lumMod val="75000"/>
                  <a:lumOff val="2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EAF0A0D-4FC3-40CC-BCE9-EB812D1B7F57}" type="TxLink">
              <a:rPr lang="en-US" sz="1100" b="0" i="0" u="none" strike="noStrike">
                <a:solidFill>
                  <a:schemeClr val="bg1"/>
                </a:solidFill>
                <a:latin typeface="Segoe UI Black" panose="020B0A02040204020203" pitchFamily="34" charset="0"/>
                <a:ea typeface="Segoe UI Black" panose="020B0A02040204020203" pitchFamily="34" charset="0"/>
                <a:cs typeface="Calibri"/>
              </a:rPr>
              <a:t>12.47%</a:t>
            </a:fld>
            <a:endParaRPr lang="en-IN" sz="1100" b="1" i="0">
              <a:solidFill>
                <a:schemeClr val="bg1"/>
              </a:solidFill>
              <a:latin typeface="Segoe UI Black" panose="020B0A02040204020203" pitchFamily="34" charset="0"/>
              <a:ea typeface="Segoe UI Black" panose="020B0A02040204020203" pitchFamily="34" charset="0"/>
            </a:endParaRPr>
          </a:p>
        </xdr:txBody>
      </xdr:sp>
      <xdr:sp macro="" textlink="">
        <xdr:nvSpPr>
          <xdr:cNvPr id="58" name="Rectangle: Rounded Corners 57">
            <a:extLst>
              <a:ext uri="{FF2B5EF4-FFF2-40B4-BE49-F238E27FC236}">
                <a16:creationId xmlns:a16="http://schemas.microsoft.com/office/drawing/2014/main" id="{24C4D4A4-FB11-47EF-8730-E00BDA3D1D7C}"/>
              </a:ext>
            </a:extLst>
          </xdr:cNvPr>
          <xdr:cNvSpPr/>
        </xdr:nvSpPr>
        <xdr:spPr>
          <a:xfrm>
            <a:off x="8730786" y="1763485"/>
            <a:ext cx="1592241" cy="206829"/>
          </a:xfrm>
          <a:prstGeom prst="roundRect">
            <a:avLst/>
          </a:prstGeom>
          <a:gradFill>
            <a:gsLst>
              <a:gs pos="0">
                <a:schemeClr val="tx1">
                  <a:lumMod val="75000"/>
                  <a:lumOff val="2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Segoe UI Black" panose="020B0A02040204020203" pitchFamily="34" charset="0"/>
                <a:ea typeface="Segoe UI Black" panose="020B0A02040204020203" pitchFamily="34" charset="0"/>
              </a:rPr>
              <a:t>YOY</a:t>
            </a:r>
            <a:r>
              <a:rPr lang="en-IN" sz="1100" baseline="0">
                <a:latin typeface="Segoe UI Black" panose="020B0A02040204020203" pitchFamily="34" charset="0"/>
                <a:ea typeface="Segoe UI Black" panose="020B0A02040204020203" pitchFamily="34" charset="0"/>
              </a:rPr>
              <a:t> Growth</a:t>
            </a:r>
            <a:endParaRPr lang="en-IN" sz="1100">
              <a:latin typeface="Segoe UI Black" panose="020B0A02040204020203" pitchFamily="34" charset="0"/>
              <a:ea typeface="Segoe UI Black" panose="020B0A02040204020203" pitchFamily="34" charset="0"/>
            </a:endParaRPr>
          </a:p>
        </xdr:txBody>
      </xdr:sp>
      <xdr:sp macro="" textlink="">
        <xdr:nvSpPr>
          <xdr:cNvPr id="73" name="Rectangle: Rounded Corners 72">
            <a:extLst>
              <a:ext uri="{FF2B5EF4-FFF2-40B4-BE49-F238E27FC236}">
                <a16:creationId xmlns:a16="http://schemas.microsoft.com/office/drawing/2014/main" id="{19AD9391-D85D-70D3-BB26-A970795D2E5F}"/>
              </a:ext>
            </a:extLst>
          </xdr:cNvPr>
          <xdr:cNvSpPr/>
        </xdr:nvSpPr>
        <xdr:spPr>
          <a:xfrm>
            <a:off x="4577443" y="947057"/>
            <a:ext cx="1948544" cy="1230086"/>
          </a:xfrm>
          <a:prstGeom prst="roundRect">
            <a:avLst/>
          </a:prstGeom>
          <a:gradFill>
            <a:gsLst>
              <a:gs pos="0">
                <a:schemeClr val="tx1">
                  <a:lumMod val="75000"/>
                  <a:lumOff val="2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4" name="Rectangle: Rounded Corners 73">
            <a:extLst>
              <a:ext uri="{FF2B5EF4-FFF2-40B4-BE49-F238E27FC236}">
                <a16:creationId xmlns:a16="http://schemas.microsoft.com/office/drawing/2014/main" id="{E7A140D8-D312-91D6-0481-A298055C7DD9}"/>
              </a:ext>
            </a:extLst>
          </xdr:cNvPr>
          <xdr:cNvSpPr/>
        </xdr:nvSpPr>
        <xdr:spPr>
          <a:xfrm>
            <a:off x="4620291" y="544285"/>
            <a:ext cx="1907088" cy="348343"/>
          </a:xfrm>
          <a:prstGeom prst="roundRect">
            <a:avLst/>
          </a:prstGeom>
          <a:gradFill>
            <a:gsLst>
              <a:gs pos="0">
                <a:schemeClr val="tx1">
                  <a:lumMod val="75000"/>
                  <a:lumOff val="2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IN" sz="1600">
                <a:latin typeface="Segoe UI Black" panose="020B0A02040204020203" pitchFamily="34" charset="0"/>
                <a:ea typeface="Segoe UI Black" panose="020B0A02040204020203" pitchFamily="34" charset="0"/>
              </a:rPr>
              <a:t>Quantity</a:t>
            </a:r>
          </a:p>
        </xdr:txBody>
      </xdr:sp>
      <xdr:sp macro="" textlink="KPI!$I$17">
        <xdr:nvSpPr>
          <xdr:cNvPr id="75" name="Rectangle: Rounded Corners 74">
            <a:extLst>
              <a:ext uri="{FF2B5EF4-FFF2-40B4-BE49-F238E27FC236}">
                <a16:creationId xmlns:a16="http://schemas.microsoft.com/office/drawing/2014/main" id="{5DBAEF84-49A5-DA17-5F13-362A5D49EDBF}"/>
              </a:ext>
            </a:extLst>
          </xdr:cNvPr>
          <xdr:cNvSpPr/>
        </xdr:nvSpPr>
        <xdr:spPr>
          <a:xfrm>
            <a:off x="4688684" y="1028700"/>
            <a:ext cx="1785156" cy="288472"/>
          </a:xfrm>
          <a:prstGeom prst="roundRect">
            <a:avLst/>
          </a:prstGeom>
          <a:gradFill>
            <a:gsLst>
              <a:gs pos="0">
                <a:schemeClr val="tx1">
                  <a:lumMod val="75000"/>
                  <a:lumOff val="2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0A701BD-8D56-48C1-9C67-E7C3BECF80F5}" type="TxLink">
              <a:rPr lang="en-US" sz="1100" b="0" i="0" u="none" strike="noStrike">
                <a:solidFill>
                  <a:schemeClr val="bg1"/>
                </a:solidFill>
                <a:latin typeface="Segoe UI Black" panose="020B0A02040204020203" pitchFamily="34" charset="0"/>
                <a:ea typeface="Segoe UI Black" panose="020B0A02040204020203" pitchFamily="34" charset="0"/>
                <a:cs typeface="Calibri"/>
              </a:rPr>
              <a:t># 37873</a:t>
            </a:fld>
            <a:endParaRPr lang="en-IN" sz="1100" b="1" i="0">
              <a:solidFill>
                <a:schemeClr val="bg1"/>
              </a:solidFill>
              <a:latin typeface="Segoe UI Black" panose="020B0A02040204020203" pitchFamily="34" charset="0"/>
              <a:ea typeface="Segoe UI Black" panose="020B0A02040204020203" pitchFamily="34" charset="0"/>
            </a:endParaRPr>
          </a:p>
        </xdr:txBody>
      </xdr:sp>
      <xdr:sp macro="" textlink="">
        <xdr:nvSpPr>
          <xdr:cNvPr id="76" name="Rectangle: Rounded Corners 75">
            <a:extLst>
              <a:ext uri="{FF2B5EF4-FFF2-40B4-BE49-F238E27FC236}">
                <a16:creationId xmlns:a16="http://schemas.microsoft.com/office/drawing/2014/main" id="{259BA819-C5C4-724C-1FE0-A5D2448CCF85}"/>
              </a:ext>
            </a:extLst>
          </xdr:cNvPr>
          <xdr:cNvSpPr/>
        </xdr:nvSpPr>
        <xdr:spPr>
          <a:xfrm>
            <a:off x="4665662" y="1801585"/>
            <a:ext cx="1671620" cy="206829"/>
          </a:xfrm>
          <a:prstGeom prst="roundRect">
            <a:avLst/>
          </a:prstGeom>
          <a:gradFill>
            <a:gsLst>
              <a:gs pos="0">
                <a:schemeClr val="tx1">
                  <a:lumMod val="75000"/>
                  <a:lumOff val="2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Segoe UI Black" panose="020B0A02040204020203" pitchFamily="34" charset="0"/>
                <a:ea typeface="Segoe UI Black" panose="020B0A02040204020203" pitchFamily="34" charset="0"/>
              </a:rPr>
              <a:t>YOY</a:t>
            </a:r>
            <a:r>
              <a:rPr lang="en-IN" sz="1100" baseline="0">
                <a:latin typeface="Segoe UI Black" panose="020B0A02040204020203" pitchFamily="34" charset="0"/>
                <a:ea typeface="Segoe UI Black" panose="020B0A02040204020203" pitchFamily="34" charset="0"/>
              </a:rPr>
              <a:t> Growth</a:t>
            </a:r>
            <a:endParaRPr lang="en-IN" sz="1100">
              <a:latin typeface="Segoe UI Black" panose="020B0A02040204020203" pitchFamily="34" charset="0"/>
              <a:ea typeface="Segoe UI Black" panose="020B0A02040204020203" pitchFamily="34" charset="0"/>
            </a:endParaRPr>
          </a:p>
        </xdr:txBody>
      </xdr:sp>
      <xdr:sp macro="" textlink="">
        <xdr:nvSpPr>
          <xdr:cNvPr id="81" name="Rectangle: Rounded Corners 80">
            <a:extLst>
              <a:ext uri="{FF2B5EF4-FFF2-40B4-BE49-F238E27FC236}">
                <a16:creationId xmlns:a16="http://schemas.microsoft.com/office/drawing/2014/main" id="{F23D5266-1024-CC9F-13EB-ADC8C319FF95}"/>
              </a:ext>
            </a:extLst>
          </xdr:cNvPr>
          <xdr:cNvSpPr/>
        </xdr:nvSpPr>
        <xdr:spPr>
          <a:xfrm>
            <a:off x="2383971" y="930727"/>
            <a:ext cx="2111830" cy="1230086"/>
          </a:xfrm>
          <a:prstGeom prst="roundRect">
            <a:avLst/>
          </a:prstGeom>
          <a:gradFill>
            <a:gsLst>
              <a:gs pos="0">
                <a:schemeClr val="tx1">
                  <a:lumMod val="75000"/>
                  <a:lumOff val="2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2" name="Rectangle: Rounded Corners 81">
            <a:extLst>
              <a:ext uri="{FF2B5EF4-FFF2-40B4-BE49-F238E27FC236}">
                <a16:creationId xmlns:a16="http://schemas.microsoft.com/office/drawing/2014/main" id="{3A143FAA-EB3F-DA41-EF90-56579CE2EBB1}"/>
              </a:ext>
            </a:extLst>
          </xdr:cNvPr>
          <xdr:cNvSpPr/>
        </xdr:nvSpPr>
        <xdr:spPr>
          <a:xfrm>
            <a:off x="2406786" y="560612"/>
            <a:ext cx="2066900" cy="348343"/>
          </a:xfrm>
          <a:prstGeom prst="roundRect">
            <a:avLst/>
          </a:prstGeom>
          <a:gradFill>
            <a:gsLst>
              <a:gs pos="0">
                <a:schemeClr val="tx1">
                  <a:lumMod val="75000"/>
                  <a:lumOff val="2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IN" sz="1600">
                <a:latin typeface="Segoe UI Black" panose="020B0A02040204020203" pitchFamily="34" charset="0"/>
                <a:ea typeface="Segoe UI Black" panose="020B0A02040204020203" pitchFamily="34" charset="0"/>
              </a:rPr>
              <a:t>Profit</a:t>
            </a:r>
          </a:p>
        </xdr:txBody>
      </xdr:sp>
      <xdr:sp macro="" textlink="KPI!$E$17">
        <xdr:nvSpPr>
          <xdr:cNvPr id="83" name="Rectangle: Rounded Corners 82">
            <a:extLst>
              <a:ext uri="{FF2B5EF4-FFF2-40B4-BE49-F238E27FC236}">
                <a16:creationId xmlns:a16="http://schemas.microsoft.com/office/drawing/2014/main" id="{DF42EFDF-80CF-6689-D55F-F7ACBB48E389}"/>
              </a:ext>
            </a:extLst>
          </xdr:cNvPr>
          <xdr:cNvSpPr/>
        </xdr:nvSpPr>
        <xdr:spPr>
          <a:xfrm>
            <a:off x="2480607" y="1012370"/>
            <a:ext cx="1934751" cy="288472"/>
          </a:xfrm>
          <a:prstGeom prst="roundRect">
            <a:avLst/>
          </a:prstGeom>
          <a:gradFill>
            <a:gsLst>
              <a:gs pos="0">
                <a:schemeClr val="tx1">
                  <a:lumMod val="75000"/>
                  <a:lumOff val="2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7DD3400-BEB8-4108-A676-9A44D9DC51AB}" type="TxLink">
              <a:rPr lang="en-US" sz="1100" b="0" i="0" u="none" strike="noStrike">
                <a:solidFill>
                  <a:schemeClr val="bg1"/>
                </a:solidFill>
                <a:latin typeface="Segoe UI Black" panose="020B0A02040204020203" pitchFamily="34" charset="0"/>
                <a:ea typeface="Segoe UI Black" panose="020B0A02040204020203" pitchFamily="34" charset="0"/>
                <a:cs typeface="Calibri"/>
              </a:rPr>
              <a:t>$2,86,397.02</a:t>
            </a:fld>
            <a:endParaRPr lang="en-IN" sz="1100" b="1" i="0">
              <a:solidFill>
                <a:schemeClr val="bg1"/>
              </a:solidFill>
              <a:latin typeface="Segoe UI Black" panose="020B0A02040204020203" pitchFamily="34" charset="0"/>
              <a:ea typeface="Segoe UI Black" panose="020B0A02040204020203" pitchFamily="34" charset="0"/>
            </a:endParaRPr>
          </a:p>
        </xdr:txBody>
      </xdr:sp>
      <xdr:sp macro="" textlink="">
        <xdr:nvSpPr>
          <xdr:cNvPr id="85" name="Rectangle: Rounded Corners 84">
            <a:extLst>
              <a:ext uri="{FF2B5EF4-FFF2-40B4-BE49-F238E27FC236}">
                <a16:creationId xmlns:a16="http://schemas.microsoft.com/office/drawing/2014/main" id="{F95B6F68-D788-F5BB-9119-6705AC77D47A}"/>
              </a:ext>
            </a:extLst>
          </xdr:cNvPr>
          <xdr:cNvSpPr/>
        </xdr:nvSpPr>
        <xdr:spPr>
          <a:xfrm>
            <a:off x="2480093" y="1741712"/>
            <a:ext cx="1811701" cy="332016"/>
          </a:xfrm>
          <a:prstGeom prst="roundRect">
            <a:avLst/>
          </a:prstGeom>
          <a:gradFill>
            <a:gsLst>
              <a:gs pos="0">
                <a:schemeClr val="tx1">
                  <a:lumMod val="75000"/>
                  <a:lumOff val="2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Segoe UI Black" panose="020B0A02040204020203" pitchFamily="34" charset="0"/>
                <a:ea typeface="Segoe UI Black" panose="020B0A02040204020203" pitchFamily="34" charset="0"/>
              </a:rPr>
              <a:t>YOY</a:t>
            </a:r>
            <a:r>
              <a:rPr lang="en-IN" sz="1100" baseline="0">
                <a:latin typeface="Segoe UI Black" panose="020B0A02040204020203" pitchFamily="34" charset="0"/>
                <a:ea typeface="Segoe UI Black" panose="020B0A02040204020203" pitchFamily="34" charset="0"/>
              </a:rPr>
              <a:t> Growth</a:t>
            </a:r>
            <a:endParaRPr lang="en-IN" sz="1100">
              <a:latin typeface="Segoe UI Black" panose="020B0A02040204020203" pitchFamily="34" charset="0"/>
              <a:ea typeface="Segoe UI Black" panose="020B0A02040204020203" pitchFamily="34" charset="0"/>
            </a:endParaRPr>
          </a:p>
        </xdr:txBody>
      </xdr:sp>
      <xdr:sp macro="" textlink="">
        <xdr:nvSpPr>
          <xdr:cNvPr id="88" name="Rectangle: Rounded Corners 87">
            <a:extLst>
              <a:ext uri="{FF2B5EF4-FFF2-40B4-BE49-F238E27FC236}">
                <a16:creationId xmlns:a16="http://schemas.microsoft.com/office/drawing/2014/main" id="{F1BA8694-0660-EA9D-E177-D781CF68662F}"/>
              </a:ext>
            </a:extLst>
          </xdr:cNvPr>
          <xdr:cNvSpPr/>
        </xdr:nvSpPr>
        <xdr:spPr>
          <a:xfrm>
            <a:off x="6564086" y="1001487"/>
            <a:ext cx="2013856" cy="1230086"/>
          </a:xfrm>
          <a:prstGeom prst="roundRect">
            <a:avLst/>
          </a:prstGeom>
          <a:gradFill>
            <a:gsLst>
              <a:gs pos="0">
                <a:schemeClr val="tx1">
                  <a:lumMod val="75000"/>
                  <a:lumOff val="2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9" name="Rectangle: Rounded Corners 88">
            <a:extLst>
              <a:ext uri="{FF2B5EF4-FFF2-40B4-BE49-F238E27FC236}">
                <a16:creationId xmlns:a16="http://schemas.microsoft.com/office/drawing/2014/main" id="{7E5D0976-6141-406D-7B2F-56AD8AB5F857}"/>
              </a:ext>
            </a:extLst>
          </xdr:cNvPr>
          <xdr:cNvSpPr/>
        </xdr:nvSpPr>
        <xdr:spPr>
          <a:xfrm>
            <a:off x="6604965" y="598715"/>
            <a:ext cx="1971010" cy="348343"/>
          </a:xfrm>
          <a:prstGeom prst="roundRect">
            <a:avLst/>
          </a:prstGeom>
          <a:gradFill>
            <a:gsLst>
              <a:gs pos="0">
                <a:schemeClr val="tx1">
                  <a:lumMod val="75000"/>
                  <a:lumOff val="2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IN" sz="1600">
                <a:latin typeface="Segoe UI Black" panose="020B0A02040204020203" pitchFamily="34" charset="0"/>
                <a:ea typeface="Segoe UI Black" panose="020B0A02040204020203" pitchFamily="34" charset="0"/>
              </a:rPr>
              <a:t>No.of</a:t>
            </a:r>
            <a:r>
              <a:rPr lang="en-IN" sz="1600" baseline="0">
                <a:latin typeface="Segoe UI Black" panose="020B0A02040204020203" pitchFamily="34" charset="0"/>
                <a:ea typeface="Segoe UI Black" panose="020B0A02040204020203" pitchFamily="34" charset="0"/>
              </a:rPr>
              <a:t> Orders</a:t>
            </a:r>
            <a:endParaRPr lang="en-IN" sz="1600">
              <a:latin typeface="Segoe UI Black" panose="020B0A02040204020203" pitchFamily="34" charset="0"/>
              <a:ea typeface="Segoe UI Black" panose="020B0A02040204020203" pitchFamily="34" charset="0"/>
            </a:endParaRPr>
          </a:p>
        </xdr:txBody>
      </xdr:sp>
      <xdr:sp macro="" textlink="KPI!$L$17">
        <xdr:nvSpPr>
          <xdr:cNvPr id="90" name="Rectangle: Rounded Corners 89">
            <a:extLst>
              <a:ext uri="{FF2B5EF4-FFF2-40B4-BE49-F238E27FC236}">
                <a16:creationId xmlns:a16="http://schemas.microsoft.com/office/drawing/2014/main" id="{7D40373B-D374-00A0-6D2E-4D59D3979DCF}"/>
              </a:ext>
            </a:extLst>
          </xdr:cNvPr>
          <xdr:cNvSpPr/>
        </xdr:nvSpPr>
        <xdr:spPr>
          <a:xfrm>
            <a:off x="6629467" y="1045030"/>
            <a:ext cx="1844994" cy="288472"/>
          </a:xfrm>
          <a:prstGeom prst="roundRect">
            <a:avLst/>
          </a:prstGeom>
          <a:gradFill>
            <a:gsLst>
              <a:gs pos="0">
                <a:schemeClr val="tx1">
                  <a:lumMod val="75000"/>
                  <a:lumOff val="2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E925B9A-628F-4716-A3E1-9C6BDDC010C0}" type="TxLink">
              <a:rPr lang="en-US" sz="1100" b="0" i="0" u="none" strike="noStrike">
                <a:solidFill>
                  <a:schemeClr val="bg1"/>
                </a:solidFill>
                <a:latin typeface="Segoe UI Black" panose="020B0A02040204020203" pitchFamily="34" charset="0"/>
                <a:ea typeface="Segoe UI Black" panose="020B0A02040204020203" pitchFamily="34" charset="0"/>
                <a:cs typeface="Calibri"/>
              </a:rPr>
              <a:t># 9994</a:t>
            </a:fld>
            <a:endParaRPr lang="en-IN" sz="1100" b="1" i="0">
              <a:solidFill>
                <a:schemeClr val="bg1"/>
              </a:solidFill>
              <a:latin typeface="Segoe UI Black" panose="020B0A02040204020203" pitchFamily="34" charset="0"/>
              <a:ea typeface="Segoe UI Black" panose="020B0A02040204020203" pitchFamily="34" charset="0"/>
            </a:endParaRPr>
          </a:p>
        </xdr:txBody>
      </xdr:sp>
      <xdr:sp macro="" textlink="">
        <xdr:nvSpPr>
          <xdr:cNvPr id="92" name="Rectangle: Rounded Corners 91">
            <a:extLst>
              <a:ext uri="{FF2B5EF4-FFF2-40B4-BE49-F238E27FC236}">
                <a16:creationId xmlns:a16="http://schemas.microsoft.com/office/drawing/2014/main" id="{EAB5D0F6-1F50-2861-391F-A56DEE4079E5}"/>
              </a:ext>
            </a:extLst>
          </xdr:cNvPr>
          <xdr:cNvSpPr/>
        </xdr:nvSpPr>
        <xdr:spPr>
          <a:xfrm>
            <a:off x="6671811" y="1812472"/>
            <a:ext cx="1727650" cy="206829"/>
          </a:xfrm>
          <a:prstGeom prst="roundRect">
            <a:avLst/>
          </a:prstGeom>
          <a:gradFill>
            <a:gsLst>
              <a:gs pos="0">
                <a:schemeClr val="tx1">
                  <a:lumMod val="75000"/>
                  <a:lumOff val="2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Segoe UI Black" panose="020B0A02040204020203" pitchFamily="34" charset="0"/>
                <a:ea typeface="Segoe UI Black" panose="020B0A02040204020203" pitchFamily="34" charset="0"/>
              </a:rPr>
              <a:t>YOY</a:t>
            </a:r>
            <a:r>
              <a:rPr lang="en-IN" sz="1100" baseline="0">
                <a:latin typeface="Segoe UI Black" panose="020B0A02040204020203" pitchFamily="34" charset="0"/>
                <a:ea typeface="Segoe UI Black" panose="020B0A02040204020203" pitchFamily="34" charset="0"/>
              </a:rPr>
              <a:t> Growth</a:t>
            </a:r>
            <a:endParaRPr lang="en-IN" sz="1100">
              <a:latin typeface="Segoe UI Black" panose="020B0A02040204020203" pitchFamily="34" charset="0"/>
              <a:ea typeface="Segoe UI Black" panose="020B0A02040204020203" pitchFamily="34" charset="0"/>
            </a:endParaRPr>
          </a:p>
        </xdr:txBody>
      </xdr:sp>
      <xdr:sp macro="" textlink="">
        <xdr:nvSpPr>
          <xdr:cNvPr id="94" name="Rectangle: Rounded Corners 93">
            <a:extLst>
              <a:ext uri="{FF2B5EF4-FFF2-40B4-BE49-F238E27FC236}">
                <a16:creationId xmlns:a16="http://schemas.microsoft.com/office/drawing/2014/main" id="{49C6390E-04B0-2384-7C89-3DA770E19BDF}"/>
              </a:ext>
            </a:extLst>
          </xdr:cNvPr>
          <xdr:cNvSpPr/>
        </xdr:nvSpPr>
        <xdr:spPr>
          <a:xfrm>
            <a:off x="8645457" y="566057"/>
            <a:ext cx="1816527" cy="348343"/>
          </a:xfrm>
          <a:prstGeom prst="roundRect">
            <a:avLst/>
          </a:prstGeom>
          <a:gradFill>
            <a:gsLst>
              <a:gs pos="0">
                <a:schemeClr val="tx1">
                  <a:lumMod val="75000"/>
                  <a:lumOff val="2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IN" sz="1600">
                <a:latin typeface="Segoe UI Black" panose="020B0A02040204020203" pitchFamily="34" charset="0"/>
                <a:ea typeface="Segoe UI Black" panose="020B0A02040204020203" pitchFamily="34" charset="0"/>
              </a:rPr>
              <a:t>Profit Margin</a:t>
            </a:r>
          </a:p>
        </xdr:txBody>
      </xdr:sp>
      <mc:AlternateContent xmlns:mc="http://schemas.openxmlformats.org/markup-compatibility/2006">
        <mc:Choice xmlns:a14="http://schemas.microsoft.com/office/drawing/2010/main" Requires="a14">
          <xdr:pic>
            <xdr:nvPicPr>
              <xdr:cNvPr id="96" name="Picture 95">
                <a:extLst>
                  <a:ext uri="{FF2B5EF4-FFF2-40B4-BE49-F238E27FC236}">
                    <a16:creationId xmlns:a16="http://schemas.microsoft.com/office/drawing/2014/main" id="{9504BED1-92CA-3B81-87F4-CCD2401E6786}"/>
                  </a:ext>
                </a:extLst>
              </xdr:cNvPr>
              <xdr:cNvPicPr>
                <a:picLocks noChangeAspect="1" noChangeArrowheads="1"/>
                <a:extLst>
                  <a:ext uri="{84589F7E-364E-4C9E-8A38-B11213B215E9}">
                    <a14:cameraTool cellRange="'KPI YOY'!$C$12" spid="_x0000_s11330"/>
                  </a:ext>
                </a:extLst>
              </xdr:cNvPicPr>
            </xdr:nvPicPr>
            <xdr:blipFill>
              <a:blip xmlns:r="http://schemas.openxmlformats.org/officeDocument/2006/relationships" r:embed="rId3"/>
              <a:srcRect/>
              <a:stretch>
                <a:fillRect/>
              </a:stretch>
            </xdr:blipFill>
            <xdr:spPr bwMode="auto">
              <a:xfrm>
                <a:off x="3485606" y="1807028"/>
                <a:ext cx="898220" cy="206827"/>
              </a:xfrm>
              <a:prstGeom prst="rect">
                <a:avLst/>
              </a:prstGeom>
              <a:noFill/>
              <a:extLst>
                <a:ext uri="{909E8E84-426E-40DD-AFC4-6F175D3DCCD1}">
                  <a14:hiddenFill>
                    <a:solidFill>
                      <a:srgbClr val="FFFFFF"/>
                    </a:solidFill>
                  </a14:hiddenFill>
                </a:ext>
              </a:extLst>
            </xdr:spPr>
          </xdr:pic>
        </mc:Choice>
        <mc:Fallback/>
      </mc:AlternateContent>
      <xdr:graphicFrame macro="">
        <xdr:nvGraphicFramePr>
          <xdr:cNvPr id="98" name="Chart 97">
            <a:extLst>
              <a:ext uri="{FF2B5EF4-FFF2-40B4-BE49-F238E27FC236}">
                <a16:creationId xmlns:a16="http://schemas.microsoft.com/office/drawing/2014/main" id="{14838220-DDC8-416C-A476-B8D5D70F32F3}"/>
              </a:ext>
            </a:extLst>
          </xdr:cNvPr>
          <xdr:cNvGraphicFramePr>
            <a:graphicFrameLocks/>
          </xdr:cNvGraphicFramePr>
        </xdr:nvGraphicFramePr>
        <xdr:xfrm>
          <a:off x="2558143" y="1382486"/>
          <a:ext cx="1834243" cy="383721"/>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99" name="Chart 98">
            <a:extLst>
              <a:ext uri="{FF2B5EF4-FFF2-40B4-BE49-F238E27FC236}">
                <a16:creationId xmlns:a16="http://schemas.microsoft.com/office/drawing/2014/main" id="{D696C0B4-4923-435B-A6E4-ECB2871B6D57}"/>
              </a:ext>
            </a:extLst>
          </xdr:cNvPr>
          <xdr:cNvGraphicFramePr>
            <a:graphicFrameLocks/>
          </xdr:cNvGraphicFramePr>
        </xdr:nvGraphicFramePr>
        <xdr:xfrm>
          <a:off x="4708071" y="1300842"/>
          <a:ext cx="1660072" cy="45720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100" name="Chart 99">
            <a:extLst>
              <a:ext uri="{FF2B5EF4-FFF2-40B4-BE49-F238E27FC236}">
                <a16:creationId xmlns:a16="http://schemas.microsoft.com/office/drawing/2014/main" id="{091DB0FB-6B70-4475-8A3F-E39FB44EC566}"/>
              </a:ext>
            </a:extLst>
          </xdr:cNvPr>
          <xdr:cNvGraphicFramePr>
            <a:graphicFrameLocks/>
          </xdr:cNvGraphicFramePr>
        </xdr:nvGraphicFramePr>
        <xdr:xfrm>
          <a:off x="6585858" y="1360714"/>
          <a:ext cx="1992085" cy="342901"/>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101" name="Chart 100">
            <a:extLst>
              <a:ext uri="{FF2B5EF4-FFF2-40B4-BE49-F238E27FC236}">
                <a16:creationId xmlns:a16="http://schemas.microsoft.com/office/drawing/2014/main" id="{146CE613-2262-45E6-B3F2-6152C73E3EB6}"/>
              </a:ext>
            </a:extLst>
          </xdr:cNvPr>
          <xdr:cNvGraphicFramePr>
            <a:graphicFrameLocks/>
          </xdr:cNvGraphicFramePr>
        </xdr:nvGraphicFramePr>
        <xdr:xfrm>
          <a:off x="8822870" y="1387929"/>
          <a:ext cx="1567543" cy="277586"/>
        </xdr:xfrm>
        <a:graphic>
          <a:graphicData uri="http://schemas.openxmlformats.org/drawingml/2006/chart">
            <c:chart xmlns:c="http://schemas.openxmlformats.org/drawingml/2006/chart" xmlns:r="http://schemas.openxmlformats.org/officeDocument/2006/relationships" r:id="rId7"/>
          </a:graphicData>
        </a:graphic>
      </xdr:graphicFrame>
      <mc:AlternateContent xmlns:mc="http://schemas.openxmlformats.org/markup-compatibility/2006">
        <mc:Choice xmlns:a14="http://schemas.microsoft.com/office/drawing/2010/main" Requires="a14">
          <xdr:pic>
            <xdr:nvPicPr>
              <xdr:cNvPr id="104" name="Picture 103">
                <a:extLst>
                  <a:ext uri="{FF2B5EF4-FFF2-40B4-BE49-F238E27FC236}">
                    <a16:creationId xmlns:a16="http://schemas.microsoft.com/office/drawing/2014/main" id="{B92F5B40-44D0-1698-56D6-992A43702432}"/>
                  </a:ext>
                </a:extLst>
              </xdr:cNvPr>
              <xdr:cNvPicPr>
                <a:picLocks noChangeAspect="1" noChangeArrowheads="1"/>
                <a:extLst>
                  <a:ext uri="{84589F7E-364E-4C9E-8A38-B11213B215E9}">
                    <a14:cameraTool cellRange="'KPI YOY'!$D$12" spid="_x0000_s11331"/>
                  </a:ext>
                </a:extLst>
              </xdr:cNvPicPr>
            </xdr:nvPicPr>
            <xdr:blipFill>
              <a:blip xmlns:r="http://schemas.openxmlformats.org/officeDocument/2006/relationships" r:embed="rId8"/>
              <a:srcRect/>
              <a:stretch>
                <a:fillRect/>
              </a:stretch>
            </xdr:blipFill>
            <xdr:spPr bwMode="auto">
              <a:xfrm>
                <a:off x="5693229" y="1807029"/>
                <a:ext cx="1099457" cy="186410"/>
              </a:xfrm>
              <a:prstGeom prst="rect">
                <a:avLst/>
              </a:prstGeom>
              <a:noFill/>
              <a:extLst>
                <a:ext uri="{909E8E84-426E-40DD-AFC4-6F175D3DCCD1}">
                  <a14:hiddenFill>
                    <a:solidFill>
                      <a:srgbClr val="FFFFFF"/>
                    </a:solidFill>
                  </a14:hiddenFill>
                </a:ext>
              </a:extLst>
            </xdr:spPr>
          </xdr:pic>
        </mc:Choice>
        <mc:Fallback/>
      </mc:AlternateContent>
      <mc:AlternateContent xmlns:mc="http://schemas.openxmlformats.org/markup-compatibility/2006">
        <mc:Choice xmlns:a14="http://schemas.microsoft.com/office/drawing/2010/main" Requires="a14">
          <xdr:pic>
            <xdr:nvPicPr>
              <xdr:cNvPr id="106" name="Picture 105">
                <a:extLst>
                  <a:ext uri="{FF2B5EF4-FFF2-40B4-BE49-F238E27FC236}">
                    <a16:creationId xmlns:a16="http://schemas.microsoft.com/office/drawing/2014/main" id="{12B19E3B-74C5-BDCF-03AC-2C933E3BA2D9}"/>
                  </a:ext>
                </a:extLst>
              </xdr:cNvPr>
              <xdr:cNvPicPr>
                <a:picLocks noChangeAspect="1" noChangeArrowheads="1"/>
                <a:extLst>
                  <a:ext uri="{84589F7E-364E-4C9E-8A38-B11213B215E9}">
                    <a14:cameraTool cellRange="'KPI YOY'!$E$12" spid="_x0000_s11332"/>
                  </a:ext>
                </a:extLst>
              </xdr:cNvPicPr>
            </xdr:nvPicPr>
            <xdr:blipFill>
              <a:blip xmlns:r="http://schemas.openxmlformats.org/officeDocument/2006/relationships" r:embed="rId9"/>
              <a:srcRect/>
              <a:stretch>
                <a:fillRect/>
              </a:stretch>
            </xdr:blipFill>
            <xdr:spPr bwMode="auto">
              <a:xfrm>
                <a:off x="7739743" y="1839686"/>
                <a:ext cx="1017814" cy="186410"/>
              </a:xfrm>
              <a:prstGeom prst="rect">
                <a:avLst/>
              </a:prstGeom>
              <a:noFill/>
              <a:extLst>
                <a:ext uri="{909E8E84-426E-40DD-AFC4-6F175D3DCCD1}">
                  <a14:hiddenFill>
                    <a:solidFill>
                      <a:srgbClr val="FFFFFF"/>
                    </a:solidFill>
                  </a14:hiddenFill>
                </a:ext>
              </a:extLst>
            </xdr:spPr>
          </xdr:pic>
        </mc:Choice>
        <mc:Fallback/>
      </mc:AlternateContent>
      <mc:AlternateContent xmlns:mc="http://schemas.openxmlformats.org/markup-compatibility/2006">
        <mc:Choice xmlns:a14="http://schemas.microsoft.com/office/drawing/2010/main" Requires="a14">
          <xdr:pic>
            <xdr:nvPicPr>
              <xdr:cNvPr id="107" name="Picture 106">
                <a:extLst>
                  <a:ext uri="{FF2B5EF4-FFF2-40B4-BE49-F238E27FC236}">
                    <a16:creationId xmlns:a16="http://schemas.microsoft.com/office/drawing/2014/main" id="{E09F0500-DD45-093B-2052-5E4D4D118FD0}"/>
                  </a:ext>
                </a:extLst>
              </xdr:cNvPr>
              <xdr:cNvPicPr>
                <a:picLocks noChangeAspect="1" noChangeArrowheads="1"/>
                <a:extLst>
                  <a:ext uri="{84589F7E-364E-4C9E-8A38-B11213B215E9}">
                    <a14:cameraTool cellRange="'KPI YOY'!$F$12" spid="_x0000_s11333"/>
                  </a:ext>
                </a:extLst>
              </xdr:cNvPicPr>
            </xdr:nvPicPr>
            <xdr:blipFill>
              <a:blip xmlns:r="http://schemas.openxmlformats.org/officeDocument/2006/relationships" r:embed="rId10"/>
              <a:srcRect/>
              <a:stretch>
                <a:fillRect/>
              </a:stretch>
            </xdr:blipFill>
            <xdr:spPr bwMode="auto">
              <a:xfrm>
                <a:off x="9731829" y="1817914"/>
                <a:ext cx="1273629" cy="186410"/>
              </a:xfrm>
              <a:prstGeom prst="rect">
                <a:avLst/>
              </a:prstGeom>
              <a:noFill/>
              <a:extLst>
                <a:ext uri="{909E8E84-426E-40DD-AFC4-6F175D3DCCD1}">
                  <a14:hiddenFill>
                    <a:solidFill>
                      <a:srgbClr val="FFFFFF"/>
                    </a:solidFill>
                  </a14:hiddenFill>
                </a:ext>
              </a:extLst>
            </xdr:spPr>
          </xdr:pic>
        </mc:Choice>
        <mc:Fallback/>
      </mc:AlternateContent>
    </xdr:grpSp>
    <xdr:clientData/>
  </xdr:twoCellAnchor>
  <xdr:twoCellAnchor>
    <xdr:from>
      <xdr:col>0</xdr:col>
      <xdr:colOff>370114</xdr:colOff>
      <xdr:row>12</xdr:row>
      <xdr:rowOff>168728</xdr:rowOff>
    </xdr:from>
    <xdr:to>
      <xdr:col>5</xdr:col>
      <xdr:colOff>375557</xdr:colOff>
      <xdr:row>24</xdr:row>
      <xdr:rowOff>76200</xdr:rowOff>
    </xdr:to>
    <xdr:sp macro="" textlink="">
      <xdr:nvSpPr>
        <xdr:cNvPr id="109" name="Rectangle: Rounded Corners 108">
          <a:extLst>
            <a:ext uri="{FF2B5EF4-FFF2-40B4-BE49-F238E27FC236}">
              <a16:creationId xmlns:a16="http://schemas.microsoft.com/office/drawing/2014/main" id="{F40A063E-F59D-A897-3B1D-6CE1D7887894}"/>
            </a:ext>
          </a:extLst>
        </xdr:cNvPr>
        <xdr:cNvSpPr/>
      </xdr:nvSpPr>
      <xdr:spPr>
        <a:xfrm>
          <a:off x="370114" y="2389414"/>
          <a:ext cx="3271157" cy="2128157"/>
        </a:xfrm>
        <a:prstGeom prst="roundRect">
          <a:avLst/>
        </a:prstGeom>
        <a:solidFill>
          <a:schemeClr val="tx2">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429986</xdr:colOff>
      <xdr:row>12</xdr:row>
      <xdr:rowOff>146956</xdr:rowOff>
    </xdr:from>
    <xdr:to>
      <xdr:col>10</xdr:col>
      <xdr:colOff>435428</xdr:colOff>
      <xdr:row>24</xdr:row>
      <xdr:rowOff>54428</xdr:rowOff>
    </xdr:to>
    <xdr:sp macro="" textlink="">
      <xdr:nvSpPr>
        <xdr:cNvPr id="110" name="Rectangle: Rounded Corners 109">
          <a:extLst>
            <a:ext uri="{FF2B5EF4-FFF2-40B4-BE49-F238E27FC236}">
              <a16:creationId xmlns:a16="http://schemas.microsoft.com/office/drawing/2014/main" id="{F575917C-30DF-4C89-8333-36B6F8AD2763}"/>
            </a:ext>
          </a:extLst>
        </xdr:cNvPr>
        <xdr:cNvSpPr/>
      </xdr:nvSpPr>
      <xdr:spPr>
        <a:xfrm>
          <a:off x="3695700" y="2367642"/>
          <a:ext cx="3271157" cy="2128157"/>
        </a:xfrm>
        <a:prstGeom prst="roundRect">
          <a:avLst/>
        </a:prstGeom>
        <a:solidFill>
          <a:schemeClr val="tx2">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522513</xdr:colOff>
      <xdr:row>12</xdr:row>
      <xdr:rowOff>108857</xdr:rowOff>
    </xdr:from>
    <xdr:to>
      <xdr:col>16</xdr:col>
      <xdr:colOff>87085</xdr:colOff>
      <xdr:row>24</xdr:row>
      <xdr:rowOff>16329</xdr:rowOff>
    </xdr:to>
    <xdr:sp macro="" textlink="">
      <xdr:nvSpPr>
        <xdr:cNvPr id="111" name="Rectangle: Rounded Corners 110">
          <a:extLst>
            <a:ext uri="{FF2B5EF4-FFF2-40B4-BE49-F238E27FC236}">
              <a16:creationId xmlns:a16="http://schemas.microsoft.com/office/drawing/2014/main" id="{542D28CF-67A1-4F3A-9515-43D67AF38084}"/>
            </a:ext>
          </a:extLst>
        </xdr:cNvPr>
        <xdr:cNvSpPr/>
      </xdr:nvSpPr>
      <xdr:spPr>
        <a:xfrm>
          <a:off x="7053942" y="2329543"/>
          <a:ext cx="3483429" cy="2128157"/>
        </a:xfrm>
        <a:prstGeom prst="roundRect">
          <a:avLst/>
        </a:prstGeom>
        <a:solidFill>
          <a:schemeClr val="tx2">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370114</xdr:colOff>
      <xdr:row>24</xdr:row>
      <xdr:rowOff>152400</xdr:rowOff>
    </xdr:from>
    <xdr:to>
      <xdr:col>5</xdr:col>
      <xdr:colOff>440872</xdr:colOff>
      <xdr:row>36</xdr:row>
      <xdr:rowOff>59871</xdr:rowOff>
    </xdr:to>
    <xdr:sp macro="" textlink="">
      <xdr:nvSpPr>
        <xdr:cNvPr id="112" name="Rectangle: Rounded Corners 111">
          <a:extLst>
            <a:ext uri="{FF2B5EF4-FFF2-40B4-BE49-F238E27FC236}">
              <a16:creationId xmlns:a16="http://schemas.microsoft.com/office/drawing/2014/main" id="{07669657-27E6-4753-B8A4-F98934234272}"/>
            </a:ext>
          </a:extLst>
        </xdr:cNvPr>
        <xdr:cNvSpPr/>
      </xdr:nvSpPr>
      <xdr:spPr>
        <a:xfrm>
          <a:off x="370114" y="4593771"/>
          <a:ext cx="3336472" cy="2128157"/>
        </a:xfrm>
        <a:prstGeom prst="roundRect">
          <a:avLst/>
        </a:prstGeom>
        <a:solidFill>
          <a:schemeClr val="tx2">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500743</xdr:colOff>
      <xdr:row>24</xdr:row>
      <xdr:rowOff>130630</xdr:rowOff>
    </xdr:from>
    <xdr:to>
      <xdr:col>10</xdr:col>
      <xdr:colOff>506185</xdr:colOff>
      <xdr:row>36</xdr:row>
      <xdr:rowOff>38101</xdr:rowOff>
    </xdr:to>
    <xdr:sp macro="" textlink="">
      <xdr:nvSpPr>
        <xdr:cNvPr id="113" name="Rectangle: Rounded Corners 112">
          <a:extLst>
            <a:ext uri="{FF2B5EF4-FFF2-40B4-BE49-F238E27FC236}">
              <a16:creationId xmlns:a16="http://schemas.microsoft.com/office/drawing/2014/main" id="{065270B6-2682-4E9E-A3B4-1C6EDF36ED07}"/>
            </a:ext>
          </a:extLst>
        </xdr:cNvPr>
        <xdr:cNvSpPr/>
      </xdr:nvSpPr>
      <xdr:spPr>
        <a:xfrm>
          <a:off x="3766457" y="4572001"/>
          <a:ext cx="3271157" cy="2128157"/>
        </a:xfrm>
        <a:prstGeom prst="roundRect">
          <a:avLst/>
        </a:prstGeom>
        <a:solidFill>
          <a:schemeClr val="tx2">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587828</xdr:colOff>
      <xdr:row>24</xdr:row>
      <xdr:rowOff>130630</xdr:rowOff>
    </xdr:from>
    <xdr:to>
      <xdr:col>16</xdr:col>
      <xdr:colOff>130628</xdr:colOff>
      <xdr:row>37</xdr:row>
      <xdr:rowOff>65315</xdr:rowOff>
    </xdr:to>
    <xdr:sp macro="" textlink="">
      <xdr:nvSpPr>
        <xdr:cNvPr id="114" name="Rectangle: Rounded Corners 113">
          <a:extLst>
            <a:ext uri="{FF2B5EF4-FFF2-40B4-BE49-F238E27FC236}">
              <a16:creationId xmlns:a16="http://schemas.microsoft.com/office/drawing/2014/main" id="{882ABDE2-52BE-490C-8601-5F481268BD74}"/>
            </a:ext>
          </a:extLst>
        </xdr:cNvPr>
        <xdr:cNvSpPr/>
      </xdr:nvSpPr>
      <xdr:spPr>
        <a:xfrm>
          <a:off x="7119257" y="4572001"/>
          <a:ext cx="3461657" cy="2340428"/>
        </a:xfrm>
        <a:prstGeom prst="roundRect">
          <a:avLst/>
        </a:prstGeom>
        <a:solidFill>
          <a:schemeClr val="tx2">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480017</xdr:colOff>
      <xdr:row>13</xdr:row>
      <xdr:rowOff>90217</xdr:rowOff>
    </xdr:from>
    <xdr:to>
      <xdr:col>5</xdr:col>
      <xdr:colOff>26170</xdr:colOff>
      <xdr:row>16</xdr:row>
      <xdr:rowOff>2314</xdr:rowOff>
    </xdr:to>
    <xdr:sp macro="" textlink="">
      <xdr:nvSpPr>
        <xdr:cNvPr id="115" name="Rectangle: Rounded Corners 114">
          <a:extLst>
            <a:ext uri="{FF2B5EF4-FFF2-40B4-BE49-F238E27FC236}">
              <a16:creationId xmlns:a16="http://schemas.microsoft.com/office/drawing/2014/main" id="{072C4D51-B1EF-ABB5-D64A-CCC52ABDF2F8}"/>
            </a:ext>
          </a:extLst>
        </xdr:cNvPr>
        <xdr:cNvSpPr/>
      </xdr:nvSpPr>
      <xdr:spPr>
        <a:xfrm>
          <a:off x="480017" y="2495960"/>
          <a:ext cx="2811867" cy="467268"/>
        </a:xfrm>
        <a:prstGeom prst="round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t>Sum of Sales and Sum of Profit</a:t>
          </a:r>
        </a:p>
      </xdr:txBody>
    </xdr:sp>
    <xdr:clientData/>
  </xdr:twoCellAnchor>
  <xdr:twoCellAnchor>
    <xdr:from>
      <xdr:col>5</xdr:col>
      <xdr:colOff>500743</xdr:colOff>
      <xdr:row>13</xdr:row>
      <xdr:rowOff>119742</xdr:rowOff>
    </xdr:from>
    <xdr:to>
      <xdr:col>10</xdr:col>
      <xdr:colOff>103414</xdr:colOff>
      <xdr:row>16</xdr:row>
      <xdr:rowOff>27213</xdr:rowOff>
    </xdr:to>
    <xdr:sp macro="" textlink="">
      <xdr:nvSpPr>
        <xdr:cNvPr id="116" name="Rectangle: Rounded Corners 115">
          <a:extLst>
            <a:ext uri="{FF2B5EF4-FFF2-40B4-BE49-F238E27FC236}">
              <a16:creationId xmlns:a16="http://schemas.microsoft.com/office/drawing/2014/main" id="{13679A8B-07E5-4301-8A20-3A7144502FD8}"/>
            </a:ext>
          </a:extLst>
        </xdr:cNvPr>
        <xdr:cNvSpPr/>
      </xdr:nvSpPr>
      <xdr:spPr>
        <a:xfrm>
          <a:off x="3766457" y="2525485"/>
          <a:ext cx="2868386" cy="462642"/>
        </a:xfrm>
        <a:prstGeom prst="round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t>Category</a:t>
          </a:r>
          <a:r>
            <a:rPr lang="en-IN" sz="1400" baseline="0"/>
            <a:t> Wise Profit</a:t>
          </a:r>
          <a:endParaRPr lang="en-IN" sz="1400"/>
        </a:p>
      </xdr:txBody>
    </xdr:sp>
    <xdr:clientData/>
  </xdr:twoCellAnchor>
  <xdr:twoCellAnchor>
    <xdr:from>
      <xdr:col>10</xdr:col>
      <xdr:colOff>631370</xdr:colOff>
      <xdr:row>13</xdr:row>
      <xdr:rowOff>70758</xdr:rowOff>
    </xdr:from>
    <xdr:to>
      <xdr:col>15</xdr:col>
      <xdr:colOff>234042</xdr:colOff>
      <xdr:row>15</xdr:row>
      <xdr:rowOff>163286</xdr:rowOff>
    </xdr:to>
    <xdr:sp macro="" textlink="">
      <xdr:nvSpPr>
        <xdr:cNvPr id="117" name="Rectangle: Rounded Corners 116">
          <a:extLst>
            <a:ext uri="{FF2B5EF4-FFF2-40B4-BE49-F238E27FC236}">
              <a16:creationId xmlns:a16="http://schemas.microsoft.com/office/drawing/2014/main" id="{F77DD6AF-83D1-4FC7-BCCF-DA52DC39B613}"/>
            </a:ext>
          </a:extLst>
        </xdr:cNvPr>
        <xdr:cNvSpPr/>
      </xdr:nvSpPr>
      <xdr:spPr>
        <a:xfrm>
          <a:off x="7162799" y="2476501"/>
          <a:ext cx="2868386" cy="462642"/>
        </a:xfrm>
        <a:prstGeom prst="round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t>Category Wise Sales</a:t>
          </a:r>
          <a:r>
            <a:rPr lang="en-IN" sz="1400" baseline="0"/>
            <a:t> Share</a:t>
          </a:r>
          <a:endParaRPr lang="en-IN" sz="1400"/>
        </a:p>
      </xdr:txBody>
    </xdr:sp>
    <xdr:clientData/>
  </xdr:twoCellAnchor>
  <xdr:twoCellAnchor>
    <xdr:from>
      <xdr:col>0</xdr:col>
      <xdr:colOff>468085</xdr:colOff>
      <xdr:row>25</xdr:row>
      <xdr:rowOff>81641</xdr:rowOff>
    </xdr:from>
    <xdr:to>
      <xdr:col>5</xdr:col>
      <xdr:colOff>70757</xdr:colOff>
      <xdr:row>27</xdr:row>
      <xdr:rowOff>174169</xdr:rowOff>
    </xdr:to>
    <xdr:sp macro="" textlink="">
      <xdr:nvSpPr>
        <xdr:cNvPr id="118" name="Rectangle: Rounded Corners 117">
          <a:extLst>
            <a:ext uri="{FF2B5EF4-FFF2-40B4-BE49-F238E27FC236}">
              <a16:creationId xmlns:a16="http://schemas.microsoft.com/office/drawing/2014/main" id="{17AF30C7-A68A-428E-A1DC-8CDE69553237}"/>
            </a:ext>
          </a:extLst>
        </xdr:cNvPr>
        <xdr:cNvSpPr/>
      </xdr:nvSpPr>
      <xdr:spPr>
        <a:xfrm>
          <a:off x="468085" y="4708070"/>
          <a:ext cx="2868386" cy="462642"/>
        </a:xfrm>
        <a:prstGeom prst="round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t>Sales By</a:t>
          </a:r>
          <a:r>
            <a:rPr lang="en-IN" sz="1400" baseline="0"/>
            <a:t> State</a:t>
          </a:r>
          <a:endParaRPr lang="en-IN" sz="1400"/>
        </a:p>
      </xdr:txBody>
    </xdr:sp>
    <xdr:clientData/>
  </xdr:twoCellAnchor>
  <xdr:twoCellAnchor>
    <xdr:from>
      <xdr:col>5</xdr:col>
      <xdr:colOff>609601</xdr:colOff>
      <xdr:row>25</xdr:row>
      <xdr:rowOff>70758</xdr:rowOff>
    </xdr:from>
    <xdr:to>
      <xdr:col>10</xdr:col>
      <xdr:colOff>212272</xdr:colOff>
      <xdr:row>27</xdr:row>
      <xdr:rowOff>163286</xdr:rowOff>
    </xdr:to>
    <xdr:sp macro="" textlink="">
      <xdr:nvSpPr>
        <xdr:cNvPr id="119" name="Rectangle: Rounded Corners 118">
          <a:extLst>
            <a:ext uri="{FF2B5EF4-FFF2-40B4-BE49-F238E27FC236}">
              <a16:creationId xmlns:a16="http://schemas.microsoft.com/office/drawing/2014/main" id="{9840F897-657C-44C1-AEBB-621CEFBF4BE4}"/>
            </a:ext>
          </a:extLst>
        </xdr:cNvPr>
        <xdr:cNvSpPr/>
      </xdr:nvSpPr>
      <xdr:spPr>
        <a:xfrm>
          <a:off x="3875315" y="4697187"/>
          <a:ext cx="2868386" cy="462642"/>
        </a:xfrm>
        <a:prstGeom prst="round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t>Top</a:t>
          </a:r>
          <a:r>
            <a:rPr lang="en-IN" sz="1400" baseline="0"/>
            <a:t> 5 Sub Categories</a:t>
          </a:r>
          <a:endParaRPr lang="en-IN" sz="1400"/>
        </a:p>
      </xdr:txBody>
    </xdr:sp>
    <xdr:clientData/>
  </xdr:twoCellAnchor>
  <xdr:twoCellAnchor>
    <xdr:from>
      <xdr:col>11</xdr:col>
      <xdr:colOff>16329</xdr:colOff>
      <xdr:row>25</xdr:row>
      <xdr:rowOff>87087</xdr:rowOff>
    </xdr:from>
    <xdr:to>
      <xdr:col>15</xdr:col>
      <xdr:colOff>272143</xdr:colOff>
      <xdr:row>27</xdr:row>
      <xdr:rowOff>179615</xdr:rowOff>
    </xdr:to>
    <xdr:sp macro="" textlink="">
      <xdr:nvSpPr>
        <xdr:cNvPr id="120" name="Rectangle: Rounded Corners 119">
          <a:extLst>
            <a:ext uri="{FF2B5EF4-FFF2-40B4-BE49-F238E27FC236}">
              <a16:creationId xmlns:a16="http://schemas.microsoft.com/office/drawing/2014/main" id="{0F8E1E37-F364-4A11-AE98-FEEB00C6C4B0}"/>
            </a:ext>
          </a:extLst>
        </xdr:cNvPr>
        <xdr:cNvSpPr/>
      </xdr:nvSpPr>
      <xdr:spPr>
        <a:xfrm>
          <a:off x="7200900" y="4713516"/>
          <a:ext cx="2868386" cy="462642"/>
        </a:xfrm>
        <a:prstGeom prst="round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t>Slicers</a:t>
          </a:r>
        </a:p>
      </xdr:txBody>
    </xdr:sp>
    <xdr:clientData/>
  </xdr:twoCellAnchor>
  <xdr:twoCellAnchor>
    <xdr:from>
      <xdr:col>0</xdr:col>
      <xdr:colOff>495301</xdr:colOff>
      <xdr:row>16</xdr:row>
      <xdr:rowOff>97973</xdr:rowOff>
    </xdr:from>
    <xdr:to>
      <xdr:col>5</xdr:col>
      <xdr:colOff>283029</xdr:colOff>
      <xdr:row>23</xdr:row>
      <xdr:rowOff>157843</xdr:rowOff>
    </xdr:to>
    <xdr:graphicFrame macro="">
      <xdr:nvGraphicFramePr>
        <xdr:cNvPr id="121" name="Chart 120">
          <a:extLst>
            <a:ext uri="{FF2B5EF4-FFF2-40B4-BE49-F238E27FC236}">
              <a16:creationId xmlns:a16="http://schemas.microsoft.com/office/drawing/2014/main" id="{5303EBA9-423C-42DC-A42F-440C92E47F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0</xdr:colOff>
      <xdr:row>28</xdr:row>
      <xdr:rowOff>0</xdr:rowOff>
    </xdr:from>
    <xdr:to>
      <xdr:col>19</xdr:col>
      <xdr:colOff>54429</xdr:colOff>
      <xdr:row>31</xdr:row>
      <xdr:rowOff>0</xdr:rowOff>
    </xdr:to>
    <xdr:sp macro="" textlink="">
      <xdr:nvSpPr>
        <xdr:cNvPr id="11307" name="Text Box 43">
          <a:extLst>
            <a:ext uri="{FF2B5EF4-FFF2-40B4-BE49-F238E27FC236}">
              <a16:creationId xmlns:a16="http://schemas.microsoft.com/office/drawing/2014/main" id="{C301D8F0-7590-D2B0-267F-2263FE1155A6}"/>
            </a:ext>
          </a:extLst>
        </xdr:cNvPr>
        <xdr:cNvSpPr txBox="1">
          <a:spLocks noChangeArrowheads="1"/>
        </xdr:cNvSpPr>
      </xdr:nvSpPr>
      <xdr:spPr bwMode="auto">
        <a:xfrm>
          <a:off x="11756571" y="5181600"/>
          <a:ext cx="707572" cy="555171"/>
        </a:xfrm>
        <a:prstGeom prst="rect">
          <a:avLst/>
        </a:prstGeom>
        <a:solidFill>
          <a:srgbClr val="FFFFFF"/>
        </a:solidFill>
        <a:ln w="9525">
          <a:solidFill>
            <a:srgbClr val="000000"/>
          </a:solidFill>
          <a:miter lim="800000"/>
          <a:headEnd/>
          <a:tailEnd/>
        </a:ln>
      </xdr:spPr>
      <xdr:txBody>
        <a:bodyPr vertOverflow="clip" wrap="square" lIns="45720" tIns="41148" rIns="0" bIns="0" anchor="t" upright="1"/>
        <a:lstStyle/>
        <a:p>
          <a:pPr algn="l" rtl="0">
            <a:defRPr sz="1000"/>
          </a:pPr>
          <a:r>
            <a:rPr lang="en-IN" sz="1100" b="0" i="0" u="none" strike="noStrike" baseline="0">
              <a:solidFill>
                <a:srgbClr val="000000"/>
              </a:solidFill>
              <a:latin typeface="Calibri"/>
              <a:ea typeface="Calibri"/>
              <a:cs typeface="Calibri"/>
            </a:rPr>
            <a:t>Sum of Sales</a:t>
          </a:r>
        </a:p>
      </xdr:txBody>
    </xdr:sp>
    <xdr:clientData/>
  </xdr:twoCellAnchor>
  <xdr:twoCellAnchor>
    <xdr:from>
      <xdr:col>18</xdr:col>
      <xdr:colOff>0</xdr:colOff>
      <xdr:row>28</xdr:row>
      <xdr:rowOff>0</xdr:rowOff>
    </xdr:from>
    <xdr:to>
      <xdr:col>19</xdr:col>
      <xdr:colOff>54429</xdr:colOff>
      <xdr:row>31</xdr:row>
      <xdr:rowOff>0</xdr:rowOff>
    </xdr:to>
    <xdr:sp macro="" textlink="">
      <xdr:nvSpPr>
        <xdr:cNvPr id="11308" name="Text Box 44">
          <a:extLst>
            <a:ext uri="{FF2B5EF4-FFF2-40B4-BE49-F238E27FC236}">
              <a16:creationId xmlns:a16="http://schemas.microsoft.com/office/drawing/2014/main" id="{76165260-2A02-E374-A536-475BDEDE2818}"/>
            </a:ext>
          </a:extLst>
        </xdr:cNvPr>
        <xdr:cNvSpPr txBox="1">
          <a:spLocks noChangeArrowheads="1"/>
        </xdr:cNvSpPr>
      </xdr:nvSpPr>
      <xdr:spPr bwMode="auto">
        <a:xfrm>
          <a:off x="11756571" y="5181600"/>
          <a:ext cx="707572" cy="555171"/>
        </a:xfrm>
        <a:prstGeom prst="rect">
          <a:avLst/>
        </a:prstGeom>
        <a:solidFill>
          <a:srgbClr val="FFFFFF"/>
        </a:solidFill>
        <a:ln w="9525">
          <a:solidFill>
            <a:srgbClr val="000000"/>
          </a:solidFill>
          <a:miter lim="800000"/>
          <a:headEnd/>
          <a:tailEnd/>
        </a:ln>
      </xdr:spPr>
      <xdr:txBody>
        <a:bodyPr vertOverflow="clip" wrap="square" lIns="45720" tIns="41148" rIns="0" bIns="0" anchor="t" upright="1"/>
        <a:lstStyle/>
        <a:p>
          <a:pPr algn="l" rtl="0">
            <a:defRPr sz="1000"/>
          </a:pPr>
          <a:r>
            <a:rPr lang="en-IN" sz="1100" b="0" i="0" u="none" strike="noStrike" baseline="0">
              <a:solidFill>
                <a:srgbClr val="000000"/>
              </a:solidFill>
              <a:latin typeface="Calibri"/>
              <a:ea typeface="Calibri"/>
              <a:cs typeface="Calibri"/>
            </a:rPr>
            <a:t>Sum of Sales</a:t>
          </a:r>
        </a:p>
      </xdr:txBody>
    </xdr:sp>
    <xdr:clientData/>
  </xdr:twoCellAnchor>
  <xdr:twoCellAnchor>
    <xdr:from>
      <xdr:col>5</xdr:col>
      <xdr:colOff>527957</xdr:colOff>
      <xdr:row>16</xdr:row>
      <xdr:rowOff>65315</xdr:rowOff>
    </xdr:from>
    <xdr:to>
      <xdr:col>10</xdr:col>
      <xdr:colOff>359228</xdr:colOff>
      <xdr:row>23</xdr:row>
      <xdr:rowOff>130629</xdr:rowOff>
    </xdr:to>
    <mc:AlternateContent xmlns:mc="http://schemas.openxmlformats.org/markup-compatibility/2006">
      <mc:Choice xmlns:cx1="http://schemas.microsoft.com/office/drawing/2015/9/8/chartex" Requires="cx1">
        <xdr:graphicFrame macro="">
          <xdr:nvGraphicFramePr>
            <xdr:cNvPr id="123" name="Chart 122">
              <a:extLst>
                <a:ext uri="{FF2B5EF4-FFF2-40B4-BE49-F238E27FC236}">
                  <a16:creationId xmlns:a16="http://schemas.microsoft.com/office/drawing/2014/main" id="{A1F22CAF-1738-4251-81DB-AB3F2744A9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3793671" y="3026229"/>
              <a:ext cx="3096986" cy="136071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620486</xdr:colOff>
      <xdr:row>15</xdr:row>
      <xdr:rowOff>174173</xdr:rowOff>
    </xdr:from>
    <xdr:to>
      <xdr:col>15</xdr:col>
      <xdr:colOff>642257</xdr:colOff>
      <xdr:row>23</xdr:row>
      <xdr:rowOff>59872</xdr:rowOff>
    </xdr:to>
    <xdr:graphicFrame macro="">
      <xdr:nvGraphicFramePr>
        <xdr:cNvPr id="124" name="Chart 123">
          <a:extLst>
            <a:ext uri="{FF2B5EF4-FFF2-40B4-BE49-F238E27FC236}">
              <a16:creationId xmlns:a16="http://schemas.microsoft.com/office/drawing/2014/main" id="{D817DBAF-325F-49CA-9998-BAF9D86FDD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495301</xdr:colOff>
      <xdr:row>28</xdr:row>
      <xdr:rowOff>81642</xdr:rowOff>
    </xdr:from>
    <xdr:to>
      <xdr:col>5</xdr:col>
      <xdr:colOff>146957</xdr:colOff>
      <xdr:row>35</xdr:row>
      <xdr:rowOff>70757</xdr:rowOff>
    </xdr:to>
    <mc:AlternateContent xmlns:mc="http://schemas.openxmlformats.org/markup-compatibility/2006">
      <mc:Choice xmlns:cx4="http://schemas.microsoft.com/office/drawing/2016/5/10/chartex" Requires="cx4">
        <xdr:graphicFrame macro="">
          <xdr:nvGraphicFramePr>
            <xdr:cNvPr id="125" name="Chart 124">
              <a:extLst>
                <a:ext uri="{FF2B5EF4-FFF2-40B4-BE49-F238E27FC236}">
                  <a16:creationId xmlns:a16="http://schemas.microsoft.com/office/drawing/2014/main" id="{754074E5-7934-46A6-B517-C5EB47432A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495301" y="5263242"/>
              <a:ext cx="2917370" cy="128451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636815</xdr:colOff>
      <xdr:row>28</xdr:row>
      <xdr:rowOff>119744</xdr:rowOff>
    </xdr:from>
    <xdr:to>
      <xdr:col>10</xdr:col>
      <xdr:colOff>359229</xdr:colOff>
      <xdr:row>35</xdr:row>
      <xdr:rowOff>70758</xdr:rowOff>
    </xdr:to>
    <xdr:graphicFrame macro="">
      <xdr:nvGraphicFramePr>
        <xdr:cNvPr id="126" name="Chart 125">
          <a:extLst>
            <a:ext uri="{FF2B5EF4-FFF2-40B4-BE49-F238E27FC236}">
              <a16:creationId xmlns:a16="http://schemas.microsoft.com/office/drawing/2014/main" id="{9C096F44-0E84-48EA-9757-A45EDBD187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11</xdr:col>
      <xdr:colOff>32658</xdr:colOff>
      <xdr:row>28</xdr:row>
      <xdr:rowOff>48987</xdr:rowOff>
    </xdr:from>
    <xdr:to>
      <xdr:col>12</xdr:col>
      <xdr:colOff>288472</xdr:colOff>
      <xdr:row>36</xdr:row>
      <xdr:rowOff>76199</xdr:rowOff>
    </xdr:to>
    <mc:AlternateContent xmlns:mc="http://schemas.openxmlformats.org/markup-compatibility/2006">
      <mc:Choice xmlns:a14="http://schemas.microsoft.com/office/drawing/2010/main" Requires="a14">
        <xdr:graphicFrame macro="">
          <xdr:nvGraphicFramePr>
            <xdr:cNvPr id="127" name="Region 1">
              <a:extLst>
                <a:ext uri="{FF2B5EF4-FFF2-40B4-BE49-F238E27FC236}">
                  <a16:creationId xmlns:a16="http://schemas.microsoft.com/office/drawing/2014/main" id="{3DCEB5CE-69F0-4998-B47D-34E78C85E52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7217229" y="5192487"/>
              <a:ext cx="908957" cy="14967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315685</xdr:colOff>
      <xdr:row>28</xdr:row>
      <xdr:rowOff>59873</xdr:rowOff>
    </xdr:from>
    <xdr:to>
      <xdr:col>13</xdr:col>
      <xdr:colOff>484415</xdr:colOff>
      <xdr:row>36</xdr:row>
      <xdr:rowOff>27214</xdr:rowOff>
    </xdr:to>
    <mc:AlternateContent xmlns:mc="http://schemas.openxmlformats.org/markup-compatibility/2006">
      <mc:Choice xmlns:a14="http://schemas.microsoft.com/office/drawing/2010/main" Requires="a14">
        <xdr:graphicFrame macro="">
          <xdr:nvGraphicFramePr>
            <xdr:cNvPr id="11264" name="Segment 1">
              <a:extLst>
                <a:ext uri="{FF2B5EF4-FFF2-40B4-BE49-F238E27FC236}">
                  <a16:creationId xmlns:a16="http://schemas.microsoft.com/office/drawing/2014/main" id="{7B47C3A6-3D6B-4161-AE4D-812178656757}"/>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8153399" y="5203373"/>
              <a:ext cx="821874" cy="14369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522515</xdr:colOff>
      <xdr:row>28</xdr:row>
      <xdr:rowOff>48987</xdr:rowOff>
    </xdr:from>
    <xdr:to>
      <xdr:col>14</xdr:col>
      <xdr:colOff>615043</xdr:colOff>
      <xdr:row>36</xdr:row>
      <xdr:rowOff>81645</xdr:rowOff>
    </xdr:to>
    <mc:AlternateContent xmlns:mc="http://schemas.openxmlformats.org/markup-compatibility/2006">
      <mc:Choice xmlns:a14="http://schemas.microsoft.com/office/drawing/2010/main" Requires="a14">
        <xdr:graphicFrame macro="">
          <xdr:nvGraphicFramePr>
            <xdr:cNvPr id="11265" name="Year 2">
              <a:extLst>
                <a:ext uri="{FF2B5EF4-FFF2-40B4-BE49-F238E27FC236}">
                  <a16:creationId xmlns:a16="http://schemas.microsoft.com/office/drawing/2014/main" id="{76F0706B-F391-460D-AF63-A8C1C659C51F}"/>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9013373" y="5192487"/>
              <a:ext cx="745670" cy="15022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19968"/>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5429"/>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ith Kumar" refreshedDate="45789.415257060187" createdVersion="8" refreshedVersion="8" minRefreshableVersion="3" recordCount="9994" xr:uid="{3DDD15C9-CAE7-4A13-92BB-A7502B289611}">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 /Sales" databaseField="0"/>
  </cacheFields>
  <extLst>
    <ext xmlns:x14="http://schemas.microsoft.com/office/spreadsheetml/2009/9/main" uri="{725AE2AE-9491-48be-B2B4-4EB974FC3084}">
      <x14:pivotCacheDefinition pivotCacheId="18837487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1D38D3-3821-417B-972D-BF048E502DE5}"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3">
    <format dxfId="27">
      <pivotArea outline="0" collapsedLevelsAreSubtotals="1" fieldPosition="0"/>
    </format>
    <format dxfId="26">
      <pivotArea dataOnly="0" labelOnly="1" fieldPosition="0">
        <references count="1">
          <reference field="22" count="12">
            <x v="1"/>
            <x v="2"/>
            <x v="3"/>
            <x v="4"/>
            <x v="5"/>
            <x v="6"/>
            <x v="7"/>
            <x v="8"/>
            <x v="9"/>
            <x v="10"/>
            <x v="11"/>
            <x v="12"/>
          </reference>
        </references>
      </pivotArea>
    </format>
    <format dxfId="25">
      <pivotArea dataOnly="0" labelOnly="1" grandRow="1" outline="0"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38F914-87B1-4847-8166-DEDC4C11D110}"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3D16FD-42D8-4E46-9310-5088A8538641}"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5" count="1" selected="0">
            <x v="0"/>
          </reference>
        </references>
      </pivotArea>
    </chartFormat>
    <chartFormat chart="2" format="2">
      <pivotArea type="data" outline="0" fieldPosition="0">
        <references count="2">
          <reference field="4294967294" count="1" selected="0">
            <x v="0"/>
          </reference>
          <reference field="15" count="1" selected="0">
            <x v="1"/>
          </reference>
        </references>
      </pivotArea>
    </chartFormat>
    <chartFormat chart="2" format="3">
      <pivotArea type="data" outline="0" fieldPosition="0">
        <references count="2">
          <reference field="4294967294" count="1" selected="0">
            <x v="0"/>
          </reference>
          <reference field="15"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5" count="1" selected="0">
            <x v="0"/>
          </reference>
        </references>
      </pivotArea>
    </chartFormat>
    <chartFormat chart="6" format="10">
      <pivotArea type="data" outline="0" fieldPosition="0">
        <references count="2">
          <reference field="4294967294" count="1" selected="0">
            <x v="0"/>
          </reference>
          <reference field="15" count="1" selected="0">
            <x v="1"/>
          </reference>
        </references>
      </pivotArea>
    </chartFormat>
    <chartFormat chart="6"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A64B1D-286D-4BD1-9898-D88980E104B5}"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F9988BD-FCD7-44E9-9A87-7A936B711291}"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BC1E7F5-F76B-42A4-A45C-C5F69793B3A5}" name="PivotTable8"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N3:O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2A65A6D-38D8-43F2-859D-E136D250DC2E}" name="PivotTable7"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K3:L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C13F15E-F983-4182-B877-7A86879ED1AE}" name="PivotTable6"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H3:I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DE5075E-708F-417F-9D6F-3DEB630B3DE1}" name="PivotTable5"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171980D-6164-47D6-B38C-E7F0F20B94E3}"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0BBF8A6-BC03-42C9-8916-6FFDBB3654FA}" name="PivotTable9"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Count of Order ID" fld="1" subtotal="count" baseField="0" baseItem="0"/>
    <dataField name="Sum of Quantity" fld="19"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49466C0B-1A0E-4A57-B7F1-798ED5C140BA}" sourceName="Year">
  <pivotTables>
    <pivotTable tabId="4" name="PivotTable1"/>
    <pivotTable tabId="3" name="PivotTable1"/>
    <pivotTable tabId="9" name="PivotTable3"/>
    <pivotTable tabId="9" name="PivotTable5"/>
    <pivotTable tabId="9" name="PivotTable6"/>
    <pivotTable tabId="9" name="PivotTable7"/>
    <pivotTable tabId="9" name="PivotTable8"/>
    <pivotTable tabId="11" name="PivotTable9"/>
    <pivotTable tabId="6" name="PivotTable3"/>
    <pivotTable tabId="5" name="PivotTable2"/>
    <pivotTable tabId="7" name="PivotTable1"/>
  </pivotTables>
  <data>
    <tabular pivotCacheId="188374873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B77AF16-8BE9-434C-A042-924BBA1477BD}" sourceName="Segment">
  <pivotTables>
    <pivotTable tabId="4" name="PivotTable1"/>
    <pivotTable tabId="3" name="PivotTable1"/>
    <pivotTable tabId="9" name="PivotTable3"/>
    <pivotTable tabId="9" name="PivotTable5"/>
    <pivotTable tabId="9" name="PivotTable6"/>
    <pivotTable tabId="9" name="PivotTable7"/>
    <pivotTable tabId="9" name="PivotTable8"/>
    <pivotTable tabId="11" name="PivotTable9"/>
    <pivotTable tabId="6" name="PivotTable3"/>
    <pivotTable tabId="5" name="PivotTable2"/>
    <pivotTable tabId="7" name="PivotTable1"/>
  </pivotTables>
  <data>
    <tabular pivotCacheId="188374873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13A04E8-56D3-4997-BC95-BD136CA85225}" sourceName="Region">
  <pivotTables>
    <pivotTable tabId="4" name="PivotTable1"/>
    <pivotTable tabId="3" name="PivotTable1"/>
    <pivotTable tabId="9" name="PivotTable3"/>
    <pivotTable tabId="9" name="PivotTable5"/>
    <pivotTable tabId="9" name="PivotTable6"/>
    <pivotTable tabId="9" name="PivotTable7"/>
    <pivotTable tabId="9" name="PivotTable8"/>
    <pivotTable tabId="11" name="PivotTable9"/>
    <pivotTable tabId="6" name="PivotTable3"/>
    <pivotTable tabId="5" name="PivotTable2"/>
    <pivotTable tabId="7" name="PivotTable1"/>
  </pivotTables>
  <data>
    <tabular pivotCacheId="188374873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A79812E-4C1C-4FCD-A13F-E527A0DCEF94}" cache="Slicer_Year1" caption="Year" rowHeight="245835"/>
  <slicer name="Segment" xr10:uid="{958149DB-8201-45F8-967C-BDA0293A1BF5}" cache="Slicer_Segment" caption="Segment" rowHeight="245835"/>
  <slicer name="Region" xr10:uid="{ACA4C647-C77F-4C7A-BA1D-F11D6935FE31}" cache="Slicer_Region" caption="Region" rowHeight="24583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F950A4B-3A6E-4683-8D61-DFAB7F45A455}" cache="Slicer_Year1" caption="Year" rowHeight="24583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F11A2C6F-7BFF-4D75-8420-0110900D16C5}" cache="Slicer_Year1" caption="Year" style="Slicer Style 1" rowHeight="245835"/>
  <slicer name="Segment 1" xr10:uid="{8E905C86-6AD0-4B7E-8CFB-397E588E6944}" cache="Slicer_Segment" caption="Segment" style="Slicer Style 1" rowHeight="245835"/>
  <slicer name="Region 1" xr10:uid="{0B9E3E98-DE15-4DB6-9D06-27DCD254CBAB}" cache="Slicer_Region" caption="Region" style="Slicer Style 1" rowHeight="24583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8.xml"/><Relationship Id="rId1" Type="http://schemas.openxmlformats.org/officeDocument/2006/relationships/printerSettings" Target="../printerSettings/printerSettings1.bin"/><Relationship Id="rId5" Type="http://schemas.microsoft.com/office/2007/relationships/slicer" Target="../slicers/slicer3.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7BDE9-AD51-43E0-A7A1-A96EA2B02D52}">
  <dimension ref="A3:C16"/>
  <sheetViews>
    <sheetView workbookViewId="0">
      <selection activeCell="B3" sqref="B3:C3"/>
    </sheetView>
  </sheetViews>
  <sheetFormatPr defaultRowHeight="14.6" x14ac:dyDescent="0.4"/>
  <cols>
    <col min="1" max="1" width="12.23046875" bestFit="1" customWidth="1"/>
    <col min="2" max="2" width="11.15234375" bestFit="1" customWidth="1"/>
    <col min="3" max="3" width="11.61328125" bestFit="1" customWidth="1"/>
  </cols>
  <sheetData>
    <row r="3" spans="1:3" x14ac:dyDescent="0.4">
      <c r="A3" s="9" t="s">
        <v>10933</v>
      </c>
      <c r="B3" s="8" t="s">
        <v>10947</v>
      </c>
      <c r="C3" s="17" t="s">
        <v>10948</v>
      </c>
    </row>
    <row r="4" spans="1:3" x14ac:dyDescent="0.4">
      <c r="A4" s="24" t="s">
        <v>10935</v>
      </c>
      <c r="B4" s="20">
        <v>95365.937600000019</v>
      </c>
      <c r="C4" s="21">
        <v>9199.2699999999986</v>
      </c>
    </row>
    <row r="5" spans="1:3" x14ac:dyDescent="0.4">
      <c r="A5" s="24" t="s">
        <v>10936</v>
      </c>
      <c r="B5" s="20">
        <v>60172.649400000024</v>
      </c>
      <c r="C5" s="21">
        <v>10288.898699999991</v>
      </c>
    </row>
    <row r="6" spans="1:3" x14ac:dyDescent="0.4">
      <c r="A6" s="24" t="s">
        <v>10937</v>
      </c>
      <c r="B6" s="20">
        <v>199252.98399999991</v>
      </c>
      <c r="C6" s="21">
        <v>26806.573700000015</v>
      </c>
    </row>
    <row r="7" spans="1:3" x14ac:dyDescent="0.4">
      <c r="A7" s="24" t="s">
        <v>10938</v>
      </c>
      <c r="B7" s="20">
        <v>141851.5674</v>
      </c>
      <c r="C7" s="21">
        <v>13437.806799999998</v>
      </c>
    </row>
    <row r="8" spans="1:3" x14ac:dyDescent="0.4">
      <c r="A8" s="24" t="s">
        <v>10939</v>
      </c>
      <c r="B8" s="20">
        <v>156122.28669999994</v>
      </c>
      <c r="C8" s="21">
        <v>22308.51279999999</v>
      </c>
    </row>
    <row r="9" spans="1:3" x14ac:dyDescent="0.4">
      <c r="A9" s="24" t="s">
        <v>10940</v>
      </c>
      <c r="B9" s="20">
        <v>147082.61130000011</v>
      </c>
      <c r="C9" s="21">
        <v>20899.334500000012</v>
      </c>
    </row>
    <row r="10" spans="1:3" x14ac:dyDescent="0.4">
      <c r="A10" s="24" t="s">
        <v>10941</v>
      </c>
      <c r="B10" s="20">
        <v>149580.83800000031</v>
      </c>
      <c r="C10" s="21">
        <v>13535.38299999998</v>
      </c>
    </row>
    <row r="11" spans="1:3" x14ac:dyDescent="0.4">
      <c r="A11" s="24" t="s">
        <v>10942</v>
      </c>
      <c r="B11" s="20">
        <v>159589.45099999988</v>
      </c>
      <c r="C11" s="21">
        <v>21896.715399999972</v>
      </c>
    </row>
    <row r="12" spans="1:3" x14ac:dyDescent="0.4">
      <c r="A12" s="24" t="s">
        <v>10943</v>
      </c>
      <c r="B12" s="20">
        <v>309770.09970000025</v>
      </c>
      <c r="C12" s="21">
        <v>37293.192500000034</v>
      </c>
    </row>
    <row r="13" spans="1:3" x14ac:dyDescent="0.4">
      <c r="A13" s="24" t="s">
        <v>10944</v>
      </c>
      <c r="B13" s="20">
        <v>197115.20170000009</v>
      </c>
      <c r="C13" s="21">
        <v>31469.663800000035</v>
      </c>
    </row>
    <row r="14" spans="1:3" x14ac:dyDescent="0.4">
      <c r="A14" s="24" t="s">
        <v>10945</v>
      </c>
      <c r="B14" s="20">
        <v>349120.07400000008</v>
      </c>
      <c r="C14" s="21">
        <v>35825.536599999927</v>
      </c>
    </row>
    <row r="15" spans="1:3" x14ac:dyDescent="0.4">
      <c r="A15" s="24" t="s">
        <v>10946</v>
      </c>
      <c r="B15" s="20">
        <v>332177.15950000001</v>
      </c>
      <c r="C15" s="21">
        <v>43436.13390000003</v>
      </c>
    </row>
    <row r="16" spans="1:3" x14ac:dyDescent="0.4">
      <c r="A16" s="25" t="s">
        <v>10934</v>
      </c>
      <c r="B16" s="22">
        <v>2297200.8603000008</v>
      </c>
      <c r="C16" s="23">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4C2BA-DD9B-4E4B-B9E8-907B403F1768}">
  <dimension ref="A3:E8"/>
  <sheetViews>
    <sheetView workbookViewId="0">
      <selection activeCell="B5" sqref="B5"/>
    </sheetView>
  </sheetViews>
  <sheetFormatPr defaultRowHeight="14.6" x14ac:dyDescent="0.4"/>
  <cols>
    <col min="1" max="1" width="13.07421875" bestFit="1" customWidth="1"/>
    <col min="2" max="2" width="11.84375" bestFit="1" customWidth="1"/>
    <col min="4" max="4" width="13.07421875" bestFit="1" customWidth="1"/>
    <col min="5" max="5" width="11.84375" bestFit="1" customWidth="1"/>
  </cols>
  <sheetData>
    <row r="3" spans="1:5" x14ac:dyDescent="0.4">
      <c r="A3" s="9" t="s">
        <v>10933</v>
      </c>
      <c r="B3" s="10" t="s">
        <v>10948</v>
      </c>
    </row>
    <row r="4" spans="1:5" x14ac:dyDescent="0.4">
      <c r="A4" s="11" t="s">
        <v>32</v>
      </c>
      <c r="B4" s="12">
        <v>18451.272799999992</v>
      </c>
      <c r="D4" s="5" t="s">
        <v>15</v>
      </c>
      <c r="E4" s="5" t="s">
        <v>21</v>
      </c>
    </row>
    <row r="5" spans="1:5" x14ac:dyDescent="0.4">
      <c r="A5" s="13" t="s">
        <v>46</v>
      </c>
      <c r="B5" s="14">
        <v>122490.8008000001</v>
      </c>
      <c r="D5" t="str">
        <f>A4</f>
        <v>Furniture</v>
      </c>
      <c r="E5" s="6">
        <f>GETPIVOTDATA("Profit",$A$3,"Category",A4)</f>
        <v>18451.272799999992</v>
      </c>
    </row>
    <row r="6" spans="1:5" x14ac:dyDescent="0.4">
      <c r="A6" s="13" t="s">
        <v>71</v>
      </c>
      <c r="B6" s="14">
        <v>145454.9480999998</v>
      </c>
      <c r="D6" t="str">
        <f t="shared" ref="D6:D7" si="0">A5</f>
        <v>Office Supplies</v>
      </c>
      <c r="E6" s="6">
        <f t="shared" ref="E6:E7" si="1">GETPIVOTDATA("Profit",$A$3,"Category",A5)</f>
        <v>122490.8008000001</v>
      </c>
    </row>
    <row r="7" spans="1:5" x14ac:dyDescent="0.4">
      <c r="A7" s="15" t="s">
        <v>10934</v>
      </c>
      <c r="B7" s="16">
        <v>286397.02169999992</v>
      </c>
      <c r="D7" t="str">
        <f t="shared" si="0"/>
        <v>Technology</v>
      </c>
      <c r="E7" s="6">
        <f t="shared" si="1"/>
        <v>145454.9480999998</v>
      </c>
    </row>
    <row r="8" spans="1:5" x14ac:dyDescent="0.4">
      <c r="D8" t="str">
        <f>A7</f>
        <v>Grand Total</v>
      </c>
      <c r="E8" s="6">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89129-4C16-44D5-A27A-6CC121B2E39A}">
  <dimension ref="A3:B7"/>
  <sheetViews>
    <sheetView workbookViewId="0">
      <selection activeCell="O27" sqref="O27"/>
    </sheetView>
  </sheetViews>
  <sheetFormatPr defaultRowHeight="14.6" x14ac:dyDescent="0.4"/>
  <cols>
    <col min="1" max="1" width="13.07421875" bestFit="1" customWidth="1"/>
    <col min="2" max="2" width="11.15234375" bestFit="1" customWidth="1"/>
  </cols>
  <sheetData>
    <row r="3" spans="1:2" x14ac:dyDescent="0.4">
      <c r="A3" s="9" t="s">
        <v>10933</v>
      </c>
      <c r="B3" s="10" t="s">
        <v>10947</v>
      </c>
    </row>
    <row r="4" spans="1:2" x14ac:dyDescent="0.4">
      <c r="A4" s="11" t="s">
        <v>32</v>
      </c>
      <c r="B4" s="26">
        <v>0.32300170530281774</v>
      </c>
    </row>
    <row r="5" spans="1:2" x14ac:dyDescent="0.4">
      <c r="A5" s="13" t="s">
        <v>46</v>
      </c>
      <c r="B5" s="27">
        <v>0.31301008302169103</v>
      </c>
    </row>
    <row r="6" spans="1:2" x14ac:dyDescent="0.4">
      <c r="A6" s="13" t="s">
        <v>71</v>
      </c>
      <c r="B6" s="27">
        <v>0.36398821167549117</v>
      </c>
    </row>
    <row r="7" spans="1:2" x14ac:dyDescent="0.4">
      <c r="A7" s="15" t="s">
        <v>10934</v>
      </c>
      <c r="B7" s="2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84DD2-E244-45B8-83D3-982AEFF334E2}">
  <dimension ref="A3:E53"/>
  <sheetViews>
    <sheetView topLeftCell="A21" workbookViewId="0">
      <selection activeCell="B27" sqref="B27"/>
    </sheetView>
  </sheetViews>
  <sheetFormatPr defaultRowHeight="14.6" x14ac:dyDescent="0.4"/>
  <cols>
    <col min="1" max="1" width="17.23046875" bestFit="1" customWidth="1"/>
    <col min="2" max="2" width="11.84375" bestFit="1" customWidth="1"/>
    <col min="4" max="4" width="17.23046875" bestFit="1" customWidth="1"/>
    <col min="5" max="5" width="10.23046875" bestFit="1" customWidth="1"/>
  </cols>
  <sheetData>
    <row r="3" spans="1:5" x14ac:dyDescent="0.4">
      <c r="A3" s="9" t="s">
        <v>10933</v>
      </c>
      <c r="B3" s="10" t="s">
        <v>10947</v>
      </c>
      <c r="D3" s="7" t="s">
        <v>11</v>
      </c>
      <c r="E3" s="7" t="s">
        <v>18</v>
      </c>
    </row>
    <row r="4" spans="1:5" x14ac:dyDescent="0.4">
      <c r="A4" s="11" t="s">
        <v>358</v>
      </c>
      <c r="B4" s="12">
        <v>19510.639999999992</v>
      </c>
      <c r="D4" s="6" t="str">
        <f>A4</f>
        <v>Alabama</v>
      </c>
      <c r="E4" s="6">
        <f>GETPIVOTDATA("Sales",$A$3,"State",A4)</f>
        <v>19510.639999999992</v>
      </c>
    </row>
    <row r="5" spans="1:5" x14ac:dyDescent="0.4">
      <c r="A5" s="13" t="s">
        <v>310</v>
      </c>
      <c r="B5" s="14">
        <v>35282.000999999997</v>
      </c>
      <c r="D5" s="6" t="str">
        <f t="shared" ref="D5:D52" si="0">A5</f>
        <v>Arizona</v>
      </c>
      <c r="E5" s="6">
        <f t="shared" ref="E5:E52" si="1">GETPIVOTDATA("Sales",$A$3,"State",A5)</f>
        <v>35282.000999999997</v>
      </c>
    </row>
    <row r="6" spans="1:5" x14ac:dyDescent="0.4">
      <c r="A6" s="13" t="s">
        <v>1707</v>
      </c>
      <c r="B6" s="14">
        <v>11678.129999999997</v>
      </c>
      <c r="D6" s="6" t="str">
        <f t="shared" si="0"/>
        <v>Arkansas</v>
      </c>
      <c r="E6" s="6">
        <f t="shared" si="1"/>
        <v>11678.129999999997</v>
      </c>
    </row>
    <row r="7" spans="1:5" x14ac:dyDescent="0.4">
      <c r="A7" s="13" t="s">
        <v>43</v>
      </c>
      <c r="B7" s="14">
        <v>457687.63150000101</v>
      </c>
      <c r="D7" s="6" t="str">
        <f t="shared" si="0"/>
        <v>California</v>
      </c>
      <c r="E7" s="6">
        <f t="shared" si="1"/>
        <v>457687.63150000101</v>
      </c>
    </row>
    <row r="8" spans="1:5" x14ac:dyDescent="0.4">
      <c r="A8" s="13" t="s">
        <v>457</v>
      </c>
      <c r="B8" s="14">
        <v>32108.117999999995</v>
      </c>
      <c r="D8" s="6" t="str">
        <f t="shared" si="0"/>
        <v>Colorado</v>
      </c>
      <c r="E8" s="6">
        <f t="shared" si="1"/>
        <v>32108.117999999995</v>
      </c>
    </row>
    <row r="9" spans="1:5" x14ac:dyDescent="0.4">
      <c r="A9" s="13" t="s">
        <v>747</v>
      </c>
      <c r="B9" s="14">
        <v>13384.356999999996</v>
      </c>
      <c r="D9" s="6" t="str">
        <f t="shared" si="0"/>
        <v>Connecticut</v>
      </c>
      <c r="E9" s="6">
        <f t="shared" si="1"/>
        <v>13384.356999999996</v>
      </c>
    </row>
    <row r="10" spans="1:5" x14ac:dyDescent="0.4">
      <c r="A10" s="13" t="s">
        <v>245</v>
      </c>
      <c r="B10" s="14">
        <v>27451.068999999992</v>
      </c>
      <c r="D10" s="6" t="str">
        <f t="shared" si="0"/>
        <v>Delaware</v>
      </c>
      <c r="E10" s="6">
        <f t="shared" si="1"/>
        <v>27451.068999999992</v>
      </c>
    </row>
    <row r="11" spans="1:5" x14ac:dyDescent="0.4">
      <c r="A11" s="13" t="s">
        <v>3034</v>
      </c>
      <c r="B11" s="14">
        <v>2865.0199999999995</v>
      </c>
      <c r="D11" s="6" t="str">
        <f t="shared" si="0"/>
        <v>District of Columbia</v>
      </c>
      <c r="E11" s="6">
        <f t="shared" si="1"/>
        <v>2865.0199999999995</v>
      </c>
    </row>
    <row r="12" spans="1:5" x14ac:dyDescent="0.4">
      <c r="A12" s="13" t="s">
        <v>54</v>
      </c>
      <c r="B12" s="14">
        <v>89473.707999999999</v>
      </c>
      <c r="D12" s="6" t="str">
        <f t="shared" si="0"/>
        <v>Florida</v>
      </c>
      <c r="E12" s="6">
        <f t="shared" si="1"/>
        <v>89473.707999999999</v>
      </c>
    </row>
    <row r="13" spans="1:5" x14ac:dyDescent="0.4">
      <c r="A13" s="13" t="s">
        <v>1272</v>
      </c>
      <c r="B13" s="14">
        <v>49095.840000000004</v>
      </c>
      <c r="D13" s="6" t="str">
        <f t="shared" si="0"/>
        <v>Georgia</v>
      </c>
      <c r="E13" s="6">
        <f t="shared" si="1"/>
        <v>49095.840000000004</v>
      </c>
    </row>
    <row r="14" spans="1:5" x14ac:dyDescent="0.4">
      <c r="A14" s="13" t="s">
        <v>6260</v>
      </c>
      <c r="B14" s="14">
        <v>4382.4860000000017</v>
      </c>
      <c r="D14" s="6" t="str">
        <f t="shared" si="0"/>
        <v>Idaho</v>
      </c>
      <c r="E14" s="6">
        <f t="shared" si="1"/>
        <v>4382.4860000000017</v>
      </c>
    </row>
    <row r="15" spans="1:5" x14ac:dyDescent="0.4">
      <c r="A15" s="13" t="s">
        <v>211</v>
      </c>
      <c r="B15" s="14">
        <v>80166.10099999985</v>
      </c>
      <c r="D15" s="6" t="str">
        <f t="shared" si="0"/>
        <v>Illinois</v>
      </c>
      <c r="E15" s="6">
        <f t="shared" si="1"/>
        <v>80166.10099999985</v>
      </c>
    </row>
    <row r="16" spans="1:5" x14ac:dyDescent="0.4">
      <c r="A16" s="13" t="s">
        <v>254</v>
      </c>
      <c r="B16" s="14">
        <v>53555.360000000001</v>
      </c>
      <c r="D16" s="6" t="str">
        <f t="shared" si="0"/>
        <v>Indiana</v>
      </c>
      <c r="E16" s="6">
        <f t="shared" si="1"/>
        <v>53555.360000000001</v>
      </c>
    </row>
    <row r="17" spans="1:5" x14ac:dyDescent="0.4">
      <c r="A17" s="13" t="s">
        <v>489</v>
      </c>
      <c r="B17" s="14">
        <v>4579.7599999999993</v>
      </c>
      <c r="D17" s="6" t="str">
        <f t="shared" si="0"/>
        <v>Iowa</v>
      </c>
      <c r="E17" s="6">
        <f t="shared" si="1"/>
        <v>4579.7599999999993</v>
      </c>
    </row>
    <row r="18" spans="1:5" x14ac:dyDescent="0.4">
      <c r="A18" s="13" t="s">
        <v>4530</v>
      </c>
      <c r="B18" s="14">
        <v>2914.31</v>
      </c>
      <c r="D18" s="6" t="str">
        <f t="shared" si="0"/>
        <v>Kansas</v>
      </c>
      <c r="E18" s="6">
        <f t="shared" si="1"/>
        <v>2914.31</v>
      </c>
    </row>
    <row r="19" spans="1:5" x14ac:dyDescent="0.4">
      <c r="A19" s="13" t="s">
        <v>29</v>
      </c>
      <c r="B19" s="14">
        <v>36591.749999999971</v>
      </c>
      <c r="D19" s="6" t="str">
        <f t="shared" si="0"/>
        <v>Kentucky</v>
      </c>
      <c r="E19" s="6">
        <f t="shared" si="1"/>
        <v>36591.749999999971</v>
      </c>
    </row>
    <row r="20" spans="1:5" x14ac:dyDescent="0.4">
      <c r="A20" s="13" t="s">
        <v>736</v>
      </c>
      <c r="B20" s="14">
        <v>9217.0299999999988</v>
      </c>
      <c r="D20" s="6" t="str">
        <f t="shared" si="0"/>
        <v>Louisiana</v>
      </c>
      <c r="E20" s="6">
        <f t="shared" si="1"/>
        <v>9217.0299999999988</v>
      </c>
    </row>
    <row r="21" spans="1:5" x14ac:dyDescent="0.4">
      <c r="A21" s="13" t="s">
        <v>5235</v>
      </c>
      <c r="B21" s="14">
        <v>1270.53</v>
      </c>
      <c r="D21" s="6" t="str">
        <f t="shared" si="0"/>
        <v>Maine</v>
      </c>
      <c r="E21" s="6">
        <f t="shared" si="1"/>
        <v>1270.53</v>
      </c>
    </row>
    <row r="22" spans="1:5" x14ac:dyDescent="0.4">
      <c r="A22" s="13" t="s">
        <v>2735</v>
      </c>
      <c r="B22" s="14">
        <v>23705.523000000005</v>
      </c>
      <c r="D22" s="6" t="str">
        <f t="shared" si="0"/>
        <v>Maryland</v>
      </c>
      <c r="E22" s="6">
        <f t="shared" si="1"/>
        <v>23705.523000000005</v>
      </c>
    </row>
    <row r="23" spans="1:5" x14ac:dyDescent="0.4">
      <c r="A23" s="13" t="s">
        <v>1245</v>
      </c>
      <c r="B23" s="14">
        <v>28634.43399999999</v>
      </c>
      <c r="D23" s="6" t="str">
        <f t="shared" si="0"/>
        <v>Massachusetts</v>
      </c>
      <c r="E23" s="6">
        <f t="shared" si="1"/>
        <v>28634.43399999999</v>
      </c>
    </row>
    <row r="24" spans="1:5" x14ac:dyDescent="0.4">
      <c r="A24" s="13" t="s">
        <v>238</v>
      </c>
      <c r="B24" s="14">
        <v>76269.614000000016</v>
      </c>
      <c r="D24" s="6" t="str">
        <f t="shared" si="0"/>
        <v>Michigan</v>
      </c>
      <c r="E24" s="6">
        <f t="shared" si="1"/>
        <v>76269.614000000016</v>
      </c>
    </row>
    <row r="25" spans="1:5" x14ac:dyDescent="0.4">
      <c r="A25" s="13" t="s">
        <v>229</v>
      </c>
      <c r="B25" s="14">
        <v>29863.149999999994</v>
      </c>
      <c r="D25" s="6" t="str">
        <f t="shared" si="0"/>
        <v>Minnesota</v>
      </c>
      <c r="E25" s="6">
        <f t="shared" si="1"/>
        <v>29863.149999999994</v>
      </c>
    </row>
    <row r="26" spans="1:5" x14ac:dyDescent="0.4">
      <c r="A26" s="13" t="s">
        <v>1487</v>
      </c>
      <c r="B26" s="14">
        <v>10771.34</v>
      </c>
      <c r="D26" s="6" t="str">
        <f t="shared" si="0"/>
        <v>Mississippi</v>
      </c>
      <c r="E26" s="6">
        <f t="shared" si="1"/>
        <v>10771.34</v>
      </c>
    </row>
    <row r="27" spans="1:5" x14ac:dyDescent="0.4">
      <c r="A27" s="13" t="s">
        <v>596</v>
      </c>
      <c r="B27" s="14">
        <v>22205.149999999998</v>
      </c>
      <c r="D27" s="6" t="str">
        <f t="shared" si="0"/>
        <v>Missouri</v>
      </c>
      <c r="E27" s="6">
        <f t="shared" si="1"/>
        <v>22205.149999999998</v>
      </c>
    </row>
    <row r="28" spans="1:5" x14ac:dyDescent="0.4">
      <c r="A28" s="13" t="s">
        <v>1762</v>
      </c>
      <c r="B28" s="14">
        <v>5589.3519999999971</v>
      </c>
      <c r="D28" s="6" t="str">
        <f t="shared" si="0"/>
        <v>Montana</v>
      </c>
      <c r="E28" s="6">
        <f t="shared" si="1"/>
        <v>5589.3519999999971</v>
      </c>
    </row>
    <row r="29" spans="1:5" x14ac:dyDescent="0.4">
      <c r="A29" s="13" t="s">
        <v>138</v>
      </c>
      <c r="B29" s="14">
        <v>7464.9299999999985</v>
      </c>
      <c r="D29" s="6" t="str">
        <f t="shared" si="0"/>
        <v>Nebraska</v>
      </c>
      <c r="E29" s="6">
        <f t="shared" si="1"/>
        <v>7464.9299999999985</v>
      </c>
    </row>
    <row r="30" spans="1:5" x14ac:dyDescent="0.4">
      <c r="A30" s="13" t="s">
        <v>1392</v>
      </c>
      <c r="B30" s="14">
        <v>16729.101999999999</v>
      </c>
      <c r="D30" s="6" t="str">
        <f t="shared" si="0"/>
        <v>Nevada</v>
      </c>
      <c r="E30" s="6">
        <f t="shared" si="1"/>
        <v>16729.101999999999</v>
      </c>
    </row>
    <row r="31" spans="1:5" x14ac:dyDescent="0.4">
      <c r="A31" s="13" t="s">
        <v>2694</v>
      </c>
      <c r="B31" s="14">
        <v>7292.5239999999994</v>
      </c>
      <c r="D31" s="6" t="str">
        <f t="shared" si="0"/>
        <v>New Hampshire</v>
      </c>
      <c r="E31" s="6">
        <f t="shared" si="1"/>
        <v>7292.5239999999994</v>
      </c>
    </row>
    <row r="32" spans="1:5" x14ac:dyDescent="0.4">
      <c r="A32" s="13" t="s">
        <v>788</v>
      </c>
      <c r="B32" s="14">
        <v>35764.312000000013</v>
      </c>
      <c r="D32" s="6" t="str">
        <f t="shared" si="0"/>
        <v>New Jersey</v>
      </c>
      <c r="E32" s="6">
        <f t="shared" si="1"/>
        <v>35764.312000000013</v>
      </c>
    </row>
    <row r="33" spans="1:5" x14ac:dyDescent="0.4">
      <c r="A33" s="13" t="s">
        <v>668</v>
      </c>
      <c r="B33" s="14">
        <v>4783.5220000000008</v>
      </c>
      <c r="D33" s="6" t="str">
        <f t="shared" si="0"/>
        <v>New Mexico</v>
      </c>
      <c r="E33" s="6">
        <f t="shared" si="1"/>
        <v>4783.5220000000008</v>
      </c>
    </row>
    <row r="34" spans="1:5" x14ac:dyDescent="0.4">
      <c r="A34" s="13" t="s">
        <v>267</v>
      </c>
      <c r="B34" s="14">
        <v>310876.27099999978</v>
      </c>
      <c r="D34" s="6" t="str">
        <f t="shared" si="0"/>
        <v>New York</v>
      </c>
      <c r="E34" s="6">
        <f t="shared" si="1"/>
        <v>310876.27099999978</v>
      </c>
    </row>
    <row r="35" spans="1:5" x14ac:dyDescent="0.4">
      <c r="A35" s="13" t="s">
        <v>88</v>
      </c>
      <c r="B35" s="14">
        <v>55603.163999999968</v>
      </c>
      <c r="D35" s="6" t="str">
        <f t="shared" si="0"/>
        <v>North Carolina</v>
      </c>
      <c r="E35" s="6">
        <f t="shared" si="1"/>
        <v>55603.163999999968</v>
      </c>
    </row>
    <row r="36" spans="1:5" x14ac:dyDescent="0.4">
      <c r="A36" s="13" t="s">
        <v>7449</v>
      </c>
      <c r="B36" s="14">
        <v>919.91</v>
      </c>
      <c r="D36" s="6" t="str">
        <f t="shared" si="0"/>
        <v>North Dakota</v>
      </c>
      <c r="E36" s="6">
        <f t="shared" si="1"/>
        <v>919.91</v>
      </c>
    </row>
    <row r="37" spans="1:5" x14ac:dyDescent="0.4">
      <c r="A37" s="13" t="s">
        <v>498</v>
      </c>
      <c r="B37" s="14">
        <v>78258.135999999926</v>
      </c>
      <c r="D37" s="6" t="str">
        <f t="shared" si="0"/>
        <v>Ohio</v>
      </c>
      <c r="E37" s="6">
        <f t="shared" si="1"/>
        <v>78258.135999999926</v>
      </c>
    </row>
    <row r="38" spans="1:5" x14ac:dyDescent="0.4">
      <c r="A38" s="13" t="s">
        <v>649</v>
      </c>
      <c r="B38" s="14">
        <v>19683.390000000003</v>
      </c>
      <c r="D38" s="6" t="str">
        <f t="shared" si="0"/>
        <v>Oklahoma</v>
      </c>
      <c r="E38" s="6">
        <f t="shared" si="1"/>
        <v>19683.390000000003</v>
      </c>
    </row>
    <row r="39" spans="1:5" x14ac:dyDescent="0.4">
      <c r="A39" s="13" t="s">
        <v>420</v>
      </c>
      <c r="B39" s="14">
        <v>17431.149999999991</v>
      </c>
      <c r="D39" s="6" t="str">
        <f t="shared" si="0"/>
        <v>Oregon</v>
      </c>
      <c r="E39" s="6">
        <f t="shared" si="1"/>
        <v>17431.149999999991</v>
      </c>
    </row>
    <row r="40" spans="1:5" x14ac:dyDescent="0.4">
      <c r="A40" s="13" t="s">
        <v>147</v>
      </c>
      <c r="B40" s="14">
        <v>116511.91400000003</v>
      </c>
      <c r="D40" s="6" t="str">
        <f t="shared" si="0"/>
        <v>Pennsylvania</v>
      </c>
      <c r="E40" s="6">
        <f t="shared" si="1"/>
        <v>116511.91400000003</v>
      </c>
    </row>
    <row r="41" spans="1:5" x14ac:dyDescent="0.4">
      <c r="A41" s="13" t="s">
        <v>1399</v>
      </c>
      <c r="B41" s="14">
        <v>22627.955999999995</v>
      </c>
      <c r="D41" s="6" t="str">
        <f t="shared" si="0"/>
        <v>Rhode Island</v>
      </c>
      <c r="E41" s="6">
        <f t="shared" si="1"/>
        <v>22627.955999999995</v>
      </c>
    </row>
    <row r="42" spans="1:5" x14ac:dyDescent="0.4">
      <c r="A42" s="13" t="s">
        <v>383</v>
      </c>
      <c r="B42" s="14">
        <v>8481.7099999999991</v>
      </c>
      <c r="D42" s="6" t="str">
        <f t="shared" si="0"/>
        <v>South Carolina</v>
      </c>
      <c r="E42" s="6">
        <f t="shared" si="1"/>
        <v>8481.7099999999991</v>
      </c>
    </row>
    <row r="43" spans="1:5" x14ac:dyDescent="0.4">
      <c r="A43" s="13" t="s">
        <v>5326</v>
      </c>
      <c r="B43" s="14">
        <v>1315.5600000000002</v>
      </c>
      <c r="D43" s="6" t="str">
        <f t="shared" si="0"/>
        <v>South Dakota</v>
      </c>
      <c r="E43" s="6">
        <f t="shared" si="1"/>
        <v>1315.5600000000002</v>
      </c>
    </row>
    <row r="44" spans="1:5" x14ac:dyDescent="0.4">
      <c r="A44" s="13" t="s">
        <v>335</v>
      </c>
      <c r="B44" s="14">
        <v>30661.872999999981</v>
      </c>
      <c r="D44" s="6" t="str">
        <f t="shared" si="0"/>
        <v>Tennessee</v>
      </c>
      <c r="E44" s="6">
        <f t="shared" si="1"/>
        <v>30661.872999999981</v>
      </c>
    </row>
    <row r="45" spans="1:5" x14ac:dyDescent="0.4">
      <c r="A45" s="13" t="s">
        <v>104</v>
      </c>
      <c r="B45" s="14">
        <v>170188.04580000002</v>
      </c>
      <c r="D45" s="6" t="str">
        <f t="shared" si="0"/>
        <v>Texas</v>
      </c>
      <c r="E45" s="6">
        <f t="shared" si="1"/>
        <v>170188.04580000002</v>
      </c>
    </row>
    <row r="46" spans="1:5" x14ac:dyDescent="0.4">
      <c r="A46" s="13" t="s">
        <v>121</v>
      </c>
      <c r="B46" s="14">
        <v>11220.055999999999</v>
      </c>
      <c r="D46" s="6" t="str">
        <f t="shared" si="0"/>
        <v>Utah</v>
      </c>
      <c r="E46" s="6">
        <f t="shared" si="1"/>
        <v>11220.055999999999</v>
      </c>
    </row>
    <row r="47" spans="1:5" x14ac:dyDescent="0.4">
      <c r="A47" s="13" t="s">
        <v>5203</v>
      </c>
      <c r="B47" s="14">
        <v>8929.369999999999</v>
      </c>
      <c r="D47" s="6" t="str">
        <f t="shared" si="0"/>
        <v>Vermont</v>
      </c>
      <c r="E47" s="6">
        <f t="shared" si="1"/>
        <v>8929.369999999999</v>
      </c>
    </row>
    <row r="48" spans="1:5" x14ac:dyDescent="0.4">
      <c r="A48" s="13" t="s">
        <v>319</v>
      </c>
      <c r="B48" s="14">
        <v>70636.719999999987</v>
      </c>
      <c r="D48" s="6" t="str">
        <f t="shared" si="0"/>
        <v>Virginia</v>
      </c>
      <c r="E48" s="6">
        <f t="shared" si="1"/>
        <v>70636.719999999987</v>
      </c>
    </row>
    <row r="49" spans="1:5" x14ac:dyDescent="0.4">
      <c r="A49" s="13" t="s">
        <v>96</v>
      </c>
      <c r="B49" s="14">
        <v>138641.26999999993</v>
      </c>
      <c r="D49" s="6" t="str">
        <f t="shared" si="0"/>
        <v>Washington</v>
      </c>
      <c r="E49" s="6">
        <f t="shared" si="1"/>
        <v>138641.26999999993</v>
      </c>
    </row>
    <row r="50" spans="1:5" x14ac:dyDescent="0.4">
      <c r="A50" s="13" t="s">
        <v>9726</v>
      </c>
      <c r="B50" s="14">
        <v>1209.8240000000001</v>
      </c>
      <c r="D50" s="6" t="str">
        <f t="shared" si="0"/>
        <v>West Virginia</v>
      </c>
      <c r="E50" s="6">
        <f t="shared" si="1"/>
        <v>1209.8240000000001</v>
      </c>
    </row>
    <row r="51" spans="1:5" x14ac:dyDescent="0.4">
      <c r="A51" s="13" t="s">
        <v>114</v>
      </c>
      <c r="B51" s="14">
        <v>32114.610000000019</v>
      </c>
      <c r="D51" s="6" t="str">
        <f t="shared" si="0"/>
        <v>Wisconsin</v>
      </c>
      <c r="E51" s="6">
        <f t="shared" si="1"/>
        <v>32114.610000000019</v>
      </c>
    </row>
    <row r="52" spans="1:5" x14ac:dyDescent="0.4">
      <c r="A52" s="13" t="s">
        <v>8542</v>
      </c>
      <c r="B52" s="14">
        <v>1603.1360000000002</v>
      </c>
      <c r="D52" s="6" t="str">
        <f t="shared" si="0"/>
        <v>Wyoming</v>
      </c>
      <c r="E52" s="6">
        <f t="shared" si="1"/>
        <v>1603.1360000000002</v>
      </c>
    </row>
    <row r="53" spans="1:5" x14ac:dyDescent="0.4">
      <c r="A53" s="15" t="s">
        <v>10934</v>
      </c>
      <c r="B53" s="16">
        <v>2297200.8603000003</v>
      </c>
      <c r="D53" s="6"/>
      <c r="E53" s="6"/>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B0CE8-23EC-486B-B0E4-76285FBCECF7}">
  <dimension ref="A3:B9"/>
  <sheetViews>
    <sheetView workbookViewId="0">
      <selection activeCell="K5" sqref="K5"/>
    </sheetView>
  </sheetViews>
  <sheetFormatPr defaultRowHeight="14.6" x14ac:dyDescent="0.4"/>
  <cols>
    <col min="1" max="1" width="12.23046875" bestFit="1" customWidth="1"/>
    <col min="2" max="2" width="11.15234375" bestFit="1" customWidth="1"/>
  </cols>
  <sheetData>
    <row r="3" spans="1:2" x14ac:dyDescent="0.4">
      <c r="A3" s="9" t="s">
        <v>10933</v>
      </c>
      <c r="B3" s="10" t="s">
        <v>10947</v>
      </c>
    </row>
    <row r="4" spans="1:2" x14ac:dyDescent="0.4">
      <c r="A4" s="11" t="s">
        <v>75</v>
      </c>
      <c r="B4" s="12">
        <v>203412.73300000009</v>
      </c>
    </row>
    <row r="5" spans="1:2" x14ac:dyDescent="0.4">
      <c r="A5" s="13" t="s">
        <v>56</v>
      </c>
      <c r="B5" s="14">
        <v>206965.53200000009</v>
      </c>
    </row>
    <row r="6" spans="1:2" x14ac:dyDescent="0.4">
      <c r="A6" s="13" t="s">
        <v>59</v>
      </c>
      <c r="B6" s="14">
        <v>223843.60800000012</v>
      </c>
    </row>
    <row r="7" spans="1:2" x14ac:dyDescent="0.4">
      <c r="A7" s="13" t="s">
        <v>36</v>
      </c>
      <c r="B7" s="14">
        <v>328449.1030000007</v>
      </c>
    </row>
    <row r="8" spans="1:2" x14ac:dyDescent="0.4">
      <c r="A8" s="13" t="s">
        <v>72</v>
      </c>
      <c r="B8" s="14">
        <v>330007.05400000012</v>
      </c>
    </row>
    <row r="9" spans="1:2" x14ac:dyDescent="0.4">
      <c r="A9" s="15" t="s">
        <v>10934</v>
      </c>
      <c r="B9" s="16">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BA24E-632F-4652-85B9-BE98912E75E3}">
  <dimension ref="A3:O17"/>
  <sheetViews>
    <sheetView topLeftCell="F1" workbookViewId="0">
      <selection activeCell="I25" sqref="I25"/>
    </sheetView>
  </sheetViews>
  <sheetFormatPr defaultRowHeight="14.6" x14ac:dyDescent="0.4"/>
  <cols>
    <col min="1" max="1" width="12.23046875" bestFit="1" customWidth="1"/>
    <col min="2" max="2" width="11.84375" bestFit="1" customWidth="1"/>
    <col min="4" max="4" width="12.23046875" bestFit="1" customWidth="1"/>
    <col min="5" max="5" width="11.84375" bestFit="1" customWidth="1"/>
    <col min="8" max="8" width="12.23046875" bestFit="1" customWidth="1"/>
    <col min="9" max="9" width="14.3828125" bestFit="1" customWidth="1"/>
    <col min="11" max="11" width="12.23046875" bestFit="1" customWidth="1"/>
    <col min="12" max="12" width="15.53515625" bestFit="1" customWidth="1"/>
    <col min="14" max="14" width="12.23046875" bestFit="1" customWidth="1"/>
    <col min="15" max="15" width="18" bestFit="1" customWidth="1"/>
  </cols>
  <sheetData>
    <row r="3" spans="1:15" x14ac:dyDescent="0.4">
      <c r="A3" s="9" t="s">
        <v>10933</v>
      </c>
      <c r="B3" s="10" t="s">
        <v>10947</v>
      </c>
      <c r="D3" s="9" t="s">
        <v>10933</v>
      </c>
      <c r="E3" s="10" t="s">
        <v>10948</v>
      </c>
      <c r="H3" s="9" t="s">
        <v>10933</v>
      </c>
      <c r="I3" s="10" t="s">
        <v>10949</v>
      </c>
      <c r="K3" s="9" t="s">
        <v>10933</v>
      </c>
      <c r="L3" s="10" t="s">
        <v>10950</v>
      </c>
      <c r="N3" s="9" t="s">
        <v>10933</v>
      </c>
      <c r="O3" s="10" t="s">
        <v>10951</v>
      </c>
    </row>
    <row r="4" spans="1:15" x14ac:dyDescent="0.4">
      <c r="A4" s="11" t="s">
        <v>10935</v>
      </c>
      <c r="B4" s="12">
        <v>95365.937600000019</v>
      </c>
      <c r="D4" s="11" t="s">
        <v>10935</v>
      </c>
      <c r="E4" s="12">
        <v>9199.2699999999986</v>
      </c>
      <c r="H4" s="11" t="s">
        <v>10935</v>
      </c>
      <c r="I4" s="12">
        <v>1500</v>
      </c>
      <c r="K4" s="11" t="s">
        <v>10935</v>
      </c>
      <c r="L4" s="12">
        <v>387</v>
      </c>
      <c r="N4" s="11" t="s">
        <v>10935</v>
      </c>
      <c r="O4" s="12">
        <v>9.6462848596792869E-2</v>
      </c>
    </row>
    <row r="5" spans="1:15" x14ac:dyDescent="0.4">
      <c r="A5" s="11" t="s">
        <v>10936</v>
      </c>
      <c r="B5" s="12">
        <v>60172.649400000024</v>
      </c>
      <c r="D5" s="11" t="s">
        <v>10936</v>
      </c>
      <c r="E5" s="12">
        <v>10288.898699999991</v>
      </c>
      <c r="H5" s="11" t="s">
        <v>10936</v>
      </c>
      <c r="I5" s="12">
        <v>1068</v>
      </c>
      <c r="K5" s="11" t="s">
        <v>10936</v>
      </c>
      <c r="L5" s="12">
        <v>301</v>
      </c>
      <c r="N5" s="11" t="s">
        <v>10936</v>
      </c>
      <c r="O5" s="12">
        <v>0.17098962406664425</v>
      </c>
    </row>
    <row r="6" spans="1:15" x14ac:dyDescent="0.4">
      <c r="A6" s="11" t="s">
        <v>10937</v>
      </c>
      <c r="B6" s="12">
        <v>199252.98399999991</v>
      </c>
      <c r="D6" s="11" t="s">
        <v>10937</v>
      </c>
      <c r="E6" s="12">
        <v>26806.573700000015</v>
      </c>
      <c r="H6" s="11" t="s">
        <v>10937</v>
      </c>
      <c r="I6" s="12">
        <v>2491</v>
      </c>
      <c r="K6" s="11" t="s">
        <v>10937</v>
      </c>
      <c r="L6" s="12">
        <v>680</v>
      </c>
      <c r="N6" s="11" t="s">
        <v>10937</v>
      </c>
      <c r="O6" s="12">
        <v>0.13453536886554246</v>
      </c>
    </row>
    <row r="7" spans="1:15" x14ac:dyDescent="0.4">
      <c r="A7" s="11" t="s">
        <v>10938</v>
      </c>
      <c r="B7" s="12">
        <v>141851.5674</v>
      </c>
      <c r="D7" s="11" t="s">
        <v>10938</v>
      </c>
      <c r="E7" s="12">
        <v>13437.806799999998</v>
      </c>
      <c r="H7" s="11" t="s">
        <v>10938</v>
      </c>
      <c r="I7" s="12">
        <v>2441</v>
      </c>
      <c r="K7" s="11" t="s">
        <v>10938</v>
      </c>
      <c r="L7" s="12">
        <v>663</v>
      </c>
      <c r="N7" s="11" t="s">
        <v>10938</v>
      </c>
      <c r="O7" s="12">
        <v>9.4731465053942004E-2</v>
      </c>
    </row>
    <row r="8" spans="1:15" x14ac:dyDescent="0.4">
      <c r="A8" s="11" t="s">
        <v>10939</v>
      </c>
      <c r="B8" s="12">
        <v>156122.28669999994</v>
      </c>
      <c r="D8" s="11" t="s">
        <v>10939</v>
      </c>
      <c r="E8" s="12">
        <v>22308.51279999999</v>
      </c>
      <c r="H8" s="11" t="s">
        <v>10939</v>
      </c>
      <c r="I8" s="12">
        <v>2850</v>
      </c>
      <c r="K8" s="11" t="s">
        <v>10939</v>
      </c>
      <c r="L8" s="12">
        <v>750</v>
      </c>
      <c r="N8" s="11" t="s">
        <v>10939</v>
      </c>
      <c r="O8" s="12">
        <v>0.14289127626517142</v>
      </c>
    </row>
    <row r="9" spans="1:15" x14ac:dyDescent="0.4">
      <c r="A9" s="11" t="s">
        <v>10940</v>
      </c>
      <c r="B9" s="12">
        <v>147082.61130000011</v>
      </c>
      <c r="D9" s="11" t="s">
        <v>10940</v>
      </c>
      <c r="E9" s="12">
        <v>20899.334500000012</v>
      </c>
      <c r="H9" s="11" t="s">
        <v>10940</v>
      </c>
      <c r="I9" s="12">
        <v>2644</v>
      </c>
      <c r="K9" s="11" t="s">
        <v>10940</v>
      </c>
      <c r="L9" s="12">
        <v>709</v>
      </c>
      <c r="N9" s="11" t="s">
        <v>10940</v>
      </c>
      <c r="O9" s="12">
        <v>0.1420924901678027</v>
      </c>
    </row>
    <row r="10" spans="1:15" x14ac:dyDescent="0.4">
      <c r="A10" s="11" t="s">
        <v>10941</v>
      </c>
      <c r="B10" s="12">
        <v>149580.83800000031</v>
      </c>
      <c r="D10" s="11" t="s">
        <v>10941</v>
      </c>
      <c r="E10" s="12">
        <v>13535.38299999998</v>
      </c>
      <c r="H10" s="11" t="s">
        <v>10941</v>
      </c>
      <c r="I10" s="12">
        <v>2705</v>
      </c>
      <c r="K10" s="11" t="s">
        <v>10941</v>
      </c>
      <c r="L10" s="12">
        <v>708</v>
      </c>
      <c r="N10" s="11" t="s">
        <v>10941</v>
      </c>
      <c r="O10" s="12">
        <v>9.0488749635163512E-2</v>
      </c>
    </row>
    <row r="11" spans="1:15" x14ac:dyDescent="0.4">
      <c r="A11" s="11" t="s">
        <v>10942</v>
      </c>
      <c r="B11" s="12">
        <v>159589.45099999988</v>
      </c>
      <c r="D11" s="11" t="s">
        <v>10942</v>
      </c>
      <c r="E11" s="12">
        <v>21896.715399999972</v>
      </c>
      <c r="H11" s="11" t="s">
        <v>10942</v>
      </c>
      <c r="I11" s="12">
        <v>2796</v>
      </c>
      <c r="K11" s="11" t="s">
        <v>10942</v>
      </c>
      <c r="L11" s="12">
        <v>710</v>
      </c>
      <c r="N11" s="11" t="s">
        <v>10942</v>
      </c>
      <c r="O11" s="12">
        <v>0.13720653378273723</v>
      </c>
    </row>
    <row r="12" spans="1:15" x14ac:dyDescent="0.4">
      <c r="A12" s="11" t="s">
        <v>10943</v>
      </c>
      <c r="B12" s="12">
        <v>309770.09970000025</v>
      </c>
      <c r="D12" s="11" t="s">
        <v>10943</v>
      </c>
      <c r="E12" s="12">
        <v>37293.192500000034</v>
      </c>
      <c r="H12" s="11" t="s">
        <v>10943</v>
      </c>
      <c r="I12" s="12">
        <v>5073</v>
      </c>
      <c r="K12" s="11" t="s">
        <v>10943</v>
      </c>
      <c r="L12" s="12">
        <v>1386</v>
      </c>
      <c r="N12" s="11" t="s">
        <v>10943</v>
      </c>
      <c r="O12" s="12">
        <v>0.12038990379031732</v>
      </c>
    </row>
    <row r="13" spans="1:15" x14ac:dyDescent="0.4">
      <c r="A13" s="11" t="s">
        <v>10944</v>
      </c>
      <c r="B13" s="12">
        <v>197115.20170000009</v>
      </c>
      <c r="D13" s="11" t="s">
        <v>10944</v>
      </c>
      <c r="E13" s="12">
        <v>31469.663800000035</v>
      </c>
      <c r="H13" s="11" t="s">
        <v>10944</v>
      </c>
      <c r="I13" s="12">
        <v>3095</v>
      </c>
      <c r="K13" s="11" t="s">
        <v>10944</v>
      </c>
      <c r="L13" s="12">
        <v>817</v>
      </c>
      <c r="N13" s="11" t="s">
        <v>10944</v>
      </c>
      <c r="O13" s="12">
        <v>0.15965112547684351</v>
      </c>
    </row>
    <row r="14" spans="1:15" x14ac:dyDescent="0.4">
      <c r="A14" s="11" t="s">
        <v>10945</v>
      </c>
      <c r="B14" s="12">
        <v>349120.07400000008</v>
      </c>
      <c r="D14" s="11" t="s">
        <v>10945</v>
      </c>
      <c r="E14" s="12">
        <v>35825.536599999927</v>
      </c>
      <c r="H14" s="11" t="s">
        <v>10945</v>
      </c>
      <c r="I14" s="12">
        <v>5741</v>
      </c>
      <c r="K14" s="11" t="s">
        <v>10945</v>
      </c>
      <c r="L14" s="12">
        <v>1462</v>
      </c>
      <c r="N14" s="11" t="s">
        <v>10945</v>
      </c>
      <c r="O14" s="12">
        <v>0.10261666191099604</v>
      </c>
    </row>
    <row r="15" spans="1:15" x14ac:dyDescent="0.4">
      <c r="A15" s="11" t="s">
        <v>10946</v>
      </c>
      <c r="B15" s="12">
        <v>332177.15950000001</v>
      </c>
      <c r="D15" s="11" t="s">
        <v>10946</v>
      </c>
      <c r="E15" s="12">
        <v>43436.13390000003</v>
      </c>
      <c r="H15" s="11" t="s">
        <v>10946</v>
      </c>
      <c r="I15" s="12">
        <v>5469</v>
      </c>
      <c r="K15" s="11" t="s">
        <v>10946</v>
      </c>
      <c r="L15" s="12">
        <v>1421</v>
      </c>
      <c r="N15" s="11" t="s">
        <v>10946</v>
      </c>
      <c r="O15" s="12">
        <v>0.13076195234308405</v>
      </c>
    </row>
    <row r="16" spans="1:15" x14ac:dyDescent="0.4">
      <c r="A16" s="15" t="s">
        <v>10934</v>
      </c>
      <c r="B16" s="16">
        <v>2297200.8603000008</v>
      </c>
      <c r="D16" s="15" t="s">
        <v>10934</v>
      </c>
      <c r="E16" s="16">
        <v>286397.02169999998</v>
      </c>
      <c r="H16" s="15" t="s">
        <v>10934</v>
      </c>
      <c r="I16" s="16">
        <v>37873</v>
      </c>
      <c r="K16" s="15" t="s">
        <v>10934</v>
      </c>
      <c r="L16" s="16">
        <v>9994</v>
      </c>
      <c r="N16" s="15" t="s">
        <v>10934</v>
      </c>
      <c r="O16" s="16">
        <v>0.12467217240315856</v>
      </c>
    </row>
    <row r="17" spans="2:15" x14ac:dyDescent="0.4">
      <c r="B17" s="43">
        <f>GETPIVOTDATA("Sales",$A$3)</f>
        <v>2297200.8603000008</v>
      </c>
      <c r="E17" s="43">
        <f>GETPIVOTDATA("Profit",$D$3)</f>
        <v>286397.02169999998</v>
      </c>
      <c r="I17" s="29">
        <f>GETPIVOTDATA("Quantity",$H$3)</f>
        <v>37873</v>
      </c>
      <c r="L17" s="29">
        <f>GETPIVOTDATA("Order ID",$K$3)</f>
        <v>9994</v>
      </c>
      <c r="O17" s="30">
        <f>GETPIVOTDATA("Profit Margin",$N$3)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80D9D-EAC0-459B-A9EB-49C9F068C9E0}">
  <dimension ref="A3:F16"/>
  <sheetViews>
    <sheetView workbookViewId="0">
      <selection activeCell="F12" sqref="F12"/>
    </sheetView>
  </sheetViews>
  <sheetFormatPr defaultRowHeight="14.6" x14ac:dyDescent="0.4"/>
  <cols>
    <col min="1" max="1" width="12.23046875" bestFit="1" customWidth="1"/>
    <col min="2" max="2" width="11.84375" bestFit="1" customWidth="1"/>
    <col min="3" max="3" width="11.61328125" bestFit="1" customWidth="1"/>
    <col min="4" max="4" width="15.53515625" bestFit="1" customWidth="1"/>
    <col min="5" max="5" width="14.3828125" bestFit="1" customWidth="1"/>
    <col min="6" max="6" width="18" bestFit="1" customWidth="1"/>
  </cols>
  <sheetData>
    <row r="3" spans="1:6" x14ac:dyDescent="0.4">
      <c r="A3" s="9" t="s">
        <v>10933</v>
      </c>
      <c r="B3" s="8" t="s">
        <v>10947</v>
      </c>
      <c r="C3" s="33" t="s">
        <v>10948</v>
      </c>
      <c r="D3" s="33" t="s">
        <v>10950</v>
      </c>
      <c r="E3" s="33" t="s">
        <v>10949</v>
      </c>
      <c r="F3" s="17" t="s">
        <v>10951</v>
      </c>
    </row>
    <row r="4" spans="1:6" x14ac:dyDescent="0.4">
      <c r="A4" s="11">
        <v>2011</v>
      </c>
      <c r="B4" s="18">
        <v>484247.49810000096</v>
      </c>
      <c r="C4" s="34">
        <v>49543.974100000007</v>
      </c>
      <c r="D4" s="34">
        <v>1993</v>
      </c>
      <c r="E4" s="34">
        <v>7581</v>
      </c>
      <c r="F4" s="19">
        <v>0.10231126499236715</v>
      </c>
    </row>
    <row r="5" spans="1:6" x14ac:dyDescent="0.4">
      <c r="A5" s="13">
        <v>2012</v>
      </c>
      <c r="B5" s="31">
        <v>470532.50899999985</v>
      </c>
      <c r="C5" s="35">
        <v>61618.603700000051</v>
      </c>
      <c r="D5" s="35">
        <v>2102</v>
      </c>
      <c r="E5" s="35">
        <v>7979</v>
      </c>
      <c r="F5" s="32">
        <v>0.13095504034557592</v>
      </c>
    </row>
    <row r="6" spans="1:6" x14ac:dyDescent="0.4">
      <c r="A6" s="13">
        <v>2013</v>
      </c>
      <c r="B6" s="31">
        <v>608473.83000000066</v>
      </c>
      <c r="C6" s="35">
        <v>81726.930800000177</v>
      </c>
      <c r="D6" s="35">
        <v>2580</v>
      </c>
      <c r="E6" s="35">
        <v>9810</v>
      </c>
      <c r="F6" s="32">
        <v>0.13431461924993568</v>
      </c>
    </row>
    <row r="7" spans="1:6" x14ac:dyDescent="0.4">
      <c r="A7" s="36">
        <v>2014</v>
      </c>
      <c r="B7" s="37">
        <v>733947.0231999997</v>
      </c>
      <c r="C7" s="38">
        <v>93507.513099999967</v>
      </c>
      <c r="D7" s="38">
        <v>3319</v>
      </c>
      <c r="E7" s="38">
        <v>12503</v>
      </c>
      <c r="F7" s="39">
        <v>0.12740362743390987</v>
      </c>
    </row>
    <row r="12" spans="1:6" x14ac:dyDescent="0.4">
      <c r="B12" s="42">
        <f>((GETPIVOTDATA("Sum of Sales",$A$3,"Year",2014))/(GETPIVOTDATA("Sum of Sales",$A$3,"Year",2013)))-1</f>
        <v>0.20620967905883303</v>
      </c>
      <c r="C12" s="42">
        <f>((GETPIVOTDATA("Sum of Profit",$A$3,"Year",2014))/(GETPIVOTDATA("Sum of Profit",$A$3,"Year",2013)))-1</f>
        <v>0.14414565902185772</v>
      </c>
      <c r="D12" s="42">
        <f>((GETPIVOTDATA("Count of Order ID",$A$3,"Year",2014))/(GETPIVOTDATA("Count of Order ID",$A$3,"Year",2013)))-1</f>
        <v>0.2864341085271318</v>
      </c>
      <c r="E12" s="42">
        <f>((GETPIVOTDATA("Sum of Quantity",$A$3,"Year",2014))/(GETPIVOTDATA("Sum of Quantity",$A$3,"Year",2013)))-1</f>
        <v>0.27451580020387367</v>
      </c>
      <c r="F12" s="42">
        <f>((GETPIVOTDATA("Sum of Profit Margin",$A$3,"Year",2014))/(GETPIVOTDATA("Sum of Profit Margin",$A$3,"Year",2013)))-1</f>
        <v>-5.1453757264990463E-2</v>
      </c>
    </row>
    <row r="13" spans="1:6" x14ac:dyDescent="0.4">
      <c r="D13" s="40"/>
    </row>
    <row r="14" spans="1:6" x14ac:dyDescent="0.4">
      <c r="B14" s="42">
        <f>(GETPIVOTDATA("Sum of Sales",$A$3,"Year",2013))/(GETPIVOTDATA("Sum of Sales",$A$3,"Year",2012))-1</f>
        <v>0.29316002265850005</v>
      </c>
      <c r="C14">
        <f>((GETPIVOTDATA("Sum of Quantity",$A$3,"Year",2012))/(GETPIVOTDATA("Sum of Quantity",$A$3,"Year",2011)))-1</f>
        <v>5.2499670228202122E-2</v>
      </c>
    </row>
    <row r="16" spans="1:6" x14ac:dyDescent="0.4">
      <c r="F16" s="41" t="s">
        <v>10952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C58EDE-FC38-48BF-9242-4F0425CED822}">
  <dimension ref="H18:O23"/>
  <sheetViews>
    <sheetView showGridLines="0" showRowColHeaders="0" tabSelected="1" zoomScale="80" zoomScaleNormal="80" workbookViewId="0">
      <selection activeCell="R35" sqref="R35"/>
    </sheetView>
  </sheetViews>
  <sheetFormatPr defaultRowHeight="14.6" x14ac:dyDescent="0.4"/>
  <sheetData>
    <row r="18" spans="8:15" x14ac:dyDescent="0.4">
      <c r="H18" s="42"/>
    </row>
    <row r="19" spans="8:15" x14ac:dyDescent="0.4">
      <c r="H19" s="42"/>
      <c r="I19" s="42"/>
      <c r="J19" s="42"/>
    </row>
    <row r="23" spans="8:15" x14ac:dyDescent="0.4">
      <c r="O23" t="s">
        <v>10953</v>
      </c>
    </row>
  </sheetData>
  <pageMargins left="0.7" right="0.7" top="0.75" bottom="0.75" header="0.3" footer="0.3"/>
  <pageSetup paperSize="9"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12" sqref="B12"/>
    </sheetView>
  </sheetViews>
  <sheetFormatPr defaultColWidth="14.4609375" defaultRowHeight="15" customHeight="1" x14ac:dyDescent="0.4"/>
  <cols>
    <col min="1" max="1" width="12.53515625" customWidth="1"/>
    <col min="2" max="2" width="28.53515625" customWidth="1"/>
    <col min="3" max="3" width="14" customWidth="1"/>
    <col min="4" max="4" width="12.53515625" customWidth="1"/>
    <col min="5" max="5" width="13.69140625" customWidth="1"/>
    <col min="6" max="6" width="15" customWidth="1"/>
    <col min="7" max="7" width="18.69140625" customWidth="1"/>
    <col min="8" max="11" width="12.53515625" customWidth="1"/>
    <col min="12" max="12" width="14.53515625" customWidth="1"/>
    <col min="13" max="13" width="12.53515625" customWidth="1"/>
    <col min="14" max="14" width="13.53515625" customWidth="1"/>
    <col min="15" max="15" width="12.53515625" customWidth="1"/>
    <col min="16" max="16" width="16.3046875" customWidth="1"/>
    <col min="17" max="17" width="17.3046875" customWidth="1"/>
    <col min="18" max="22" width="12.53515625" customWidth="1"/>
  </cols>
  <sheetData>
    <row r="1" spans="1:22" ht="14.25" customHeight="1" x14ac:dyDescent="0.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4">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4">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4">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4">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4">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4">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4">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4">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4">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4">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4">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4">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4">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4">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4">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4">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4">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4">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4">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4">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4">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4">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4">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4">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4">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4">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4">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4">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4">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4">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4">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4">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4">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4">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4">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4">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4">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4">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4">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4">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4">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4">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4">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4">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4">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4">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4">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4">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4">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4">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4">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4">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4">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4">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4">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4">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4">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4">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4">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4">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4">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4">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4">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4">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4">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4">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4">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4">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4">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4">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4">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4">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4">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4">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4">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4">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4">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4">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4">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4">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4">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4">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4">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4">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4">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4">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4">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4">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4">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4">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4">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4">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4">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4">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4">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4">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4">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4">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4">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4">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4">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4">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4">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4">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4">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4">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4">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4">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4">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4">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4">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4">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4">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4">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4">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4">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4">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4">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4">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4">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4">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4">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4">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4">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4">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4">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4">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4">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4">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4">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4">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4">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4">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4">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4">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4">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4">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4">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4">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4">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4">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4">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4">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4">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4">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4">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4">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4">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4">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4">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4">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4">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4">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4">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4">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4">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4">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4">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4">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4">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4">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4">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4">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4">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4">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4">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4">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4">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4">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4">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4">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4">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4">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4">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4">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4">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4">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4">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4">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4">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4">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4">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4">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4">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4">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4">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4">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4">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4">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4">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4">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4">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4">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4">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4">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4">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4">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4">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4">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4">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4">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4">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4">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4">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4">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4">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4">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4">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4">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4">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4">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4">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4">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4">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4">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4">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4">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4">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4">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4">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4">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4">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4">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4">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4">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4">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4">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4">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4">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4">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4">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4">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4">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4">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4">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4">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4">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4">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4">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4">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4">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4">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4">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4">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4">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4">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4">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4">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4">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4">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4">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4">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4">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4">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4">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4">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4">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4">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4">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4">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4">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4">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4">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4">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4">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4">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4">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4">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4">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4">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4">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4">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4">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4">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4">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4">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4">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4">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4">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4">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4">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4">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4">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4">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4">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4">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4">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4">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4">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4">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4">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4">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4">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4">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4">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4">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4">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4">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4">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4">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4">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4">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4">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4">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4">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4">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4">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4">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4">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4">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4">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4">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4">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4">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4">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4">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4">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4">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4">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4">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4">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4">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4">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4">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4">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4">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4">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4">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4">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4">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4">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4">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4">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4">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4">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4">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4">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4">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4">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4">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4">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4">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4">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4">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4">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4">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4">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4">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4">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4">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4">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4">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4">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4">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4">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4">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4">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4">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4">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4">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4">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4">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4">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4">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4">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4">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4">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4">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4">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4">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4">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4">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4">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4">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4">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4">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4">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4">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4">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4">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4">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4">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4">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4">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4">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4">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4">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4">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4">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4">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4">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4">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4">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4">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4">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4">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4">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4">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4">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4">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4">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4">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4">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4">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4">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4">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4">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4">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4">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4">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4">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4">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4">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4">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4">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4">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4">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4">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4">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4">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4">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4">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4">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4">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4">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4">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4">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4">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4">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4">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4">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4">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4">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4">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4">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4">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4">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4">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4">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4">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4">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4">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4">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4">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4">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4">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4">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4">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4">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4">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4">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4">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4">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4">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4">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4">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4">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4">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4">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4">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4">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4">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4">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4">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4">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4">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4">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4">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4">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4">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4">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4">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4">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4">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4">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4">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4">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4">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4">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4">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4">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4">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4">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4">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4">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4">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4">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4">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4">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4">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4">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4">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4">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4">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4">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4">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4">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4">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4">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4">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4">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4">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4">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4">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4">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4">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4">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4">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4">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4">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4">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4">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4">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4">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4">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4">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4">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4">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4">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4">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4">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4">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4">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4">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4">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4">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4">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4">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4">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4">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4">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4">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4">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4">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4">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4">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4">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4">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4">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4">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4">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4">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4">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4">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4">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4">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4">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4">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4">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4">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4">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4">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4">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4">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4">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4">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4">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4">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4">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4">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4">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4">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4">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4">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4">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4">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4">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4">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4">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4">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4">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4">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4">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4">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4">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4">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4">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4">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4">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4">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4">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4">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4">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4">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4">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4">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4">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4">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4">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4">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4">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4">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4">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4">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4">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4">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4">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4">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4">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4">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4">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4">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4">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4">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4">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4">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4">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4">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4">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4">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4">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4">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4">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4">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4">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4">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4">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4">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4">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4">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4">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4">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4">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4">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4">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4">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4">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4">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4">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4">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4">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4">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4">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4">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4">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4">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4">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4">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4">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4">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4">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4">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4">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4">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4">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4">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4">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4">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4">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4">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4">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4">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4">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4">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4">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4">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4">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4">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4">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4">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4">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4">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4">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4">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4">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4">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4">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4">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4">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4">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4">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4">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4">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4">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4">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4">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4">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4">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4">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4">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4">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4">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4">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4">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4">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4">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4">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4">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4">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4">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4">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4">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4">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4">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4">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4">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4">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4">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4">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4">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4">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4">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4">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4">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4">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4">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4">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4">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4">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4">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4">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4">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4">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4">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4">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4">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4">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4">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4">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4">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4">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4">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4">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4">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4">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4">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4">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4">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4">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4">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4">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4">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4">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4">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4">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4">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4">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4">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4">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4">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4">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4">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4">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4">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4">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4">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4">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4">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4">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4">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4">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4">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4">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4">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4">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4">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4">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4">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4">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4">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4">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4">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4">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4">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4">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4">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4">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4">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4">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4">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4">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4">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4">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4">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4">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4">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4">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4">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4">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4">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4">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4">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4">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4">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4">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4">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4">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4">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4">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4">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4">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4">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4">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4">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4">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4">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4">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4">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4">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4">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4">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4">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4">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4">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4">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4">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4">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4">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4">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4">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4">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4">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4">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4">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4">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4">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4">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4">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4">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4">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4">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4">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4">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4">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4">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4">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4">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4">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4">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4">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4">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4">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4">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4">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4">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4">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4">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4">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4">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4">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4">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4">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4">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4">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4">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4">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4">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4">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4">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4">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4">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4">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4">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4">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4">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4">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4">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4">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4">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4">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4">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4">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4">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4">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4">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4">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4">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4">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4">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4">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4">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4">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4">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4">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4">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4">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4">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4">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4">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4">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4">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4">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4">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4">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4">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4">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4">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4">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4">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4">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4">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4">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4">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4">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4">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4">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4">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4">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4">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4">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4">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4">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4">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4">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4">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4">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4">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4">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4">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4">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4">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4">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4">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4">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4">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4">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4">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4">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4">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4">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4">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4">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4">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4">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4">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4">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4">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4">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4">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4">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4">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4">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4">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4">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4">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4">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4">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4">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4">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4">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4">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4">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4">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4">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4">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4">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4">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4">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4">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4">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4">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4">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4">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4">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4">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4">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4">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4">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4">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4">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4">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4">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4">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4">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4">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4">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4">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4">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4">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4">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4">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4">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4">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4">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4">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4">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4">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4">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4">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4">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4">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4">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4">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4">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4">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4">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4">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4">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4">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4">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4">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4">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4">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4">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4">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4">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4">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4">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4">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4">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4">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4">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4">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4">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4">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4">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4">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4">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4">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4">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4">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4">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4">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4">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4">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4">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4">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4">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4">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4">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4">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4">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4">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4">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4">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4">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4">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4">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4">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4">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4">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4">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4">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4">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4">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4">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4">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4">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4">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4">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4">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4">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4">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4">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4">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4">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4">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4">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4">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4">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4">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4">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4">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4">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4">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4">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4">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4">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4">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4">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4">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4">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4">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4">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4">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4">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4">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4">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4">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4">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4">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4">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4">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4">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4">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4">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4">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4">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4">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4">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4">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4">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4">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4">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4">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4">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4">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4">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4">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4">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4">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4">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4">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4">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4">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4">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4">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4">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4">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4">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4">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4">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4">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4">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4">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4">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4">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4">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4">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4">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4">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4">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4">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4">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4">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4">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4">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4">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4">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4">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4">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4">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4">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4">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4">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4">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4">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4">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4">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4">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4">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4">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4">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4">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4">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4">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4">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4">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4">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4">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4">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4">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4">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4">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4">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4">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4">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4">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4">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4">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4">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4">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4">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4">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4">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4">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4">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4">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4">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4">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4">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4">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4">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4">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4">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4">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4">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4">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4">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4">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4">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4">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4">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4">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4">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4">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4">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4">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4">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4">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4">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4">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4">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4">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4">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4">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4">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4">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4">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4">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4">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4">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4">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4">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4">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4">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4">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4">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4">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4">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4">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4">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4">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4">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4">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4">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4">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4">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4">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4">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4">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4">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4">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4">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4">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4">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4">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4">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4">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4">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4">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4">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4">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4">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4">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4">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4">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4">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4">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4">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4">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4">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4">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4">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4">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4">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4">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4">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4">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4">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4">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4">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4">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4">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4">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4">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4">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4">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4">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4">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4">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4">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4">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4">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4">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4">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4">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4">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4">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4">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4">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4">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4">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4">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4">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4">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4">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4">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4">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4">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4">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4">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4">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4">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4">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4">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4">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4">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4">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4">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4">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4">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4">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4">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4">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4">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4">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4">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4">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4">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4">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4">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4">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4">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4">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4">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4">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4">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4">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4">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4">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4">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4">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4">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4">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4">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4">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4">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4">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4">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4">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4">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4">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4">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4">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4">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4">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4">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4">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4">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4">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4">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4">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4">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4">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4">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4">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4">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4">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4">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4">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4">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4">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4">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4">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4">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4">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4">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4">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4">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4">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4">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4">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4">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4">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4">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4">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4">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4">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4">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4">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4">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4">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4">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4">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4">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4">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4">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4">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4">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4">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4">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4">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4">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4">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4">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4">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4">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4">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4">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4">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4">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4">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4">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4">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4">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4">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4">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4">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4">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4">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4">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4">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4">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4">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4">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4">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4">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4">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4">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4">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4">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4">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4">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4">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4">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4">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4">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4">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4">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4">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4">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4">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4">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4">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4">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4">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4">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4">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4">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4">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4">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4">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4">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4">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4">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4">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4">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4">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4">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4">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4">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4">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4">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4">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4">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4">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4">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4">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4">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4">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4">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4">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4">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4">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4">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4">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4">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4">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4">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4">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4">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4">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4">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4">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4">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4">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4">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4">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4">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4">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4">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4">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4">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4">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4">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4">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4">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4">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4">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4">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4">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4">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4">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4">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4">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4">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4">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4">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4">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4">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4">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4">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4">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4">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4">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4">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4">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4">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4">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4">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4">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4">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4">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4">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4">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4">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4">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4">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4">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4">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4">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4">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4">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4">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4">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4">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4">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4">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4">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4">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4">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4">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4">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4">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4">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4">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4">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4">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4">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4">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4">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4">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4">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4">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4">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4">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4">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4">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4">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4">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4">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4">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4">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4">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4">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4">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4">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4">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4">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4">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4">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4">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4">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4">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4">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4">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4">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4">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4">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4">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4">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4">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4">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4">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4">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4">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4">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4">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4">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4">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4">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4">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4">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4">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4">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4">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4">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4">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4">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4">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4">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4">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4">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4">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4">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4">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4">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4">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4">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4">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4">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4">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4">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4">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4">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4">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4">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4">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4">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4">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4">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4">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4">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4">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4">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4">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4">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4">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4">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4">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4">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4">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4">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4">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4">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4">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4">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4">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4">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4">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4">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4">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4">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4">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4">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4">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4">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4">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4">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4">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4">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4">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4">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4">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4">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4">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4">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4">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4">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4">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4">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4">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4">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4">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4">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4">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4">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4">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4">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4">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4">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4">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4">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4">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4">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4">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4">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4">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4">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4">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4">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4">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4">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4">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4">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4">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4">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4">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4">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4">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4">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4">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4">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4">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4">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4">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4">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4">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4">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4">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4">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4">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4">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4">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4">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4">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4">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4">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4">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4">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4">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4">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4">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4">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4">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4">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4">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4">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4">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4">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4">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4">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4">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4">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4">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4">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4">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4">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4">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4">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4">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4">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4">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4">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4">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4">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4">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4">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4">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4">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4">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4">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4">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4">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4">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4">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4">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4">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4">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4">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4">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4">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4">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4">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4">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4">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4">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4">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4">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4">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4">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4">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4">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4">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4">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4">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4">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4">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4">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4">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4">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4">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4">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4">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4">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4">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4">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4">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4">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4">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4">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4">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4">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4">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4">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4">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4">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4">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4">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4">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4">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4">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4">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4">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4">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4">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4">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4">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4">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4">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4">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4">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4">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4">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4">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4">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4">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4">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4">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4">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4">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4">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4">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4">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4">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4">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4">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4">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4">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4">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4">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4">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4">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4">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4">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4">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4">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4">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4">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4">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4">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4">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4">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4">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4">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4">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4">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4">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4">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4">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4">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4">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4">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4">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4">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4">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4">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4">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4">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4">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4">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4">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4">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4">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4">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4">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4">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4">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4">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4">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4">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4">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4">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4">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4">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4">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4">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4">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4">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4">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4">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4">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4">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4">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4">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4">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4">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4">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4">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4">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4">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4">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4">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4">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4">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4">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4">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4">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4">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4">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4">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4">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4">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4">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4">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4">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4">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4">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4">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4">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4">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4">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4">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4">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4">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4">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4">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4">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4">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4">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4">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4">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4">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4">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4">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4">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4">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4">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4">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4">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4">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4">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4">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4">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4">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4">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4">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4">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4">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4">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4">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4">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4">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4">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4">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4">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4">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4">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4">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4">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4">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4">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4">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4">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4">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4">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4">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4">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4">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4">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4">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4">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4">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4">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4">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4">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4">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4">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4">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4">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4">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4">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4">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4">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4">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4">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4">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4">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4">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4">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4">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4">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4">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4">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4">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4">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4">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4">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4">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4">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4">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4">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4">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4">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4">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4">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4">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4">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4">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4">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4">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4">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4">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4">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4">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4">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4">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4">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4">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4">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4">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4">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4">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4">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4">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4">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4">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4">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4">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4">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4">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4">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4">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4">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4">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4">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4">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4">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4">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4">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4">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4">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4">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4">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4">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4">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4">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4">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4">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4">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4">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4">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4">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4">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4">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4">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4">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4">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4">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4">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4">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4">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4">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4">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4">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4">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4">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4">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4">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4">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4">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4">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4">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4">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4">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4">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4">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4">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4">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4">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4">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4">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4">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4">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4">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4">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4">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4">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4">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4">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4">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4">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4">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4">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4">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4">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4">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4">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4">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4">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4">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4">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4">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4">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4">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4">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4">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4">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4">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4">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4">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4">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4">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4">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4">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4">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4">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4">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4">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4">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4">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4">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4">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4">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4">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4">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4">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4">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4">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4">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4">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4">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4">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4">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4">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4">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4">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4">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4">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4">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4">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4">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4">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4">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4">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4">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4">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4">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4">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4">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4">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4">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4">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4">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4">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4">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4">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4">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4">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4">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4">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4">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4">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4">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4">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4">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4">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4">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4">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4">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4">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4">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4">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4">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4">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4">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4">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4">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4">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4">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4">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4">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4">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4">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4">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4">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4">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4">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4">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4">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4">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4">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4">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4">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4">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4">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4">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4">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4">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4">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4">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4">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4">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4">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4">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4">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4">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4">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4">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4">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4">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4">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4">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4">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4">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4">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4">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4">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4">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4">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4">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4">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4">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4">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4">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4">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4">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4">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4">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4">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4">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4">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4">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4">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4">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4">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4">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4">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4">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4">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4">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4">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4">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4">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4">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4">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4">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4">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4">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4">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4">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4">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4">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4">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4">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4">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4">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4">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4">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4">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4">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4">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4">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4">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4">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4">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4">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4">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4">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4">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4">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4">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4">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4">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4">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4">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4">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4">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4">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4">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4">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4">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4">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4">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4">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4">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4">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4">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4">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4">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4">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4">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4">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4">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4">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4">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4">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4">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4">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4">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4">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4">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4">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4">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4">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4">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4">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4">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4">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4">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4">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4">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4">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4">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4">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4">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4">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4">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4">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4">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4">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4">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4">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4">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4">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4">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4">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4">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4">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4">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4">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4">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4">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4">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4">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4">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4">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4">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4">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4">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4">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4">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4">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4">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4">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4">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4">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4">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4">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4">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4">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4">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4">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4">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4">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4">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4">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4">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4">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4">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4">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4">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4">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4">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4">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4">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4">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4">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4">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4">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4">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4">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4">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4">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4">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4">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4">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4">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4">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4">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4">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4">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4">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4">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4">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4">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4">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4">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4">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4">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4">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4">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4">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4">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4">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4">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4">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4">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4">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4">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4">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4">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4">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4">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4">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4">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4">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4">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4">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4">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4">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4">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4">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4">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4">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4">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4">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4">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4">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4">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4">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4">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4">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4">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4">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4">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4">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4">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4">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4">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4">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4">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4">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4">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4">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4">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4">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4">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4">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4">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4">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4">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4">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4">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4">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4">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4">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4">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4">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4">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4">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4">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4">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4">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4">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4">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4">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4">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4">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4">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4">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4">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4">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4">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4">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4">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4">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4">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4">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4">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4">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4">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4">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4">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4">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4">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4">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4">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4">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4">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4">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4">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4">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4">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4">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4">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4">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4">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4">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4">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4">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4">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4">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4">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4">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4">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4">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4">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4">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4">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4">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4">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4">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4">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4">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4">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4">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4">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4">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4">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4">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4">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4">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4">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4">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4">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4">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4">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4">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4">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4">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4">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4">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4">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4">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4">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4">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4">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4">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4">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4">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4">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4">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4">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4">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4">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4">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4">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4">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4">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4">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4">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4">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4">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4">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4">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4">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4">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4">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4">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4">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4">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4">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4">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4">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4">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4">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4">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4">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4">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4">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4">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4">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4">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4">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4">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4">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4">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4">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4">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4">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4">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4">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4">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4">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4">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4">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4">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4">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4">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4">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4">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4">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4">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4">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4">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4">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4">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4">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4">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4">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4">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4">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4">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4">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4">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4">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4">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4">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4">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4">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4">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4">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4">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4">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4">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4">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4">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4">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4">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4">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4">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4">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4">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4">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4">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4">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4">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4">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4">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4">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4">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4">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4">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4">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4">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4">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4">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4">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4">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4">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4">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4">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4">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4">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4">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4">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4">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4">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4">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4">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4">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4">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4">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4">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4">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4">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4">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4">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4">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4">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4">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4">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4">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4">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4">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4">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4">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4">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4">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4">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4">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4">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4">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4">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4">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4">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4">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4">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4">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4">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4">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4">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4">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4">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4">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4">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4">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4">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4">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4">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4">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4">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4">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4">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4">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4">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4">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4">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4">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4">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4">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4">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4">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4">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4">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4">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4">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4">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4">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4">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4">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4">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4">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4">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4">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4">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4">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4">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4">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4">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4">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4">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4">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4">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4">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4">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4">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4">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4">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4">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4">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4">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4">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4">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4">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4">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4">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4">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4">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4">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4">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4">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4">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4">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4">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4">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4">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4">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4">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4">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4">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4">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4">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4">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4">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4">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4">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4">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4">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4">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4">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4">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4">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4">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4">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4">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4">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4">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4">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4">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4">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4">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4">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4">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4">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4">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4">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4">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4">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4">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4">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4">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4">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4">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4">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4">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4">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4">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4">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4">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4">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4">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4">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4">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4">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4">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4">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4">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4">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4">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4">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4">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4">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4">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4">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4">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4">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4">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4">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4">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4">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4">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4">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4">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4">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4">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4">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4">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4">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4">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4">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4">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4">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4">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4">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4">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4">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4">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4">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4">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4">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4">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4">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4">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4">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4">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4">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4">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4">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4">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4">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4">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4">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4">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4">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4">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4">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4">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4">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4">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4">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4">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4">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4">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4">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4">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4">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4">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4">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4">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4">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4">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4">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4">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4">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4">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4">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4">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4">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4">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4">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4">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4">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4">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4">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4">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4">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4">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4">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4">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4">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4">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4">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4">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4">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4">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4">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4">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4">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4">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4">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4">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4">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4">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4">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4">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4">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4">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4">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4">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4">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4">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4">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4">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4">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4">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4">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4">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4">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4">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4">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4">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4">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4">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4">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4">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4">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4">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4">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4">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4">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4">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4">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4">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4">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4">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4">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4">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4">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4">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4">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4">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4">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4">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4">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4">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4">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4">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4">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4">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4">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4">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4">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4">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4">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4">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4">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4">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4">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4">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4">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4">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4">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4">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4">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4">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4">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4">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4">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4">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4">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4">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4">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4">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4">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4">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4">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4">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4">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4">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4">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4">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4">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4">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4">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4">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4">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4">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4">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4">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4">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4">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4">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4">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4">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4">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4">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4">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4">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4">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4">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4">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4">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4">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4">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4">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4">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4">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4">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4">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4">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4">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4">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4">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4">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4">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4">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4">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4">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4">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4">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4">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4">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4">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4">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4">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4">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4">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4">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4">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4">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4">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4">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4">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4">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4">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4">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4">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4">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4">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4">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4">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4">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4">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4">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4">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4">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4">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4">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4">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4">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4">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4">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4">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4">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4">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4">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4">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4">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4">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4">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4">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4">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4">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4">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4">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4">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4">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4">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4">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4">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4">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4">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4">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4">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4">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4">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4">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4">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4">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4">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4">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4">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4">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4">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4">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4">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4">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4">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4">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4">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4">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4">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4">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4">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4">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4">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4">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4">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4">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4">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4">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4">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4">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4">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4">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4">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4">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4">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4">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4">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4">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4">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4">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4">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4">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4">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4">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4">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4">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4">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4">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4">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4">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4">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4">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4">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4">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4">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4">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4">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4">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4">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4">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4">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4">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4">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4">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4">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4">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4">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4">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4">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4">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4">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4">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4">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4">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4">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4">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4">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4">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4">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4">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4">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4">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4">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4">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4">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4">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4">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4">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4">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4">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4">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4">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4">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4">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4">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4">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4">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4">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4">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4">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4">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4">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4">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4">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4">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4">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4">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4">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4">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4">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4">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4">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4">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4">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4">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4">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4">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4">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4">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4">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4">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4">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4">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4">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4">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4">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4">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4">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4">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4">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4">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4">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4">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4">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4">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4">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4">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4">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4">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4">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4">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4">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4">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4">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4">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4">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4">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4">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4">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4">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4">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4">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4">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4">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4">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4">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4">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4">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4">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4">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4">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4">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4">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4">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4">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4">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4">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4">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4">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4">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4">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4">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4">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4">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4">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4">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4">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4">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4">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4">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4">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4">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4">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4">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4">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4">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4">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4">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4">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4">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4">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4">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4">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4">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4">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4">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4">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4">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4">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4">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4">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4">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4">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4">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4">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4">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4">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4">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4">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4">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4">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4">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4">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4">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4">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4">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4">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4">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4">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4">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4">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4">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4">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4">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4">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4">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4">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4">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4">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4">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4">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4">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4">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4">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4">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4">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4">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4">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4">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4">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4">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4">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4">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4">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4">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4">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4">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4">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4">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4">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4">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4">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4">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4">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4">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4">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4">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4">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4">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4">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4">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4">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4">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4">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4">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4">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4">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4">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4">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4">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4">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4">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4">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4">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4">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4">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4">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4">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4">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4">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4">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4">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4">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4">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4">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4">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4">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4">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4">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4">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4">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4">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4">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4">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4">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4">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4">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4">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4">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4">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4">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4">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4">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4">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4">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4">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4">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4">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4">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4">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4">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4">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4">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4">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4">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4">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4">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4">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4">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4">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4">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4">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4">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4">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4">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4">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4">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4">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4">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4">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4">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4">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4">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4">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4">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4">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4">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4">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4">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4">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4">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4">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4">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4">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4">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4">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4">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4">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4">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4">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4">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4">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4">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4">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4">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4">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4">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4">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4">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4">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4">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4">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4">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4">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4">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4">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4">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4">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4">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4">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4">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4">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4">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4">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4">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4">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4">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4">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4">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4">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4">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4">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4">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4">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4">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4">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4">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4">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4">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4">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4">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4">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4">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4">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4">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4">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4">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4">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4">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4">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4">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4">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4">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4">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4">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4">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4">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4">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4">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4">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4">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4">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4">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4">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4">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4">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4">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4">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4">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4">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4">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4">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4">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4">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4">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4">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4">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4">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4">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4">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4">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4">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4">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4">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4">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4">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4">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4">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4">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4">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4">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4">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4">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4">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4">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4">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4">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4">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4">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4">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4">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4">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4">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4">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4">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4">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4">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4">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4">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4">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4">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4">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4">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4">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4">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4">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4">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4">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4">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4">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4">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4">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4">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4">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4">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4">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4">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4">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4">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4">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4">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4">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4">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4">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4">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4">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4">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4">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4">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4">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4">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4">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4">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4">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4">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4">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4">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4">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4">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4">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4">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4">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4">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4">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4">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4">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4">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4">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4">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4">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4">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4">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4">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4">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4">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4">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4">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4">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4">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4">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4">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4">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4">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4">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4">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4">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4">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4">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4">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4">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4">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4">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4">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4">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4">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4">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4">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4">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4">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4">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4">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4">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4">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4">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4">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4">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4">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4">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4">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4">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4">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4">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4">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4">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4">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4">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4">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4">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4">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4">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4">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4">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4">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4">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4">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4">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4">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4">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4">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4">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4">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4">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4">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4">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4">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4">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4">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4">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4">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4">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4">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4">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4">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4">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4">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4">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4">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4">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4">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4">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4">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4">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4">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4">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4">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4">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4">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4">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4">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4">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4">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4">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4">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4">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4">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4">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4">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4">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4">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4">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4">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4">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4">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4">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4">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4">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4">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4">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4">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4">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4">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4">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4">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4">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4">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4">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4">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4">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4">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4">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4">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4">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4">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4">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4">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4">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4">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4">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4">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4">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4">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4">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4">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4">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4">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4">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4">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4">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4">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4">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4">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4">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4">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4">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4">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4">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4">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4">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4">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4">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4">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4">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4">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4">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4">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4">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4">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4">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4">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4">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4">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4">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4">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4">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4">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4">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4">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4">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4">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4">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4">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4">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4">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4">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4">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4">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4">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4">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4">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4">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4">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4">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4">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4">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4">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4">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4">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4">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4">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4">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4">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4">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4">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4">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4">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4">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4">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4">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4">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4">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4">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4">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4">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4">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4">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4">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4">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4">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4">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4">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4">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4">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4">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4">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4">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4">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4">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4">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4">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4">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4">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4">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4">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4">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4">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4">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4">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4">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4">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4">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4">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4">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4">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4">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4">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4">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4">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4">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4">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4">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4">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4">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4">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4">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4">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4">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4">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4">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4">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4">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4">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4">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4">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4">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4">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4">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4">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4">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4">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4">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4">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4">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4">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4">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4">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4">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4">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4">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4">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4">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4">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4">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4">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4">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4">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4">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4">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4">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4">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4">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4">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4">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4">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4">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4">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4">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4">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4">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4">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4">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4">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4">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4">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4">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4">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4">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4">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4">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4">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4">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4">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4">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4">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4">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4">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4">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4">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4">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4">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4">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4">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4">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4">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4">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4">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4">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4">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4">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4">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4">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4">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4">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4">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4">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4">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4">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4">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4">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4">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4">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4">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4">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4">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4">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4">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4">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4">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4">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4">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4">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4">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4">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4">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4">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4">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4">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4">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4">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4">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4">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4">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4">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4">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4">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4">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4">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4">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4">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4">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4">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4">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4">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4">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4">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4">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4">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4">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4">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4">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4">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4">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4">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4">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4">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4">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4">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4">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4">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4">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4">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4">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4">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4">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4">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4">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4">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4">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4">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4">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4">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4">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4">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4">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4">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4">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4">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4">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4">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4">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4">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4">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4">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4">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4">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4">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4">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4">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4">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4">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4">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4">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4">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4">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4">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4">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4">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4">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4">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4">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4">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4">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4">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4">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4">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4">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4">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4">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4">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4">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4">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4">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4">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4">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4">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4">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4">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4">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4">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4">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4">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4">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4">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4">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4">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4">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4">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4">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4">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4">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4">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4">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4">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4">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4">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4">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4">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4">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4">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4">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4">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4">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4">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4">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4">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4">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4">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4">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4">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4">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4">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4">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4">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4">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4">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4">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4">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4">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4">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4">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4">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4">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4">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4">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4">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4">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4">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4">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4">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4">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4">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4">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4">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4">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4">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4">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4">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4">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4">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4">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4">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4">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4">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4">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4">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4">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4">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4">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4">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4">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4">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4">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4">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4">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4">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4">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4">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4">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4">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4">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4">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4">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4">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4">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4">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4">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4">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4">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4">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4">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4">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4">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4">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4">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4">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4">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4">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4">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4">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4">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4">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4">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4">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4">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4">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4">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4">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4">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4">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4">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4">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4">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4">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4">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4">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4">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4">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4">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4">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4">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4">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4">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4">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4">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4">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4">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4">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4">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4">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4">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4">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4">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4">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4">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4">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4">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4">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4">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4">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4">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4">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4">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4">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4">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4">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4">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4">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4">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4">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4">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4">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4">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4">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4">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4">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4">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4">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4">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4">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4">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4">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4">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4">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4">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4">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4">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4">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4">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4">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4">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4">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4">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4">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4">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4">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4">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4">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4">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4">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4">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4">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4">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4">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4">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4">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4">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4">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4">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4">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4">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4">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4">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4">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4">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4">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4">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4">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4">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4">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4">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4">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4">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4">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4">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4">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4">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4">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4">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4">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4">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4">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4">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4">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4">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4">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4">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4">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4">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4">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4">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4">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4">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4">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4">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4">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4">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4">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4">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4">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4">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4">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4">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4">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4">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4">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4">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4">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4">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4">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4">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4">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4">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4">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4">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4">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4">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4">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4">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4">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4">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4">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4">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4">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4">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4">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4">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4">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4">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4">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4">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4">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4">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4">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4">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4">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4">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4">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4">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4">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4">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4">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4">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4">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4">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4">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4">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4">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4">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4">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4">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4">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4">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4">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4">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4">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4">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4">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4">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4">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4">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4">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4">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4">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4">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4">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4">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4">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4">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4">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4">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4">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4">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4">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4">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4">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4">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4">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4">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4">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4">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4">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4">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4">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4">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4">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4">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4">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4">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4">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4">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4">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4">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4">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4">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4">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4">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4">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4">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4">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4">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4">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4">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4">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4">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4">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4">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4">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4">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4">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4">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4">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4">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4">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4">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4">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4">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4">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4">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4">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4">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4">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4">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4">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4">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4">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4">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4">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4">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4">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4">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4">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4">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4">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4">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4">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4">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4">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4">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4">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4">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4">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4">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4">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4">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4">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4">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4">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4">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4">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4">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4">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4">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4">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4">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4">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4">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4">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4">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4">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4">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4">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4">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4">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4">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4">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4">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4">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4">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4">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4">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4">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4">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4">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4">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4">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4">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4">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4">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4">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4">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4">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4">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4">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4">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4">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4">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4">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4">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4">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4">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4">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4">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4">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4">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4">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4">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4">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4">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4">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4">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4">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4">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4">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4">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4">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4">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4">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4">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4">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4">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4">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4">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4">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4">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4">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4">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4">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4">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4">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4">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4">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4">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4">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4">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4">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4">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4">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4">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4">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4">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4">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4">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4">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4">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4">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4">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4">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4">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4">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4">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4">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4">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4">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4">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4">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4">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4">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4">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4">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4">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4">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4">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4">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4">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4">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4">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4">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4">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4">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4">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4">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4">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4">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4">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4">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4">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4">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4">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4">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4">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4">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4">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4">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4">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4">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4">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4">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4">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4">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4">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4">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4">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4">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4">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4">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4">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4">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4">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4">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4">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4">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4">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4">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4">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4">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4">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4">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4">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4">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4">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4">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4">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4">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4">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4">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4">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4">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4">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4">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4">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4">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4">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4">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4">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4">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4">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4">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4">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4">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4">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4">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4">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4">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4">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4">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4">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4">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4">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4">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4">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4">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4">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4">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4">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4">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4">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4">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4">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4">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4">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4">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4">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4">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4">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4">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4">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4">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4">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4">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4">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4">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4">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4">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4">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4">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4">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4">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4">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4">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4">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4">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4">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4">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4">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4">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4">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4">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4">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4">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4">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4">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4">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4">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4">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4">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4">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4">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4">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4">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4">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4">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4">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4">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4">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4">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4">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4">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4">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4">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4">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4">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4">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4">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4">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4">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4">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4">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4">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4">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4">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4">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4">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4">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4">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4">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4">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4">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4">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4">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4">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4">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4">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4">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4">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4">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4">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4">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4">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4">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4">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4">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4">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4">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4">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4">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4">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4">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4">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4">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4">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4">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4">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4">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4">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4">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4">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4">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4">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4">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4">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4">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4">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4">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4">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4">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4">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4">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4">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4">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4">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4">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4">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4">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4">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4">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4">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4">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4">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4">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4">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4">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4">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4">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4">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4">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4">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4">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4">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4">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4">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4">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4">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4">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4">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4">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4">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4">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4">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4">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4">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4">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4">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4">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4">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4">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4">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4">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4">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4">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4">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4">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4">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4">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4">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4">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4">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4">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4">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4">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4">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4">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4">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4">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4">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4">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4">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4">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4">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4">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4">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4">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4">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4">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4">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4">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4">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4">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4">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4">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4">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4">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4">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4">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4">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4">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4">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4">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4">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4">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4">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4">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4">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4">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4">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4">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4">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4">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4">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4">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4">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4">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4">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4">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4">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4">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4">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4">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4">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4">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4">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4">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4">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4">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4">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4">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4">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4">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4">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4">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4">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4">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4">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4">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4">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4">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4">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4">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4">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4">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4">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4">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4">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4">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4">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4">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4">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4">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4">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4">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4">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4">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4">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4">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4">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4">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4">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4">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4">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4">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4">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4">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4">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4">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4">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4">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4">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4">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4">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4">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4">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4">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4">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4">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4">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4">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4">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4">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4">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4">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4">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4">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4">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4">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4">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4">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4">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4">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4">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4">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4">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4">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4">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4">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4">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4">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4">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4">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4">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4">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4">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4">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4">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4">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4">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4">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4">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4">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4">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4">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4">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4">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4">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4">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4">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4">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4">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4">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4">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4">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4">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4">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4">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4">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4">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4">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4">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4">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4">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4">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4">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4">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4">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4">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4">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4">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4">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4">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4">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4">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4">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4">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4">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4">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4">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4">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4">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4">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4">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4">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4">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4">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4">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4">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4">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4">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4">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4">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4">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4">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4">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4">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4">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4">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4">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4">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4">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4">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4">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4">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4">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4">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4">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4">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4">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4">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4">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4">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4">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4">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4">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4">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4">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4">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4">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4">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4">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4">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4">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4">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4">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4">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4">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4">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4">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4">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4">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4">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4">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4">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4">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4">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4">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4">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4">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4">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4">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4">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4">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4">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4">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4">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4">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4">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4">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4">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4">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4">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4">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4">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4">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4">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4">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4">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4">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4">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4">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4">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4">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4">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4">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4">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4">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4">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4">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4">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4">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4">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4">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4">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4">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4">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4">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4">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4">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4">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4">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4">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4">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4">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4">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4">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4">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4">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4">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4">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4">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4">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4">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4">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4">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4">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4">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4">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4">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4">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4">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4">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4">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4">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4">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4">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4">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4">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4">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4">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4">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4">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4">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4">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4">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4">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4">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4">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4">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4">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4">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4">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4">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4">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4">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4">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4">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4">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4">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4">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4">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4">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4">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4">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4">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4">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4">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4">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4">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4">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4">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4">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4">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4">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4">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4">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4">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4">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4">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4">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4">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4">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4">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4">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4">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4">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4">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4">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4">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4">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4">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4">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4">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4">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4">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4">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4">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4">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4">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4">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4">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4">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4">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4">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4">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4">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4">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4">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4">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4">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4">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4">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4">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4">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4">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4">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4">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4">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4">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4">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4">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4">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4">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4">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4">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4">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4">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4">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4">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4">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4">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4">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4">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4">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4">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4">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4">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4">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4">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4">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4">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4">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4">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4">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4">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4">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4">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4">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4">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4">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4">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4">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4">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4">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4">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4">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4">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4">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4">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4">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4">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4">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4">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4">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4">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4">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4">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4">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4">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4">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4">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4">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4">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4">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4">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4">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4">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4">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4">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4">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4">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4">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4">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4">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4">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4">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4">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4">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4">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4">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4">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4">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4">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4">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4">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4">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4">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4">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4">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4">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4">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4">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4">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4">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4">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4">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4">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4">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4">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4">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4">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4">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4">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4">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4">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4">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4">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4">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4">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4">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4">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4">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4">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4">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4">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4">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4">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4">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4">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4">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4">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4">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4">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4">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4">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4">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4">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4">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4">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4">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4">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4">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4">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4">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4">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4">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4">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4">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4">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4">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4">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4">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4">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4">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4">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4">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4">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4">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4">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4">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4">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4">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4">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4">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4">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4">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4">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4">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4">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4">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4">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4">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4">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4">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4">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4">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4">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4">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4">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4">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4">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4">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4">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4">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4">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4">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4">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4">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4">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4">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4">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4">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4">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4">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4">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4">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4">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4">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4">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4">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4">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4">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4">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4">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4">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4">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4">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4">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4">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4">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4">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4">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4">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4">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4">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4">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4">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4">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4">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4">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4">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4">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4">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4">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4">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4">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4">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4">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4">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4">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4">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4">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4">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4">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4">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4">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4">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4">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4">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4">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4">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4">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4">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4">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4">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4">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4">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4">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4">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4">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4">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4">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4">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4">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4">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4">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4">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4">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4">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4">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4">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4">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4">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4">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4">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4">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4">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4">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4">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4">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4">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4">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4">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4">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4">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4">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4">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4">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4">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4">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4">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4">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4">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4">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4">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4">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4">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4">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4">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4">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4">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4">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4">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4">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4">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4">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4">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4">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4">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4">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4">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4">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4">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4">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4">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4">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4">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4">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4">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4">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4">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4">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4">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4">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4">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4">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4">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4">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4">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4">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4">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4">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4">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4">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4">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4">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4">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4">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4">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4">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4">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4">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4">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4">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4">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4">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4">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4">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4">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4">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4">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4">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4">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4">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4">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4">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4">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4">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4">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4">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4">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4">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4">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4">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4">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4">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4">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4">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4">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4">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4">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4">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4">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4">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4">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4">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4">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4">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4">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4">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4">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4">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4">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4">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4">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4">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4">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4">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4">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4">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4">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4">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4">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4">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4">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4">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4">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4">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4">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4">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4">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4">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4">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4">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4">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4">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4">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4">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4">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4">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4">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4">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4">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4">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4">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4">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4">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4">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4">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4">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4">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4">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4">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4">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4">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4">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4">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4">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4">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4">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4">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4">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4">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4">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4">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4">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4">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4">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4">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4">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4">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4">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4">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4">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4">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4">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4">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4">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4">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4">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4">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4">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4">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4">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4">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4">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4">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4">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4">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4">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4">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4">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4">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4">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4">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4">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4">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4">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4">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4">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4">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4">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4">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4">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4">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4">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4">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4">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4">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4">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4">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4">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4">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4">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4">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4">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4">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4">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4">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4">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4">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4">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4">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4">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4">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4">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4">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4">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4">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4">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4">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4">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4">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4">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4">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4">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4">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4">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4">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4">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4">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4">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4">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4">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4">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4">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4">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4">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4">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4">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4">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4">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4">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4">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4">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4">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4">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4">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4">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4">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4">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4">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4">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4">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4">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4">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4">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4">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4">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4">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4">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4">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4">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4">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4">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4">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4">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4">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4">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4">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4">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4">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4">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4">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4">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4">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4">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4">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4">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4">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4">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4">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4">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4">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4">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4">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4">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4">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4">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4">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4">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4">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4">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4">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4">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4">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4">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4">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4">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4">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4">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4">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4">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4">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4">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4">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4">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4">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4">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4">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4">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4">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4">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4">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4">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4">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4">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4">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4">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4">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4">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4">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4">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4">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4">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4">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4">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4">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4">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4">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4">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4">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4">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4">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4">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4">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4">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4">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4">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4">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4">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4">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4">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4">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4">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4">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4">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4">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4">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4">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4">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4">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4">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4">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4">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4">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4">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4">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4">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4">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4">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4">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4">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4">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4">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4">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4">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4">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4">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4">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4">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4">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4">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4">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4">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4">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4">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4">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4">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4">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4">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4">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4">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4">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4">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4">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4">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4">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4">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4">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4">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4">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4">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4">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4">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4">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4">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4">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4">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4">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4">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4">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4">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4">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4">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4">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4">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4">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4">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4">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4">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4">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4">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4">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4">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4">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4">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4">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4">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4">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4">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4">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4">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4">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4">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4">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4">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4">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4">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4">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4">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4">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4">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4">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4">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4">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4">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4">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4">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4">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4">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4">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4">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4">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4">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4">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4">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4">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4">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4">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4">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4">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4">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4">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4">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4">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4">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4">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4">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4">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4">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4">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4">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4">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4">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4">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4">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4">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4">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4">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4">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4">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4">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4">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4">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4">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4">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4">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4">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4">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4">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4">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4">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4">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4">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4">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4">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4">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4">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4">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4">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4">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4">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4">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4">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4">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4">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4">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4">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4">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4">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4">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4">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4">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4">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4">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4">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4">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4">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4">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4">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4">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4">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4">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4">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4">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4">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4">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4">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4">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4">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4">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4">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4">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4">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4">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4">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4">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4">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4">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4">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4">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4">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4">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4">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4">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4">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4">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4">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4">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4">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4">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4">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4">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4">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4">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4">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4">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4">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4">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4">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4">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4">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4">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4">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4">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4">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4">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4">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4">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4">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4">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4">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4">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4">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4">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4">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4">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4">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4">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4">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4">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4">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4">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4">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4">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4">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4">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4">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4">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4">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4">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4">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4">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4">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4">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4">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4">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4">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4">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4">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4">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4">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4">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4">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4">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4">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4">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4">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4">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4">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4">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4">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4">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4">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4">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4">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4">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4">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4">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4">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4">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4">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4">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4">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4">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4">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4">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4">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4">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4">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4">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4">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4">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4">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4">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4">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4">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4">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4">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4">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4">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4">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4">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4">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4">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4">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4">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4">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4">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4">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4">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4">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4">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4">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4">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4">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4">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4">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4">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4">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4">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4">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4">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4">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4">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4">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4">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4">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4">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4">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4">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4">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4">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4">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4">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4">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4">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4">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4">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4">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4">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4">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4">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4">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4">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4">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4">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4">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4">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4">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4">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4">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4">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4">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4">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4">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4">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4">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4">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4">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4">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4">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4">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4">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4">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4">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4">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4">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4">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4">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4">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4">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4">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4">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4">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4">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4">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4">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4">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4">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4">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4">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4">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4">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4">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4">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4">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4">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4">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4">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4">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4">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4">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4">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4">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4">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4">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4">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4">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4">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4">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4">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4">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4">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4">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4">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4">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4">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4">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4">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4">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4">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4">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4">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4">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4">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4">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4">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4">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4">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4">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4">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4">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4">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4">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4">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4">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4">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4">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4">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4">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4">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4">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4">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4">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4">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4">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4">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4">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4">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4">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4">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4">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4">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4">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4">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4">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4">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4">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4">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4">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4">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4">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4">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4">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4">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4">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4">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4">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4">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4">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4">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4">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4">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4">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4">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4">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4">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4">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4">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4">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4">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4">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4">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4">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4">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4">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4">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4">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4">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4">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4">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4">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4">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4">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4">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4">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4">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4">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4">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4">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4">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4">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4">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4">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4">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4">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4">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4">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4">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4">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4">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4">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4">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4">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4">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4">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4">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4">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4">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4">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4">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4">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4">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4">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4">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4">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4">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4">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4">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4">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4">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4">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4">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4">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4">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4">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4">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4">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4">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4">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4">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4">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4">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4">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4">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4">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4">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4">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4">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4">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4">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4">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4">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4">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4">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4">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4">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4">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4">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4">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4">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4">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4">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4">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4">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4">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4">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4">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4">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4">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4">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4">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4">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4">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4">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4">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4">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4">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4">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4">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4">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4">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4">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4">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4">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4">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4">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4">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4">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4">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4">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4">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4">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4">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4">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4">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4">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4">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4">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4">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4">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4">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4">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4">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4">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4">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4">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4">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4">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4">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4">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4">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4">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4">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4">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4">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4">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4">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4">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4">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4">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4">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4">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4">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4">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4">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4">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4">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4">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4">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4">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4">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4">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4">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4">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4">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4">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4">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4">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4">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4">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4">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4">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4">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4">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4">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4">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4">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4">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4">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4">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4">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4">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4">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4">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4">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4">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4">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4">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4">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4">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4">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4">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4">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4">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4">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4">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4">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4">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4">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4">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4">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4">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4">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4">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4">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4">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4">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4">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4">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4">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4">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4">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4">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4">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4">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4">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4">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4">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4">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4">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4">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4">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4">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4">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4">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4">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4">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4">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4">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4">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4">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4">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4">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4">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4">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4">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4">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4">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4">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4">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4">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4">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4">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4">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4">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4">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4">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4">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4">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4">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4">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4">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4">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4">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4">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4">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4">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4">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4">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4">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4">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4">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4">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4">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4">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4">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4">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4">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4">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4">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4">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4">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4">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4">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4">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4">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4">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4">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4">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4">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4">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4">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4">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4">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4">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4">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4">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4">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4">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4">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4">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4">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4">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4">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4">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4">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4">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4">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4">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4">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4">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4">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4">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4">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4">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4">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4">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4">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4">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4">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4">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4">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4">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4">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4">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4">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4">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4">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4">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4">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4">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4">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4">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4">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4">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4">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4">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4">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4">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4">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4">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4">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4">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4">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4">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4">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4">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4">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4">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4">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4">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4">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4">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4">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4">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4">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4">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4">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4">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4">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4">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4">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4">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4">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4">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4">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4">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4">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4">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4">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4">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4">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4">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4">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4">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4">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4">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4">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4">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4">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4">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4">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4">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4">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4">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4">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4">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4">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4">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4">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4">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4">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4">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4">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4">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4">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4">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4">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4">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4">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4">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4">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4">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4">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4">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4">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4">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4">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4">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4">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4">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4">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4">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4">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4">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4">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4">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4">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4">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4">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4">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4">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4">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4">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4">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4">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4">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4">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4">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4">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4">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4">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4">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4">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4">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4">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4">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4">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4">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4">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4">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4">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4">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4">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4">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4">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4">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4">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4">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4">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4">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4">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4">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4">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4">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4">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4">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4">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4">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4">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4">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4">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4">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4">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4">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4">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4">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4">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4">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4">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4">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4">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4">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4">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4">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4">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4">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4">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4">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4">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4">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4">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4">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4">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4">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4">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4">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4">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4">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4">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4">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4">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4">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4">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4">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4">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4">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4">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4">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4">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4">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4">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4">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4">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4">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4">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4">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4">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4">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4">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4">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4">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4">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4">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4">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4">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4">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4">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4">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4">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4">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4">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4">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4">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4">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4">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4">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4">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4">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4">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4">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4">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4">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4">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4">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4">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4">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4">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4">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4">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4">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4">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4">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4">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4">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4">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4">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4">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4">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4">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4">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4">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4">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4">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4">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4">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4">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4">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4">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4">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4">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4">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4">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4">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4">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4">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4">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4">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4">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4">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4">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4">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4">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4">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4">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4">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4">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4">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4">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4">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4">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4">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4">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4">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4">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4">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4">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4">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4">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4">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4">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4">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4">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4">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4">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4">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4">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4">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4">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4">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4">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4">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4">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4">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4">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4">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4">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4">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4">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4">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4">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4">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4">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4">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4">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4">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4">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4">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4">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4">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4">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4">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4">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4">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4">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4">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4">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4">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4">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4">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4">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4">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4">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4">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4">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4">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4">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4">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4">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4">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4">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4">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4">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4">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4">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4">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4">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4">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4">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4">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4">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4">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4">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4">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4">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4">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4">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4">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4">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4">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4">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4">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4">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4">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4">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4">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4">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4">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4">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4">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4">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4">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4">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4">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4">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4">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4">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4">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4">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4">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4">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4">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4">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4">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4">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4">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4">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4">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4">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4">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4">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4">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4">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4">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4">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4">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4">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4">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4">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4">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4">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4">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4">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4">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4">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4">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4">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4">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4">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4">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4">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4">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4">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4">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4">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4">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4">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4">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4">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4">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4">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4">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4">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4">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4">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4">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4">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4">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4">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4">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4">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4">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4">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4">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4">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4">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4">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4">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4">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4">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4">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4">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4">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4">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4">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4">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4">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4">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4">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4">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4">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4">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4">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4">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4">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4">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4">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4">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4">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4">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4">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4">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4">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4">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4">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4">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4">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4">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4">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4">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4">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4">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4">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4">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4">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4">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4">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4">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4">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4">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4">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4">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4">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4">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4">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4">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4">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4">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4">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4">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4">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4">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4">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4">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4">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4">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4">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4">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4">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4">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4">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4">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4">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4">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4">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4">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4">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4">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4">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4">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4">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4">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4">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4">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4">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4">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4">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4">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4">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4">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4">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4">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4">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4">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4">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4">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4">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4">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4">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4">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4">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4">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4">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4">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4">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4">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4">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4">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4">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4">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4">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4">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4">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4">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4">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4">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4">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4">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4">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4">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4">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4">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4">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4">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4">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4">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4">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4">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4">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4">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4">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4">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4">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4">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4">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4">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4">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4">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4">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4">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4">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4">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4">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4">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4">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4">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4">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4">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4">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4">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4">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4">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4">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4">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4">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4">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4">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4">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4">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4">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4">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4">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4">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4">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4">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4">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4">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4">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4">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4">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4">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4">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4">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4">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4">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4">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4">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4">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4">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4">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4">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4">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4">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4">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4">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4">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4">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4">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4">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4">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4">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4">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4">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4">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4">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4">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4">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4">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4">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4">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4">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4">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4">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4">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4">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4">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4">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4">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4">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4">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4">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4">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4">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4">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4">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4">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4">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4">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4">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4">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4">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4">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4">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4">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4">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4">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4">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4">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4">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4">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4">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4">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4">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4">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4">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4">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4">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4">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4">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4">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4">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4">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4">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4">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4">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4">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4">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4">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4">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4">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4">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4">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4">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4">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4">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4">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4">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4">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4">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4">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4">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4">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4">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4">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4">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4">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4">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4">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4">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4">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4">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4">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4">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4">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4">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4">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4">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4">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4">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4">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4">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4">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4">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4">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4">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4">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4">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4">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4">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4">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4">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4">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4">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4">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4">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4">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4">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4">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4">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4">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4">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4">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4">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4">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4">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4">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4">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4">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4">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4">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4">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4">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4">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4">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4">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4">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4">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4">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4">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4">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4">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4">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4">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4">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4">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4">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4">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4">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4">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4">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4">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4">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4">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4">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4">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4">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4">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4">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4">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4">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4">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4">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4">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4">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4">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4">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4">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4">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4">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4">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4">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4">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4">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4">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4">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4">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4">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4">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4">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4">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4">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4">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4">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4">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4">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4">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4">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4">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4">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4">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4">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4">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4">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4">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4">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4">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4">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4">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4">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4">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4">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4">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4">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4">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4">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4">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4">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4">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4">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4">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4">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4">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4">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4">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4">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4">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4">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4">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4">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4">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4">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4">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4">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4">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4">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4">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4">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4">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4">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4">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4">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4">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4">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4">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4">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4">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4">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4">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4">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4">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4">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4">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4">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4">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4">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4">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4">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4">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4">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4">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4">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4">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4">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4">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4">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4">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4">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4">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4">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4">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4">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4">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4">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4">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4">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4">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4">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4">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4">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4">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4">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4">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4">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4">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4">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4">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4">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4">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4">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4">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4">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4">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4">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4">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4">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4">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4">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4">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4">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4">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4">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4">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4">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4">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4">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4">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4">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4">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4">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4">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4">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4">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4">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4">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4">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4">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4">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4">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4">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4">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4">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4">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4">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4">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4">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4">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4">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4">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4">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4">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4">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4">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4">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4">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4">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4">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4">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4">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4">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4">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4">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4">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4">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4">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4">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4">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4">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4">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4">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4">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4">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4">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4">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4">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4">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4">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4">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4">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4">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4">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4">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4">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4">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4">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4">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4">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4">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4">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4">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4">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4">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4">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4">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4">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4">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4">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4">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4">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4">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4">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4">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4">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4">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4">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4">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4">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4">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4">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4">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4">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4">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4">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4">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4">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4">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4">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4">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4">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4">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4">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4">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4">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4">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4">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4">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4">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4">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4">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4">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4">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4">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4">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4">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4">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4">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4">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4">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4">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4">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4">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4">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4">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4">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4">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4">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4">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4">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4">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4">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4">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4">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4">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4">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4">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4">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4">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4">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4">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4">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4">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4">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4">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4">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4">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4">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4">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4">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4">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4">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4">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4">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4">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4">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4">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4">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4">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4">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4">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4">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4">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4">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4">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4">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4">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4">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4">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4">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4">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4">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4">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4">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4">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4">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4">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4">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4">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4">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4">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4">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4">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4">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4">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4">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4">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4">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4">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4">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4">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4">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4">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4">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4">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4">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4">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4">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4">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4">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4">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4">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4">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4">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4">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4">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4">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4">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4">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4">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4">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4">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4">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4">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4">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4">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4">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4">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4">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4">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4">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4">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4">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4">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4">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4">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4">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4">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4">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4">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4">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4">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4">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4">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4">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4">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4">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4">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4">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4">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4">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4">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4">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4">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4">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4">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4">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4">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4">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4">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4">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4">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4">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4">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4">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4">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4">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4">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4">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4">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4">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4">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4">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4">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4">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4">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4">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4">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4">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4">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4">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4">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4">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4">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4">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4">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4">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4">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4">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4">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4">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4">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4">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4">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4">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4">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4">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4">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4">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4">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4">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4">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4">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4">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4">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4">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4">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4">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4">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4">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4">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4">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4">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4">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4">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4">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4">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4">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4">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4">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4">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4">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4">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4">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4">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4">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4">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4">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4">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4">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4">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4">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4">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4">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4">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4">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4">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4">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4">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4">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4">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4">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4">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4">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4">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4">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4">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4">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4">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4">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4">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4">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4">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4">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4">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4">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4">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4">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4">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4">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4">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4">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4">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4">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4">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4">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4">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4">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4">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4">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4">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4">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4">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4">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4">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4">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4">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4">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4">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4">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4">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4">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4">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4">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4">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4">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4">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4">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4">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4">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4">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4">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4">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4">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4">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4">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4">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4">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4">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4">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4">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4">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4">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4">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4">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4">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4">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4">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4">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4">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4">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4">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4">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4">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4">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4">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4">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4">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4">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4">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4">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4">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4">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4">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4">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4">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4">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4">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4">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4">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4">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4">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4">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4">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4">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4">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4">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4">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4">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4">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4">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4">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4">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4">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4">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4">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4">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4">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4">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4">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4">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4">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4">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4">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4">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4">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4">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4">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4">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4">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4">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4">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4">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4">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4">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4">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4">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4">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4">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4">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4">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4">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4">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4">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4">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4">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4">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4">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4">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4">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4">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4">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4">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4">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4">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4">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4">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4">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4">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4">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4">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4">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4">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4">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4">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4">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4">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4">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4">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4">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4">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4">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4">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4">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4">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4">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4">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4">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4">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4">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4">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4">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4">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4">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4">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4">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4">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4">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4">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4">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4">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4">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4">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4">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4">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4">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4">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4">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4">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4">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4">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4">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4">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4">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4">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4">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4">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4">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4">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4">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4">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4">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4">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4">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4">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4">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4">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4">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4">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4">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4">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4">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4">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4">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4">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4">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4">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4">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4">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4">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4">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4">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4">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4">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4">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4">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4">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4">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4">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4">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4">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4">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4">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4">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4">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4">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4">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4">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4">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4">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4">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4">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4">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4">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4">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4">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4">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4">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4">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4">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4">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4">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4">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4">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4">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4">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4">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4">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4">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4">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4">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4">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4">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4">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4">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4">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4">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4">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4">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4">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4">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4">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4">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4">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4">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4">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4">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4">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4">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4">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4">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4">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4">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4">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4">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4">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4">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4">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4">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4">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4">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4">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4">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4">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4">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4">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4">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4">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4">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4">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4">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4">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4">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4">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4">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4">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4">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4">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4">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4">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4">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4">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4">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4">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4">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4">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4">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4">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4">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4">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4">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4">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4">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4">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4">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4">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4">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4">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4">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4">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4">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4">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4">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4">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4">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4">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4">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4">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4">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4">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4">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4">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4">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4">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4">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4">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4">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4">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4">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4">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4">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4">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4">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4">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4">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4">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4">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4">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4">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4">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4">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4">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4">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4">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4">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4">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4">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4">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4">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4">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4">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4">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4">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4">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4">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4">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4">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4">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4">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4">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4">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4">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4">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4">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4">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4">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4">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4">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4">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4">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4">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4">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4">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4">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4">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4">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4">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4">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4">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4">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4">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4">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4">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4">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4">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4">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4">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4">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4">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4">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4">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4">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4">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4">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4">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4">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4">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4">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4">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4">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4">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4">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4">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4">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4">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4">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4">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4">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4">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4">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4">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4">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4">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4">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4">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4">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4">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4">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4">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4">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4">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4">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4">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4">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4">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4">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4">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4">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4">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4">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4">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4">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4">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4">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4">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4">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4">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4">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4">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4">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4">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4">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4">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4">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4">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4">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4">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4">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4">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4">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4">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4">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4">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4">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4">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4">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4">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4">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4">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4">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4">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4">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4">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4">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4">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4">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4">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4">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4">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4">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4">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4">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4">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4">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4">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4">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4">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4">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4">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4">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4">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4">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4">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4">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4">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4">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4">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4">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4">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4">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4">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4">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4">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4">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4">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4">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4">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4">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4">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4">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4">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4">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4">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4">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4">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4">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4">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4">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4">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4">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4">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4">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4">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4">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4">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4">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4">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4">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4">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4">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4">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4">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4">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4">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4">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4">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4">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4">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4">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4">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4">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4">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4">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4">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4">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4">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4">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4">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4">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4">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4">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4">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4">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4">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4">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4">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4">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4">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4">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4">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4">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4">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4">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4">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4">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4">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4">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4">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4">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4">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4">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4">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4">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4">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4">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4">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4">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4">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4">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4">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4">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4">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4">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4">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4">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4">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4">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4">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4">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4">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4">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4">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4">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4">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4">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4">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4">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4">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4">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4">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4">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4">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4">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4">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4">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4">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4">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4">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4">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4">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4">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4">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4">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4">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4">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4">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4">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4">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4">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4">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4">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4">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4">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4">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4">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4">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4">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4">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4">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4">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4">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4">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4">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4">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4">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4">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4">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4">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4">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4">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4">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4">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4">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4">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4">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4">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4">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4">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4">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4">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4">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4">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4">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4">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4">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4">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4">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4">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4">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4">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4">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4">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4">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4">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4">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4">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4">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4">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4">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4">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4">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4">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4">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4">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4">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4">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4">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4">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4">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4">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4">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4">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4">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4">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4">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4">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4">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4">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4">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4">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4">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4">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4">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4">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4">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4">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4">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4">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4">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4">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4">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4">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4">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4">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4">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4">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4">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4">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4">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4">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4">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4">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4">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4">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4">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4">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4">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4">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4">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4">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4">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4">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4">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4">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4">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4">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4">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4">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4">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4">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4">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4">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4">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4">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4">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4">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4">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4">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4">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4">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4">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4">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4">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4">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4">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4">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4">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4">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4">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4">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4">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4">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4">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4">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4">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4">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4">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4">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4">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4">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4">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4">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4">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4">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4">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4">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4">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4">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4">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4">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4">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4">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4">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4">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4">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4">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4">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4">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4">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4">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4">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4">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4">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4">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4">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4">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4">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4">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4">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4">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4">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4">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4">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4">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4">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4">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4">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4">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4">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4">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4">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4">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4">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4">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4">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4">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4">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4">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4">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4">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4">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4">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4">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4">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4">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4">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4">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4">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4">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4">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4">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4">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4">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4">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4">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4">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4">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4">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4">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4">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4">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4">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4">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4">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4">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4">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4">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4">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4">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4">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4">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4">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4">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4">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4">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4">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4">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4">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4">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4">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4">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4">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4">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4">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4">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4">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4">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4">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4">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4">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4">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4">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4">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4">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4">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4">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4">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4">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4">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4">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4">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4">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4">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4">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4">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4">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4">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4">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4">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4">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4">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4">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4">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4">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4">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4">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4">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4">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4">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4">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4">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4">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4">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4">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4">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4">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4">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4">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4">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4">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4">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4">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4">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4">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4">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4">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4">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4">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4">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4">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4">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4">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4">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4">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4">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4">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4">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4">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4">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4">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4">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4">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4">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4">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4">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4">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4">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4">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4">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4">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4">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4">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4">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4">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4">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4">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4">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4">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4">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4">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4">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4">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4">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4">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4">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4">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4">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4">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4">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4">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4">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4">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4">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4">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4">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4">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4">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4">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4">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4">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4">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4">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4">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4">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4">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4">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4">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4">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4">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4">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4">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4">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4">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4">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4">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4">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4">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4">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4">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4">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4">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4">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4">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4">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4">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4">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4">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4">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4">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4">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4">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4">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4">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4">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4">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4">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4">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4">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4">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4">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4">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4">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4">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4">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4">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4">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4">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4">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4">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4">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4">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4">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4">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4">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4">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4">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4">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4">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4">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4">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4">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4">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4">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4">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4">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4">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4">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4">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4">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4">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4">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4">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4">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4">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4">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4">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4">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4">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4">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4">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4">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4">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4">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4">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4">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4">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4">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4">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4">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4">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4">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4">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4">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4">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4">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4">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4">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4">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4">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4">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4">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4">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4">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4">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4">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4">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4">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4">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4">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4">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4">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4">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4">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4">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4">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4">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4">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4">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4">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4">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4">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4">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4">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4">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4">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4">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4">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4">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4">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4">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4">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4">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4">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4">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4">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4">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4">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4">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4">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4">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4">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4">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4">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4">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4">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4">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4">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4">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4">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4">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4">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4">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4">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4">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4">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4">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4">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4">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4">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4">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4">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4">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4">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4">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4">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4">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4">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4">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4">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4">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4">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4">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4">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4">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4">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4">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4">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4">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4">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4">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4">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4">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4">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4">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4">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4">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4">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4">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4">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4">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4">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4">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4">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4">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4">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4">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4">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4">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4">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4">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4">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4">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4">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4">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4">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4">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4">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4">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4">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4">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4">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4">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4">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4">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4">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4">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4">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4">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4">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4">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4">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4">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4">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4">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4">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4">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4">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4">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4">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4">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4">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4">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4">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4">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4">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4">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4">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4">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4">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4">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4">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4">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4">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4">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4">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4">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4">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4">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4">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4">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4">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4">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4">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4">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4">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4">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4">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4">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4">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4">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4">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4">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4">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4">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4">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4">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4">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4">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4">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4">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4">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4">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4">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4">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4">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4">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4">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4">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4">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4">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4">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4">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4">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4">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4">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4">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4">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4">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4">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4">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4">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4">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4">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4">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4">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4">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4">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4">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4">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4">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4">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4">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4">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4">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4">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4">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4">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4">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4">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4">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4">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4">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4">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4">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4">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4">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4">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4">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4">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4">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4">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4">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4">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4">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4">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4">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4">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4">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4">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4">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4">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4">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4">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4">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4">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4">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4">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4">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4">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4">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4">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4">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4">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4">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4">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4">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4">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4">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4">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4">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4">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4">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4">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4">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4">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4">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4">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4">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4">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4">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4">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4">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4">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4">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4">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4">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4">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4">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4">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4">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4">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4">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4">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4">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4">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4">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4">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4">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4">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4">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4">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4">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4">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4">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4">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4">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4">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4">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4">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4">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4">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4">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4">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4">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4">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4">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4">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4">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4">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4">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4">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4">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4">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4">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4">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4">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4">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4">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4">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4">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4">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4">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4">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4">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4">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4">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4">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4">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4">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4">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4">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4">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4">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4">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4">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4">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4">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4">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4">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4">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4">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4">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4">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4">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4">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4">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4">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4">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4">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4">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4">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4">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4">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4">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4">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4">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4">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4">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4">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4">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4">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4">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4">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4">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4">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4">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4">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4">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4">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4">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4">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4">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4">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4">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4">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4">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4">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4">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4">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4">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4">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4">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4">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4">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4">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4">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4">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4">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4">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4">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4">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4">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4">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4">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4">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4">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4">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4">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4">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4">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4">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4">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4">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4">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4">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4">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4">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4">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4">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4">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4">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4">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4">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4">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4">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4">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4">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4">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4">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4">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4">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4">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4">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4">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4">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4">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4">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4">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4">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4">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4">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4">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4">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4">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4">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4">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4">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4">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4">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4">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4">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4">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4">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4">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4">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4">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4">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4">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4">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4">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4">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4">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4">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4">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4">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4">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4">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4">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4">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4">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4">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4">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4">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4">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4">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4">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4">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4">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4">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4">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4">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4">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4">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4">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4">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4">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4">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4">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4">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4">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4">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4">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4">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4">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4">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4">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4">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4">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4">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4">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4">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4">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4">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4">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4">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4">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4">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4">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4">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4">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4">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4">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4">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4">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4">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4">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4">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4">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4">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4">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4">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4">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4">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4">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4">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4">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4">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4">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4">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4">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4">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4">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4">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4">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4">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4">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4">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4">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4">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4">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4">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4">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4">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4">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4">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4">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4">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4">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4">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4">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4">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4">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4">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4">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4">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4">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4">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4">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4">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4">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4">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4">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4">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4">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4">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4">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4">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4">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4">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4">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4">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4">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4">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4">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4">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4">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4">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4">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4">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4">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4">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4">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4">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4">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4">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4">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4">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4">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4">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4">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4">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4">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4">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4">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4">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4">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4">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4">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4">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4">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4">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4">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4">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4">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4">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4">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4">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4">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4">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4">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4">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4">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4">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4">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4">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4">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4">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4">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4">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4">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4">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4">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4">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4">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4">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4">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4">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4">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4">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4">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4">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4">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4">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4">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4">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4">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4">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4">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4">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4">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4">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4">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4">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4">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4">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4">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4">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4">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4">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4">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4">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4">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4">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4">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4">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4">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4">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4">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4">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4">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4">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4">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4">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4">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4">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4">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4">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4">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4">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4">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4">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4">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4">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4">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4">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4">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4">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4">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4">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4">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4">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4">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4">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4">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4">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4">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4">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4">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4">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4">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4">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4">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4">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4">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4">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4">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4">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4">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4">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4">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4">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4">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4">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4">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4">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4">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4">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4">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4">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4">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4">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4">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4">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4">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4">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4">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4">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4">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4">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4">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4">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4">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4">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4">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4">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4">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4">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4">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4">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4">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4">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4">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4">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4">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4">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4">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4">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4">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4">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4">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4">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4">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4">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4">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4">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4">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4">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4">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4">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4">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4">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4">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4">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4">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4">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4">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4">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4">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4">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4">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4">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4">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4">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4">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4">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4">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4">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4">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4">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4">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4">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4">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4">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4">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4">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4">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4">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4">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4">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4">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4">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4">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4">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4">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4">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4">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4">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4">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4">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4">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4">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4">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4">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4">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4">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4">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4">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4">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4">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4">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4">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4">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4">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4">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4">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4">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4">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4">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4">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4">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4">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4">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4">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4">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4">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4">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4">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4">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4">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4">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4">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4">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4">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4">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4">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4">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4">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4">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4">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4">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4">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4">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4">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4">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4">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4">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4">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4">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4">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4">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4">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4">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4">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4">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4">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4">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4">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4">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4">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4">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4">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4">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4">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4">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4">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4">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4">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4">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4">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4">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4">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4">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4">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4">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4">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4">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4">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4">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4">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4">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4">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4">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4">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4">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4">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4">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4">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4">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4">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4">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4">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4">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4">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4">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4">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4">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4">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4">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4">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4">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4">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4">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4">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4">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4">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4">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4">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4">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4">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4">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4">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4">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4">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4">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4">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4">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4">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4">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4">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4">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4">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4">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4">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4">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4">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4">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4">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4">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4">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4">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4">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4">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4">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4">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4">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4">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4">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4">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4">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4">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4">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4">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4">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4">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4">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4">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4">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4">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4">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4">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4">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4">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4">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4">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4">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4">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4">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4">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4">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4">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4">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4">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4">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4">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4">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4">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4">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4">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4">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4">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4">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4">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4">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4">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4">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4">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4">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4">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4">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4">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4">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4">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4">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4">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4">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4">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4">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4">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4">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4">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4">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4">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4">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4">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4">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4">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4">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4">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4">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4">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4">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4">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4">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4">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4">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4">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4">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4">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4">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4">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4">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4">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4">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4">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4">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4">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4">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4">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4">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4">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4">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4">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4">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4">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4">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4">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4">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4">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4">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4">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4">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4">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4">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4">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4">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4">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4">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4">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4">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4">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4">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4">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4">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4">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4">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4">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4">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4">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4">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4">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4">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4">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4">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4">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4">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4">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4">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4">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4">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4">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4">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4">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4">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4">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4">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4">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4">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4">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4">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4">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4">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4">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4">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4">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4">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4">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4">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4">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4">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4">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4">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4">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4">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4">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4">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4">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4">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4">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4">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4">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4">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4">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4">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4">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4">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4">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4">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4">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4">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4">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4">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4">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4">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4">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4">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4">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4">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4">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4">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4">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4">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4">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4">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4">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4">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4">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4">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4">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4">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4">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4">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4">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4">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4">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4">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4">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4">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4">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4">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4">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4">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4">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4">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4">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4">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4">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4">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4">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4">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4">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4">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4">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4">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4">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4">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4">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4">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4">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4">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4">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4">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4">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4">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4">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4">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4">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4">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4">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4">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4">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4">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4">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4">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4">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4">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4">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4">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4">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4">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4">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4">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4">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4">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4">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4">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4">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4">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4">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4">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4">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4">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4">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4">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4">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4">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4">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4">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4">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4">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4">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4">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4">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4">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4">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4">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4">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4">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4">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4">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4">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4">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4">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4">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4">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4">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4">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4">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4">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4">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4">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4">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4">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4">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4">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4">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4">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4">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4">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4">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4">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4">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4">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4">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4">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4">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4">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4">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4">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4">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4">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4">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4">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4">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4">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4">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4">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4">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4">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4">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4">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4">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4">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4">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4">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4">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4">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4">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4">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4">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4">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4">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4">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4">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4">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4">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4">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4">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4">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4">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4">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4">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4">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4">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4">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4">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4">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4">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4">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4">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4">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4">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4">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4">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4">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4">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4">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4">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4">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4">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4">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4">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4">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4">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4">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4">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4">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4">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4">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4">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4">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4">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4">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4">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4">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4">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4">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4">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4">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4">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4">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4">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4">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4">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4">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4">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4">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4">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4">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4">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4">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4">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4">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4">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4">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4">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4">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4">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4">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4">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4">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4">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4">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4">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4">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4">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4">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4">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4">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4">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4">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4">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4">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4">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4">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609375" defaultRowHeight="15" customHeight="1" x14ac:dyDescent="0.4"/>
  <cols>
    <col min="1" max="26" width="8.69140625" customWidth="1"/>
  </cols>
  <sheetData>
    <row r="1" spans="1:17" ht="14.25" customHeight="1" x14ac:dyDescent="0.4"/>
    <row r="2" spans="1:17" ht="14.25" customHeight="1" x14ac:dyDescent="0.4"/>
    <row r="3" spans="1:17" ht="14.25" customHeight="1" x14ac:dyDescent="0.4"/>
    <row r="4" spans="1:17" ht="14.25" customHeight="1" x14ac:dyDescent="0.4"/>
    <row r="5" spans="1:17" ht="14.25" customHeight="1" x14ac:dyDescent="0.4"/>
    <row r="6" spans="1:17" ht="14.25" customHeight="1" x14ac:dyDescent="0.4"/>
    <row r="7" spans="1:17" ht="14.25" customHeight="1" x14ac:dyDescent="0.4"/>
    <row r="8" spans="1:17" ht="14.25" customHeight="1" x14ac:dyDescent="0.4"/>
    <row r="9" spans="1:17" ht="14.25" customHeight="1" x14ac:dyDescent="0.4"/>
    <row r="10" spans="1:17" ht="14.25" customHeight="1" x14ac:dyDescent="0.4"/>
    <row r="11" spans="1:17" ht="14.25" customHeight="1" x14ac:dyDescent="0.6">
      <c r="A11" s="4" t="s">
        <v>10932</v>
      </c>
      <c r="B11" s="2" t="e">
        <f>#REF!</f>
        <v>#REF!</v>
      </c>
      <c r="Q11" s="4"/>
    </row>
    <row r="12" spans="1:17" ht="14.25" customHeight="1" x14ac:dyDescent="0.4"/>
    <row r="13" spans="1:17" ht="14.25" customHeight="1" x14ac:dyDescent="0.4"/>
    <row r="14" spans="1:17" ht="14.25" customHeight="1" x14ac:dyDescent="0.4"/>
    <row r="15" spans="1:17" ht="14.25" customHeight="1" x14ac:dyDescent="0.4"/>
    <row r="16" spans="1:17" ht="14.25" customHeight="1" x14ac:dyDescent="0.4"/>
    <row r="17" ht="14.25" customHeight="1" x14ac:dyDescent="0.4"/>
    <row r="18" ht="14.25" customHeight="1" x14ac:dyDescent="0.4"/>
    <row r="19" ht="14.25" customHeight="1" x14ac:dyDescent="0.4"/>
    <row r="20" ht="14.25" customHeight="1" x14ac:dyDescent="0.4"/>
    <row r="21" ht="14.25" customHeight="1" x14ac:dyDescent="0.4"/>
    <row r="22" ht="14.25" customHeight="1" x14ac:dyDescent="0.4"/>
    <row r="23" ht="14.25" customHeight="1" x14ac:dyDescent="0.4"/>
    <row r="24" ht="14.25" customHeight="1" x14ac:dyDescent="0.4"/>
    <row r="25" ht="14.25" customHeight="1" x14ac:dyDescent="0.4"/>
    <row r="26" ht="14.25" customHeight="1" x14ac:dyDescent="0.4"/>
    <row r="27" ht="14.25" customHeight="1" x14ac:dyDescent="0.4"/>
    <row r="28" ht="14.25" customHeight="1" x14ac:dyDescent="0.4"/>
    <row r="29" ht="14.25" customHeight="1" x14ac:dyDescent="0.4"/>
    <row r="30" ht="14.25" customHeight="1" x14ac:dyDescent="0.4"/>
    <row r="31" ht="14.25" customHeight="1" x14ac:dyDescent="0.4"/>
    <row r="32" ht="14.25" customHeight="1" x14ac:dyDescent="0.4"/>
    <row r="33" ht="14.25" customHeight="1" x14ac:dyDescent="0.4"/>
    <row r="34" ht="14.25" customHeight="1" x14ac:dyDescent="0.4"/>
    <row r="35" ht="14.25" customHeight="1" x14ac:dyDescent="0.4"/>
    <row r="36" ht="14.25" customHeight="1" x14ac:dyDescent="0.4"/>
    <row r="37" ht="14.25" customHeight="1" x14ac:dyDescent="0.4"/>
    <row r="38" ht="14.25" customHeight="1" x14ac:dyDescent="0.4"/>
    <row r="39" ht="14.25" customHeight="1" x14ac:dyDescent="0.4"/>
    <row r="40" ht="14.25" customHeight="1" x14ac:dyDescent="0.4"/>
    <row r="41" ht="14.25" customHeight="1" x14ac:dyDescent="0.4"/>
    <row r="42" ht="14.25" customHeight="1" x14ac:dyDescent="0.4"/>
    <row r="43" ht="14.25" customHeight="1" x14ac:dyDescent="0.4"/>
    <row r="44" ht="14.25" customHeight="1" x14ac:dyDescent="0.4"/>
    <row r="45" ht="14.25" customHeight="1" x14ac:dyDescent="0.4"/>
    <row r="46" ht="14.25" customHeight="1" x14ac:dyDescent="0.4"/>
    <row r="47" ht="14.25" customHeight="1" x14ac:dyDescent="0.4"/>
    <row r="48" ht="14.25" customHeight="1" x14ac:dyDescent="0.4"/>
    <row r="49" ht="14.25" customHeight="1" x14ac:dyDescent="0.4"/>
    <row r="50" ht="14.25" customHeight="1" x14ac:dyDescent="0.4"/>
    <row r="51" ht="14.25" customHeight="1" x14ac:dyDescent="0.4"/>
    <row r="52" ht="14.25" customHeight="1" x14ac:dyDescent="0.4"/>
    <row r="53" ht="14.25" customHeight="1" x14ac:dyDescent="0.4"/>
    <row r="54" ht="14.25" customHeight="1" x14ac:dyDescent="0.4"/>
    <row r="55" ht="14.25" customHeight="1" x14ac:dyDescent="0.4"/>
    <row r="56" ht="14.25" customHeight="1" x14ac:dyDescent="0.4"/>
    <row r="57" ht="14.25" customHeight="1" x14ac:dyDescent="0.4"/>
    <row r="58" ht="14.25" customHeight="1" x14ac:dyDescent="0.4"/>
    <row r="59" ht="14.25" customHeight="1" x14ac:dyDescent="0.4"/>
    <row r="60" ht="14.25" customHeight="1" x14ac:dyDescent="0.4"/>
    <row r="61" ht="14.25" customHeight="1" x14ac:dyDescent="0.4"/>
    <row r="62" ht="14.25" customHeight="1" x14ac:dyDescent="0.4"/>
    <row r="63" ht="14.25" customHeight="1" x14ac:dyDescent="0.4"/>
    <row r="64" ht="14.25" customHeight="1" x14ac:dyDescent="0.4"/>
    <row r="65" ht="14.25" customHeight="1" x14ac:dyDescent="0.4"/>
    <row r="66" ht="14.25" customHeight="1" x14ac:dyDescent="0.4"/>
    <row r="67" ht="14.25" customHeight="1" x14ac:dyDescent="0.4"/>
    <row r="68" ht="14.25" customHeight="1" x14ac:dyDescent="0.4"/>
    <row r="69" ht="14.25" customHeight="1" x14ac:dyDescent="0.4"/>
    <row r="70" ht="14.25" customHeight="1" x14ac:dyDescent="0.4"/>
    <row r="71" ht="14.25" customHeight="1" x14ac:dyDescent="0.4"/>
    <row r="72" ht="14.25" customHeight="1" x14ac:dyDescent="0.4"/>
    <row r="73" ht="14.25" customHeight="1" x14ac:dyDescent="0.4"/>
    <row r="74" ht="14.25" customHeight="1" x14ac:dyDescent="0.4"/>
    <row r="75" ht="14.25" customHeight="1" x14ac:dyDescent="0.4"/>
    <row r="76" ht="14.25" customHeight="1" x14ac:dyDescent="0.4"/>
    <row r="77" ht="14.25" customHeight="1" x14ac:dyDescent="0.4"/>
    <row r="78" ht="14.25" customHeight="1" x14ac:dyDescent="0.4"/>
    <row r="79" ht="14.25" customHeight="1" x14ac:dyDescent="0.4"/>
    <row r="80" ht="14.25" customHeight="1" x14ac:dyDescent="0.4"/>
    <row r="81" ht="14.25" customHeight="1" x14ac:dyDescent="0.4"/>
    <row r="82" ht="14.25" customHeight="1" x14ac:dyDescent="0.4"/>
    <row r="83" ht="14.25" customHeight="1" x14ac:dyDescent="0.4"/>
    <row r="84" ht="14.25" customHeight="1" x14ac:dyDescent="0.4"/>
    <row r="85" ht="14.25" customHeight="1" x14ac:dyDescent="0.4"/>
    <row r="86" ht="14.25" customHeight="1" x14ac:dyDescent="0.4"/>
    <row r="87" ht="14.25" customHeight="1" x14ac:dyDescent="0.4"/>
    <row r="88" ht="14.25" customHeight="1" x14ac:dyDescent="0.4"/>
    <row r="89" ht="14.25" customHeight="1" x14ac:dyDescent="0.4"/>
    <row r="90" ht="14.25" customHeight="1" x14ac:dyDescent="0.4"/>
    <row r="91" ht="14.25" customHeight="1" x14ac:dyDescent="0.4"/>
    <row r="92" ht="14.25" customHeight="1" x14ac:dyDescent="0.4"/>
    <row r="93" ht="14.25" customHeight="1" x14ac:dyDescent="0.4"/>
    <row r="94" ht="14.25" customHeight="1" x14ac:dyDescent="0.4"/>
    <row r="95" ht="14.25" customHeight="1" x14ac:dyDescent="0.4"/>
    <row r="96" ht="14.25" customHeight="1" x14ac:dyDescent="0.4"/>
    <row r="97" ht="14.25" customHeight="1" x14ac:dyDescent="0.4"/>
    <row r="98" ht="14.25" customHeight="1" x14ac:dyDescent="0.4"/>
    <row r="99" ht="14.25" customHeight="1" x14ac:dyDescent="0.4"/>
    <row r="100" ht="14.25" customHeight="1" x14ac:dyDescent="0.4"/>
    <row r="101" ht="14.25" customHeight="1" x14ac:dyDescent="0.4"/>
    <row r="102" ht="14.25" customHeight="1" x14ac:dyDescent="0.4"/>
    <row r="103" ht="14.25" customHeight="1" x14ac:dyDescent="0.4"/>
    <row r="104" ht="14.25" customHeight="1" x14ac:dyDescent="0.4"/>
    <row r="105" ht="14.25" customHeight="1" x14ac:dyDescent="0.4"/>
    <row r="106" ht="14.25" customHeight="1" x14ac:dyDescent="0.4"/>
    <row r="107" ht="14.25" customHeight="1" x14ac:dyDescent="0.4"/>
    <row r="108" ht="14.25" customHeight="1" x14ac:dyDescent="0.4"/>
    <row r="109" ht="14.25" customHeight="1" x14ac:dyDescent="0.4"/>
    <row r="110" ht="14.25" customHeight="1" x14ac:dyDescent="0.4"/>
    <row r="111" ht="14.25" customHeight="1" x14ac:dyDescent="0.4"/>
    <row r="112" ht="14.25" customHeight="1" x14ac:dyDescent="0.4"/>
    <row r="113" ht="14.25" customHeight="1" x14ac:dyDescent="0.4"/>
    <row r="114" ht="14.25" customHeight="1" x14ac:dyDescent="0.4"/>
    <row r="115" ht="14.25" customHeight="1" x14ac:dyDescent="0.4"/>
    <row r="116" ht="14.25" customHeight="1" x14ac:dyDescent="0.4"/>
    <row r="117" ht="14.25" customHeight="1" x14ac:dyDescent="0.4"/>
    <row r="118" ht="14.25" customHeight="1" x14ac:dyDescent="0.4"/>
    <row r="119" ht="14.25" customHeight="1" x14ac:dyDescent="0.4"/>
    <row r="120" ht="14.25" customHeight="1" x14ac:dyDescent="0.4"/>
    <row r="121" ht="14.25" customHeight="1" x14ac:dyDescent="0.4"/>
    <row r="122" ht="14.25" customHeight="1" x14ac:dyDescent="0.4"/>
    <row r="123" ht="14.25" customHeight="1" x14ac:dyDescent="0.4"/>
    <row r="124" ht="14.25" customHeight="1" x14ac:dyDescent="0.4"/>
    <row r="125" ht="14.25" customHeight="1" x14ac:dyDescent="0.4"/>
    <row r="126" ht="14.25" customHeight="1" x14ac:dyDescent="0.4"/>
    <row r="127" ht="14.25" customHeight="1" x14ac:dyDescent="0.4"/>
    <row r="128" ht="14.25" customHeight="1" x14ac:dyDescent="0.4"/>
    <row r="129" ht="14.25" customHeight="1" x14ac:dyDescent="0.4"/>
    <row r="130" ht="14.25" customHeight="1" x14ac:dyDescent="0.4"/>
    <row r="131" ht="14.25" customHeight="1" x14ac:dyDescent="0.4"/>
    <row r="132" ht="14.25" customHeight="1" x14ac:dyDescent="0.4"/>
    <row r="133" ht="14.25" customHeight="1" x14ac:dyDescent="0.4"/>
    <row r="134" ht="14.25" customHeight="1" x14ac:dyDescent="0.4"/>
    <row r="135" ht="14.25" customHeight="1" x14ac:dyDescent="0.4"/>
    <row r="136" ht="14.25" customHeight="1" x14ac:dyDescent="0.4"/>
    <row r="137" ht="14.25" customHeight="1" x14ac:dyDescent="0.4"/>
    <row r="138" ht="14.25" customHeight="1" x14ac:dyDescent="0.4"/>
    <row r="139" ht="14.25" customHeight="1" x14ac:dyDescent="0.4"/>
    <row r="140" ht="14.25" customHeight="1" x14ac:dyDescent="0.4"/>
    <row r="141" ht="14.25" customHeight="1" x14ac:dyDescent="0.4"/>
    <row r="142" ht="14.25" customHeight="1" x14ac:dyDescent="0.4"/>
    <row r="143" ht="14.25" customHeight="1" x14ac:dyDescent="0.4"/>
    <row r="144" ht="14.25" customHeight="1" x14ac:dyDescent="0.4"/>
    <row r="145" ht="14.25" customHeight="1" x14ac:dyDescent="0.4"/>
    <row r="146" ht="14.25" customHeight="1" x14ac:dyDescent="0.4"/>
    <row r="147" ht="14.25" customHeight="1" x14ac:dyDescent="0.4"/>
    <row r="148" ht="14.25" customHeight="1" x14ac:dyDescent="0.4"/>
    <row r="149" ht="14.25" customHeight="1" x14ac:dyDescent="0.4"/>
    <row r="150" ht="14.25" customHeight="1" x14ac:dyDescent="0.4"/>
    <row r="151" ht="14.25" customHeight="1" x14ac:dyDescent="0.4"/>
    <row r="152" ht="14.25" customHeight="1" x14ac:dyDescent="0.4"/>
    <row r="153" ht="14.25" customHeight="1" x14ac:dyDescent="0.4"/>
    <row r="154" ht="14.25" customHeight="1" x14ac:dyDescent="0.4"/>
    <row r="155" ht="14.25" customHeight="1" x14ac:dyDescent="0.4"/>
    <row r="156" ht="14.25" customHeight="1" x14ac:dyDescent="0.4"/>
    <row r="157" ht="14.25" customHeight="1" x14ac:dyDescent="0.4"/>
    <row r="158" ht="14.25" customHeight="1" x14ac:dyDescent="0.4"/>
    <row r="159" ht="14.25" customHeight="1" x14ac:dyDescent="0.4"/>
    <row r="160" ht="14.25" customHeight="1" x14ac:dyDescent="0.4"/>
    <row r="161" ht="14.25" customHeight="1" x14ac:dyDescent="0.4"/>
    <row r="162" ht="14.25" customHeight="1" x14ac:dyDescent="0.4"/>
    <row r="163" ht="14.25" customHeight="1" x14ac:dyDescent="0.4"/>
    <row r="164" ht="14.25" customHeight="1" x14ac:dyDescent="0.4"/>
    <row r="165" ht="14.25" customHeight="1" x14ac:dyDescent="0.4"/>
    <row r="166" ht="14.25" customHeight="1" x14ac:dyDescent="0.4"/>
    <row r="167" ht="14.25" customHeight="1" x14ac:dyDescent="0.4"/>
    <row r="168" ht="14.25" customHeight="1" x14ac:dyDescent="0.4"/>
    <row r="169" ht="14.25" customHeight="1" x14ac:dyDescent="0.4"/>
    <row r="170" ht="14.25" customHeight="1" x14ac:dyDescent="0.4"/>
    <row r="171" ht="14.25" customHeight="1" x14ac:dyDescent="0.4"/>
    <row r="172" ht="14.25" customHeight="1" x14ac:dyDescent="0.4"/>
    <row r="173" ht="14.25" customHeight="1" x14ac:dyDescent="0.4"/>
    <row r="174" ht="14.25" customHeight="1" x14ac:dyDescent="0.4"/>
    <row r="175" ht="14.25" customHeight="1" x14ac:dyDescent="0.4"/>
    <row r="176" ht="14.25" customHeight="1" x14ac:dyDescent="0.4"/>
    <row r="177" ht="14.25" customHeight="1" x14ac:dyDescent="0.4"/>
    <row r="178" ht="14.25" customHeight="1" x14ac:dyDescent="0.4"/>
    <row r="179" ht="14.25" customHeight="1" x14ac:dyDescent="0.4"/>
    <row r="180" ht="14.25" customHeight="1" x14ac:dyDescent="0.4"/>
    <row r="181" ht="14.25" customHeight="1" x14ac:dyDescent="0.4"/>
    <row r="182" ht="14.25" customHeight="1" x14ac:dyDescent="0.4"/>
    <row r="183" ht="14.25" customHeight="1" x14ac:dyDescent="0.4"/>
    <row r="184" ht="14.25" customHeight="1" x14ac:dyDescent="0.4"/>
    <row r="185" ht="14.25" customHeight="1" x14ac:dyDescent="0.4"/>
    <row r="186" ht="14.25" customHeight="1" x14ac:dyDescent="0.4"/>
    <row r="187" ht="14.25" customHeight="1" x14ac:dyDescent="0.4"/>
    <row r="188" ht="14.25" customHeight="1" x14ac:dyDescent="0.4"/>
    <row r="189" ht="14.25" customHeight="1" x14ac:dyDescent="0.4"/>
    <row r="190" ht="14.25" customHeight="1" x14ac:dyDescent="0.4"/>
    <row r="191" ht="14.25" customHeight="1" x14ac:dyDescent="0.4"/>
    <row r="192" ht="14.25" customHeight="1" x14ac:dyDescent="0.4"/>
    <row r="193" ht="14.25" customHeight="1" x14ac:dyDescent="0.4"/>
    <row r="194" ht="14.25" customHeight="1" x14ac:dyDescent="0.4"/>
    <row r="195" ht="14.25" customHeight="1" x14ac:dyDescent="0.4"/>
    <row r="196" ht="14.25" customHeight="1" x14ac:dyDescent="0.4"/>
    <row r="197" ht="14.25" customHeight="1" x14ac:dyDescent="0.4"/>
    <row r="198" ht="14.25" customHeight="1" x14ac:dyDescent="0.4"/>
    <row r="199" ht="14.25" customHeight="1" x14ac:dyDescent="0.4"/>
    <row r="200" ht="14.25" customHeight="1" x14ac:dyDescent="0.4"/>
    <row r="201" ht="14.25" customHeight="1" x14ac:dyDescent="0.4"/>
    <row r="202" ht="14.25" customHeight="1" x14ac:dyDescent="0.4"/>
    <row r="203" ht="14.25" customHeight="1" x14ac:dyDescent="0.4"/>
    <row r="204" ht="14.25" customHeight="1" x14ac:dyDescent="0.4"/>
    <row r="205" ht="14.25" customHeight="1" x14ac:dyDescent="0.4"/>
    <row r="206" ht="14.25" customHeight="1" x14ac:dyDescent="0.4"/>
    <row r="207" ht="14.25" customHeight="1" x14ac:dyDescent="0.4"/>
    <row r="208" ht="14.25" customHeight="1" x14ac:dyDescent="0.4"/>
    <row r="209" ht="14.25" customHeight="1" x14ac:dyDescent="0.4"/>
    <row r="210" ht="14.25" customHeight="1" x14ac:dyDescent="0.4"/>
    <row r="211" ht="14.25" customHeight="1" x14ac:dyDescent="0.4"/>
    <row r="212" ht="14.25" customHeight="1" x14ac:dyDescent="0.4"/>
    <row r="213" ht="14.25" customHeight="1" x14ac:dyDescent="0.4"/>
    <row r="214" ht="14.25" customHeight="1" x14ac:dyDescent="0.4"/>
    <row r="215" ht="14.25" customHeight="1" x14ac:dyDescent="0.4"/>
    <row r="216" ht="14.25" customHeight="1" x14ac:dyDescent="0.4"/>
    <row r="217" ht="14.25" customHeight="1" x14ac:dyDescent="0.4"/>
    <row r="218" ht="14.25" customHeight="1" x14ac:dyDescent="0.4"/>
    <row r="219" ht="14.25" customHeight="1" x14ac:dyDescent="0.4"/>
    <row r="220" ht="14.25" customHeight="1" x14ac:dyDescent="0.4"/>
    <row r="221" ht="14.25" customHeight="1" x14ac:dyDescent="0.4"/>
    <row r="222" ht="14.25" customHeight="1" x14ac:dyDescent="0.4"/>
    <row r="223" ht="14.25" customHeight="1" x14ac:dyDescent="0.4"/>
    <row r="224" ht="14.25" customHeight="1" x14ac:dyDescent="0.4"/>
    <row r="225" ht="14.25" customHeight="1" x14ac:dyDescent="0.4"/>
    <row r="226" ht="14.25" customHeight="1" x14ac:dyDescent="0.4"/>
    <row r="227" ht="14.25" customHeight="1" x14ac:dyDescent="0.4"/>
    <row r="228" ht="14.25" customHeight="1" x14ac:dyDescent="0.4"/>
    <row r="229" ht="14.25" customHeight="1" x14ac:dyDescent="0.4"/>
    <row r="230" ht="14.25" customHeight="1" x14ac:dyDescent="0.4"/>
    <row r="231" ht="14.25" customHeight="1" x14ac:dyDescent="0.4"/>
    <row r="232" ht="14.25" customHeight="1" x14ac:dyDescent="0.4"/>
    <row r="233" ht="14.25" customHeight="1" x14ac:dyDescent="0.4"/>
    <row r="234" ht="14.25" customHeight="1" x14ac:dyDescent="0.4"/>
    <row r="235" ht="14.25" customHeight="1" x14ac:dyDescent="0.4"/>
    <row r="236" ht="14.25" customHeight="1" x14ac:dyDescent="0.4"/>
    <row r="237" ht="14.25" customHeight="1" x14ac:dyDescent="0.4"/>
    <row r="238" ht="14.25" customHeight="1" x14ac:dyDescent="0.4"/>
    <row r="239" ht="14.25" customHeight="1" x14ac:dyDescent="0.4"/>
    <row r="240" ht="14.25" customHeight="1" x14ac:dyDescent="0.4"/>
    <row r="241" ht="14.25" customHeight="1" x14ac:dyDescent="0.4"/>
    <row r="242" ht="14.25" customHeight="1" x14ac:dyDescent="0.4"/>
    <row r="243" ht="14.25" customHeight="1" x14ac:dyDescent="0.4"/>
    <row r="244" ht="14.25" customHeight="1" x14ac:dyDescent="0.4"/>
    <row r="245" ht="14.25" customHeight="1" x14ac:dyDescent="0.4"/>
    <row r="246" ht="14.25" customHeight="1" x14ac:dyDescent="0.4"/>
    <row r="247" ht="14.25" customHeight="1" x14ac:dyDescent="0.4"/>
    <row r="248" ht="14.25" customHeight="1" x14ac:dyDescent="0.4"/>
    <row r="249" ht="14.25" customHeight="1" x14ac:dyDescent="0.4"/>
    <row r="250" ht="14.25" customHeight="1" x14ac:dyDescent="0.4"/>
    <row r="251" ht="14.25" customHeight="1" x14ac:dyDescent="0.4"/>
    <row r="252" ht="14.25" customHeight="1" x14ac:dyDescent="0.4"/>
    <row r="253" ht="14.25" customHeight="1" x14ac:dyDescent="0.4"/>
    <row r="254" ht="14.25" customHeight="1" x14ac:dyDescent="0.4"/>
    <row r="255" ht="14.25" customHeight="1" x14ac:dyDescent="0.4"/>
    <row r="256" ht="14.25" customHeight="1" x14ac:dyDescent="0.4"/>
    <row r="257" ht="14.25" customHeight="1" x14ac:dyDescent="0.4"/>
    <row r="258" ht="14.25" customHeight="1" x14ac:dyDescent="0.4"/>
    <row r="259" ht="14.25" customHeight="1" x14ac:dyDescent="0.4"/>
    <row r="260" ht="14.25" customHeight="1" x14ac:dyDescent="0.4"/>
    <row r="261" ht="14.25" customHeight="1" x14ac:dyDescent="0.4"/>
    <row r="262" ht="14.25" customHeight="1" x14ac:dyDescent="0.4"/>
    <row r="263" ht="14.25" customHeight="1" x14ac:dyDescent="0.4"/>
    <row r="264" ht="14.25" customHeight="1" x14ac:dyDescent="0.4"/>
    <row r="265" ht="14.25" customHeight="1" x14ac:dyDescent="0.4"/>
    <row r="266" ht="14.25" customHeight="1" x14ac:dyDescent="0.4"/>
    <row r="267" ht="14.25" customHeight="1" x14ac:dyDescent="0.4"/>
    <row r="268" ht="14.25" customHeight="1" x14ac:dyDescent="0.4"/>
    <row r="269" ht="14.25" customHeight="1" x14ac:dyDescent="0.4"/>
    <row r="270" ht="14.25" customHeight="1" x14ac:dyDescent="0.4"/>
    <row r="271" ht="14.25" customHeight="1" x14ac:dyDescent="0.4"/>
    <row r="272" ht="14.25" customHeight="1" x14ac:dyDescent="0.4"/>
    <row r="273" ht="14.25" customHeight="1" x14ac:dyDescent="0.4"/>
    <row r="274" ht="14.25" customHeight="1" x14ac:dyDescent="0.4"/>
    <row r="275" ht="14.25" customHeight="1" x14ac:dyDescent="0.4"/>
    <row r="276" ht="14.25" customHeight="1" x14ac:dyDescent="0.4"/>
    <row r="277" ht="14.25" customHeight="1" x14ac:dyDescent="0.4"/>
    <row r="278" ht="14.25" customHeight="1" x14ac:dyDescent="0.4"/>
    <row r="279" ht="14.25" customHeight="1" x14ac:dyDescent="0.4"/>
    <row r="280" ht="14.25" customHeight="1" x14ac:dyDescent="0.4"/>
    <row r="281" ht="14.25" customHeight="1" x14ac:dyDescent="0.4"/>
    <row r="282" ht="14.25" customHeight="1" x14ac:dyDescent="0.4"/>
    <row r="283" ht="14.25" customHeight="1" x14ac:dyDescent="0.4"/>
    <row r="284" ht="14.25" customHeight="1" x14ac:dyDescent="0.4"/>
    <row r="285" ht="14.25" customHeight="1" x14ac:dyDescent="0.4"/>
    <row r="286" ht="14.25" customHeight="1" x14ac:dyDescent="0.4"/>
    <row r="287" ht="14.25" customHeight="1" x14ac:dyDescent="0.4"/>
    <row r="288" ht="14.25" customHeight="1" x14ac:dyDescent="0.4"/>
    <row r="289" ht="14.25" customHeight="1" x14ac:dyDescent="0.4"/>
    <row r="290" ht="14.25" customHeight="1" x14ac:dyDescent="0.4"/>
    <row r="291" ht="14.25" customHeight="1" x14ac:dyDescent="0.4"/>
    <row r="292" ht="14.25" customHeight="1" x14ac:dyDescent="0.4"/>
    <row r="293" ht="14.25" customHeight="1" x14ac:dyDescent="0.4"/>
    <row r="294" ht="14.25" customHeight="1" x14ac:dyDescent="0.4"/>
    <row r="295" ht="14.25" customHeight="1" x14ac:dyDescent="0.4"/>
    <row r="296" ht="14.25" customHeight="1" x14ac:dyDescent="0.4"/>
    <row r="297" ht="14.25" customHeight="1" x14ac:dyDescent="0.4"/>
    <row r="298" ht="14.25" customHeight="1" x14ac:dyDescent="0.4"/>
    <row r="299" ht="14.25" customHeight="1" x14ac:dyDescent="0.4"/>
    <row r="300" ht="14.25" customHeight="1" x14ac:dyDescent="0.4"/>
    <row r="301" ht="14.25" customHeight="1" x14ac:dyDescent="0.4"/>
    <row r="302" ht="14.25" customHeight="1" x14ac:dyDescent="0.4"/>
    <row r="303" ht="14.25" customHeight="1" x14ac:dyDescent="0.4"/>
    <row r="304" ht="14.25" customHeight="1" x14ac:dyDescent="0.4"/>
    <row r="305" ht="14.25" customHeight="1" x14ac:dyDescent="0.4"/>
    <row r="306" ht="14.25" customHeight="1" x14ac:dyDescent="0.4"/>
    <row r="307" ht="14.25" customHeight="1" x14ac:dyDescent="0.4"/>
    <row r="308" ht="14.25" customHeight="1" x14ac:dyDescent="0.4"/>
    <row r="309" ht="14.25" customHeight="1" x14ac:dyDescent="0.4"/>
    <row r="310" ht="14.25" customHeight="1" x14ac:dyDescent="0.4"/>
    <row r="311" ht="14.25" customHeight="1" x14ac:dyDescent="0.4"/>
    <row r="312" ht="14.25" customHeight="1" x14ac:dyDescent="0.4"/>
    <row r="313" ht="14.25" customHeight="1" x14ac:dyDescent="0.4"/>
    <row r="314" ht="14.25" customHeight="1" x14ac:dyDescent="0.4"/>
    <row r="315" ht="14.25" customHeight="1" x14ac:dyDescent="0.4"/>
    <row r="316" ht="14.25" customHeight="1" x14ac:dyDescent="0.4"/>
    <row r="317" ht="14.25" customHeight="1" x14ac:dyDescent="0.4"/>
    <row r="318" ht="14.25" customHeight="1" x14ac:dyDescent="0.4"/>
    <row r="319" ht="14.25" customHeight="1" x14ac:dyDescent="0.4"/>
    <row r="320" ht="14.25" customHeight="1" x14ac:dyDescent="0.4"/>
    <row r="321" ht="14.25" customHeight="1" x14ac:dyDescent="0.4"/>
    <row r="322" ht="14.25" customHeight="1" x14ac:dyDescent="0.4"/>
    <row r="323" ht="14.25" customHeight="1" x14ac:dyDescent="0.4"/>
    <row r="324" ht="14.25" customHeight="1" x14ac:dyDescent="0.4"/>
    <row r="325" ht="14.25" customHeight="1" x14ac:dyDescent="0.4"/>
    <row r="326" ht="14.25" customHeight="1" x14ac:dyDescent="0.4"/>
    <row r="327" ht="14.25" customHeight="1" x14ac:dyDescent="0.4"/>
    <row r="328" ht="14.25" customHeight="1" x14ac:dyDescent="0.4"/>
    <row r="329" ht="14.25" customHeight="1" x14ac:dyDescent="0.4"/>
    <row r="330" ht="14.25" customHeight="1" x14ac:dyDescent="0.4"/>
    <row r="331" ht="14.25" customHeight="1" x14ac:dyDescent="0.4"/>
    <row r="332" ht="14.25" customHeight="1" x14ac:dyDescent="0.4"/>
    <row r="333" ht="14.25" customHeight="1" x14ac:dyDescent="0.4"/>
    <row r="334" ht="14.25" customHeight="1" x14ac:dyDescent="0.4"/>
    <row r="335" ht="14.25" customHeight="1" x14ac:dyDescent="0.4"/>
    <row r="336" ht="14.25" customHeight="1" x14ac:dyDescent="0.4"/>
    <row r="337" ht="14.25" customHeight="1" x14ac:dyDescent="0.4"/>
    <row r="338" ht="14.25" customHeight="1" x14ac:dyDescent="0.4"/>
    <row r="339" ht="14.25" customHeight="1" x14ac:dyDescent="0.4"/>
    <row r="340" ht="14.25" customHeight="1" x14ac:dyDescent="0.4"/>
    <row r="341" ht="14.25" customHeight="1" x14ac:dyDescent="0.4"/>
    <row r="342" ht="14.25" customHeight="1" x14ac:dyDescent="0.4"/>
    <row r="343" ht="14.25" customHeight="1" x14ac:dyDescent="0.4"/>
    <row r="344" ht="14.25" customHeight="1" x14ac:dyDescent="0.4"/>
    <row r="345" ht="14.25" customHeight="1" x14ac:dyDescent="0.4"/>
    <row r="346" ht="14.25" customHeight="1" x14ac:dyDescent="0.4"/>
    <row r="347" ht="14.25" customHeight="1" x14ac:dyDescent="0.4"/>
    <row r="348" ht="14.25" customHeight="1" x14ac:dyDescent="0.4"/>
    <row r="349" ht="14.25" customHeight="1" x14ac:dyDescent="0.4"/>
    <row r="350" ht="14.25" customHeight="1" x14ac:dyDescent="0.4"/>
    <row r="351" ht="14.25" customHeight="1" x14ac:dyDescent="0.4"/>
    <row r="352" ht="14.25" customHeight="1" x14ac:dyDescent="0.4"/>
    <row r="353" ht="14.25" customHeight="1" x14ac:dyDescent="0.4"/>
    <row r="354" ht="14.25" customHeight="1" x14ac:dyDescent="0.4"/>
    <row r="355" ht="14.25" customHeight="1" x14ac:dyDescent="0.4"/>
    <row r="356" ht="14.25" customHeight="1" x14ac:dyDescent="0.4"/>
    <row r="357" ht="14.25" customHeight="1" x14ac:dyDescent="0.4"/>
    <row r="358" ht="14.25" customHeight="1" x14ac:dyDescent="0.4"/>
    <row r="359" ht="14.25" customHeight="1" x14ac:dyDescent="0.4"/>
    <row r="360" ht="14.25" customHeight="1" x14ac:dyDescent="0.4"/>
    <row r="361" ht="14.25" customHeight="1" x14ac:dyDescent="0.4"/>
    <row r="362" ht="14.25" customHeight="1" x14ac:dyDescent="0.4"/>
    <row r="363" ht="14.25" customHeight="1" x14ac:dyDescent="0.4"/>
    <row r="364" ht="14.25" customHeight="1" x14ac:dyDescent="0.4"/>
    <row r="365" ht="14.25" customHeight="1" x14ac:dyDescent="0.4"/>
    <row r="366" ht="14.25" customHeight="1" x14ac:dyDescent="0.4"/>
    <row r="367" ht="14.25" customHeight="1" x14ac:dyDescent="0.4"/>
    <row r="368" ht="14.25" customHeight="1" x14ac:dyDescent="0.4"/>
    <row r="369" ht="14.25" customHeight="1" x14ac:dyDescent="0.4"/>
    <row r="370" ht="14.25" customHeight="1" x14ac:dyDescent="0.4"/>
    <row r="371" ht="14.25" customHeight="1" x14ac:dyDescent="0.4"/>
    <row r="372" ht="14.25" customHeight="1" x14ac:dyDescent="0.4"/>
    <row r="373" ht="14.25" customHeight="1" x14ac:dyDescent="0.4"/>
    <row r="374" ht="14.25" customHeight="1" x14ac:dyDescent="0.4"/>
    <row r="375" ht="14.25" customHeight="1" x14ac:dyDescent="0.4"/>
    <row r="376" ht="14.25" customHeight="1" x14ac:dyDescent="0.4"/>
    <row r="377" ht="14.25" customHeight="1" x14ac:dyDescent="0.4"/>
    <row r="378" ht="14.25" customHeight="1" x14ac:dyDescent="0.4"/>
    <row r="379" ht="14.25" customHeight="1" x14ac:dyDescent="0.4"/>
    <row r="380" ht="14.25" customHeight="1" x14ac:dyDescent="0.4"/>
    <row r="381" ht="14.25" customHeight="1" x14ac:dyDescent="0.4"/>
    <row r="382" ht="14.25" customHeight="1" x14ac:dyDescent="0.4"/>
    <row r="383" ht="14.25" customHeight="1" x14ac:dyDescent="0.4"/>
    <row r="384" ht="14.25" customHeight="1" x14ac:dyDescent="0.4"/>
    <row r="385" ht="14.25" customHeight="1" x14ac:dyDescent="0.4"/>
    <row r="386" ht="14.25" customHeight="1" x14ac:dyDescent="0.4"/>
    <row r="387" ht="14.25" customHeight="1" x14ac:dyDescent="0.4"/>
    <row r="388" ht="14.25" customHeight="1" x14ac:dyDescent="0.4"/>
    <row r="389" ht="14.25" customHeight="1" x14ac:dyDescent="0.4"/>
    <row r="390" ht="14.25" customHeight="1" x14ac:dyDescent="0.4"/>
    <row r="391" ht="14.25" customHeight="1" x14ac:dyDescent="0.4"/>
    <row r="392" ht="14.25" customHeight="1" x14ac:dyDescent="0.4"/>
    <row r="393" ht="14.25" customHeight="1" x14ac:dyDescent="0.4"/>
    <row r="394" ht="14.25" customHeight="1" x14ac:dyDescent="0.4"/>
    <row r="395" ht="14.25" customHeight="1" x14ac:dyDescent="0.4"/>
    <row r="396" ht="14.25" customHeight="1" x14ac:dyDescent="0.4"/>
    <row r="397" ht="14.25" customHeight="1" x14ac:dyDescent="0.4"/>
    <row r="398" ht="14.25" customHeight="1" x14ac:dyDescent="0.4"/>
    <row r="399" ht="14.25" customHeight="1" x14ac:dyDescent="0.4"/>
    <row r="400" ht="14.25" customHeight="1" x14ac:dyDescent="0.4"/>
    <row r="401" ht="14.25" customHeight="1" x14ac:dyDescent="0.4"/>
    <row r="402" ht="14.25" customHeight="1" x14ac:dyDescent="0.4"/>
    <row r="403" ht="14.25" customHeight="1" x14ac:dyDescent="0.4"/>
    <row r="404" ht="14.25" customHeight="1" x14ac:dyDescent="0.4"/>
    <row r="405" ht="14.25" customHeight="1" x14ac:dyDescent="0.4"/>
    <row r="406" ht="14.25" customHeight="1" x14ac:dyDescent="0.4"/>
    <row r="407" ht="14.25" customHeight="1" x14ac:dyDescent="0.4"/>
    <row r="408" ht="14.25" customHeight="1" x14ac:dyDescent="0.4"/>
    <row r="409" ht="14.25" customHeight="1" x14ac:dyDescent="0.4"/>
    <row r="410" ht="14.25" customHeight="1" x14ac:dyDescent="0.4"/>
    <row r="411" ht="14.25" customHeight="1" x14ac:dyDescent="0.4"/>
    <row r="412" ht="14.25" customHeight="1" x14ac:dyDescent="0.4"/>
    <row r="413" ht="14.25" customHeight="1" x14ac:dyDescent="0.4"/>
    <row r="414" ht="14.25" customHeight="1" x14ac:dyDescent="0.4"/>
    <row r="415" ht="14.25" customHeight="1" x14ac:dyDescent="0.4"/>
    <row r="416" ht="14.25" customHeight="1" x14ac:dyDescent="0.4"/>
    <row r="417" ht="14.25" customHeight="1" x14ac:dyDescent="0.4"/>
    <row r="418" ht="14.25" customHeight="1" x14ac:dyDescent="0.4"/>
    <row r="419" ht="14.25" customHeight="1" x14ac:dyDescent="0.4"/>
    <row r="420" ht="14.25" customHeight="1" x14ac:dyDescent="0.4"/>
    <row r="421" ht="14.25" customHeight="1" x14ac:dyDescent="0.4"/>
    <row r="422" ht="14.25" customHeight="1" x14ac:dyDescent="0.4"/>
    <row r="423" ht="14.25" customHeight="1" x14ac:dyDescent="0.4"/>
    <row r="424" ht="14.25" customHeight="1" x14ac:dyDescent="0.4"/>
    <row r="425" ht="14.25" customHeight="1" x14ac:dyDescent="0.4"/>
    <row r="426" ht="14.25" customHeight="1" x14ac:dyDescent="0.4"/>
    <row r="427" ht="14.25" customHeight="1" x14ac:dyDescent="0.4"/>
    <row r="428" ht="14.25" customHeight="1" x14ac:dyDescent="0.4"/>
    <row r="429" ht="14.25" customHeight="1" x14ac:dyDescent="0.4"/>
    <row r="430" ht="14.25" customHeight="1" x14ac:dyDescent="0.4"/>
    <row r="431" ht="14.25" customHeight="1" x14ac:dyDescent="0.4"/>
    <row r="432" ht="14.25" customHeight="1" x14ac:dyDescent="0.4"/>
    <row r="433" ht="14.25" customHeight="1" x14ac:dyDescent="0.4"/>
    <row r="434" ht="14.25" customHeight="1" x14ac:dyDescent="0.4"/>
    <row r="435" ht="14.25" customHeight="1" x14ac:dyDescent="0.4"/>
    <row r="436" ht="14.25" customHeight="1" x14ac:dyDescent="0.4"/>
    <row r="437" ht="14.25" customHeight="1" x14ac:dyDescent="0.4"/>
    <row r="438" ht="14.25" customHeight="1" x14ac:dyDescent="0.4"/>
    <row r="439" ht="14.25" customHeight="1" x14ac:dyDescent="0.4"/>
    <row r="440" ht="14.25" customHeight="1" x14ac:dyDescent="0.4"/>
    <row r="441" ht="14.25" customHeight="1" x14ac:dyDescent="0.4"/>
    <row r="442" ht="14.25" customHeight="1" x14ac:dyDescent="0.4"/>
    <row r="443" ht="14.25" customHeight="1" x14ac:dyDescent="0.4"/>
    <row r="444" ht="14.25" customHeight="1" x14ac:dyDescent="0.4"/>
    <row r="445" ht="14.25" customHeight="1" x14ac:dyDescent="0.4"/>
    <row r="446" ht="14.25" customHeight="1" x14ac:dyDescent="0.4"/>
    <row r="447" ht="14.25" customHeight="1" x14ac:dyDescent="0.4"/>
    <row r="448" ht="14.25" customHeight="1" x14ac:dyDescent="0.4"/>
    <row r="449" ht="14.25" customHeight="1" x14ac:dyDescent="0.4"/>
    <row r="450" ht="14.25" customHeight="1" x14ac:dyDescent="0.4"/>
    <row r="451" ht="14.25" customHeight="1" x14ac:dyDescent="0.4"/>
    <row r="452" ht="14.25" customHeight="1" x14ac:dyDescent="0.4"/>
    <row r="453" ht="14.25" customHeight="1" x14ac:dyDescent="0.4"/>
    <row r="454" ht="14.25" customHeight="1" x14ac:dyDescent="0.4"/>
    <row r="455" ht="14.25" customHeight="1" x14ac:dyDescent="0.4"/>
    <row r="456" ht="14.25" customHeight="1" x14ac:dyDescent="0.4"/>
    <row r="457" ht="14.25" customHeight="1" x14ac:dyDescent="0.4"/>
    <row r="458" ht="14.25" customHeight="1" x14ac:dyDescent="0.4"/>
    <row r="459" ht="14.25" customHeight="1" x14ac:dyDescent="0.4"/>
    <row r="460" ht="14.25" customHeight="1" x14ac:dyDescent="0.4"/>
    <row r="461" ht="14.25" customHeight="1" x14ac:dyDescent="0.4"/>
    <row r="462" ht="14.25" customHeight="1" x14ac:dyDescent="0.4"/>
    <row r="463" ht="14.25" customHeight="1" x14ac:dyDescent="0.4"/>
    <row r="464" ht="14.25" customHeight="1" x14ac:dyDescent="0.4"/>
    <row r="465" ht="14.25" customHeight="1" x14ac:dyDescent="0.4"/>
    <row r="466" ht="14.25" customHeight="1" x14ac:dyDescent="0.4"/>
    <row r="467" ht="14.25" customHeight="1" x14ac:dyDescent="0.4"/>
    <row r="468" ht="14.25" customHeight="1" x14ac:dyDescent="0.4"/>
    <row r="469" ht="14.25" customHeight="1" x14ac:dyDescent="0.4"/>
    <row r="470" ht="14.25" customHeight="1" x14ac:dyDescent="0.4"/>
    <row r="471" ht="14.25" customHeight="1" x14ac:dyDescent="0.4"/>
    <row r="472" ht="14.25" customHeight="1" x14ac:dyDescent="0.4"/>
    <row r="473" ht="14.25" customHeight="1" x14ac:dyDescent="0.4"/>
    <row r="474" ht="14.25" customHeight="1" x14ac:dyDescent="0.4"/>
    <row r="475" ht="14.25" customHeight="1" x14ac:dyDescent="0.4"/>
    <row r="476" ht="14.25" customHeight="1" x14ac:dyDescent="0.4"/>
    <row r="477" ht="14.25" customHeight="1" x14ac:dyDescent="0.4"/>
    <row r="478" ht="14.25" customHeight="1" x14ac:dyDescent="0.4"/>
    <row r="479" ht="14.25" customHeight="1" x14ac:dyDescent="0.4"/>
    <row r="480" ht="14.25" customHeight="1" x14ac:dyDescent="0.4"/>
    <row r="481" ht="14.25" customHeight="1" x14ac:dyDescent="0.4"/>
    <row r="482" ht="14.25" customHeight="1" x14ac:dyDescent="0.4"/>
    <row r="483" ht="14.25" customHeight="1" x14ac:dyDescent="0.4"/>
    <row r="484" ht="14.25" customHeight="1" x14ac:dyDescent="0.4"/>
    <row r="485" ht="14.25" customHeight="1" x14ac:dyDescent="0.4"/>
    <row r="486" ht="14.25" customHeight="1" x14ac:dyDescent="0.4"/>
    <row r="487" ht="14.25" customHeight="1" x14ac:dyDescent="0.4"/>
    <row r="488" ht="14.25" customHeight="1" x14ac:dyDescent="0.4"/>
    <row r="489" ht="14.25" customHeight="1" x14ac:dyDescent="0.4"/>
    <row r="490" ht="14.25" customHeight="1" x14ac:dyDescent="0.4"/>
    <row r="491" ht="14.25" customHeight="1" x14ac:dyDescent="0.4"/>
    <row r="492" ht="14.25" customHeight="1" x14ac:dyDescent="0.4"/>
    <row r="493" ht="14.25" customHeight="1" x14ac:dyDescent="0.4"/>
    <row r="494" ht="14.25" customHeight="1" x14ac:dyDescent="0.4"/>
    <row r="495" ht="14.25" customHeight="1" x14ac:dyDescent="0.4"/>
    <row r="496" ht="14.25" customHeight="1" x14ac:dyDescent="0.4"/>
    <row r="497" ht="14.25" customHeight="1" x14ac:dyDescent="0.4"/>
    <row r="498" ht="14.25" customHeight="1" x14ac:dyDescent="0.4"/>
    <row r="499" ht="14.25" customHeight="1" x14ac:dyDescent="0.4"/>
    <row r="500" ht="14.25" customHeight="1" x14ac:dyDescent="0.4"/>
    <row r="501" ht="14.25" customHeight="1" x14ac:dyDescent="0.4"/>
    <row r="502" ht="14.25" customHeight="1" x14ac:dyDescent="0.4"/>
    <row r="503" ht="14.25" customHeight="1" x14ac:dyDescent="0.4"/>
    <row r="504" ht="14.25" customHeight="1" x14ac:dyDescent="0.4"/>
    <row r="505" ht="14.25" customHeight="1" x14ac:dyDescent="0.4"/>
    <row r="506" ht="14.25" customHeight="1" x14ac:dyDescent="0.4"/>
    <row r="507" ht="14.25" customHeight="1" x14ac:dyDescent="0.4"/>
    <row r="508" ht="14.25" customHeight="1" x14ac:dyDescent="0.4"/>
    <row r="509" ht="14.25" customHeight="1" x14ac:dyDescent="0.4"/>
    <row r="510" ht="14.25" customHeight="1" x14ac:dyDescent="0.4"/>
    <row r="511" ht="14.25" customHeight="1" x14ac:dyDescent="0.4"/>
    <row r="512" ht="14.25" customHeight="1" x14ac:dyDescent="0.4"/>
    <row r="513" ht="14.25" customHeight="1" x14ac:dyDescent="0.4"/>
    <row r="514" ht="14.25" customHeight="1" x14ac:dyDescent="0.4"/>
    <row r="515" ht="14.25" customHeight="1" x14ac:dyDescent="0.4"/>
    <row r="516" ht="14.25" customHeight="1" x14ac:dyDescent="0.4"/>
    <row r="517" ht="14.25" customHeight="1" x14ac:dyDescent="0.4"/>
    <row r="518" ht="14.25" customHeight="1" x14ac:dyDescent="0.4"/>
    <row r="519" ht="14.25" customHeight="1" x14ac:dyDescent="0.4"/>
    <row r="520" ht="14.25" customHeight="1" x14ac:dyDescent="0.4"/>
    <row r="521" ht="14.25" customHeight="1" x14ac:dyDescent="0.4"/>
    <row r="522" ht="14.25" customHeight="1" x14ac:dyDescent="0.4"/>
    <row r="523" ht="14.25" customHeight="1" x14ac:dyDescent="0.4"/>
    <row r="524" ht="14.25" customHeight="1" x14ac:dyDescent="0.4"/>
    <row r="525" ht="14.25" customHeight="1" x14ac:dyDescent="0.4"/>
    <row r="526" ht="14.25" customHeight="1" x14ac:dyDescent="0.4"/>
    <row r="527" ht="14.25" customHeight="1" x14ac:dyDescent="0.4"/>
    <row r="528" ht="14.25" customHeight="1" x14ac:dyDescent="0.4"/>
    <row r="529" ht="14.25" customHeight="1" x14ac:dyDescent="0.4"/>
    <row r="530" ht="14.25" customHeight="1" x14ac:dyDescent="0.4"/>
    <row r="531" ht="14.25" customHeight="1" x14ac:dyDescent="0.4"/>
    <row r="532" ht="14.25" customHeight="1" x14ac:dyDescent="0.4"/>
    <row r="533" ht="14.25" customHeight="1" x14ac:dyDescent="0.4"/>
    <row r="534" ht="14.25" customHeight="1" x14ac:dyDescent="0.4"/>
    <row r="535" ht="14.25" customHeight="1" x14ac:dyDescent="0.4"/>
    <row r="536" ht="14.25" customHeight="1" x14ac:dyDescent="0.4"/>
    <row r="537" ht="14.25" customHeight="1" x14ac:dyDescent="0.4"/>
    <row r="538" ht="14.25" customHeight="1" x14ac:dyDescent="0.4"/>
    <row r="539" ht="14.25" customHeight="1" x14ac:dyDescent="0.4"/>
    <row r="540" ht="14.25" customHeight="1" x14ac:dyDescent="0.4"/>
    <row r="541" ht="14.25" customHeight="1" x14ac:dyDescent="0.4"/>
    <row r="542" ht="14.25" customHeight="1" x14ac:dyDescent="0.4"/>
    <row r="543" ht="14.25" customHeight="1" x14ac:dyDescent="0.4"/>
    <row r="544" ht="14.25" customHeight="1" x14ac:dyDescent="0.4"/>
    <row r="545" ht="14.25" customHeight="1" x14ac:dyDescent="0.4"/>
    <row r="546" ht="14.25" customHeight="1" x14ac:dyDescent="0.4"/>
    <row r="547" ht="14.25" customHeight="1" x14ac:dyDescent="0.4"/>
    <row r="548" ht="14.25" customHeight="1" x14ac:dyDescent="0.4"/>
    <row r="549" ht="14.25" customHeight="1" x14ac:dyDescent="0.4"/>
    <row r="550" ht="14.25" customHeight="1" x14ac:dyDescent="0.4"/>
    <row r="551" ht="14.25" customHeight="1" x14ac:dyDescent="0.4"/>
    <row r="552" ht="14.25" customHeight="1" x14ac:dyDescent="0.4"/>
    <row r="553" ht="14.25" customHeight="1" x14ac:dyDescent="0.4"/>
    <row r="554" ht="14.25" customHeight="1" x14ac:dyDescent="0.4"/>
    <row r="555" ht="14.25" customHeight="1" x14ac:dyDescent="0.4"/>
    <row r="556" ht="14.25" customHeight="1" x14ac:dyDescent="0.4"/>
    <row r="557" ht="14.25" customHeight="1" x14ac:dyDescent="0.4"/>
    <row r="558" ht="14.25" customHeight="1" x14ac:dyDescent="0.4"/>
    <row r="559" ht="14.25" customHeight="1" x14ac:dyDescent="0.4"/>
    <row r="560" ht="14.25" customHeight="1" x14ac:dyDescent="0.4"/>
    <row r="561" ht="14.25" customHeight="1" x14ac:dyDescent="0.4"/>
    <row r="562" ht="14.25" customHeight="1" x14ac:dyDescent="0.4"/>
    <row r="563" ht="14.25" customHeight="1" x14ac:dyDescent="0.4"/>
    <row r="564" ht="14.25" customHeight="1" x14ac:dyDescent="0.4"/>
    <row r="565" ht="14.25" customHeight="1" x14ac:dyDescent="0.4"/>
    <row r="566" ht="14.25" customHeight="1" x14ac:dyDescent="0.4"/>
    <row r="567" ht="14.25" customHeight="1" x14ac:dyDescent="0.4"/>
    <row r="568" ht="14.25" customHeight="1" x14ac:dyDescent="0.4"/>
    <row r="569" ht="14.25" customHeight="1" x14ac:dyDescent="0.4"/>
    <row r="570" ht="14.25" customHeight="1" x14ac:dyDescent="0.4"/>
    <row r="571" ht="14.25" customHeight="1" x14ac:dyDescent="0.4"/>
    <row r="572" ht="14.25" customHeight="1" x14ac:dyDescent="0.4"/>
    <row r="573" ht="14.25" customHeight="1" x14ac:dyDescent="0.4"/>
    <row r="574" ht="14.25" customHeight="1" x14ac:dyDescent="0.4"/>
    <row r="575" ht="14.25" customHeight="1" x14ac:dyDescent="0.4"/>
    <row r="576" ht="14.25" customHeight="1" x14ac:dyDescent="0.4"/>
    <row r="577" ht="14.25" customHeight="1" x14ac:dyDescent="0.4"/>
    <row r="578" ht="14.25" customHeight="1" x14ac:dyDescent="0.4"/>
    <row r="579" ht="14.25" customHeight="1" x14ac:dyDescent="0.4"/>
    <row r="580" ht="14.25" customHeight="1" x14ac:dyDescent="0.4"/>
    <row r="581" ht="14.25" customHeight="1" x14ac:dyDescent="0.4"/>
    <row r="582" ht="14.25" customHeight="1" x14ac:dyDescent="0.4"/>
    <row r="583" ht="14.25" customHeight="1" x14ac:dyDescent="0.4"/>
    <row r="584" ht="14.25" customHeight="1" x14ac:dyDescent="0.4"/>
    <row r="585" ht="14.25" customHeight="1" x14ac:dyDescent="0.4"/>
    <row r="586" ht="14.25" customHeight="1" x14ac:dyDescent="0.4"/>
    <row r="587" ht="14.25" customHeight="1" x14ac:dyDescent="0.4"/>
    <row r="588" ht="14.25" customHeight="1" x14ac:dyDescent="0.4"/>
    <row r="589" ht="14.25" customHeight="1" x14ac:dyDescent="0.4"/>
    <row r="590" ht="14.25" customHeight="1" x14ac:dyDescent="0.4"/>
    <row r="591" ht="14.25" customHeight="1" x14ac:dyDescent="0.4"/>
    <row r="592" ht="14.25" customHeight="1" x14ac:dyDescent="0.4"/>
    <row r="593" ht="14.25" customHeight="1" x14ac:dyDescent="0.4"/>
    <row r="594" ht="14.25" customHeight="1" x14ac:dyDescent="0.4"/>
    <row r="595" ht="14.25" customHeight="1" x14ac:dyDescent="0.4"/>
    <row r="596" ht="14.25" customHeight="1" x14ac:dyDescent="0.4"/>
    <row r="597" ht="14.25" customHeight="1" x14ac:dyDescent="0.4"/>
    <row r="598" ht="14.25" customHeight="1" x14ac:dyDescent="0.4"/>
    <row r="599" ht="14.25" customHeight="1" x14ac:dyDescent="0.4"/>
    <row r="600" ht="14.25" customHeight="1" x14ac:dyDescent="0.4"/>
    <row r="601" ht="14.25" customHeight="1" x14ac:dyDescent="0.4"/>
    <row r="602" ht="14.25" customHeight="1" x14ac:dyDescent="0.4"/>
    <row r="603" ht="14.25" customHeight="1" x14ac:dyDescent="0.4"/>
    <row r="604" ht="14.25" customHeight="1" x14ac:dyDescent="0.4"/>
    <row r="605" ht="14.25" customHeight="1" x14ac:dyDescent="0.4"/>
    <row r="606" ht="14.25" customHeight="1" x14ac:dyDescent="0.4"/>
    <row r="607" ht="14.25" customHeight="1" x14ac:dyDescent="0.4"/>
    <row r="608" ht="14.25" customHeight="1" x14ac:dyDescent="0.4"/>
    <row r="609" ht="14.25" customHeight="1" x14ac:dyDescent="0.4"/>
    <row r="610" ht="14.25" customHeight="1" x14ac:dyDescent="0.4"/>
    <row r="611" ht="14.25" customHeight="1" x14ac:dyDescent="0.4"/>
    <row r="612" ht="14.25" customHeight="1" x14ac:dyDescent="0.4"/>
    <row r="613" ht="14.25" customHeight="1" x14ac:dyDescent="0.4"/>
    <row r="614" ht="14.25" customHeight="1" x14ac:dyDescent="0.4"/>
    <row r="615" ht="14.25" customHeight="1" x14ac:dyDescent="0.4"/>
    <row r="616" ht="14.25" customHeight="1" x14ac:dyDescent="0.4"/>
    <row r="617" ht="14.25" customHeight="1" x14ac:dyDescent="0.4"/>
    <row r="618" ht="14.25" customHeight="1" x14ac:dyDescent="0.4"/>
    <row r="619" ht="14.25" customHeight="1" x14ac:dyDescent="0.4"/>
    <row r="620" ht="14.25" customHeight="1" x14ac:dyDescent="0.4"/>
    <row r="621" ht="14.25" customHeight="1" x14ac:dyDescent="0.4"/>
    <row r="622" ht="14.25" customHeight="1" x14ac:dyDescent="0.4"/>
    <row r="623" ht="14.25" customHeight="1" x14ac:dyDescent="0.4"/>
    <row r="624" ht="14.25" customHeight="1" x14ac:dyDescent="0.4"/>
    <row r="625" ht="14.25" customHeight="1" x14ac:dyDescent="0.4"/>
    <row r="626" ht="14.25" customHeight="1" x14ac:dyDescent="0.4"/>
    <row r="627" ht="14.25" customHeight="1" x14ac:dyDescent="0.4"/>
    <row r="628" ht="14.25" customHeight="1" x14ac:dyDescent="0.4"/>
    <row r="629" ht="14.25" customHeight="1" x14ac:dyDescent="0.4"/>
    <row r="630" ht="14.25" customHeight="1" x14ac:dyDescent="0.4"/>
    <row r="631" ht="14.25" customHeight="1" x14ac:dyDescent="0.4"/>
    <row r="632" ht="14.25" customHeight="1" x14ac:dyDescent="0.4"/>
    <row r="633" ht="14.25" customHeight="1" x14ac:dyDescent="0.4"/>
    <row r="634" ht="14.25" customHeight="1" x14ac:dyDescent="0.4"/>
    <row r="635" ht="14.25" customHeight="1" x14ac:dyDescent="0.4"/>
    <row r="636" ht="14.25" customHeight="1" x14ac:dyDescent="0.4"/>
    <row r="637" ht="14.25" customHeight="1" x14ac:dyDescent="0.4"/>
    <row r="638" ht="14.25" customHeight="1" x14ac:dyDescent="0.4"/>
    <row r="639" ht="14.25" customHeight="1" x14ac:dyDescent="0.4"/>
    <row r="640" ht="14.25" customHeight="1" x14ac:dyDescent="0.4"/>
    <row r="641" ht="14.25" customHeight="1" x14ac:dyDescent="0.4"/>
    <row r="642" ht="14.25" customHeight="1" x14ac:dyDescent="0.4"/>
    <row r="643" ht="14.25" customHeight="1" x14ac:dyDescent="0.4"/>
    <row r="644" ht="14.25" customHeight="1" x14ac:dyDescent="0.4"/>
    <row r="645" ht="14.25" customHeight="1" x14ac:dyDescent="0.4"/>
    <row r="646" ht="14.25" customHeight="1" x14ac:dyDescent="0.4"/>
    <row r="647" ht="14.25" customHeight="1" x14ac:dyDescent="0.4"/>
    <row r="648" ht="14.25" customHeight="1" x14ac:dyDescent="0.4"/>
    <row r="649" ht="14.25" customHeight="1" x14ac:dyDescent="0.4"/>
    <row r="650" ht="14.25" customHeight="1" x14ac:dyDescent="0.4"/>
    <row r="651" ht="14.25" customHeight="1" x14ac:dyDescent="0.4"/>
    <row r="652" ht="14.25" customHeight="1" x14ac:dyDescent="0.4"/>
    <row r="653" ht="14.25" customHeight="1" x14ac:dyDescent="0.4"/>
    <row r="654" ht="14.25" customHeight="1" x14ac:dyDescent="0.4"/>
    <row r="655" ht="14.25" customHeight="1" x14ac:dyDescent="0.4"/>
    <row r="656" ht="14.25" customHeight="1" x14ac:dyDescent="0.4"/>
    <row r="657" ht="14.25" customHeight="1" x14ac:dyDescent="0.4"/>
    <row r="658" ht="14.25" customHeight="1" x14ac:dyDescent="0.4"/>
    <row r="659" ht="14.25" customHeight="1" x14ac:dyDescent="0.4"/>
    <row r="660" ht="14.25" customHeight="1" x14ac:dyDescent="0.4"/>
    <row r="661" ht="14.25" customHeight="1" x14ac:dyDescent="0.4"/>
    <row r="662" ht="14.25" customHeight="1" x14ac:dyDescent="0.4"/>
    <row r="663" ht="14.25" customHeight="1" x14ac:dyDescent="0.4"/>
    <row r="664" ht="14.25" customHeight="1" x14ac:dyDescent="0.4"/>
    <row r="665" ht="14.25" customHeight="1" x14ac:dyDescent="0.4"/>
    <row r="666" ht="14.25" customHeight="1" x14ac:dyDescent="0.4"/>
    <row r="667" ht="14.25" customHeight="1" x14ac:dyDescent="0.4"/>
    <row r="668" ht="14.25" customHeight="1" x14ac:dyDescent="0.4"/>
    <row r="669" ht="14.25" customHeight="1" x14ac:dyDescent="0.4"/>
    <row r="670" ht="14.25" customHeight="1" x14ac:dyDescent="0.4"/>
    <row r="671" ht="14.25" customHeight="1" x14ac:dyDescent="0.4"/>
    <row r="672" ht="14.25" customHeight="1" x14ac:dyDescent="0.4"/>
    <row r="673" ht="14.25" customHeight="1" x14ac:dyDescent="0.4"/>
    <row r="674" ht="14.25" customHeight="1" x14ac:dyDescent="0.4"/>
    <row r="675" ht="14.25" customHeight="1" x14ac:dyDescent="0.4"/>
    <row r="676" ht="14.25" customHeight="1" x14ac:dyDescent="0.4"/>
    <row r="677" ht="14.25" customHeight="1" x14ac:dyDescent="0.4"/>
    <row r="678" ht="14.25" customHeight="1" x14ac:dyDescent="0.4"/>
    <row r="679" ht="14.25" customHeight="1" x14ac:dyDescent="0.4"/>
    <row r="680" ht="14.25" customHeight="1" x14ac:dyDescent="0.4"/>
    <row r="681" ht="14.25" customHeight="1" x14ac:dyDescent="0.4"/>
    <row r="682" ht="14.25" customHeight="1" x14ac:dyDescent="0.4"/>
    <row r="683" ht="14.25" customHeight="1" x14ac:dyDescent="0.4"/>
    <row r="684" ht="14.25" customHeight="1" x14ac:dyDescent="0.4"/>
    <row r="685" ht="14.25" customHeight="1" x14ac:dyDescent="0.4"/>
    <row r="686" ht="14.25" customHeight="1" x14ac:dyDescent="0.4"/>
    <row r="687" ht="14.25" customHeight="1" x14ac:dyDescent="0.4"/>
    <row r="688" ht="14.25" customHeight="1" x14ac:dyDescent="0.4"/>
    <row r="689" ht="14.25" customHeight="1" x14ac:dyDescent="0.4"/>
    <row r="690" ht="14.25" customHeight="1" x14ac:dyDescent="0.4"/>
    <row r="691" ht="14.25" customHeight="1" x14ac:dyDescent="0.4"/>
    <row r="692" ht="14.25" customHeight="1" x14ac:dyDescent="0.4"/>
    <row r="693" ht="14.25" customHeight="1" x14ac:dyDescent="0.4"/>
    <row r="694" ht="14.25" customHeight="1" x14ac:dyDescent="0.4"/>
    <row r="695" ht="14.25" customHeight="1" x14ac:dyDescent="0.4"/>
    <row r="696" ht="14.25" customHeight="1" x14ac:dyDescent="0.4"/>
    <row r="697" ht="14.25" customHeight="1" x14ac:dyDescent="0.4"/>
    <row r="698" ht="14.25" customHeight="1" x14ac:dyDescent="0.4"/>
    <row r="699" ht="14.25" customHeight="1" x14ac:dyDescent="0.4"/>
    <row r="700" ht="14.25" customHeight="1" x14ac:dyDescent="0.4"/>
    <row r="701" ht="14.25" customHeight="1" x14ac:dyDescent="0.4"/>
    <row r="702" ht="14.25" customHeight="1" x14ac:dyDescent="0.4"/>
    <row r="703" ht="14.25" customHeight="1" x14ac:dyDescent="0.4"/>
    <row r="704" ht="14.25" customHeight="1" x14ac:dyDescent="0.4"/>
    <row r="705" ht="14.25" customHeight="1" x14ac:dyDescent="0.4"/>
    <row r="706" ht="14.25" customHeight="1" x14ac:dyDescent="0.4"/>
    <row r="707" ht="14.25" customHeight="1" x14ac:dyDescent="0.4"/>
    <row r="708" ht="14.25" customHeight="1" x14ac:dyDescent="0.4"/>
    <row r="709" ht="14.25" customHeight="1" x14ac:dyDescent="0.4"/>
    <row r="710" ht="14.25" customHeight="1" x14ac:dyDescent="0.4"/>
    <row r="711" ht="14.25" customHeight="1" x14ac:dyDescent="0.4"/>
    <row r="712" ht="14.25" customHeight="1" x14ac:dyDescent="0.4"/>
    <row r="713" ht="14.25" customHeight="1" x14ac:dyDescent="0.4"/>
    <row r="714" ht="14.25" customHeight="1" x14ac:dyDescent="0.4"/>
    <row r="715" ht="14.25" customHeight="1" x14ac:dyDescent="0.4"/>
    <row r="716" ht="14.25" customHeight="1" x14ac:dyDescent="0.4"/>
    <row r="717" ht="14.25" customHeight="1" x14ac:dyDescent="0.4"/>
    <row r="718" ht="14.25" customHeight="1" x14ac:dyDescent="0.4"/>
    <row r="719" ht="14.25" customHeight="1" x14ac:dyDescent="0.4"/>
    <row r="720" ht="14.25" customHeight="1" x14ac:dyDescent="0.4"/>
    <row r="721" ht="14.25" customHeight="1" x14ac:dyDescent="0.4"/>
    <row r="722" ht="14.25" customHeight="1" x14ac:dyDescent="0.4"/>
    <row r="723" ht="14.25" customHeight="1" x14ac:dyDescent="0.4"/>
    <row r="724" ht="14.25" customHeight="1" x14ac:dyDescent="0.4"/>
    <row r="725" ht="14.25" customHeight="1" x14ac:dyDescent="0.4"/>
    <row r="726" ht="14.25" customHeight="1" x14ac:dyDescent="0.4"/>
    <row r="727" ht="14.25" customHeight="1" x14ac:dyDescent="0.4"/>
    <row r="728" ht="14.25" customHeight="1" x14ac:dyDescent="0.4"/>
    <row r="729" ht="14.25" customHeight="1" x14ac:dyDescent="0.4"/>
    <row r="730" ht="14.25" customHeight="1" x14ac:dyDescent="0.4"/>
    <row r="731" ht="14.25" customHeight="1" x14ac:dyDescent="0.4"/>
    <row r="732" ht="14.25" customHeight="1" x14ac:dyDescent="0.4"/>
    <row r="733" ht="14.25" customHeight="1" x14ac:dyDescent="0.4"/>
    <row r="734" ht="14.25" customHeight="1" x14ac:dyDescent="0.4"/>
    <row r="735" ht="14.25" customHeight="1" x14ac:dyDescent="0.4"/>
    <row r="736" ht="14.25" customHeight="1" x14ac:dyDescent="0.4"/>
    <row r="737" ht="14.25" customHeight="1" x14ac:dyDescent="0.4"/>
    <row r="738" ht="14.25" customHeight="1" x14ac:dyDescent="0.4"/>
    <row r="739" ht="14.25" customHeight="1" x14ac:dyDescent="0.4"/>
    <row r="740" ht="14.25" customHeight="1" x14ac:dyDescent="0.4"/>
    <row r="741" ht="14.25" customHeight="1" x14ac:dyDescent="0.4"/>
    <row r="742" ht="14.25" customHeight="1" x14ac:dyDescent="0.4"/>
    <row r="743" ht="14.25" customHeight="1" x14ac:dyDescent="0.4"/>
    <row r="744" ht="14.25" customHeight="1" x14ac:dyDescent="0.4"/>
    <row r="745" ht="14.25" customHeight="1" x14ac:dyDescent="0.4"/>
    <row r="746" ht="14.25" customHeight="1" x14ac:dyDescent="0.4"/>
    <row r="747" ht="14.25" customHeight="1" x14ac:dyDescent="0.4"/>
    <row r="748" ht="14.25" customHeight="1" x14ac:dyDescent="0.4"/>
    <row r="749" ht="14.25" customHeight="1" x14ac:dyDescent="0.4"/>
    <row r="750" ht="14.25" customHeight="1" x14ac:dyDescent="0.4"/>
    <row r="751" ht="14.25" customHeight="1" x14ac:dyDescent="0.4"/>
    <row r="752" ht="14.25" customHeight="1" x14ac:dyDescent="0.4"/>
    <row r="753" ht="14.25" customHeight="1" x14ac:dyDescent="0.4"/>
    <row r="754" ht="14.25" customHeight="1" x14ac:dyDescent="0.4"/>
    <row r="755" ht="14.25" customHeight="1" x14ac:dyDescent="0.4"/>
    <row r="756" ht="14.25" customHeight="1" x14ac:dyDescent="0.4"/>
    <row r="757" ht="14.25" customHeight="1" x14ac:dyDescent="0.4"/>
    <row r="758" ht="14.25" customHeight="1" x14ac:dyDescent="0.4"/>
    <row r="759" ht="14.25" customHeight="1" x14ac:dyDescent="0.4"/>
    <row r="760" ht="14.25" customHeight="1" x14ac:dyDescent="0.4"/>
    <row r="761" ht="14.25" customHeight="1" x14ac:dyDescent="0.4"/>
    <row r="762" ht="14.25" customHeight="1" x14ac:dyDescent="0.4"/>
    <row r="763" ht="14.25" customHeight="1" x14ac:dyDescent="0.4"/>
    <row r="764" ht="14.25" customHeight="1" x14ac:dyDescent="0.4"/>
    <row r="765" ht="14.25" customHeight="1" x14ac:dyDescent="0.4"/>
    <row r="766" ht="14.25" customHeight="1" x14ac:dyDescent="0.4"/>
    <row r="767" ht="14.25" customHeight="1" x14ac:dyDescent="0.4"/>
    <row r="768" ht="14.25" customHeight="1" x14ac:dyDescent="0.4"/>
    <row r="769" ht="14.25" customHeight="1" x14ac:dyDescent="0.4"/>
    <row r="770" ht="14.25" customHeight="1" x14ac:dyDescent="0.4"/>
    <row r="771" ht="14.25" customHeight="1" x14ac:dyDescent="0.4"/>
    <row r="772" ht="14.25" customHeight="1" x14ac:dyDescent="0.4"/>
    <row r="773" ht="14.25" customHeight="1" x14ac:dyDescent="0.4"/>
    <row r="774" ht="14.25" customHeight="1" x14ac:dyDescent="0.4"/>
    <row r="775" ht="14.25" customHeight="1" x14ac:dyDescent="0.4"/>
    <row r="776" ht="14.25" customHeight="1" x14ac:dyDescent="0.4"/>
    <row r="777" ht="14.25" customHeight="1" x14ac:dyDescent="0.4"/>
    <row r="778" ht="14.25" customHeight="1" x14ac:dyDescent="0.4"/>
    <row r="779" ht="14.25" customHeight="1" x14ac:dyDescent="0.4"/>
    <row r="780" ht="14.25" customHeight="1" x14ac:dyDescent="0.4"/>
    <row r="781" ht="14.25" customHeight="1" x14ac:dyDescent="0.4"/>
    <row r="782" ht="14.25" customHeight="1" x14ac:dyDescent="0.4"/>
    <row r="783" ht="14.25" customHeight="1" x14ac:dyDescent="0.4"/>
    <row r="784" ht="14.25" customHeight="1" x14ac:dyDescent="0.4"/>
    <row r="785" ht="14.25" customHeight="1" x14ac:dyDescent="0.4"/>
    <row r="786" ht="14.25" customHeight="1" x14ac:dyDescent="0.4"/>
    <row r="787" ht="14.25" customHeight="1" x14ac:dyDescent="0.4"/>
    <row r="788" ht="14.25" customHeight="1" x14ac:dyDescent="0.4"/>
    <row r="789" ht="14.25" customHeight="1" x14ac:dyDescent="0.4"/>
    <row r="790" ht="14.25" customHeight="1" x14ac:dyDescent="0.4"/>
    <row r="791" ht="14.25" customHeight="1" x14ac:dyDescent="0.4"/>
    <row r="792" ht="14.25" customHeight="1" x14ac:dyDescent="0.4"/>
    <row r="793" ht="14.25" customHeight="1" x14ac:dyDescent="0.4"/>
    <row r="794" ht="14.25" customHeight="1" x14ac:dyDescent="0.4"/>
    <row r="795" ht="14.25" customHeight="1" x14ac:dyDescent="0.4"/>
    <row r="796" ht="14.25" customHeight="1" x14ac:dyDescent="0.4"/>
    <row r="797" ht="14.25" customHeight="1" x14ac:dyDescent="0.4"/>
    <row r="798" ht="14.25" customHeight="1" x14ac:dyDescent="0.4"/>
    <row r="799" ht="14.25" customHeight="1" x14ac:dyDescent="0.4"/>
    <row r="800" ht="14.25" customHeight="1" x14ac:dyDescent="0.4"/>
    <row r="801" ht="14.25" customHeight="1" x14ac:dyDescent="0.4"/>
    <row r="802" ht="14.25" customHeight="1" x14ac:dyDescent="0.4"/>
    <row r="803" ht="14.25" customHeight="1" x14ac:dyDescent="0.4"/>
    <row r="804" ht="14.25" customHeight="1" x14ac:dyDescent="0.4"/>
    <row r="805" ht="14.25" customHeight="1" x14ac:dyDescent="0.4"/>
    <row r="806" ht="14.25" customHeight="1" x14ac:dyDescent="0.4"/>
    <row r="807" ht="14.25" customHeight="1" x14ac:dyDescent="0.4"/>
    <row r="808" ht="14.25" customHeight="1" x14ac:dyDescent="0.4"/>
    <row r="809" ht="14.25" customHeight="1" x14ac:dyDescent="0.4"/>
    <row r="810" ht="14.25" customHeight="1" x14ac:dyDescent="0.4"/>
    <row r="811" ht="14.25" customHeight="1" x14ac:dyDescent="0.4"/>
    <row r="812" ht="14.25" customHeight="1" x14ac:dyDescent="0.4"/>
    <row r="813" ht="14.25" customHeight="1" x14ac:dyDescent="0.4"/>
    <row r="814" ht="14.25" customHeight="1" x14ac:dyDescent="0.4"/>
    <row r="815" ht="14.25" customHeight="1" x14ac:dyDescent="0.4"/>
    <row r="816" ht="14.25" customHeight="1" x14ac:dyDescent="0.4"/>
    <row r="817" ht="14.25" customHeight="1" x14ac:dyDescent="0.4"/>
    <row r="818" ht="14.25" customHeight="1" x14ac:dyDescent="0.4"/>
    <row r="819" ht="14.25" customHeight="1" x14ac:dyDescent="0.4"/>
    <row r="820" ht="14.25" customHeight="1" x14ac:dyDescent="0.4"/>
    <row r="821" ht="14.25" customHeight="1" x14ac:dyDescent="0.4"/>
    <row r="822" ht="14.25" customHeight="1" x14ac:dyDescent="0.4"/>
    <row r="823" ht="14.25" customHeight="1" x14ac:dyDescent="0.4"/>
    <row r="824" ht="14.25" customHeight="1" x14ac:dyDescent="0.4"/>
    <row r="825" ht="14.25" customHeight="1" x14ac:dyDescent="0.4"/>
    <row r="826" ht="14.25" customHeight="1" x14ac:dyDescent="0.4"/>
    <row r="827" ht="14.25" customHeight="1" x14ac:dyDescent="0.4"/>
    <row r="828" ht="14.25" customHeight="1" x14ac:dyDescent="0.4"/>
    <row r="829" ht="14.25" customHeight="1" x14ac:dyDescent="0.4"/>
    <row r="830" ht="14.25" customHeight="1" x14ac:dyDescent="0.4"/>
    <row r="831" ht="14.25" customHeight="1" x14ac:dyDescent="0.4"/>
    <row r="832" ht="14.25" customHeight="1" x14ac:dyDescent="0.4"/>
    <row r="833" ht="14.25" customHeight="1" x14ac:dyDescent="0.4"/>
    <row r="834" ht="14.25" customHeight="1" x14ac:dyDescent="0.4"/>
    <row r="835" ht="14.25" customHeight="1" x14ac:dyDescent="0.4"/>
    <row r="836" ht="14.25" customHeight="1" x14ac:dyDescent="0.4"/>
    <row r="837" ht="14.25" customHeight="1" x14ac:dyDescent="0.4"/>
    <row r="838" ht="14.25" customHeight="1" x14ac:dyDescent="0.4"/>
    <row r="839" ht="14.25" customHeight="1" x14ac:dyDescent="0.4"/>
    <row r="840" ht="14.25" customHeight="1" x14ac:dyDescent="0.4"/>
    <row r="841" ht="14.25" customHeight="1" x14ac:dyDescent="0.4"/>
    <row r="842" ht="14.25" customHeight="1" x14ac:dyDescent="0.4"/>
    <row r="843" ht="14.25" customHeight="1" x14ac:dyDescent="0.4"/>
    <row r="844" ht="14.25" customHeight="1" x14ac:dyDescent="0.4"/>
    <row r="845" ht="14.25" customHeight="1" x14ac:dyDescent="0.4"/>
    <row r="846" ht="14.25" customHeight="1" x14ac:dyDescent="0.4"/>
    <row r="847" ht="14.25" customHeight="1" x14ac:dyDescent="0.4"/>
    <row r="848" ht="14.25" customHeight="1" x14ac:dyDescent="0.4"/>
    <row r="849" ht="14.25" customHeight="1" x14ac:dyDescent="0.4"/>
    <row r="850" ht="14.25" customHeight="1" x14ac:dyDescent="0.4"/>
    <row r="851" ht="14.25" customHeight="1" x14ac:dyDescent="0.4"/>
    <row r="852" ht="14.25" customHeight="1" x14ac:dyDescent="0.4"/>
    <row r="853" ht="14.25" customHeight="1" x14ac:dyDescent="0.4"/>
    <row r="854" ht="14.25" customHeight="1" x14ac:dyDescent="0.4"/>
    <row r="855" ht="14.25" customHeight="1" x14ac:dyDescent="0.4"/>
    <row r="856" ht="14.25" customHeight="1" x14ac:dyDescent="0.4"/>
    <row r="857" ht="14.25" customHeight="1" x14ac:dyDescent="0.4"/>
    <row r="858" ht="14.25" customHeight="1" x14ac:dyDescent="0.4"/>
    <row r="859" ht="14.25" customHeight="1" x14ac:dyDescent="0.4"/>
    <row r="860" ht="14.25" customHeight="1" x14ac:dyDescent="0.4"/>
    <row r="861" ht="14.25" customHeight="1" x14ac:dyDescent="0.4"/>
    <row r="862" ht="14.25" customHeight="1" x14ac:dyDescent="0.4"/>
    <row r="863" ht="14.25" customHeight="1" x14ac:dyDescent="0.4"/>
    <row r="864" ht="14.25" customHeight="1" x14ac:dyDescent="0.4"/>
    <row r="865" ht="14.25" customHeight="1" x14ac:dyDescent="0.4"/>
    <row r="866" ht="14.25" customHeight="1" x14ac:dyDescent="0.4"/>
    <row r="867" ht="14.25" customHeight="1" x14ac:dyDescent="0.4"/>
    <row r="868" ht="14.25" customHeight="1" x14ac:dyDescent="0.4"/>
    <row r="869" ht="14.25" customHeight="1" x14ac:dyDescent="0.4"/>
    <row r="870" ht="14.25" customHeight="1" x14ac:dyDescent="0.4"/>
    <row r="871" ht="14.25" customHeight="1" x14ac:dyDescent="0.4"/>
    <row r="872" ht="14.25" customHeight="1" x14ac:dyDescent="0.4"/>
    <row r="873" ht="14.25" customHeight="1" x14ac:dyDescent="0.4"/>
    <row r="874" ht="14.25" customHeight="1" x14ac:dyDescent="0.4"/>
    <row r="875" ht="14.25" customHeight="1" x14ac:dyDescent="0.4"/>
    <row r="876" ht="14.25" customHeight="1" x14ac:dyDescent="0.4"/>
    <row r="877" ht="14.25" customHeight="1" x14ac:dyDescent="0.4"/>
    <row r="878" ht="14.25" customHeight="1" x14ac:dyDescent="0.4"/>
    <row r="879" ht="14.25" customHeight="1" x14ac:dyDescent="0.4"/>
    <row r="880" ht="14.25" customHeight="1" x14ac:dyDescent="0.4"/>
    <row r="881" ht="14.25" customHeight="1" x14ac:dyDescent="0.4"/>
    <row r="882" ht="14.25" customHeight="1" x14ac:dyDescent="0.4"/>
    <row r="883" ht="14.25" customHeight="1" x14ac:dyDescent="0.4"/>
    <row r="884" ht="14.25" customHeight="1" x14ac:dyDescent="0.4"/>
    <row r="885" ht="14.25" customHeight="1" x14ac:dyDescent="0.4"/>
    <row r="886" ht="14.25" customHeight="1" x14ac:dyDescent="0.4"/>
    <row r="887" ht="14.25" customHeight="1" x14ac:dyDescent="0.4"/>
    <row r="888" ht="14.25" customHeight="1" x14ac:dyDescent="0.4"/>
    <row r="889" ht="14.25" customHeight="1" x14ac:dyDescent="0.4"/>
    <row r="890" ht="14.25" customHeight="1" x14ac:dyDescent="0.4"/>
    <row r="891" ht="14.25" customHeight="1" x14ac:dyDescent="0.4"/>
    <row r="892" ht="14.25" customHeight="1" x14ac:dyDescent="0.4"/>
    <row r="893" ht="14.25" customHeight="1" x14ac:dyDescent="0.4"/>
    <row r="894" ht="14.25" customHeight="1" x14ac:dyDescent="0.4"/>
    <row r="895" ht="14.25" customHeight="1" x14ac:dyDescent="0.4"/>
    <row r="896" ht="14.25" customHeight="1" x14ac:dyDescent="0.4"/>
    <row r="897" ht="14.25" customHeight="1" x14ac:dyDescent="0.4"/>
    <row r="898" ht="14.25" customHeight="1" x14ac:dyDescent="0.4"/>
    <row r="899" ht="14.25" customHeight="1" x14ac:dyDescent="0.4"/>
    <row r="900" ht="14.25" customHeight="1" x14ac:dyDescent="0.4"/>
    <row r="901" ht="14.25" customHeight="1" x14ac:dyDescent="0.4"/>
    <row r="902" ht="14.25" customHeight="1" x14ac:dyDescent="0.4"/>
    <row r="903" ht="14.25" customHeight="1" x14ac:dyDescent="0.4"/>
    <row r="904" ht="14.25" customHeight="1" x14ac:dyDescent="0.4"/>
    <row r="905" ht="14.25" customHeight="1" x14ac:dyDescent="0.4"/>
    <row r="906" ht="14.25" customHeight="1" x14ac:dyDescent="0.4"/>
    <row r="907" ht="14.25" customHeight="1" x14ac:dyDescent="0.4"/>
    <row r="908" ht="14.25" customHeight="1" x14ac:dyDescent="0.4"/>
    <row r="909" ht="14.25" customHeight="1" x14ac:dyDescent="0.4"/>
    <row r="910" ht="14.25" customHeight="1" x14ac:dyDescent="0.4"/>
    <row r="911" ht="14.25" customHeight="1" x14ac:dyDescent="0.4"/>
    <row r="912" ht="14.25" customHeight="1" x14ac:dyDescent="0.4"/>
    <row r="913" ht="14.25" customHeight="1" x14ac:dyDescent="0.4"/>
    <row r="914" ht="14.25" customHeight="1" x14ac:dyDescent="0.4"/>
    <row r="915" ht="14.25" customHeight="1" x14ac:dyDescent="0.4"/>
    <row r="916" ht="14.25" customHeight="1" x14ac:dyDescent="0.4"/>
    <row r="917" ht="14.25" customHeight="1" x14ac:dyDescent="0.4"/>
    <row r="918" ht="14.25" customHeight="1" x14ac:dyDescent="0.4"/>
    <row r="919" ht="14.25" customHeight="1" x14ac:dyDescent="0.4"/>
    <row r="920" ht="14.25" customHeight="1" x14ac:dyDescent="0.4"/>
    <row r="921" ht="14.25" customHeight="1" x14ac:dyDescent="0.4"/>
    <row r="922" ht="14.25" customHeight="1" x14ac:dyDescent="0.4"/>
    <row r="923" ht="14.25" customHeight="1" x14ac:dyDescent="0.4"/>
    <row r="924" ht="14.25" customHeight="1" x14ac:dyDescent="0.4"/>
    <row r="925" ht="14.25" customHeight="1" x14ac:dyDescent="0.4"/>
    <row r="926" ht="14.25" customHeight="1" x14ac:dyDescent="0.4"/>
    <row r="927" ht="14.25" customHeight="1" x14ac:dyDescent="0.4"/>
    <row r="928" ht="14.25" customHeight="1" x14ac:dyDescent="0.4"/>
    <row r="929" ht="14.25" customHeight="1" x14ac:dyDescent="0.4"/>
    <row r="930" ht="14.25" customHeight="1" x14ac:dyDescent="0.4"/>
    <row r="931" ht="14.25" customHeight="1" x14ac:dyDescent="0.4"/>
    <row r="932" ht="14.25" customHeight="1" x14ac:dyDescent="0.4"/>
    <row r="933" ht="14.25" customHeight="1" x14ac:dyDescent="0.4"/>
    <row r="934" ht="14.25" customHeight="1" x14ac:dyDescent="0.4"/>
    <row r="935" ht="14.25" customHeight="1" x14ac:dyDescent="0.4"/>
    <row r="936" ht="14.25" customHeight="1" x14ac:dyDescent="0.4"/>
    <row r="937" ht="14.25" customHeight="1" x14ac:dyDescent="0.4"/>
    <row r="938" ht="14.25" customHeight="1" x14ac:dyDescent="0.4"/>
    <row r="939" ht="14.25" customHeight="1" x14ac:dyDescent="0.4"/>
    <row r="940" ht="14.25" customHeight="1" x14ac:dyDescent="0.4"/>
    <row r="941" ht="14.25" customHeight="1" x14ac:dyDescent="0.4"/>
    <row r="942" ht="14.25" customHeight="1" x14ac:dyDescent="0.4"/>
    <row r="943" ht="14.25" customHeight="1" x14ac:dyDescent="0.4"/>
    <row r="944" ht="14.25" customHeight="1" x14ac:dyDescent="0.4"/>
    <row r="945" ht="14.25" customHeight="1" x14ac:dyDescent="0.4"/>
    <row r="946" ht="14.25" customHeight="1" x14ac:dyDescent="0.4"/>
    <row r="947" ht="14.25" customHeight="1" x14ac:dyDescent="0.4"/>
    <row r="948" ht="14.25" customHeight="1" x14ac:dyDescent="0.4"/>
    <row r="949" ht="14.25" customHeight="1" x14ac:dyDescent="0.4"/>
    <row r="950" ht="14.25" customHeight="1" x14ac:dyDescent="0.4"/>
    <row r="951" ht="14.25" customHeight="1" x14ac:dyDescent="0.4"/>
    <row r="952" ht="14.25" customHeight="1" x14ac:dyDescent="0.4"/>
    <row r="953" ht="14.25" customHeight="1" x14ac:dyDescent="0.4"/>
    <row r="954" ht="14.25" customHeight="1" x14ac:dyDescent="0.4"/>
    <row r="955" ht="14.25" customHeight="1" x14ac:dyDescent="0.4"/>
    <row r="956" ht="14.25" customHeight="1" x14ac:dyDescent="0.4"/>
    <row r="957" ht="14.25" customHeight="1" x14ac:dyDescent="0.4"/>
    <row r="958" ht="14.25" customHeight="1" x14ac:dyDescent="0.4"/>
    <row r="959" ht="14.25" customHeight="1" x14ac:dyDescent="0.4"/>
    <row r="960" ht="14.25" customHeight="1" x14ac:dyDescent="0.4"/>
    <row r="961" ht="14.25" customHeight="1" x14ac:dyDescent="0.4"/>
    <row r="962" ht="14.25" customHeight="1" x14ac:dyDescent="0.4"/>
    <row r="963" ht="14.25" customHeight="1" x14ac:dyDescent="0.4"/>
    <row r="964" ht="14.25" customHeight="1" x14ac:dyDescent="0.4"/>
    <row r="965" ht="14.25" customHeight="1" x14ac:dyDescent="0.4"/>
    <row r="966" ht="14.25" customHeight="1" x14ac:dyDescent="0.4"/>
    <row r="967" ht="14.25" customHeight="1" x14ac:dyDescent="0.4"/>
    <row r="968" ht="14.25" customHeight="1" x14ac:dyDescent="0.4"/>
    <row r="969" ht="14.25" customHeight="1" x14ac:dyDescent="0.4"/>
    <row r="970" ht="14.25" customHeight="1" x14ac:dyDescent="0.4"/>
    <row r="971" ht="14.25" customHeight="1" x14ac:dyDescent="0.4"/>
    <row r="972" ht="14.25" customHeight="1" x14ac:dyDescent="0.4"/>
    <row r="973" ht="14.25" customHeight="1" x14ac:dyDescent="0.4"/>
    <row r="974" ht="14.25" customHeight="1" x14ac:dyDescent="0.4"/>
    <row r="975" ht="14.25" customHeight="1" x14ac:dyDescent="0.4"/>
    <row r="976" ht="14.25" customHeight="1" x14ac:dyDescent="0.4"/>
    <row r="977" ht="14.25" customHeight="1" x14ac:dyDescent="0.4"/>
    <row r="978" ht="14.25" customHeight="1" x14ac:dyDescent="0.4"/>
    <row r="979" ht="14.25" customHeight="1" x14ac:dyDescent="0.4"/>
    <row r="980" ht="14.25" customHeight="1" x14ac:dyDescent="0.4"/>
    <row r="981" ht="14.25" customHeight="1" x14ac:dyDescent="0.4"/>
    <row r="982" ht="14.25" customHeight="1" x14ac:dyDescent="0.4"/>
    <row r="983" ht="14.25" customHeight="1" x14ac:dyDescent="0.4"/>
    <row r="984" ht="14.25" customHeight="1" x14ac:dyDescent="0.4"/>
    <row r="985" ht="14.25" customHeight="1" x14ac:dyDescent="0.4"/>
    <row r="986" ht="14.25" customHeight="1" x14ac:dyDescent="0.4"/>
    <row r="987" ht="14.25" customHeight="1" x14ac:dyDescent="0.4"/>
    <row r="988" ht="14.25" customHeight="1" x14ac:dyDescent="0.4"/>
    <row r="989" ht="14.25" customHeight="1" x14ac:dyDescent="0.4"/>
    <row r="990" ht="14.25" customHeight="1" x14ac:dyDescent="0.4"/>
    <row r="991" ht="14.25" customHeight="1" x14ac:dyDescent="0.4"/>
    <row r="992" ht="14.25" customHeight="1" x14ac:dyDescent="0.4"/>
    <row r="993" ht="14.25" customHeight="1" x14ac:dyDescent="0.4"/>
    <row r="994" ht="14.25" customHeight="1" x14ac:dyDescent="0.4"/>
    <row r="995" ht="14.25" customHeight="1" x14ac:dyDescent="0.4"/>
    <row r="996" ht="14.25" customHeight="1" x14ac:dyDescent="0.4"/>
    <row r="997" ht="14.25" customHeight="1" x14ac:dyDescent="0.4"/>
    <row r="998" ht="14.25" customHeight="1" x14ac:dyDescent="0.4"/>
    <row r="999" ht="14.25" customHeight="1" x14ac:dyDescent="0.4"/>
    <row r="1000" ht="14.25" customHeight="1" x14ac:dyDescent="0.4"/>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Cambo Chart</vt:lpstr>
      <vt:lpstr>Waterfall chart</vt:lpstr>
      <vt:lpstr>Pie chart</vt:lpstr>
      <vt:lpstr>Map Chart</vt:lpstr>
      <vt:lpstr>Top 5</vt:lpstr>
      <vt:lpstr>KPI</vt:lpstr>
      <vt:lpstr>KPI 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Mohith Kumar</cp:lastModifiedBy>
  <dcterms:created xsi:type="dcterms:W3CDTF">2015-06-05T18:17:20Z</dcterms:created>
  <dcterms:modified xsi:type="dcterms:W3CDTF">2025-05-13T17:55:43Z</dcterms:modified>
</cp:coreProperties>
</file>