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radjc/git/hail/hardware/hail/rev_a/"/>
    </mc:Choice>
  </mc:AlternateContent>
  <bookViews>
    <workbookView xWindow="0" yWindow="460" windowWidth="33600" windowHeight="20460" tabRatio="991"/>
  </bookViews>
  <sheets>
    <sheet name="hail_bom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52" i="1" l="1"/>
  <c r="M47" i="1"/>
  <c r="L47" i="1"/>
  <c r="M45" i="1"/>
  <c r="M41" i="1"/>
  <c r="M3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7" i="1"/>
  <c r="L40" i="1"/>
  <c r="L41" i="1"/>
  <c r="L45" i="1"/>
</calcChain>
</file>

<file path=xl/sharedStrings.xml><?xml version="1.0" encoding="utf-8"?>
<sst xmlns="http://schemas.openxmlformats.org/spreadsheetml/2006/main" count="201" uniqueCount="151">
  <si>
    <t>Qty</t>
  </si>
  <si>
    <t>Value</t>
  </si>
  <si>
    <t>Device</t>
  </si>
  <si>
    <t>Package</t>
  </si>
  <si>
    <t>Parts</t>
  </si>
  <si>
    <t>Description</t>
  </si>
  <si>
    <t>DIGIKEY</t>
  </si>
  <si>
    <t>RICHARDSON_RFPD</t>
  </si>
  <si>
    <t>Already In Lab</t>
  </si>
  <si>
    <t>FRACTUS-2.4GHZ-FR05-S1-N-0-110</t>
  </si>
  <si>
    <t>FRACTUS-ANTENNA-FR05-S1-N-0-110</t>
  </si>
  <si>
    <t>A1</t>
  </si>
  <si>
    <t>Fractus Micro Reach Xtend</t>
  </si>
  <si>
    <t>FR05-S1-N-0110B</t>
  </si>
  <si>
    <t>PowerBlade Supplies</t>
  </si>
  <si>
    <t>BAL-NRF01D3</t>
  </si>
  <si>
    <t>B1</t>
  </si>
  <si>
    <t>50 ohm nominal input / conjugate match balun to nRF51422-QFAA,</t>
  </si>
  <si>
    <t>497-13637-1-ND</t>
  </si>
  <si>
    <t xml:space="preserve"> ICs Box</t>
  </si>
  <si>
    <t>1.5pF</t>
  </si>
  <si>
    <t>CAPACITOR0402_CAP</t>
  </si>
  <si>
    <t>0402_CAP</t>
  </si>
  <si>
    <t>C1</t>
  </si>
  <si>
    <t>0402 Capacitor</t>
  </si>
  <si>
    <t>490-6212-1-ND</t>
  </si>
  <si>
    <t>8pF</t>
  </si>
  <si>
    <t>C2, C3</t>
  </si>
  <si>
    <t>490-8230-1-ND</t>
  </si>
  <si>
    <t>12pF</t>
  </si>
  <si>
    <t>C4, C5</t>
  </si>
  <si>
    <t>490-6197-1-ND</t>
  </si>
  <si>
    <t>1nF</t>
  </si>
  <si>
    <t>C6</t>
  </si>
  <si>
    <t>490-1303-1-ND</t>
  </si>
  <si>
    <t>2.2nF</t>
  </si>
  <si>
    <t>C7</t>
  </si>
  <si>
    <t>490-5419-1-ND</t>
  </si>
  <si>
    <t>10nF</t>
  </si>
  <si>
    <t>C8</t>
  </si>
  <si>
    <t>490-7763-1-ND</t>
  </si>
  <si>
    <t>47nF</t>
  </si>
  <si>
    <t>C9</t>
  </si>
  <si>
    <t>445-1264-1-ND</t>
  </si>
  <si>
    <t>100nF</t>
  </si>
  <si>
    <t>C10, C11, C12, C13, C14, C15, C16, C17, C18, C19, C20, C21, C22</t>
  </si>
  <si>
    <t>490-10777-1-ND</t>
  </si>
  <si>
    <t>4.7uF</t>
  </si>
  <si>
    <t>C23, C24, C25</t>
  </si>
  <si>
    <t>490-13252-1-ND</t>
  </si>
  <si>
    <t>SML-LX0404SIUPGUSB</t>
  </si>
  <si>
    <t>1MM_SQ_4PAD</t>
  </si>
  <si>
    <t>D1</t>
  </si>
  <si>
    <t>1mm^2 RGB LED</t>
  </si>
  <si>
    <t>67-2125-1-ND</t>
  </si>
  <si>
    <t>Signpost Controller</t>
  </si>
  <si>
    <t>1.5k</t>
  </si>
  <si>
    <t>FERRITE_BEAD0402</t>
  </si>
  <si>
    <t>FB1</t>
  </si>
  <si>
    <t>0402 Ferrite Bead</t>
  </si>
  <si>
    <t>1276-6395-1-ND</t>
  </si>
  <si>
    <t>MICRO_USB_B_HIROSE_ZX62R-B-5P</t>
  </si>
  <si>
    <t>USB_MICRO_B-HIROSE-ZX62R-B-5P</t>
  </si>
  <si>
    <t>J1</t>
  </si>
  <si>
    <t>USB Micro B Connector</t>
  </si>
  <si>
    <t>H125274CT-ND</t>
  </si>
  <si>
    <t>M12PTH-CST</t>
  </si>
  <si>
    <t>1X12-CASTELLATED</t>
  </si>
  <si>
    <t>JP3, JP4</t>
  </si>
  <si>
    <t>Header 12</t>
  </si>
  <si>
    <t>S1011E-12-ND</t>
  </si>
  <si>
    <t>6.8nH</t>
  </si>
  <si>
    <t>INDUCTOR0402</t>
  </si>
  <si>
    <t>L1</t>
  </si>
  <si>
    <t>A very specific inductor</t>
  </si>
  <si>
    <t>490-6840-1-ND</t>
  </si>
  <si>
    <t>LED0603</t>
  </si>
  <si>
    <t>LED-0603</t>
  </si>
  <si>
    <t>LED1</t>
  </si>
  <si>
    <t>LED</t>
  </si>
  <si>
    <t>160-1837-6-ND</t>
  </si>
  <si>
    <t>1k</t>
  </si>
  <si>
    <t>RESISTOR0402_RES</t>
  </si>
  <si>
    <t>0402_RES</t>
  </si>
  <si>
    <t>R1, R2, R3, R4, R5</t>
  </si>
  <si>
    <t>Resistor</t>
  </si>
  <si>
    <t>1276-3430-1-ND</t>
  </si>
  <si>
    <t>10k</t>
  </si>
  <si>
    <t>R6, R7, R8, R9</t>
  </si>
  <si>
    <t>1276-3431-1-ND</t>
  </si>
  <si>
    <t>100k</t>
  </si>
  <si>
    <t>R10, R11, R12</t>
  </si>
  <si>
    <t>1276-3432-1-ND</t>
  </si>
  <si>
    <t>B3U-1000P</t>
  </si>
  <si>
    <t>S1, S2</t>
  </si>
  <si>
    <t>Switch</t>
  </si>
  <si>
    <t>SW1020CT-ND</t>
  </si>
  <si>
    <t>FT231XQ</t>
  </si>
  <si>
    <t>QFN-20-4MM</t>
  </si>
  <si>
    <t>U1</t>
  </si>
  <si>
    <t>USB Bridge, USB to UART USB 2.0 UART Interface</t>
  </si>
  <si>
    <t>768-1128-1-ND</t>
  </si>
  <si>
    <t>FXOS8700CQ</t>
  </si>
  <si>
    <t>QFN-16-3MM</t>
  </si>
  <si>
    <t>U2</t>
  </si>
  <si>
    <t>Accelerometer, Magnetometer, 3 Axis Sensor, I2C/SPI</t>
  </si>
  <si>
    <t>FXOS8700CQR1CT-ND</t>
  </si>
  <si>
    <t>ISL29035</t>
  </si>
  <si>
    <t>ODFN-6-1.5MMX1.6MM</t>
  </si>
  <si>
    <t>U3</t>
  </si>
  <si>
    <t>Optical Sensor Ambient 550nm I2C</t>
  </si>
  <si>
    <t>ISL29035IROZ-T7CT-ND</t>
  </si>
  <si>
    <t>MAX8887EZK33+T</t>
  </si>
  <si>
    <t>SOT-23-5</t>
  </si>
  <si>
    <t>U4</t>
  </si>
  <si>
    <t>IC REG LDO 3.3V 0.3A TSOT23-5</t>
  </si>
  <si>
    <t>MAX8887EZK33+TCT-ND</t>
  </si>
  <si>
    <t>Signpost RF Spectrum</t>
  </si>
  <si>
    <t>NRF51822QF</t>
  </si>
  <si>
    <t>QFN-48-6MM</t>
  </si>
  <si>
    <t>U5</t>
  </si>
  <si>
    <t>Multiprotocol Bluetooth 4.0 low energy/2.4 GHz RF SoC</t>
  </si>
  <si>
    <t>1490-1049-1-ND</t>
  </si>
  <si>
    <t>ICs Box</t>
  </si>
  <si>
    <t>SAM4LC8BA</t>
  </si>
  <si>
    <t>QFN-64-9MM</t>
  </si>
  <si>
    <t>U6</t>
  </si>
  <si>
    <t>SAM4L Microcontroller. 64QFN Package. 512 Flash.</t>
  </si>
  <si>
    <t>ATSAM4LC8BA-MURCT-ND</t>
  </si>
  <si>
    <t>SI7021</t>
  </si>
  <si>
    <t>DFN-6/3MM</t>
  </si>
  <si>
    <t>U7</t>
  </si>
  <si>
    <t>IC TEMP SENSOR RH 2% DFN</t>
  </si>
  <si>
    <t>336-3141-ND</t>
  </si>
  <si>
    <t>16MHz</t>
  </si>
  <si>
    <t>TXC-8Y</t>
  </si>
  <si>
    <t>X1</t>
  </si>
  <si>
    <t>2mmx1.6mm SMD Crystal</t>
  </si>
  <si>
    <t>887-2003-1-ND</t>
  </si>
  <si>
    <t>Other Parts Box</t>
  </si>
  <si>
    <t>FH1600015</t>
  </si>
  <si>
    <t>FHXXX</t>
  </si>
  <si>
    <t>X2</t>
  </si>
  <si>
    <t>Pericom Type FH 16 MHz 2.5 x 2.0 mm</t>
  </si>
  <si>
    <t>FH1600015CT-ND</t>
  </si>
  <si>
    <t>qty: 100</t>
  </si>
  <si>
    <t>pcb</t>
  </si>
  <si>
    <t>stencil</t>
  </si>
  <si>
    <t>assembly</t>
  </si>
  <si>
    <t>qty: 1000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</si>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</sst>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2"/>
  <sheetViews>
    <sheetView tabSelected="1" workbookViewId="0">
      <selection activeCell="F35" sqref="F35"/>
    </sheetView>
  </sheetViews>
  <sheetFormatPr baseColWidth="10" defaultColWidth="8.83203125" defaultRowHeight="13" x14ac:dyDescent="0.15"/>
  <cols>
    <col min="2" max="3" width="30.6640625" bestFit="1" customWidth="1"/>
    <col min="4" max="4" width="31.33203125" bestFit="1" customWidth="1"/>
    <col min="5" max="5" width="15.5" bestFit="1" customWidth="1"/>
    <col min="6" max="6" width="50.83203125" bestFit="1" customWidth="1"/>
    <col min="7" max="7" width="22.5" bestFit="1" customWidth="1"/>
    <col min="8" max="9" width="17.83203125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150</v>
      </c>
      <c r="L1" t="s">
        <v>145</v>
      </c>
      <c r="M1" t="s">
        <v>149</v>
      </c>
    </row>
    <row r="2" spans="1:13" x14ac:dyDescent="0.15">
      <c r="A2">
        <v>1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H2" t="s">
        <v>13</v>
      </c>
      <c r="I2" t="s">
        <v>14</v>
      </c>
      <c r="K2">
        <v>0.75</v>
      </c>
      <c r="L2">
        <f>K2*A2</f>
        <v>0.75</v>
      </c>
      <c r="M2">
        <v>0.62</v>
      </c>
    </row>
    <row r="3" spans="1:13" x14ac:dyDescent="0.15">
      <c r="A3">
        <v>1</v>
      </c>
      <c r="B3" t="s">
        <v>15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I3" t="s">
        <v>19</v>
      </c>
      <c r="K3">
        <v>0.5212</v>
      </c>
      <c r="L3">
        <f t="shared" ref="L3:L31" si="0">K3*A3</f>
        <v>0.5212</v>
      </c>
      <c r="M3">
        <v>0.3296</v>
      </c>
    </row>
    <row r="4" spans="1:13" x14ac:dyDescent="0.15">
      <c r="A4">
        <v>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K4">
        <v>1.2200000000000001E-2</v>
      </c>
      <c r="L4">
        <f t="shared" si="0"/>
        <v>1.2200000000000001E-2</v>
      </c>
      <c r="M4">
        <v>6.6699999999999997E-3</v>
      </c>
    </row>
    <row r="5" spans="1:13" x14ac:dyDescent="0.15">
      <c r="A5">
        <v>2</v>
      </c>
      <c r="B5" t="s">
        <v>26</v>
      </c>
      <c r="C5" t="s">
        <v>21</v>
      </c>
      <c r="D5" t="s">
        <v>22</v>
      </c>
      <c r="E5" t="s">
        <v>27</v>
      </c>
      <c r="F5" t="s">
        <v>24</v>
      </c>
      <c r="G5" t="s">
        <v>28</v>
      </c>
      <c r="K5">
        <v>1.636E-2</v>
      </c>
      <c r="L5">
        <f t="shared" si="0"/>
        <v>3.2719999999999999E-2</v>
      </c>
      <c r="M5">
        <v>1.091E-2</v>
      </c>
    </row>
    <row r="6" spans="1:13" x14ac:dyDescent="0.15">
      <c r="A6">
        <v>2</v>
      </c>
      <c r="B6" t="s">
        <v>29</v>
      </c>
      <c r="C6" t="s">
        <v>21</v>
      </c>
      <c r="D6" t="s">
        <v>22</v>
      </c>
      <c r="E6" t="s">
        <v>30</v>
      </c>
      <c r="F6" t="s">
        <v>24</v>
      </c>
      <c r="G6" t="s">
        <v>31</v>
      </c>
      <c r="K6">
        <v>8.2000000000000007E-3</v>
      </c>
      <c r="L6">
        <f t="shared" si="0"/>
        <v>1.6400000000000001E-2</v>
      </c>
      <c r="M6">
        <v>5.45E-3</v>
      </c>
    </row>
    <row r="7" spans="1:13" x14ac:dyDescent="0.15">
      <c r="A7">
        <v>1</v>
      </c>
      <c r="B7" t="s">
        <v>32</v>
      </c>
      <c r="C7" t="s">
        <v>21</v>
      </c>
      <c r="D7" t="s">
        <v>22</v>
      </c>
      <c r="E7" t="s">
        <v>33</v>
      </c>
      <c r="F7" t="s">
        <v>24</v>
      </c>
      <c r="G7" t="s">
        <v>34</v>
      </c>
      <c r="K7">
        <v>4.7000000000000002E-3</v>
      </c>
      <c r="L7">
        <f t="shared" si="0"/>
        <v>4.7000000000000002E-3</v>
      </c>
      <c r="M7">
        <v>2.5799999999999998E-3</v>
      </c>
    </row>
    <row r="8" spans="1:13" x14ac:dyDescent="0.15">
      <c r="A8">
        <v>1</v>
      </c>
      <c r="B8" t="s">
        <v>35</v>
      </c>
      <c r="C8" t="s">
        <v>21</v>
      </c>
      <c r="D8" t="s">
        <v>22</v>
      </c>
      <c r="E8" t="s">
        <v>36</v>
      </c>
      <c r="F8" t="s">
        <v>24</v>
      </c>
      <c r="G8" t="s">
        <v>37</v>
      </c>
      <c r="K8">
        <v>9.4000000000000004E-3</v>
      </c>
      <c r="L8">
        <f t="shared" si="0"/>
        <v>9.4000000000000004E-3</v>
      </c>
      <c r="M8">
        <v>5.1500000000000001E-3</v>
      </c>
    </row>
    <row r="9" spans="1:13" x14ac:dyDescent="0.15">
      <c r="A9">
        <v>1</v>
      </c>
      <c r="B9" t="s">
        <v>38</v>
      </c>
      <c r="C9" t="s">
        <v>21</v>
      </c>
      <c r="D9" t="s">
        <v>22</v>
      </c>
      <c r="E9" t="s">
        <v>39</v>
      </c>
      <c r="F9" t="s">
        <v>24</v>
      </c>
      <c r="G9" t="s">
        <v>40</v>
      </c>
      <c r="K9">
        <v>7.7999999999999996E-3</v>
      </c>
      <c r="L9">
        <f t="shared" si="0"/>
        <v>7.7999999999999996E-3</v>
      </c>
      <c r="M9">
        <v>4.2399999999999998E-3</v>
      </c>
    </row>
    <row r="10" spans="1:13" x14ac:dyDescent="0.15">
      <c r="A10">
        <v>1</v>
      </c>
      <c r="B10" t="s">
        <v>41</v>
      </c>
      <c r="C10" t="s">
        <v>21</v>
      </c>
      <c r="D10" t="s">
        <v>22</v>
      </c>
      <c r="E10" t="s">
        <v>42</v>
      </c>
      <c r="F10" t="s">
        <v>24</v>
      </c>
      <c r="G10" t="s">
        <v>43</v>
      </c>
      <c r="K10">
        <v>2.2800000000000001E-2</v>
      </c>
      <c r="L10">
        <f t="shared" si="0"/>
        <v>2.2800000000000001E-2</v>
      </c>
      <c r="M10">
        <v>1.242E-2</v>
      </c>
    </row>
    <row r="11" spans="1:13" ht="65" x14ac:dyDescent="0.15">
      <c r="A11">
        <v>13</v>
      </c>
      <c r="B11" t="s">
        <v>44</v>
      </c>
      <c r="C11" t="s">
        <v>21</v>
      </c>
      <c r="D11" t="s">
        <v>22</v>
      </c>
      <c r="E11" s="1" t="s">
        <v>45</v>
      </c>
      <c r="F11" t="s">
        <v>24</v>
      </c>
      <c r="G11" t="s">
        <v>46</v>
      </c>
      <c r="K11">
        <v>3.0300000000000001E-3</v>
      </c>
      <c r="L11">
        <f t="shared" si="0"/>
        <v>3.9390000000000001E-2</v>
      </c>
      <c r="M11">
        <v>2.5300000000000001E-3</v>
      </c>
    </row>
    <row r="12" spans="1:13" x14ac:dyDescent="0.15">
      <c r="A12">
        <v>3</v>
      </c>
      <c r="B12" t="s">
        <v>47</v>
      </c>
      <c r="C12" t="s">
        <v>21</v>
      </c>
      <c r="D12" t="s">
        <v>22</v>
      </c>
      <c r="E12" t="s">
        <v>48</v>
      </c>
      <c r="F12" t="s">
        <v>24</v>
      </c>
      <c r="G12" t="s">
        <v>49</v>
      </c>
      <c r="K12">
        <v>8.0680000000000002E-2</v>
      </c>
      <c r="L12">
        <f t="shared" si="0"/>
        <v>0.24204000000000001</v>
      </c>
      <c r="M12">
        <v>6.0519999999999997E-2</v>
      </c>
    </row>
    <row r="13" spans="1:13" x14ac:dyDescent="0.15">
      <c r="A13">
        <v>1</v>
      </c>
      <c r="B13" t="s">
        <v>50</v>
      </c>
      <c r="C13" t="s">
        <v>50</v>
      </c>
      <c r="D13" t="s">
        <v>51</v>
      </c>
      <c r="E13" t="s">
        <v>52</v>
      </c>
      <c r="F13" t="s">
        <v>53</v>
      </c>
      <c r="G13" t="s">
        <v>54</v>
      </c>
      <c r="I13" t="s">
        <v>55</v>
      </c>
      <c r="K13">
        <v>0.72519999999999996</v>
      </c>
      <c r="L13">
        <f t="shared" si="0"/>
        <v>0.72519999999999996</v>
      </c>
      <c r="M13">
        <v>0.45122000000000001</v>
      </c>
    </row>
    <row r="14" spans="1:13" x14ac:dyDescent="0.15">
      <c r="A14">
        <v>1</v>
      </c>
      <c r="B14" t="s">
        <v>56</v>
      </c>
      <c r="C14" t="s">
        <v>57</v>
      </c>
      <c r="D14" t="s">
        <v>22</v>
      </c>
      <c r="E14" t="s">
        <v>58</v>
      </c>
      <c r="F14" t="s">
        <v>59</v>
      </c>
      <c r="G14" t="s">
        <v>60</v>
      </c>
      <c r="K14">
        <v>1.6199999999999999E-2</v>
      </c>
      <c r="L14">
        <f t="shared" si="0"/>
        <v>1.6199999999999999E-2</v>
      </c>
      <c r="M14">
        <v>8.4799999999999997E-3</v>
      </c>
    </row>
    <row r="15" spans="1:13" x14ac:dyDescent="0.15">
      <c r="A15">
        <v>1</v>
      </c>
      <c r="B15" t="s">
        <v>61</v>
      </c>
      <c r="C15" t="s">
        <v>61</v>
      </c>
      <c r="D15" t="s">
        <v>62</v>
      </c>
      <c r="E15" t="s">
        <v>63</v>
      </c>
      <c r="F15" t="s">
        <v>64</v>
      </c>
      <c r="G15" t="s">
        <v>65</v>
      </c>
      <c r="K15">
        <v>0.77439999999999998</v>
      </c>
      <c r="L15">
        <f t="shared" si="0"/>
        <v>0.77439999999999998</v>
      </c>
      <c r="M15">
        <v>0.56320000000000003</v>
      </c>
    </row>
    <row r="16" spans="1:13" x14ac:dyDescent="0.15">
      <c r="A16">
        <v>1</v>
      </c>
      <c r="B16" t="s">
        <v>66</v>
      </c>
      <c r="C16" t="s">
        <v>66</v>
      </c>
      <c r="D16" t="s">
        <v>67</v>
      </c>
      <c r="E16" t="s">
        <v>68</v>
      </c>
      <c r="F16" t="s">
        <v>69</v>
      </c>
      <c r="G16" t="s">
        <v>70</v>
      </c>
      <c r="L16">
        <f t="shared" si="0"/>
        <v>0</v>
      </c>
    </row>
    <row r="17" spans="1:13" x14ac:dyDescent="0.15">
      <c r="A17">
        <v>1</v>
      </c>
      <c r="B17" t="s">
        <v>71</v>
      </c>
      <c r="C17" t="s">
        <v>72</v>
      </c>
      <c r="D17" t="s">
        <v>22</v>
      </c>
      <c r="E17" t="s">
        <v>73</v>
      </c>
      <c r="F17" t="s">
        <v>74</v>
      </c>
      <c r="G17" t="s">
        <v>75</v>
      </c>
      <c r="K17">
        <v>0.11550000000000001</v>
      </c>
      <c r="L17">
        <f t="shared" si="0"/>
        <v>0.11550000000000001</v>
      </c>
      <c r="M17">
        <v>8.5800000000000001E-2</v>
      </c>
    </row>
    <row r="18" spans="1:13" x14ac:dyDescent="0.15">
      <c r="A18">
        <v>1</v>
      </c>
      <c r="B18" t="s">
        <v>76</v>
      </c>
      <c r="C18" t="s">
        <v>76</v>
      </c>
      <c r="D18" t="s">
        <v>77</v>
      </c>
      <c r="E18" t="s">
        <v>78</v>
      </c>
      <c r="F18" t="s">
        <v>79</v>
      </c>
      <c r="G18" t="s">
        <v>80</v>
      </c>
      <c r="K18">
        <v>0.1678</v>
      </c>
      <c r="L18">
        <f t="shared" si="0"/>
        <v>0.1678</v>
      </c>
      <c r="M18">
        <v>8.5769999999999999E-2</v>
      </c>
    </row>
    <row r="19" spans="1:13" x14ac:dyDescent="0.15">
      <c r="A19">
        <v>5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K19">
        <v>3.2399999999999998E-3</v>
      </c>
      <c r="L19">
        <f t="shared" si="0"/>
        <v>1.6199999999999999E-2</v>
      </c>
      <c r="M19">
        <v>1.7099999999999999E-3</v>
      </c>
    </row>
    <row r="20" spans="1:13" x14ac:dyDescent="0.15">
      <c r="A20">
        <v>4</v>
      </c>
      <c r="B20" t="s">
        <v>87</v>
      </c>
      <c r="C20" t="s">
        <v>82</v>
      </c>
      <c r="D20" t="s">
        <v>83</v>
      </c>
      <c r="E20" t="s">
        <v>88</v>
      </c>
      <c r="F20" t="s">
        <v>85</v>
      </c>
      <c r="G20" t="s">
        <v>89</v>
      </c>
      <c r="K20">
        <v>3.2399999999999998E-3</v>
      </c>
      <c r="L20">
        <f t="shared" si="0"/>
        <v>1.2959999999999999E-2</v>
      </c>
      <c r="M20">
        <v>2.3900000000000002E-3</v>
      </c>
    </row>
    <row r="21" spans="1:13" x14ac:dyDescent="0.15">
      <c r="A21">
        <v>3</v>
      </c>
      <c r="B21" t="s">
        <v>90</v>
      </c>
      <c r="C21" t="s">
        <v>82</v>
      </c>
      <c r="D21" t="s">
        <v>83</v>
      </c>
      <c r="E21" t="s">
        <v>91</v>
      </c>
      <c r="F21" t="s">
        <v>85</v>
      </c>
      <c r="G21" t="s">
        <v>92</v>
      </c>
      <c r="K21">
        <v>4.0400000000000002E-3</v>
      </c>
      <c r="L21">
        <f t="shared" si="0"/>
        <v>1.2120000000000001E-2</v>
      </c>
      <c r="M21">
        <v>2.3900000000000002E-3</v>
      </c>
    </row>
    <row r="22" spans="1:13" x14ac:dyDescent="0.15">
      <c r="A22">
        <v>2</v>
      </c>
      <c r="B22" t="s">
        <v>93</v>
      </c>
      <c r="C22" t="s">
        <v>93</v>
      </c>
      <c r="D22" t="s">
        <v>93</v>
      </c>
      <c r="E22" t="s">
        <v>94</v>
      </c>
      <c r="F22" t="s">
        <v>95</v>
      </c>
      <c r="G22" t="s">
        <v>96</v>
      </c>
      <c r="K22">
        <v>0.68888000000000005</v>
      </c>
      <c r="L22">
        <f t="shared" si="0"/>
        <v>1.3777600000000001</v>
      </c>
      <c r="M22">
        <v>0.52571000000000001</v>
      </c>
    </row>
    <row r="23" spans="1:13" x14ac:dyDescent="0.15">
      <c r="A23">
        <v>1</v>
      </c>
      <c r="B23" t="s">
        <v>97</v>
      </c>
      <c r="C23" t="s">
        <v>97</v>
      </c>
      <c r="D23" t="s">
        <v>98</v>
      </c>
      <c r="E23" t="s">
        <v>99</v>
      </c>
      <c r="F23" t="s">
        <v>100</v>
      </c>
      <c r="G23" t="s">
        <v>101</v>
      </c>
      <c r="K23">
        <v>1.98</v>
      </c>
      <c r="L23">
        <f t="shared" si="0"/>
        <v>1.98</v>
      </c>
      <c r="M23">
        <v>1.58</v>
      </c>
    </row>
    <row r="24" spans="1:13" x14ac:dyDescent="0.15">
      <c r="A24">
        <v>1</v>
      </c>
      <c r="B24" t="s">
        <v>102</v>
      </c>
      <c r="C24" t="s">
        <v>102</v>
      </c>
      <c r="D24" t="s">
        <v>103</v>
      </c>
      <c r="E24" t="s">
        <v>104</v>
      </c>
      <c r="F24" t="s">
        <v>105</v>
      </c>
      <c r="G24" t="s">
        <v>106</v>
      </c>
      <c r="K24">
        <v>1.9129</v>
      </c>
      <c r="L24">
        <f t="shared" si="0"/>
        <v>1.9129</v>
      </c>
      <c r="M24">
        <v>1.782</v>
      </c>
    </row>
    <row r="25" spans="1:13" x14ac:dyDescent="0.15">
      <c r="A25">
        <v>1</v>
      </c>
      <c r="B25" t="s">
        <v>107</v>
      </c>
      <c r="C25" t="s">
        <v>107</v>
      </c>
      <c r="D25" t="s">
        <v>108</v>
      </c>
      <c r="E25" t="s">
        <v>109</v>
      </c>
      <c r="F25" t="s">
        <v>110</v>
      </c>
      <c r="G25" t="s">
        <v>111</v>
      </c>
      <c r="K25">
        <v>1.21</v>
      </c>
      <c r="L25">
        <f t="shared" si="0"/>
        <v>1.21</v>
      </c>
      <c r="M25">
        <v>0.93774999999999997</v>
      </c>
    </row>
    <row r="26" spans="1:13" x14ac:dyDescent="0.15">
      <c r="A26">
        <v>1</v>
      </c>
      <c r="B26" t="s">
        <v>112</v>
      </c>
      <c r="C26" t="s">
        <v>112</v>
      </c>
      <c r="D26" t="s">
        <v>113</v>
      </c>
      <c r="E26" t="s">
        <v>114</v>
      </c>
      <c r="F26" t="s">
        <v>115</v>
      </c>
      <c r="G26" t="s">
        <v>116</v>
      </c>
      <c r="I26" t="s">
        <v>117</v>
      </c>
      <c r="K26">
        <v>1.3209</v>
      </c>
      <c r="L26">
        <f t="shared" si="0"/>
        <v>1.3209</v>
      </c>
      <c r="M26">
        <v>1.2076800000000001</v>
      </c>
    </row>
    <row r="27" spans="1:13" x14ac:dyDescent="0.15">
      <c r="A27">
        <v>1</v>
      </c>
      <c r="B27" t="s">
        <v>118</v>
      </c>
      <c r="C27" t="s">
        <v>118</v>
      </c>
      <c r="D27" t="s">
        <v>119</v>
      </c>
      <c r="E27" t="s">
        <v>120</v>
      </c>
      <c r="F27" t="s">
        <v>121</v>
      </c>
      <c r="G27" s="2" t="s">
        <v>122</v>
      </c>
      <c r="I27" t="s">
        <v>123</v>
      </c>
      <c r="K27">
        <v>3.8098999999999998</v>
      </c>
      <c r="L27">
        <f t="shared" si="0"/>
        <v>3.8098999999999998</v>
      </c>
      <c r="M27">
        <v>3.0851199999999999</v>
      </c>
    </row>
    <row r="28" spans="1:13" x14ac:dyDescent="0.15">
      <c r="A28">
        <v>1</v>
      </c>
      <c r="B28" t="s">
        <v>124</v>
      </c>
      <c r="C28" t="s">
        <v>124</v>
      </c>
      <c r="D28" t="s">
        <v>125</v>
      </c>
      <c r="E28" t="s">
        <v>126</v>
      </c>
      <c r="F28" t="s">
        <v>127</v>
      </c>
      <c r="G28" t="s">
        <v>128</v>
      </c>
      <c r="K28">
        <v>5.5208000000000004</v>
      </c>
      <c r="L28">
        <f t="shared" si="0"/>
        <v>5.5208000000000004</v>
      </c>
      <c r="M28">
        <v>5.5208000000000004</v>
      </c>
    </row>
    <row r="29" spans="1:13" x14ac:dyDescent="0.15">
      <c r="A29">
        <v>1</v>
      </c>
      <c r="B29" t="s">
        <v>129</v>
      </c>
      <c r="C29" t="s">
        <v>129</v>
      </c>
      <c r="D29" t="s">
        <v>130</v>
      </c>
      <c r="E29" t="s">
        <v>131</v>
      </c>
      <c r="F29" t="s">
        <v>132</v>
      </c>
      <c r="G29" t="s">
        <v>133</v>
      </c>
      <c r="K29">
        <v>3.1511999999999998</v>
      </c>
      <c r="L29">
        <f t="shared" si="0"/>
        <v>3.1511999999999998</v>
      </c>
      <c r="M29">
        <v>3.0098099999999999</v>
      </c>
    </row>
    <row r="30" spans="1:13" x14ac:dyDescent="0.15">
      <c r="A30">
        <v>1</v>
      </c>
      <c r="B30" t="s">
        <v>134</v>
      </c>
      <c r="C30" t="s">
        <v>135</v>
      </c>
      <c r="D30" t="s">
        <v>135</v>
      </c>
      <c r="E30" t="s">
        <v>136</v>
      </c>
      <c r="F30" t="s">
        <v>137</v>
      </c>
      <c r="G30" t="s">
        <v>138</v>
      </c>
      <c r="I30" t="s">
        <v>139</v>
      </c>
      <c r="K30">
        <v>0.627</v>
      </c>
      <c r="L30">
        <f t="shared" si="0"/>
        <v>0.627</v>
      </c>
      <c r="M30">
        <v>0.495</v>
      </c>
    </row>
    <row r="31" spans="1:13" x14ac:dyDescent="0.15">
      <c r="A31">
        <v>1</v>
      </c>
      <c r="B31" t="s">
        <v>134</v>
      </c>
      <c r="C31" t="s">
        <v>140</v>
      </c>
      <c r="D31" t="s">
        <v>141</v>
      </c>
      <c r="E31" t="s">
        <v>142</v>
      </c>
      <c r="F31" t="s">
        <v>143</v>
      </c>
      <c r="G31" t="s">
        <v>144</v>
      </c>
      <c r="K31">
        <v>0.86240000000000006</v>
      </c>
      <c r="L31">
        <f t="shared" si="0"/>
        <v>0.86240000000000006</v>
      </c>
      <c r="M31">
        <v>0.52800000000000002</v>
      </c>
    </row>
    <row r="37" spans="10:13" x14ac:dyDescent="0.15">
      <c r="L37">
        <f>SUM(L2:L31)</f>
        <v>25.271890000000003</v>
      </c>
      <c r="M37">
        <f>SUM(M2:M31)</f>
        <v>20.9329</v>
      </c>
    </row>
    <row r="40" spans="10:13" x14ac:dyDescent="0.15">
      <c r="J40" t="s">
        <v>146</v>
      </c>
      <c r="K40">
        <v>600</v>
      </c>
      <c r="L40">
        <f>K40/100</f>
        <v>6</v>
      </c>
      <c r="M40">
        <v>3</v>
      </c>
    </row>
    <row r="41" spans="10:13" x14ac:dyDescent="0.15">
      <c r="J41" t="s">
        <v>147</v>
      </c>
      <c r="K41">
        <v>400</v>
      </c>
      <c r="L41">
        <f>K41/100</f>
        <v>4</v>
      </c>
      <c r="M41">
        <f>K41/1000</f>
        <v>0.4</v>
      </c>
    </row>
    <row r="42" spans="10:13" x14ac:dyDescent="0.15">
      <c r="J42" t="s">
        <v>148</v>
      </c>
      <c r="L42">
        <v>5</v>
      </c>
      <c r="M42">
        <v>2</v>
      </c>
    </row>
    <row r="45" spans="10:13" x14ac:dyDescent="0.15">
      <c r="L45">
        <f>SUM(L37:L42)</f>
        <v>40.271889999999999</v>
      </c>
      <c r="M45">
        <f>SUM(M37:M42)</f>
        <v>26.332899999999999</v>
      </c>
    </row>
    <row r="47" spans="10:13" x14ac:dyDescent="0.15">
      <c r="L47">
        <f>L45*100</f>
        <v>4027.1889999999999</v>
      </c>
      <c r="M47">
        <f>M45*1000</f>
        <v>26332.899999999998</v>
      </c>
    </row>
    <row r="52" spans="12:12" x14ac:dyDescent="0.15">
      <c r="L52">
        <f>L45*0.66</f>
        <v>26.579447399999999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hail_bom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cp:lastPrinted>2016-12-13T18:56:24Z</cp:lastPrinted>
  <dcterms:modified xsi:type="dcterms:W3CDTF">2017-02-28T06:28:17Z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