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SAC\Gaussian\2\MB\MLTDDFT\"/>
    </mc:Choice>
  </mc:AlternateContent>
  <xr:revisionPtr revIDLastSave="0" documentId="13_ncr:1_{1B61F77B-68EC-4B38-858A-2F0FC31D06BF}" xr6:coauthVersionLast="47" xr6:coauthVersionMax="47" xr10:uidLastSave="{00000000-0000-0000-0000-000000000000}"/>
  <bookViews>
    <workbookView xWindow="-98" yWindow="-98" windowWidth="19396" windowHeight="10395" activeTab="3" xr2:uid="{8ED8A33D-046A-4443-A506-AC10F0035864}"/>
  </bookViews>
  <sheets>
    <sheet name="MBx" sheetId="1" r:id="rId1"/>
    <sheet name="_xltb_storage_" sheetId="7" state="veryHidden" r:id="rId2"/>
    <sheet name="MBy" sheetId="5" r:id="rId3"/>
    <sheet name="MLTDDFTMBy" sheetId="8" r:id="rId4"/>
    <sheet name="MByopt" sheetId="6" r:id="rId5"/>
    <sheet name="RB" sheetId="2" r:id="rId6"/>
    <sheet name="TPP" sheetId="3" r:id="rId7"/>
    <sheet name="MLTDD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H6" i="8"/>
  <c r="G6" i="8"/>
  <c r="J5" i="8"/>
  <c r="H5" i="8"/>
  <c r="G5" i="8"/>
  <c r="C5" i="8"/>
  <c r="J4" i="8"/>
  <c r="H4" i="8"/>
  <c r="G4" i="8"/>
  <c r="J3" i="8"/>
  <c r="H3" i="8"/>
  <c r="I3" i="8" s="1"/>
  <c r="G3" i="8"/>
  <c r="C3" i="8"/>
  <c r="J2" i="8"/>
  <c r="H2" i="8"/>
  <c r="G2" i="8"/>
  <c r="A3" i="8"/>
  <c r="A4" i="8" s="1"/>
  <c r="A5" i="8" s="1"/>
  <c r="A6" i="8" s="1"/>
  <c r="E54" i="5"/>
  <c r="E55" i="5" s="1"/>
  <c r="F54" i="5"/>
  <c r="D54" i="5"/>
  <c r="D55" i="5" s="1"/>
  <c r="F55" i="5"/>
  <c r="C52" i="5"/>
  <c r="C53" i="5"/>
  <c r="D47" i="5"/>
  <c r="D46" i="5"/>
  <c r="F46" i="5"/>
  <c r="F47" i="5"/>
  <c r="E47" i="5"/>
  <c r="E46" i="5"/>
  <c r="C45" i="5"/>
  <c r="C44" i="5"/>
  <c r="G10" i="6"/>
  <c r="H10" i="6"/>
  <c r="I10" i="6" s="1"/>
  <c r="G9" i="6"/>
  <c r="H9" i="6"/>
  <c r="I9" i="6" s="1"/>
  <c r="J8" i="6"/>
  <c r="H8" i="6"/>
  <c r="I8" i="6" s="1"/>
  <c r="G8" i="6"/>
  <c r="C8" i="6"/>
  <c r="A8" i="6"/>
  <c r="A4" i="6"/>
  <c r="A5" i="6" s="1"/>
  <c r="A6" i="6" s="1"/>
  <c r="A7" i="6" s="1"/>
  <c r="A9" i="6" s="1"/>
  <c r="A10" i="6" s="1"/>
  <c r="A11" i="6" s="1"/>
  <c r="A12" i="6" s="1"/>
  <c r="A13" i="6" s="1"/>
  <c r="A14" i="6" s="1"/>
  <c r="A3" i="6"/>
  <c r="J14" i="5"/>
  <c r="J13" i="5"/>
  <c r="J12" i="5"/>
  <c r="J11" i="5"/>
  <c r="J10" i="5"/>
  <c r="J9" i="5"/>
  <c r="J8" i="5"/>
  <c r="J7" i="5"/>
  <c r="J6" i="5"/>
  <c r="J5" i="5"/>
  <c r="J4" i="5"/>
  <c r="J3" i="5"/>
  <c r="J2" i="5"/>
  <c r="C2" i="5"/>
  <c r="H17" i="1"/>
  <c r="I17" i="1"/>
  <c r="J17" i="1"/>
  <c r="C3" i="5"/>
  <c r="C4" i="5"/>
  <c r="C5" i="5"/>
  <c r="C6" i="5"/>
  <c r="C7" i="5"/>
  <c r="C8" i="5"/>
  <c r="C9" i="5"/>
  <c r="C10" i="5"/>
  <c r="C11" i="5"/>
  <c r="C12" i="5"/>
  <c r="C13" i="5"/>
  <c r="C14" i="5"/>
  <c r="G9" i="5"/>
  <c r="H9" i="5"/>
  <c r="I9" i="5"/>
  <c r="G10" i="5"/>
  <c r="H10" i="5"/>
  <c r="I10" i="5"/>
  <c r="G11" i="5"/>
  <c r="H11" i="5"/>
  <c r="I11" i="5" s="1"/>
  <c r="G12" i="5"/>
  <c r="H12" i="5"/>
  <c r="I12" i="5" s="1"/>
  <c r="G13" i="5"/>
  <c r="H13" i="5"/>
  <c r="G14" i="5"/>
  <c r="H14" i="5"/>
  <c r="G2" i="5"/>
  <c r="H2" i="5"/>
  <c r="G3" i="5"/>
  <c r="H3" i="5"/>
  <c r="G4" i="5"/>
  <c r="I4" i="5" s="1"/>
  <c r="H4" i="5"/>
  <c r="G5" i="5"/>
  <c r="H5" i="5"/>
  <c r="I5" i="5" s="1"/>
  <c r="G6" i="5"/>
  <c r="H6" i="5"/>
  <c r="G7" i="5"/>
  <c r="H7" i="5"/>
  <c r="I7" i="5"/>
  <c r="H8" i="5"/>
  <c r="I8" i="5" s="1"/>
  <c r="G8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5"/>
  <c r="B4" i="5"/>
  <c r="B5" i="5" s="1"/>
  <c r="D7" i="2"/>
  <c r="D8" i="2"/>
  <c r="D9" i="2"/>
  <c r="D10" i="2"/>
  <c r="D11" i="2"/>
  <c r="D12" i="2"/>
  <c r="D13" i="2"/>
  <c r="D14" i="2"/>
  <c r="D6" i="2"/>
  <c r="D8" i="1"/>
  <c r="D9" i="1"/>
  <c r="D10" i="1"/>
  <c r="D11" i="1"/>
  <c r="D12" i="1"/>
  <c r="D13" i="1"/>
  <c r="D14" i="1"/>
  <c r="D15" i="1"/>
  <c r="D7" i="1"/>
  <c r="Q14" i="3"/>
  <c r="N14" i="3"/>
  <c r="I14" i="3"/>
  <c r="H14" i="3"/>
  <c r="D14" i="3"/>
  <c r="C14" i="3"/>
  <c r="Q13" i="3"/>
  <c r="N13" i="3"/>
  <c r="I13" i="3"/>
  <c r="H13" i="3"/>
  <c r="D13" i="3"/>
  <c r="C13" i="3"/>
  <c r="Q12" i="3"/>
  <c r="N12" i="3"/>
  <c r="I12" i="3"/>
  <c r="H12" i="3"/>
  <c r="D12" i="3"/>
  <c r="C12" i="3"/>
  <c r="Q11" i="3"/>
  <c r="N11" i="3"/>
  <c r="I11" i="3"/>
  <c r="H11" i="3"/>
  <c r="D11" i="3"/>
  <c r="C11" i="3"/>
  <c r="Q10" i="3"/>
  <c r="N10" i="3"/>
  <c r="I10" i="3"/>
  <c r="H10" i="3"/>
  <c r="D10" i="3"/>
  <c r="C10" i="3"/>
  <c r="Q9" i="3"/>
  <c r="N9" i="3"/>
  <c r="I9" i="3"/>
  <c r="H9" i="3"/>
  <c r="D9" i="3"/>
  <c r="C9" i="3"/>
  <c r="Q8" i="3"/>
  <c r="N8" i="3"/>
  <c r="I8" i="3"/>
  <c r="H8" i="3"/>
  <c r="D8" i="3"/>
  <c r="C8" i="3"/>
  <c r="Q7" i="3"/>
  <c r="N7" i="3"/>
  <c r="I7" i="3"/>
  <c r="H7" i="3"/>
  <c r="D7" i="3"/>
  <c r="C7" i="3"/>
  <c r="Q6" i="3"/>
  <c r="N6" i="3"/>
  <c r="I6" i="3"/>
  <c r="H6" i="3"/>
  <c r="D6" i="3"/>
  <c r="C6" i="3"/>
  <c r="Q14" i="2"/>
  <c r="N14" i="2"/>
  <c r="I14" i="2"/>
  <c r="H14" i="2"/>
  <c r="C14" i="2"/>
  <c r="Q13" i="2"/>
  <c r="N13" i="2"/>
  <c r="I13" i="2"/>
  <c r="H13" i="2"/>
  <c r="C13" i="2"/>
  <c r="Q12" i="2"/>
  <c r="N12" i="2"/>
  <c r="I12" i="2"/>
  <c r="H12" i="2"/>
  <c r="C12" i="2"/>
  <c r="Q11" i="2"/>
  <c r="N11" i="2"/>
  <c r="I11" i="2"/>
  <c r="H11" i="2"/>
  <c r="C11" i="2"/>
  <c r="Q10" i="2"/>
  <c r="N10" i="2"/>
  <c r="I10" i="2"/>
  <c r="H10" i="2"/>
  <c r="C10" i="2"/>
  <c r="Q9" i="2"/>
  <c r="N9" i="2"/>
  <c r="I9" i="2"/>
  <c r="H9" i="2"/>
  <c r="C9" i="2"/>
  <c r="Q8" i="2"/>
  <c r="N8" i="2"/>
  <c r="I8" i="2"/>
  <c r="H8" i="2"/>
  <c r="C8" i="2"/>
  <c r="Q7" i="2"/>
  <c r="N7" i="2"/>
  <c r="I7" i="2"/>
  <c r="H7" i="2"/>
  <c r="C7" i="2"/>
  <c r="Q6" i="2"/>
  <c r="N6" i="2"/>
  <c r="I6" i="2"/>
  <c r="H6" i="2"/>
  <c r="C6" i="2"/>
  <c r="C7" i="1"/>
  <c r="C8" i="1"/>
  <c r="C9" i="1"/>
  <c r="C10" i="1"/>
  <c r="C11" i="1"/>
  <c r="C12" i="1"/>
  <c r="C13" i="1"/>
  <c r="C14" i="1"/>
  <c r="C15" i="1"/>
  <c r="C6" i="1"/>
  <c r="Q21" i="1"/>
  <c r="Q22" i="1"/>
  <c r="N21" i="1"/>
  <c r="N22" i="1"/>
  <c r="H21" i="1"/>
  <c r="I21" i="1"/>
  <c r="H22" i="1"/>
  <c r="I22" i="1"/>
  <c r="J22" i="1" s="1"/>
  <c r="H20" i="1"/>
  <c r="I20" i="1"/>
  <c r="J20" i="1"/>
  <c r="Q20" i="1"/>
  <c r="N19" i="1"/>
  <c r="N20" i="1"/>
  <c r="Q19" i="1"/>
  <c r="I19" i="1"/>
  <c r="J19" i="1" s="1"/>
  <c r="H19" i="1"/>
  <c r="H13" i="1"/>
  <c r="I13" i="1"/>
  <c r="J13" i="1" s="1"/>
  <c r="N13" i="1"/>
  <c r="Q13" i="1"/>
  <c r="H14" i="1"/>
  <c r="I14" i="1"/>
  <c r="J14" i="1" s="1"/>
  <c r="N14" i="1"/>
  <c r="Q14" i="1"/>
  <c r="H15" i="1"/>
  <c r="I15" i="1"/>
  <c r="J15" i="1" s="1"/>
  <c r="N15" i="1"/>
  <c r="Q15" i="1"/>
  <c r="Q11" i="1"/>
  <c r="Q12" i="1"/>
  <c r="N11" i="1"/>
  <c r="N12" i="1"/>
  <c r="H11" i="1"/>
  <c r="I11" i="1"/>
  <c r="H8" i="1"/>
  <c r="I8" i="1"/>
  <c r="H9" i="1"/>
  <c r="I9" i="1"/>
  <c r="J9" i="1"/>
  <c r="H10" i="1"/>
  <c r="I10" i="1"/>
  <c r="H12" i="1"/>
  <c r="I12" i="1"/>
  <c r="Q8" i="1"/>
  <c r="Q9" i="1"/>
  <c r="Q10" i="1"/>
  <c r="N8" i="1"/>
  <c r="N9" i="1"/>
  <c r="N10" i="1"/>
  <c r="Q6" i="1"/>
  <c r="Q7" i="1"/>
  <c r="N7" i="1"/>
  <c r="N6" i="1"/>
  <c r="D6" i="1"/>
  <c r="H7" i="1"/>
  <c r="I7" i="1"/>
  <c r="I6" i="1"/>
  <c r="H6" i="1"/>
  <c r="I4" i="8" l="1"/>
  <c r="I5" i="8"/>
  <c r="I2" i="8"/>
  <c r="I6" i="8"/>
  <c r="I2" i="5"/>
  <c r="I14" i="5"/>
  <c r="I13" i="5"/>
  <c r="I6" i="5"/>
  <c r="I3" i="5"/>
  <c r="B6" i="5"/>
  <c r="J13" i="2"/>
  <c r="J14" i="3"/>
  <c r="J12" i="3"/>
  <c r="J11" i="3"/>
  <c r="J10" i="3"/>
  <c r="J8" i="3"/>
  <c r="J7" i="3"/>
  <c r="J6" i="3"/>
  <c r="J9" i="3"/>
  <c r="J13" i="3"/>
  <c r="J12" i="2"/>
  <c r="J14" i="2"/>
  <c r="J10" i="2"/>
  <c r="J6" i="2"/>
  <c r="J11" i="2"/>
  <c r="J8" i="2"/>
  <c r="J7" i="2"/>
  <c r="J9" i="2"/>
  <c r="J21" i="1"/>
  <c r="J11" i="1"/>
  <c r="J10" i="1"/>
  <c r="J12" i="1"/>
  <c r="J8" i="1"/>
  <c r="J6" i="1"/>
  <c r="J7" i="1"/>
  <c r="C2" i="8" l="1"/>
  <c r="B4" i="8"/>
  <c r="B8" i="5"/>
  <c r="B6" i="8" l="1"/>
  <c r="C4" i="8"/>
  <c r="B10" i="5"/>
  <c r="C6" i="8" l="1"/>
  <c r="B11" i="5"/>
  <c r="B12" i="5" l="1"/>
  <c r="B13" i="5" l="1"/>
</calcChain>
</file>

<file path=xl/sharedStrings.xml><?xml version="1.0" encoding="utf-8"?>
<sst xmlns="http://schemas.openxmlformats.org/spreadsheetml/2006/main" count="137" uniqueCount="43">
  <si>
    <t>E (eV)</t>
  </si>
  <si>
    <t>HOMO</t>
  </si>
  <si>
    <t>LUMO</t>
  </si>
  <si>
    <t>**opt.Noelectricfield</t>
  </si>
  <si>
    <t>S1 (eV)</t>
  </si>
  <si>
    <t>T1 (eV)</t>
  </si>
  <si>
    <t>S1-T1 (eV)</t>
  </si>
  <si>
    <t>S2 (eV)</t>
  </si>
  <si>
    <t>T2 (eV)</t>
  </si>
  <si>
    <t>S2-T2 (eV)</t>
  </si>
  <si>
    <t>E in x direction</t>
  </si>
  <si>
    <t>E (au)/10000</t>
  </si>
  <si>
    <t>HOMO (eV)</t>
  </si>
  <si>
    <t>LUMO (eV)</t>
  </si>
  <si>
    <t>L-H (eV)</t>
  </si>
  <si>
    <t>Xdirec. Nosymm</t>
  </si>
  <si>
    <t>Zdirect</t>
  </si>
  <si>
    <t>ydirec</t>
  </si>
  <si>
    <t>xxyzdirec</t>
  </si>
  <si>
    <t>hexadecapole</t>
  </si>
  <si>
    <t>--</t>
  </si>
  <si>
    <t>\MB</t>
  </si>
  <si>
    <t>\RB</t>
  </si>
  <si>
    <t>\TPP</t>
  </si>
  <si>
    <t>Photosensitizer</t>
  </si>
  <si>
    <t>Y</t>
  </si>
  <si>
    <t>Dipole (Debye)</t>
  </si>
  <si>
    <t>E in y direction</t>
  </si>
  <si>
    <t>E (au)</t>
  </si>
  <si>
    <t>T3 (eV)</t>
  </si>
  <si>
    <t>T4 (eV)</t>
  </si>
  <si>
    <t>S3 (eV)</t>
  </si>
  <si>
    <t>T5 (eV)</t>
  </si>
  <si>
    <t>E (V/A)</t>
  </si>
  <si>
    <t>opt</t>
  </si>
  <si>
    <t>ISC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</si>
  <si>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</si>
  <si>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</si>
  <si>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1000 dpi, RGB, Transparent canvas&lt;/Name&gt;_x000D_
  &lt;Dpi&gt;1000&lt;/Dpi&gt;_x000D_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</si>
  <si>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</si>
  <si>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E=0</t>
  </si>
  <si>
    <t>E=0.051</t>
  </si>
  <si>
    <t>C:\Users\user\Desktop\1O2E0.051.png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</si>
</sst>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LUMO</c:v>
          </c:tx>
          <c:spPr>
            <a:ln w="19050" cap="rnd">
              <a:solidFill>
                <a:srgbClr val="FF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MBy!$C$6:$C$10</c:f>
              <c:numCache>
                <c:formatCode>General</c:formatCode>
                <c:ptCount val="5"/>
                <c:pt idx="0">
                  <c:v>-0.25700000000000001</c:v>
                </c:pt>
                <c:pt idx="1">
                  <c:v>-5.1399999999999994E-2</c:v>
                </c:pt>
                <c:pt idx="2">
                  <c:v>0</c:v>
                </c:pt>
                <c:pt idx="3">
                  <c:v>5.1399999999999994E-2</c:v>
                </c:pt>
                <c:pt idx="4">
                  <c:v>0.25700000000000001</c:v>
                </c:pt>
              </c:numCache>
            </c:numRef>
          </c:xVal>
          <c:yVal>
            <c:numRef>
              <c:f>MBy!$H$6:$H$10</c:f>
              <c:numCache>
                <c:formatCode>General</c:formatCode>
                <c:ptCount val="5"/>
                <c:pt idx="0">
                  <c:v>-6.1342659020000001</c:v>
                </c:pt>
                <c:pt idx="1">
                  <c:v>-6.162293644</c:v>
                </c:pt>
                <c:pt idx="2">
                  <c:v>-6.1696407219999996</c:v>
                </c:pt>
                <c:pt idx="3">
                  <c:v>-6.1775320279999999</c:v>
                </c:pt>
                <c:pt idx="4">
                  <c:v>-6.2107299359999999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4-4ED8-B75E-0F96BEB99E50}"/>
            </c:ext>
          </c:extLst>
        </c:ser>
        <c:ser>
          <c:idx val="0"/>
          <c:order val="1"/>
          <c:tx>
            <c:v>HOMO</c:v>
          </c:tx>
          <c:spPr>
            <a:ln w="19050" cap="rnd">
              <a:solidFill>
                <a:srgbClr val="00206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MBy!$C$6:$C$10</c:f>
              <c:numCache>
                <c:formatCode>General</c:formatCode>
                <c:ptCount val="5"/>
                <c:pt idx="0">
                  <c:v>-0.25700000000000001</c:v>
                </c:pt>
                <c:pt idx="1">
                  <c:v>-5.1399999999999994E-2</c:v>
                </c:pt>
                <c:pt idx="2">
                  <c:v>0</c:v>
                </c:pt>
                <c:pt idx="3">
                  <c:v>5.1399999999999994E-2</c:v>
                </c:pt>
                <c:pt idx="4">
                  <c:v>0.25700000000000001</c:v>
                </c:pt>
              </c:numCache>
            </c:numRef>
          </c:xVal>
          <c:yVal>
            <c:numRef>
              <c:f>MBy!$G$6:$G$10</c:f>
              <c:numCache>
                <c:formatCode>General</c:formatCode>
                <c:ptCount val="5"/>
                <c:pt idx="0">
                  <c:v>-8.6526809720000006</c:v>
                </c:pt>
                <c:pt idx="1">
                  <c:v>-8.6562184540000011</c:v>
                </c:pt>
                <c:pt idx="2">
                  <c:v>-8.6573069100000009</c:v>
                </c:pt>
                <c:pt idx="3">
                  <c:v>-8.6583953659999988</c:v>
                </c:pt>
                <c:pt idx="4">
                  <c:v>-8.663021303999999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4ED8-B75E-0F96BEB9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45712"/>
        <c:axId val="1508346128"/>
      </c:scatterChart>
      <c:valAx>
        <c:axId val="150834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Electric Field (</a:t>
                </a:r>
                <a:r>
                  <a:rPr lang="en-US" sz="1200" b="1" i="0" u="none" strike="noStrike" baseline="0">
                    <a:effectLst/>
                  </a:rPr>
                  <a:t>V/Å)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6128"/>
        <c:crossesAt val="-10"/>
        <c:crossBetween val="midCat"/>
      </c:valAx>
      <c:valAx>
        <c:axId val="1508346128"/>
        <c:scaling>
          <c:orientation val="minMax"/>
          <c:max val="-5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5712"/>
        <c:crossesAt val="-0.30000000000000004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S1</c:v>
          </c:tx>
          <c:spPr>
            <a:ln w="19050" cap="rnd">
              <a:solidFill>
                <a:srgbClr val="FF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MBy!$C$6:$C$10</c:f>
              <c:numCache>
                <c:formatCode>General</c:formatCode>
                <c:ptCount val="5"/>
                <c:pt idx="0">
                  <c:v>-0.25700000000000001</c:v>
                </c:pt>
                <c:pt idx="1">
                  <c:v>-5.1399999999999994E-2</c:v>
                </c:pt>
                <c:pt idx="2">
                  <c:v>0</c:v>
                </c:pt>
                <c:pt idx="3">
                  <c:v>5.1399999999999994E-2</c:v>
                </c:pt>
                <c:pt idx="4">
                  <c:v>0.25700000000000001</c:v>
                </c:pt>
              </c:numCache>
            </c:numRef>
          </c:xVal>
          <c:yVal>
            <c:numRef>
              <c:f>MBy!$K$6:$K$10</c:f>
              <c:numCache>
                <c:formatCode>General</c:formatCode>
                <c:ptCount val="5"/>
                <c:pt idx="0">
                  <c:v>2.6128</c:v>
                </c:pt>
                <c:pt idx="1">
                  <c:v>2.5960000000000001</c:v>
                </c:pt>
                <c:pt idx="2">
                  <c:v>2.5912000000000002</c:v>
                </c:pt>
                <c:pt idx="3">
                  <c:v>2.5861000000000001</c:v>
                </c:pt>
                <c:pt idx="4">
                  <c:v>2.5630000000000002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4D9-A1AE-555B11282144}"/>
            </c:ext>
          </c:extLst>
        </c:ser>
        <c:ser>
          <c:idx val="0"/>
          <c:order val="1"/>
          <c:tx>
            <c:v>T1</c:v>
          </c:tx>
          <c:spPr>
            <a:ln w="19050" cap="rnd">
              <a:solidFill>
                <a:srgbClr val="00206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rgbClr val="002060"/>
              </a:solidFill>
              <a:ln w="9525">
                <a:solidFill>
                  <a:srgbClr val="002060">
                    <a:alpha val="50000"/>
                  </a:srgbClr>
                </a:solidFill>
                <a:prstDash val="sysDash"/>
              </a:ln>
              <a:effectLst/>
            </c:spPr>
          </c:marker>
          <c:xVal>
            <c:numRef>
              <c:f>MBy!$C$6:$C$10</c:f>
              <c:numCache>
                <c:formatCode>General</c:formatCode>
                <c:ptCount val="5"/>
                <c:pt idx="0">
                  <c:v>-0.25700000000000001</c:v>
                </c:pt>
                <c:pt idx="1">
                  <c:v>-5.1399999999999994E-2</c:v>
                </c:pt>
                <c:pt idx="2">
                  <c:v>0</c:v>
                </c:pt>
                <c:pt idx="3">
                  <c:v>5.1399999999999994E-2</c:v>
                </c:pt>
                <c:pt idx="4">
                  <c:v>0.25700000000000001</c:v>
                </c:pt>
              </c:numCache>
            </c:numRef>
          </c:xVal>
          <c:yVal>
            <c:numRef>
              <c:f>MBy!$P$6:$P$10</c:f>
              <c:numCache>
                <c:formatCode>General</c:formatCode>
                <c:ptCount val="5"/>
                <c:pt idx="0">
                  <c:v>2.1945999999999999</c:v>
                </c:pt>
                <c:pt idx="1">
                  <c:v>2.2867000000000002</c:v>
                </c:pt>
                <c:pt idx="2">
                  <c:v>2.3094000000000001</c:v>
                </c:pt>
                <c:pt idx="3">
                  <c:v>2.3319999999999999</c:v>
                </c:pt>
                <c:pt idx="4">
                  <c:v>2.4209000000000001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4D9-A1AE-555B1128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45712"/>
        <c:axId val="1508346128"/>
      </c:scatterChart>
      <c:valAx>
        <c:axId val="150834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Electric Field (</a:t>
                </a:r>
                <a:r>
                  <a:rPr lang="en-US" sz="1200" b="1" i="0" u="none" strike="noStrike" baseline="0">
                    <a:effectLst/>
                  </a:rPr>
                  <a:t>V/Å)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6128"/>
        <c:crossesAt val="-10"/>
        <c:crossBetween val="midCat"/>
      </c:valAx>
      <c:valAx>
        <c:axId val="1508346128"/>
        <c:scaling>
          <c:orientation val="minMax"/>
          <c:max val="2.7"/>
          <c:min val="2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5712"/>
        <c:crossesAt val="-0.30000000000000004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MBy!$B$44:$B$50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D-4C4B-9E96-63F7B915FB81}"/>
            </c:ext>
          </c:extLst>
        </c:ser>
        <c:ser>
          <c:idx val="0"/>
          <c:order val="1"/>
          <c:tx>
            <c:v>S1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MBy!$C$44:$C$50</c:f>
              <c:numCache>
                <c:formatCode>General</c:formatCode>
                <c:ptCount val="7"/>
                <c:pt idx="0">
                  <c:v>2.5912000000000002</c:v>
                </c:pt>
                <c:pt idx="1">
                  <c:v>2.5912000000000002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D-4C4B-9E96-63F7B915FB81}"/>
            </c:ext>
          </c:extLst>
        </c:ser>
        <c:ser>
          <c:idx val="2"/>
          <c:order val="2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MBy!$D$44:$D$50</c:f>
              <c:numCache>
                <c:formatCode>General</c:formatCode>
                <c:ptCount val="7"/>
                <c:pt idx="2">
                  <c:v>1.3244</c:v>
                </c:pt>
                <c:pt idx="3">
                  <c:v>1.3244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D-4C4B-9E96-63F7B915FB81}"/>
            </c:ext>
          </c:extLst>
        </c:ser>
        <c:ser>
          <c:idx val="3"/>
          <c:order val="3"/>
          <c:tx>
            <c:v>T2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MBy!$E$44:$E$50</c:f>
              <c:numCache>
                <c:formatCode>General</c:formatCode>
                <c:ptCount val="7"/>
                <c:pt idx="2">
                  <c:v>2.0226999999999999</c:v>
                </c:pt>
                <c:pt idx="3">
                  <c:v>2.0226999999999999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5D-4C4B-9E96-63F7B915FB81}"/>
            </c:ext>
          </c:extLst>
        </c:ser>
        <c:ser>
          <c:idx val="4"/>
          <c:order val="4"/>
          <c:tx>
            <c:v>T3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MBy!$F$44:$F$50</c:f>
              <c:numCache>
                <c:formatCode>General</c:formatCode>
                <c:ptCount val="7"/>
                <c:pt idx="2">
                  <c:v>2.3094000000000001</c:v>
                </c:pt>
                <c:pt idx="3">
                  <c:v>2.3094000000000001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5D-4C4B-9E96-63F7B915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45712"/>
        <c:axId val="1508346128"/>
      </c:scatterChart>
      <c:valAx>
        <c:axId val="1508345712"/>
        <c:scaling>
          <c:orientation val="minMax"/>
          <c:max val="1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6128"/>
        <c:crossesAt val="-10"/>
        <c:crossBetween val="midCat"/>
        <c:majorUnit val="1"/>
      </c:valAx>
      <c:valAx>
        <c:axId val="150834612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5712"/>
        <c:crossesAt val="-0.30000000000000004"/>
        <c:crossBetween val="midCat"/>
        <c:majorUnit val="1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MBy!$B$44:$B$50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7-4539-B4B0-A8449D3EE43C}"/>
            </c:ext>
          </c:extLst>
        </c:ser>
        <c:ser>
          <c:idx val="0"/>
          <c:order val="1"/>
          <c:tx>
            <c:v>S1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MBy!$C$52:$C$58</c:f>
              <c:numCache>
                <c:formatCode>General</c:formatCode>
                <c:ptCount val="7"/>
                <c:pt idx="0">
                  <c:v>2.5861000000000001</c:v>
                </c:pt>
                <c:pt idx="1">
                  <c:v>2.5861000000000001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7-4539-B4B0-A8449D3EE43C}"/>
            </c:ext>
          </c:extLst>
        </c:ser>
        <c:ser>
          <c:idx val="2"/>
          <c:order val="2"/>
          <c:tx>
            <c:v>T1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MBy!$D$52:$D$58</c:f>
              <c:numCache>
                <c:formatCode>General</c:formatCode>
                <c:ptCount val="7"/>
                <c:pt idx="2">
                  <c:v>1.3161</c:v>
                </c:pt>
                <c:pt idx="3">
                  <c:v>1.3161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7-4539-B4B0-A8449D3EE43C}"/>
            </c:ext>
          </c:extLst>
        </c:ser>
        <c:ser>
          <c:idx val="3"/>
          <c:order val="3"/>
          <c:tx>
            <c:v>T2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MBy!$A$44:$A$50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MBy!$E$52:$E$58</c:f>
              <c:numCache>
                <c:formatCode>General</c:formatCode>
                <c:ptCount val="7"/>
                <c:pt idx="2">
                  <c:v>1.9991000000000001</c:v>
                </c:pt>
                <c:pt idx="3">
                  <c:v>1.9991000000000001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7-4539-B4B0-A8449D3EE43C}"/>
            </c:ext>
          </c:extLst>
        </c:ser>
        <c:ser>
          <c:idx val="4"/>
          <c:order val="4"/>
          <c:tx>
            <c:v>T3</c:v>
          </c:tx>
          <c:spPr>
            <a:ln w="285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MBy!$A$52:$A$58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3</c:v>
                </c:pt>
                <c:pt idx="6">
                  <c:v>5</c:v>
                </c:pt>
              </c:numCache>
            </c:numRef>
          </c:xVal>
          <c:yVal>
            <c:numRef>
              <c:f>MBy!$F$52:$F$58</c:f>
              <c:numCache>
                <c:formatCode>General</c:formatCode>
                <c:ptCount val="7"/>
                <c:pt idx="2">
                  <c:v>2.3319999999999999</c:v>
                </c:pt>
                <c:pt idx="3">
                  <c:v>2.3319999999999999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7-4539-B4B0-A8449D3E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45712"/>
        <c:axId val="1508346128"/>
      </c:scatterChart>
      <c:valAx>
        <c:axId val="1508345712"/>
        <c:scaling>
          <c:orientation val="minMax"/>
          <c:max val="1.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6128"/>
        <c:crossesAt val="-10"/>
        <c:crossBetween val="midCat"/>
        <c:majorUnit val="1"/>
      </c:valAx>
      <c:valAx>
        <c:axId val="1508346128"/>
        <c:scaling>
          <c:orientation val="minMax"/>
          <c:max val="3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345712"/>
        <c:crossesAt val="-0.30000000000000004"/>
        <c:crossBetween val="midCat"/>
        <c:majorUnit val="1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464136</xdr:colOff>
      <xdr:row>14</xdr:row>
      <xdr:rowOff>108811</xdr:rowOff>
    </xdr:from>
    <xdr:to>
      <xdr:col>9</xdr:col>
      <xdr:colOff>187911</xdr:colOff>
      <xdr:row>34</xdr:row>
      <xdr:rowOff>89311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FCB3D-B3ED-4C13-B966-14835F95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740881</xdr:colOff>
      <xdr:row>27</xdr:row>
      <xdr:rowOff>64050</xdr:rowOff>
    </xdr:from>
    <xdr:to>
      <xdr:col>5</xdr:col>
      <xdr:colOff>582550</xdr:colOff>
      <xdr:row>30</xdr:row>
      <xdr:rowOff>147104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2E8099-40E5-40EA-8962-D808D1E3C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5444" y="4950375"/>
          <a:ext cx="1375194" cy="625979"/>
        </a:xfrm>
        <a:prstGeom prst="rect">
          <a:avLst/>
        </a:prstGeom>
      </xdr:spPr>
    </xdr:pic>
    <xdr:clientData/>
  </xdr:twoCellAnchor>
  <xdr:twoCellAnchor>
    <xdr:from>
      <xdr:col>3</xdr:col>
      <xdr:colOff>745114</xdr:colOff>
      <xdr:row>15</xdr:row>
      <xdr:rowOff>87669</xdr:rowOff>
    </xdr:from>
    <xdr:to>
      <xdr:col>5</xdr:col>
      <xdr:colOff>578317</xdr:colOff>
      <xdr:row>18</xdr:row>
      <xdr:rowOff>121583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A98A83-909C-4EDB-864C-F020F682C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9677" y="2802294"/>
          <a:ext cx="1366728" cy="576839"/>
        </a:xfrm>
        <a:prstGeom prst="rect">
          <a:avLst/>
        </a:prstGeom>
      </xdr:spPr>
    </xdr:pic>
    <xdr:clientData/>
  </xdr:twoCellAnchor>
  <xdr:twoCellAnchor>
    <xdr:from>
      <xdr:col>9</xdr:col>
      <xdr:colOff>738188</xdr:colOff>
      <xdr:row>14</xdr:row>
      <xdr:rowOff>157162</xdr:rowOff>
    </xdr:from>
    <xdr:to>
      <xdr:col>16</xdr:col>
      <xdr:colOff>595313</xdr:colOff>
      <xdr:row>34</xdr:row>
      <xdr:rowOff>137662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2C8E01-15BA-4011-B5B3-8F96081D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195262</xdr:colOff>
      <xdr:row>35</xdr:row>
      <xdr:rowOff>9526</xdr:rowOff>
    </xdr:from>
    <xdr:to>
      <xdr:col>11</xdr:col>
      <xdr:colOff>299587</xdr:colOff>
      <xdr:row>50</xdr:row>
      <xdr:rowOff>174901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43202-5310-4181-A20A-332C2C4D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404812</xdr:colOff>
      <xdr:row>54</xdr:row>
      <xdr:rowOff>0</xdr:rowOff>
    </xdr:from>
    <xdr:to>
      <xdr:col>10</xdr:col>
      <xdr:colOff>509137</xdr:colOff>
      <xdr:row>69</xdr:row>
      <xdr:rowOff>165375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3ADB97-441E-48ED-8B3F-DE5F29B9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0.55174</cdr:x>
      <cdr:y>0.24298</cdr:y>
    </cdr:from>
    <cdr:to>
      <cdr:x>0.55174</cdr:x>
      <cdr:y>0.59761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2528411" y="866545"/>
          <a:ext cx="0" cy="126476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0.21094</cdr:x>
      <cdr:y>0.2423</cdr:y>
    </cdr:from>
    <cdr:to>
      <cdr:x>0.21094</cdr:x>
      <cdr:y>0.59693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9C4D5AC-0398-4628-A9DA-F680B39A6D4E}"/>
            </a:ext>
          </a:extLst>
        </cdr:cNvPr>
        <cdr:cNvCxnSpPr/>
      </cdr:nvCxnSpPr>
      <cdr:spPr>
        <a:xfrm xmlns:a="http://schemas.openxmlformats.org/drawingml/2006/main" flipH="1">
          <a:off x="964566" y="865163"/>
          <a:ext cx="0" cy="126628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0.1742</cdr:x>
      <cdr:y>0.36249</cdr:y>
    </cdr:from>
    <cdr:to>
      <cdr:x>0.29504</cdr:x>
      <cdr:y>0.42796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389437-842D-44C0-82DA-55BA0B1C22AE}"/>
            </a:ext>
          </a:extLst>
        </cdr:cNvPr>
        <cdr:cNvSpPr txBox="1"/>
      </cdr:nvSpPr>
      <cdr:spPr>
        <a:xfrm xmlns:a="http://schemas.openxmlformats.org/drawingml/2006/main">
          <a:off x="796463" y="1304950"/>
          <a:ext cx="552450" cy="2357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L-H=2.518</a:t>
          </a:r>
        </a:p>
      </cdr:txBody>
    </cdr:sp>
  </cdr:relSizeAnchor>
  <cdr:relSizeAnchor xmlns:cdr="http://schemas.openxmlformats.org/drawingml/2006/chartDrawing">
    <cdr:from>
      <cdr:x>0.69669</cdr:x>
      <cdr:y>0.63916</cdr:y>
    </cdr:from>
    <cdr:to>
      <cdr:x>0.81753</cdr:x>
      <cdr:y>0.70464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7B6E2B30-42A1-463B-94B4-11886C44379C}"/>
            </a:ext>
          </a:extLst>
        </cdr:cNvPr>
        <cdr:cNvSpPr txBox="1"/>
      </cdr:nvSpPr>
      <cdr:spPr>
        <a:xfrm xmlns:a="http://schemas.openxmlformats.org/drawingml/2006/main">
          <a:off x="3185285" y="2300986"/>
          <a:ext cx="552450" cy="2357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HOMO</a:t>
          </a:r>
        </a:p>
      </cdr:txBody>
    </cdr:sp>
  </cdr:relSizeAnchor>
  <cdr:relSizeAnchor xmlns:cdr="http://schemas.openxmlformats.org/drawingml/2006/chartDrawing">
    <cdr:from>
      <cdr:x>0.69669</cdr:x>
      <cdr:y>0.14693</cdr:y>
    </cdr:from>
    <cdr:to>
      <cdr:x>0.81753</cdr:x>
      <cdr:y>0.2124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EB0F453-8145-4D28-BA31-80C55F7A8BE3}"/>
            </a:ext>
          </a:extLst>
        </cdr:cNvPr>
        <cdr:cNvSpPr txBox="1"/>
      </cdr:nvSpPr>
      <cdr:spPr>
        <a:xfrm xmlns:a="http://schemas.openxmlformats.org/drawingml/2006/main">
          <a:off x="3185285" y="528936"/>
          <a:ext cx="552451" cy="2357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LUMO</a:t>
          </a:r>
        </a:p>
      </cdr:txBody>
    </cdr:sp>
  </cdr:relSizeAnchor>
  <cdr:relSizeAnchor xmlns:cdr="http://schemas.openxmlformats.org/drawingml/2006/chartDrawing">
    <cdr:from>
      <cdr:x>0.55265</cdr:x>
      <cdr:y>0.04386</cdr:y>
    </cdr:from>
    <cdr:to>
      <cdr:x>0.55265</cdr:x>
      <cdr:y>0.8257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17B8B77E-EF4D-4746-82CA-1E4778A7110F}"/>
            </a:ext>
          </a:extLst>
        </cdr:cNvPr>
        <cdr:cNvCxnSpPr/>
      </cdr:nvCxnSpPr>
      <cdr:spPr>
        <a:xfrm xmlns:a="http://schemas.openxmlformats.org/drawingml/2006/main" flipV="1">
          <a:off x="2526714" y="157889"/>
          <a:ext cx="0" cy="28146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0.48403</cdr:x>
      <cdr:y>0.24461</cdr:y>
    </cdr:from>
    <cdr:to>
      <cdr:x>0.48403</cdr:x>
      <cdr:y>0.59461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7CD88547-03A6-4496-966D-86D0EAA2D08E}"/>
            </a:ext>
          </a:extLst>
        </cdr:cNvPr>
        <cdr:cNvCxnSpPr/>
      </cdr:nvCxnSpPr>
      <cdr:spPr>
        <a:xfrm xmlns:a="http://schemas.openxmlformats.org/drawingml/2006/main" flipH="1">
          <a:off x="2213329" y="873436"/>
          <a:ext cx="0" cy="1249742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0.61944</cdr:x>
      <cdr:y>0.24822</cdr:y>
    </cdr:from>
    <cdr:to>
      <cdr:x>0.61944</cdr:x>
      <cdr:y>0.59101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2832553" y="886307"/>
          <a:ext cx="0" cy="1224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0.891</cdr:x>
      <cdr:y>0.25074</cdr:y>
    </cdr:from>
    <cdr:to>
      <cdr:x>0.891</cdr:x>
      <cdr:y>0.58849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4074301" y="895307"/>
          <a:ext cx="0" cy="1206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0.39556</cdr:x>
      <cdr:y>0.36182</cdr:y>
    </cdr:from>
    <cdr:to>
      <cdr:x>0.49302</cdr:x>
      <cdr:y>0.42863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C1057A-8D57-4272-B9BD-36FD29BC3C4F}"/>
            </a:ext>
          </a:extLst>
        </cdr:cNvPr>
        <cdr:cNvSpPr txBox="1"/>
      </cdr:nvSpPr>
      <cdr:spPr>
        <a:xfrm xmlns:a="http://schemas.openxmlformats.org/drawingml/2006/main">
          <a:off x="1808490" y="1302536"/>
          <a:ext cx="445588" cy="2405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2.494</a:t>
          </a:r>
        </a:p>
      </cdr:txBody>
    </cdr:sp>
  </cdr:relSizeAnchor>
  <cdr:relSizeAnchor xmlns:cdr="http://schemas.openxmlformats.org/drawingml/2006/chartDrawing">
    <cdr:from>
      <cdr:x>0.50275</cdr:x>
      <cdr:y>0.36446</cdr:y>
    </cdr:from>
    <cdr:to>
      <cdr:x>0.60301</cdr:x>
      <cdr:y>0.42599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2298580" y="1312061"/>
          <a:ext cx="458373" cy="22149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2.488</a:t>
          </a:r>
        </a:p>
      </cdr:txBody>
    </cdr:sp>
  </cdr:relSizeAnchor>
  <cdr:relSizeAnchor xmlns:cdr="http://schemas.openxmlformats.org/drawingml/2006/chartDrawing">
    <cdr:from>
      <cdr:x>0.60545</cdr:x>
      <cdr:y>0.36115</cdr:y>
    </cdr:from>
    <cdr:to>
      <cdr:x>0.70789</cdr:x>
      <cdr:y>0.42929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2768117" y="1300155"/>
          <a:ext cx="468359" cy="2453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2.481</a:t>
          </a:r>
        </a:p>
      </cdr:txBody>
    </cdr:sp>
  </cdr:relSizeAnchor>
  <cdr:relSizeAnchor xmlns:cdr="http://schemas.openxmlformats.org/drawingml/2006/chartDrawing">
    <cdr:from>
      <cdr:x>0.83711</cdr:x>
      <cdr:y>0.36492</cdr:y>
    </cdr:from>
    <cdr:to>
      <cdr:x>0.93238</cdr:x>
      <cdr:y>0.42553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3827250" y="1313704"/>
          <a:ext cx="435587" cy="2182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2.452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0.54757</cdr:x>
      <cdr:y>0.20462</cdr:y>
    </cdr:from>
    <cdr:to>
      <cdr:x>0.54757</cdr:x>
      <cdr:y>0.52962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2503505" y="736615"/>
          <a:ext cx="0" cy="117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0.20365</cdr:x>
      <cdr:y>0.18785</cdr:y>
    </cdr:from>
    <cdr:to>
      <cdr:x>0.20365</cdr:x>
      <cdr:y>0.68785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9C4D5AC-0398-4628-A9DA-F680B39A6D4E}"/>
            </a:ext>
          </a:extLst>
        </cdr:cNvPr>
        <cdr:cNvCxnSpPr/>
      </cdr:nvCxnSpPr>
      <cdr:spPr>
        <a:xfrm xmlns:a="http://schemas.openxmlformats.org/drawingml/2006/main" flipH="1">
          <a:off x="931080" y="676276"/>
          <a:ext cx="0" cy="180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0.16899</cdr:x>
      <cdr:y>0.28566</cdr:y>
    </cdr:from>
    <cdr:to>
      <cdr:x>0.28983</cdr:x>
      <cdr:y>0.35113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389437-842D-44C0-82DA-55BA0B1C22AE}"/>
            </a:ext>
          </a:extLst>
        </cdr:cNvPr>
        <cdr:cNvSpPr txBox="1"/>
      </cdr:nvSpPr>
      <cdr:spPr>
        <a:xfrm xmlns:a="http://schemas.openxmlformats.org/drawingml/2006/main">
          <a:off x="772629" y="1028363"/>
          <a:ext cx="552481" cy="235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ISC=0.418</a:t>
          </a:r>
        </a:p>
      </cdr:txBody>
    </cdr:sp>
  </cdr:relSizeAnchor>
  <cdr:relSizeAnchor xmlns:cdr="http://schemas.openxmlformats.org/drawingml/2006/chartDrawing">
    <cdr:from>
      <cdr:x>0.73315</cdr:x>
      <cdr:y>0.49364</cdr:y>
    </cdr:from>
    <cdr:to>
      <cdr:x>0.85399</cdr:x>
      <cdr:y>0.55912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7B6E2B30-42A1-463B-94B4-11886C44379C}"/>
            </a:ext>
          </a:extLst>
        </cdr:cNvPr>
        <cdr:cNvSpPr txBox="1"/>
      </cdr:nvSpPr>
      <cdr:spPr>
        <a:xfrm xmlns:a="http://schemas.openxmlformats.org/drawingml/2006/main">
          <a:off x="3351954" y="1777101"/>
          <a:ext cx="552480" cy="235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T3</a:t>
          </a:r>
        </a:p>
      </cdr:txBody>
    </cdr:sp>
  </cdr:relSizeAnchor>
  <cdr:relSizeAnchor xmlns:cdr="http://schemas.openxmlformats.org/drawingml/2006/chartDrawing">
    <cdr:from>
      <cdr:x>0.71856</cdr:x>
      <cdr:y>0.12312</cdr:y>
    </cdr:from>
    <cdr:to>
      <cdr:x>0.8394</cdr:x>
      <cdr:y>0.18859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EB0F453-8145-4D28-BA31-80C55F7A8BE3}"/>
            </a:ext>
          </a:extLst>
        </cdr:cNvPr>
        <cdr:cNvSpPr txBox="1"/>
      </cdr:nvSpPr>
      <cdr:spPr>
        <a:xfrm xmlns:a="http://schemas.openxmlformats.org/drawingml/2006/main">
          <a:off x="3285279" y="443223"/>
          <a:ext cx="552480" cy="235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S1</a:t>
          </a:r>
        </a:p>
      </cdr:txBody>
    </cdr:sp>
  </cdr:relSizeAnchor>
  <cdr:relSizeAnchor xmlns:cdr="http://schemas.openxmlformats.org/drawingml/2006/chartDrawing">
    <cdr:from>
      <cdr:x>0.54744</cdr:x>
      <cdr:y>0.03989</cdr:y>
    </cdr:from>
    <cdr:to>
      <cdr:x>0.54744</cdr:x>
      <cdr:y>0.82173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17B8B77E-EF4D-4746-82CA-1E4778A7110F}"/>
            </a:ext>
          </a:extLst>
        </cdr:cNvPr>
        <cdr:cNvCxnSpPr/>
      </cdr:nvCxnSpPr>
      <cdr:spPr>
        <a:xfrm xmlns:a="http://schemas.openxmlformats.org/drawingml/2006/main" flipV="1">
          <a:off x="2502903" y="143609"/>
          <a:ext cx="0" cy="28146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0.47882</cdr:x>
      <cdr:y>0.20095</cdr:y>
    </cdr:from>
    <cdr:to>
      <cdr:x>0.47882</cdr:x>
      <cdr:y>0.56095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7CD88547-03A6-4496-966D-86D0EAA2D08E}"/>
            </a:ext>
          </a:extLst>
        </cdr:cNvPr>
        <cdr:cNvCxnSpPr/>
      </cdr:nvCxnSpPr>
      <cdr:spPr>
        <a:xfrm xmlns:a="http://schemas.openxmlformats.org/drawingml/2006/main" flipH="1">
          <a:off x="2189173" y="723434"/>
          <a:ext cx="0" cy="1296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0.61527</cdr:x>
      <cdr:y>0.21382</cdr:y>
    </cdr:from>
    <cdr:to>
      <cdr:x>0.61527</cdr:x>
      <cdr:y>0.50382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2813030" y="769767"/>
          <a:ext cx="0" cy="1044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0.891</cdr:x>
      <cdr:y>0.25074</cdr:y>
    </cdr:from>
    <cdr:to>
      <cdr:x>0.891</cdr:x>
      <cdr:y>0.38074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BD44C038-F8F3-4BC6-A940-A0CD11CB987C}"/>
            </a:ext>
          </a:extLst>
        </cdr:cNvPr>
        <cdr:cNvCxnSpPr/>
      </cdr:nvCxnSpPr>
      <cdr:spPr>
        <a:xfrm xmlns:a="http://schemas.openxmlformats.org/drawingml/2006/main" flipH="1">
          <a:off x="4073652" y="902664"/>
          <a:ext cx="0" cy="468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5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0.40077</cdr:x>
      <cdr:y>0.28763</cdr:y>
    </cdr:from>
    <cdr:to>
      <cdr:x>0.49823</cdr:x>
      <cdr:y>0.35444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C1057A-8D57-4272-B9BD-36FD29BC3C4F}"/>
            </a:ext>
          </a:extLst>
        </cdr:cNvPr>
        <cdr:cNvSpPr txBox="1"/>
      </cdr:nvSpPr>
      <cdr:spPr>
        <a:xfrm xmlns:a="http://schemas.openxmlformats.org/drawingml/2006/main">
          <a:off x="1832312" y="1035476"/>
          <a:ext cx="445587" cy="2405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0.309</a:t>
          </a:r>
        </a:p>
      </cdr:txBody>
    </cdr:sp>
  </cdr:relSizeAnchor>
  <cdr:relSizeAnchor xmlns:cdr="http://schemas.openxmlformats.org/drawingml/2006/chartDrawing">
    <cdr:from>
      <cdr:x>0.49754</cdr:x>
      <cdr:y>0.28763</cdr:y>
    </cdr:from>
    <cdr:to>
      <cdr:x>0.5978</cdr:x>
      <cdr:y>0.34916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2274760" y="1035455"/>
          <a:ext cx="458389" cy="2215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0.282</a:t>
          </a:r>
        </a:p>
      </cdr:txBody>
    </cdr:sp>
  </cdr:relSizeAnchor>
  <cdr:relSizeAnchor xmlns:cdr="http://schemas.openxmlformats.org/drawingml/2006/chartDrawing">
    <cdr:from>
      <cdr:x>0.60024</cdr:x>
      <cdr:y>0.28432</cdr:y>
    </cdr:from>
    <cdr:to>
      <cdr:x>0.70268</cdr:x>
      <cdr:y>0.35246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2744304" y="1023557"/>
          <a:ext cx="468356" cy="245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0.254</a:t>
          </a:r>
        </a:p>
      </cdr:txBody>
    </cdr:sp>
  </cdr:relSizeAnchor>
  <cdr:relSizeAnchor xmlns:cdr="http://schemas.openxmlformats.org/drawingml/2006/chartDrawing">
    <cdr:from>
      <cdr:x>0.82565</cdr:x>
      <cdr:y>0.28809</cdr:y>
    </cdr:from>
    <cdr:to>
      <cdr:x>0.92092</cdr:x>
      <cdr:y>0.3487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22A4515-B73B-4659-A07C-00C7B1E57FBB}"/>
            </a:ext>
          </a:extLst>
        </cdr:cNvPr>
        <cdr:cNvSpPr txBox="1"/>
      </cdr:nvSpPr>
      <cdr:spPr>
        <a:xfrm xmlns:a="http://schemas.openxmlformats.org/drawingml/2006/main">
          <a:off x="3774879" y="1037111"/>
          <a:ext cx="435574" cy="2181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0.142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0.37699</cdr:x>
      <cdr:y>0.0988</cdr:y>
    </cdr:from>
    <cdr:to>
      <cdr:x>0.49783</cdr:x>
      <cdr:y>0.16427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389437-842D-44C0-82DA-55BA0B1C22AE}"/>
            </a:ext>
          </a:extLst>
        </cdr:cNvPr>
        <cdr:cNvSpPr txBox="1"/>
      </cdr:nvSpPr>
      <cdr:spPr>
        <a:xfrm xmlns:a="http://schemas.openxmlformats.org/drawingml/2006/main">
          <a:off x="1357163" y="284538"/>
          <a:ext cx="435024" cy="18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ISC=0.282</a:t>
          </a:r>
        </a:p>
      </cdr:txBody>
    </cdr:sp>
  </cdr:relSizeAnchor>
  <cdr:relSizeAnchor xmlns:cdr="http://schemas.openxmlformats.org/drawingml/2006/chartDrawing">
    <cdr:from>
      <cdr:x>0.49883</cdr:x>
      <cdr:y>0.16456</cdr:y>
    </cdr:from>
    <cdr:to>
      <cdr:x>0.61967</cdr:x>
      <cdr:y>0.23004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7B6E2B30-42A1-463B-94B4-11886C44379C}"/>
            </a:ext>
          </a:extLst>
        </cdr:cNvPr>
        <cdr:cNvSpPr txBox="1"/>
      </cdr:nvSpPr>
      <cdr:spPr>
        <a:xfrm xmlns:a="http://schemas.openxmlformats.org/drawingml/2006/main">
          <a:off x="1795788" y="473946"/>
          <a:ext cx="435024" cy="1885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T3=2.309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0.0446</cdr:x>
      <cdr:y>0.06954</cdr:y>
    </cdr:from>
    <cdr:to>
      <cdr:x>0.16544</cdr:x>
      <cdr:y>0.13501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EB0F453-8145-4D28-BA31-80C55F7A8BE3}"/>
            </a:ext>
          </a:extLst>
        </cdr:cNvPr>
        <cdr:cNvSpPr txBox="1"/>
      </cdr:nvSpPr>
      <cdr:spPr>
        <a:xfrm xmlns:a="http://schemas.openxmlformats.org/drawingml/2006/main">
          <a:off x="203919" y="200281"/>
          <a:ext cx="552481" cy="1885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S1=</a:t>
          </a:r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2.591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0.14033</cdr:x>
      <cdr:y>0.1733</cdr:y>
    </cdr:from>
    <cdr:to>
      <cdr:x>0.14033</cdr:x>
      <cdr:y>0.87709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A0395EB7-31F0-4552-A0D3-2295F535CE7D}"/>
            </a:ext>
          </a:extLst>
        </cdr:cNvPr>
        <cdr:cNvCxnSpPr/>
      </cdr:nvCxnSpPr>
      <cdr:spPr>
        <a:xfrm xmlns:a="http://schemas.openxmlformats.org/drawingml/2006/main" flipV="1">
          <a:off x="505200" y="499111"/>
          <a:ext cx="0" cy="202692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0.06669</cdr:x>
      <cdr:y>0.48175</cdr:y>
    </cdr:from>
    <cdr:to>
      <cdr:x>0.11825</cdr:x>
      <cdr:y>0.63522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29C10FAD-E1F9-4C71-919A-68016E23A927}"/>
            </a:ext>
          </a:extLst>
        </cdr:cNvPr>
        <cdr:cNvSpPr txBox="1"/>
      </cdr:nvSpPr>
      <cdr:spPr>
        <a:xfrm xmlns:a="http://schemas.openxmlformats.org/drawingml/2006/main" rot="16200000">
          <a:off x="111897" y="1515643"/>
          <a:ext cx="441985" cy="1855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Excitation</a:t>
          </a:r>
          <a:endParaRPr lang="en-US" sz="1050" b="1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0.52466</cdr:x>
      <cdr:y>0.54196</cdr:y>
    </cdr:from>
    <cdr:to>
      <cdr:x>0.52466</cdr:x>
      <cdr:y>0.86196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9EE8BB1B-63B0-472F-A8CB-127015B2E003}"/>
            </a:ext>
          </a:extLst>
        </cdr:cNvPr>
        <cdr:cNvCxnSpPr/>
      </cdr:nvCxnSpPr>
      <cdr:spPr>
        <a:xfrm xmlns:a="http://schemas.openxmlformats.org/drawingml/2006/main">
          <a:off x="1888788" y="1560831"/>
          <a:ext cx="0" cy="92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prstDash val="sys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0.49883</cdr:x>
      <cdr:y>0.24562</cdr:y>
    </cdr:from>
    <cdr:to>
      <cdr:x>0.61967</cdr:x>
      <cdr:y>0.3111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E351FD62-F4E0-47BF-ADA6-D7A3C3DB820E}"/>
            </a:ext>
          </a:extLst>
        </cdr:cNvPr>
        <cdr:cNvSpPr txBox="1"/>
      </cdr:nvSpPr>
      <cdr:spPr>
        <a:xfrm xmlns:a="http://schemas.openxmlformats.org/drawingml/2006/main">
          <a:off x="1795788" y="707390"/>
          <a:ext cx="435024" cy="1885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T2=2.023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0.49883</cdr:x>
      <cdr:y>0.44373</cdr:y>
    </cdr:from>
    <cdr:to>
      <cdr:x>0.61967</cdr:x>
      <cdr:y>0.50921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E351FD62-F4E0-47BF-ADA6-D7A3C3DB820E}"/>
            </a:ext>
          </a:extLst>
        </cdr:cNvPr>
        <cdr:cNvSpPr txBox="1"/>
      </cdr:nvSpPr>
      <cdr:spPr>
        <a:xfrm xmlns:a="http://schemas.openxmlformats.org/drawingml/2006/main">
          <a:off x="1795788" y="1277938"/>
          <a:ext cx="435024" cy="1885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T1=1.324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0.39866</cdr:x>
      <cdr:y>0.16897</cdr:y>
    </cdr:from>
    <cdr:to>
      <cdr:x>0.4879</cdr:x>
      <cdr:y>0.2307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3070DB7C-BC9D-4D21-A25E-67729691ACF1}"/>
            </a:ext>
          </a:extLst>
        </cdr:cNvPr>
        <cdr:cNvCxnSpPr/>
      </cdr:nvCxnSpPr>
      <cdr:spPr>
        <a:xfrm xmlns:a="http://schemas.openxmlformats.org/drawingml/2006/main">
          <a:off x="1435175" y="486622"/>
          <a:ext cx="321249" cy="177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prstDash val="sys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0.16561</cdr:x>
      <cdr:y>0.80621</cdr:y>
    </cdr:from>
    <cdr:to>
      <cdr:x>0.28645</cdr:x>
      <cdr:y>0.87168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7BA7600-21FC-4854-9154-CC600C2BB580}"/>
            </a:ext>
          </a:extLst>
        </cdr:cNvPr>
        <cdr:cNvSpPr txBox="1"/>
      </cdr:nvSpPr>
      <cdr:spPr>
        <a:xfrm xmlns:a="http://schemas.openxmlformats.org/drawingml/2006/main">
          <a:off x="596200" y="2321878"/>
          <a:ext cx="435024" cy="1885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0.38654</cdr:x>
      <cdr:y>0.09714</cdr:y>
    </cdr:from>
    <cdr:to>
      <cdr:x>0.50738</cdr:x>
      <cdr:y>0.16261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389437-842D-44C0-82DA-55BA0B1C22AE}"/>
            </a:ext>
          </a:extLst>
        </cdr:cNvPr>
        <cdr:cNvSpPr txBox="1"/>
      </cdr:nvSpPr>
      <cdr:spPr>
        <a:xfrm xmlns:a="http://schemas.openxmlformats.org/drawingml/2006/main">
          <a:off x="1391526" y="279772"/>
          <a:ext cx="435024" cy="1885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ISC=0.254</a:t>
          </a:r>
        </a:p>
      </cdr:txBody>
    </cdr:sp>
  </cdr:relSizeAnchor>
  <cdr:relSizeAnchor xmlns:cdr="http://schemas.openxmlformats.org/drawingml/2006/chartDrawing">
    <cdr:from>
      <cdr:x>0.51727</cdr:x>
      <cdr:y>0.16126</cdr:y>
    </cdr:from>
    <cdr:to>
      <cdr:x>0.63811</cdr:x>
      <cdr:y>0.22674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7B6E2B30-42A1-463B-94B4-11886C44379C}"/>
            </a:ext>
          </a:extLst>
        </cdr:cNvPr>
        <cdr:cNvSpPr txBox="1"/>
      </cdr:nvSpPr>
      <cdr:spPr>
        <a:xfrm xmlns:a="http://schemas.openxmlformats.org/drawingml/2006/main">
          <a:off x="1862161" y="464434"/>
          <a:ext cx="435025" cy="1885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T3=2.332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0.09132</cdr:x>
      <cdr:y>0.0745</cdr:y>
    </cdr:from>
    <cdr:to>
      <cdr:x>0.21216</cdr:x>
      <cdr:y>0.13997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7EB0F453-8145-4D28-BA31-80C55F7A8BE3}"/>
            </a:ext>
          </a:extLst>
        </cdr:cNvPr>
        <cdr:cNvSpPr txBox="1"/>
      </cdr:nvSpPr>
      <cdr:spPr>
        <a:xfrm xmlns:a="http://schemas.openxmlformats.org/drawingml/2006/main">
          <a:off x="328748" y="214555"/>
          <a:ext cx="435024" cy="1885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S1=</a:t>
          </a:r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2.586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0.16755</cdr:x>
      <cdr:y>0.17992</cdr:y>
    </cdr:from>
    <cdr:to>
      <cdr:x>0.16755</cdr:x>
      <cdr:y>0.88371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A0395EB7-31F0-4552-A0D3-2295F535CE7D}"/>
            </a:ext>
          </a:extLst>
        </cdr:cNvPr>
        <cdr:cNvCxnSpPr/>
      </cdr:nvCxnSpPr>
      <cdr:spPr>
        <a:xfrm xmlns:a="http://schemas.openxmlformats.org/drawingml/2006/main" flipV="1">
          <a:off x="603176" y="518156"/>
          <a:ext cx="0" cy="2026916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0.09704</cdr:x>
      <cdr:y>0.47514</cdr:y>
    </cdr:from>
    <cdr:to>
      <cdr:x>0.14859</cdr:x>
      <cdr:y>0.6286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29C10FAD-E1F9-4C71-919A-68016E23A927}"/>
            </a:ext>
          </a:extLst>
        </cdr:cNvPr>
        <cdr:cNvSpPr txBox="1"/>
      </cdr:nvSpPr>
      <cdr:spPr>
        <a:xfrm xmlns:a="http://schemas.openxmlformats.org/drawingml/2006/main" rot="16200000">
          <a:off x="221156" y="1496598"/>
          <a:ext cx="441965" cy="1855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Excitation</a:t>
          </a:r>
          <a:endParaRPr lang="en-US" sz="1050" b="1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0.56645</cdr:x>
      <cdr:y>0.54692</cdr:y>
    </cdr:from>
    <cdr:to>
      <cdr:x>0.56645</cdr:x>
      <cdr:y>0.86692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9EE8BB1B-63B0-472F-A8CB-127015B2E003}"/>
            </a:ext>
          </a:extLst>
        </cdr:cNvPr>
        <cdr:cNvCxnSpPr/>
      </cdr:nvCxnSpPr>
      <cdr:spPr>
        <a:xfrm xmlns:a="http://schemas.openxmlformats.org/drawingml/2006/main">
          <a:off x="2039233" y="1575122"/>
          <a:ext cx="0" cy="92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prstDash val="sys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0.51727</cdr:x>
      <cdr:y>0.2572</cdr:y>
    </cdr:from>
    <cdr:to>
      <cdr:x>0.63811</cdr:x>
      <cdr:y>0.32268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E351FD62-F4E0-47BF-ADA6-D7A3C3DB820E}"/>
            </a:ext>
          </a:extLst>
        </cdr:cNvPr>
        <cdr:cNvSpPr txBox="1"/>
      </cdr:nvSpPr>
      <cdr:spPr>
        <a:xfrm xmlns:a="http://schemas.openxmlformats.org/drawingml/2006/main">
          <a:off x="1862161" y="740739"/>
          <a:ext cx="435025" cy="1885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T2=1.999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0.51727</cdr:x>
      <cdr:y>0.44869</cdr:y>
    </cdr:from>
    <cdr:to>
      <cdr:x>0.63811</cdr:x>
      <cdr:y>0.51417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E351FD62-F4E0-47BF-ADA6-D7A3C3DB820E}"/>
            </a:ext>
          </a:extLst>
        </cdr:cNvPr>
        <cdr:cNvSpPr txBox="1"/>
      </cdr:nvSpPr>
      <cdr:spPr>
        <a:xfrm xmlns:a="http://schemas.openxmlformats.org/drawingml/2006/main">
          <a:off x="1862161" y="1292235"/>
          <a:ext cx="435024" cy="18858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T1=1.316</a:t>
          </a:r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eV</a:t>
          </a:r>
        </a:p>
      </cdr:txBody>
    </cdr:sp>
  </cdr:relSizeAnchor>
  <cdr:relSizeAnchor xmlns:cdr="http://schemas.openxmlformats.org/drawingml/2006/chartDrawing">
    <cdr:from>
      <cdr:x>0.39538</cdr:x>
      <cdr:y>0.16566</cdr:y>
    </cdr:from>
    <cdr:to>
      <cdr:x>0.48461</cdr:x>
      <cdr:y>0.22739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3070DB7C-BC9D-4D21-A25E-67729691ACF1}"/>
            </a:ext>
          </a:extLst>
        </cdr:cNvPr>
        <cdr:cNvCxnSpPr/>
      </cdr:nvCxnSpPr>
      <cdr:spPr>
        <a:xfrm xmlns:a="http://schemas.openxmlformats.org/drawingml/2006/main">
          <a:off x="1423378" y="477101"/>
          <a:ext cx="321228" cy="177783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prstDash val="sys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0.19868</cdr:x>
      <cdr:y>0.80786</cdr:y>
    </cdr:from>
    <cdr:to>
      <cdr:x>0.31952</cdr:x>
      <cdr:y>0.87333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7BA7600-21FC-4854-9154-CC600C2BB580}"/>
            </a:ext>
          </a:extLst>
        </cdr:cNvPr>
        <cdr:cNvSpPr txBox="1"/>
      </cdr:nvSpPr>
      <cdr:spPr>
        <a:xfrm xmlns:a="http://schemas.openxmlformats.org/drawingml/2006/main">
          <a:off x="715247" y="2326643"/>
          <a:ext cx="435024" cy="188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5BA-DBA2-4041-B9F3-5A8D7D199AFE}">
  <dimension ref="A4:R22"/>
  <sheetViews>
    <sheetView topLeftCell="D1" workbookViewId="0">
      <selection activeCell="D9" sqref="D9:N9"/>
    </sheetView>
  </sheetViews>
  <sheetFormatPr defaultRowHeight="14.25" x14ac:dyDescent="0.45"/>
  <cols>
    <col min="2" max="2" width="12.3984375" bestFit="1" customWidth="1"/>
    <col min="3" max="3" width="13.53125" bestFit="1" customWidth="1"/>
    <col min="4" max="4" width="17.33203125" bestFit="1" customWidth="1"/>
    <col min="5" max="5" width="11" bestFit="1" customWidth="1"/>
    <col min="6" max="7" width="8.33203125" bestFit="1" customWidth="1"/>
    <col min="8" max="9" width="12.33203125" bestFit="1" customWidth="1"/>
    <col min="10" max="10" width="11.73046875" bestFit="1" customWidth="1"/>
  </cols>
  <sheetData>
    <row r="4" spans="1:17" x14ac:dyDescent="0.45">
      <c r="C4" s="2" t="s">
        <v>10</v>
      </c>
      <c r="D4" t="s">
        <v>3</v>
      </c>
    </row>
    <row r="5" spans="1:17" x14ac:dyDescent="0.45">
      <c r="D5" t="s">
        <v>0</v>
      </c>
      <c r="E5" t="s">
        <v>11</v>
      </c>
      <c r="F5" t="s">
        <v>1</v>
      </c>
      <c r="G5" t="s">
        <v>2</v>
      </c>
      <c r="H5" t="s">
        <v>12</v>
      </c>
      <c r="I5" t="s">
        <v>13</v>
      </c>
      <c r="J5" t="s">
        <v>14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</row>
    <row r="6" spans="1:17" x14ac:dyDescent="0.45">
      <c r="C6">
        <f t="shared" ref="C6:C15" si="0">(3*E6^2)^0.5</f>
        <v>0</v>
      </c>
      <c r="D6">
        <f>E6/10000*27.2114</f>
        <v>0</v>
      </c>
      <c r="E6">
        <v>0</v>
      </c>
      <c r="F6">
        <v>-0.31814999999999999</v>
      </c>
      <c r="G6">
        <v>-0.22672999999999999</v>
      </c>
      <c r="H6">
        <f t="shared" ref="H6:H15" si="1">F6*27.2114</f>
        <v>-8.6573069100000009</v>
      </c>
      <c r="I6">
        <f t="shared" ref="I6:I15" si="2">G6*27.2114</f>
        <v>-6.1696407219999996</v>
      </c>
      <c r="J6">
        <f t="shared" ref="J6:J15" si="3">I6-H6</f>
        <v>2.4876661880000013</v>
      </c>
      <c r="L6">
        <v>2.5912000000000002</v>
      </c>
      <c r="M6">
        <v>2.3094000000000001</v>
      </c>
      <c r="N6">
        <f t="shared" ref="N6:N15" si="4">L6-M6</f>
        <v>0.28180000000000005</v>
      </c>
      <c r="O6">
        <v>2.7578999999999998</v>
      </c>
      <c r="P6">
        <v>2.665</v>
      </c>
      <c r="Q6">
        <f t="shared" ref="Q6:Q15" si="5">O6-P6</f>
        <v>9.2899999999999761E-2</v>
      </c>
    </row>
    <row r="7" spans="1:17" x14ac:dyDescent="0.45">
      <c r="B7" t="s">
        <v>26</v>
      </c>
      <c r="C7">
        <f t="shared" si="0"/>
        <v>17.320508075688775</v>
      </c>
      <c r="D7">
        <f t="shared" ref="D7:D15" si="6">E7/10000*27.2113</f>
        <v>2.7211300000000001E-2</v>
      </c>
      <c r="E7">
        <v>10</v>
      </c>
      <c r="F7">
        <v>-0.31807999999999997</v>
      </c>
      <c r="G7">
        <v>-0.22669</v>
      </c>
      <c r="H7">
        <f t="shared" si="1"/>
        <v>-8.6554021119999991</v>
      </c>
      <c r="I7">
        <f t="shared" si="2"/>
        <v>-6.1685522660000007</v>
      </c>
      <c r="J7">
        <f t="shared" si="3"/>
        <v>2.4868498459999984</v>
      </c>
      <c r="L7">
        <v>2.5903999999999998</v>
      </c>
      <c r="M7">
        <v>2.3098000000000001</v>
      </c>
      <c r="N7">
        <f t="shared" si="4"/>
        <v>0.28059999999999974</v>
      </c>
      <c r="O7">
        <v>2.7597</v>
      </c>
      <c r="P7">
        <v>2.6663999999999999</v>
      </c>
      <c r="Q7">
        <f t="shared" si="5"/>
        <v>9.3300000000000161E-2</v>
      </c>
    </row>
    <row r="8" spans="1:17" x14ac:dyDescent="0.45">
      <c r="A8" t="s">
        <v>25</v>
      </c>
      <c r="B8">
        <v>-1.833</v>
      </c>
      <c r="C8">
        <f t="shared" si="0"/>
        <v>34.641016151377549</v>
      </c>
      <c r="D8">
        <f t="shared" si="6"/>
        <v>5.4422600000000002E-2</v>
      </c>
      <c r="E8">
        <v>20</v>
      </c>
      <c r="F8">
        <v>-0.31788</v>
      </c>
      <c r="G8">
        <v>-0.22656999999999999</v>
      </c>
      <c r="H8">
        <f t="shared" si="1"/>
        <v>-8.6499598320000004</v>
      </c>
      <c r="I8">
        <f t="shared" si="2"/>
        <v>-6.1652868979999997</v>
      </c>
      <c r="J8">
        <f t="shared" si="3"/>
        <v>2.4846729340000007</v>
      </c>
      <c r="L8">
        <v>2.5880000000000001</v>
      </c>
      <c r="M8">
        <v>2.3111000000000002</v>
      </c>
      <c r="N8">
        <f t="shared" si="4"/>
        <v>0.27689999999999992</v>
      </c>
      <c r="O8">
        <v>2.7648000000000001</v>
      </c>
      <c r="P8">
        <v>2.6707000000000001</v>
      </c>
      <c r="Q8">
        <f t="shared" si="5"/>
        <v>9.4100000000000072E-2</v>
      </c>
    </row>
    <row r="9" spans="1:17" x14ac:dyDescent="0.45">
      <c r="C9">
        <f t="shared" si="0"/>
        <v>86.602540378443862</v>
      </c>
      <c r="D9">
        <f t="shared" si="6"/>
        <v>0.1360565</v>
      </c>
      <c r="E9">
        <v>50</v>
      </c>
      <c r="F9">
        <v>-0.3165</v>
      </c>
      <c r="G9">
        <v>-0.22570999999999999</v>
      </c>
      <c r="H9">
        <f t="shared" si="1"/>
        <v>-8.6124080999999997</v>
      </c>
      <c r="I9">
        <f t="shared" si="2"/>
        <v>-6.141885094</v>
      </c>
      <c r="J9">
        <f t="shared" si="3"/>
        <v>2.4705230059999996</v>
      </c>
      <c r="L9">
        <v>2.5737999999999999</v>
      </c>
      <c r="M9">
        <v>2.3201000000000001</v>
      </c>
      <c r="N9">
        <f t="shared" si="4"/>
        <v>0.25369999999999981</v>
      </c>
      <c r="O9">
        <v>2.7967</v>
      </c>
      <c r="P9">
        <v>2.7012999999999998</v>
      </c>
      <c r="Q9">
        <f t="shared" si="5"/>
        <v>9.5400000000000151E-2</v>
      </c>
    </row>
    <row r="10" spans="1:17" x14ac:dyDescent="0.45">
      <c r="C10">
        <f t="shared" si="0"/>
        <v>173.20508075688772</v>
      </c>
      <c r="D10">
        <f t="shared" si="6"/>
        <v>0.27211299999999999</v>
      </c>
      <c r="E10">
        <v>100</v>
      </c>
      <c r="F10">
        <v>-0.31204999999999999</v>
      </c>
      <c r="G10">
        <v>-0.22272</v>
      </c>
      <c r="H10">
        <f t="shared" si="1"/>
        <v>-8.4913173700000009</v>
      </c>
      <c r="I10">
        <f t="shared" si="2"/>
        <v>-6.0605230080000005</v>
      </c>
      <c r="J10">
        <f t="shared" si="3"/>
        <v>2.4307943620000003</v>
      </c>
      <c r="L10">
        <v>2.3525</v>
      </c>
      <c r="M10">
        <v>2.1560000000000001</v>
      </c>
      <c r="N10">
        <f t="shared" si="4"/>
        <v>0.1964999999999999</v>
      </c>
      <c r="O10">
        <v>2.8708</v>
      </c>
      <c r="P10">
        <v>2.7989000000000002</v>
      </c>
      <c r="Q10">
        <f t="shared" si="5"/>
        <v>7.1899999999999853E-2</v>
      </c>
    </row>
    <row r="11" spans="1:17" x14ac:dyDescent="0.45">
      <c r="C11">
        <f t="shared" si="0"/>
        <v>259.8076211353316</v>
      </c>
      <c r="D11">
        <f t="shared" si="6"/>
        <v>0.40816950000000002</v>
      </c>
      <c r="E11">
        <v>150</v>
      </c>
      <c r="F11">
        <v>-0.30556</v>
      </c>
      <c r="G11">
        <v>-0.21809000000000001</v>
      </c>
      <c r="H11">
        <f t="shared" si="1"/>
        <v>-8.3147153839999994</v>
      </c>
      <c r="I11">
        <f t="shared" si="2"/>
        <v>-5.9345342260000002</v>
      </c>
      <c r="J11">
        <f t="shared" si="3"/>
        <v>2.3801811579999992</v>
      </c>
      <c r="L11">
        <v>2.4923999999999999</v>
      </c>
      <c r="M11">
        <v>2.4068999999999998</v>
      </c>
      <c r="N11">
        <f t="shared" si="4"/>
        <v>8.5500000000000131E-2</v>
      </c>
      <c r="O11">
        <v>2.9036</v>
      </c>
      <c r="P11">
        <v>2.8847</v>
      </c>
      <c r="Q11">
        <f t="shared" si="5"/>
        <v>1.8899999999999917E-2</v>
      </c>
    </row>
    <row r="12" spans="1:17" x14ac:dyDescent="0.45">
      <c r="C12">
        <f t="shared" si="0"/>
        <v>320.42939940024229</v>
      </c>
      <c r="D12">
        <f t="shared" si="6"/>
        <v>0.50340905000000002</v>
      </c>
      <c r="E12">
        <v>185</v>
      </c>
      <c r="F12">
        <v>-0.30014999999999997</v>
      </c>
      <c r="G12">
        <v>-0.21417</v>
      </c>
      <c r="H12">
        <f t="shared" si="1"/>
        <v>-8.1675017099999998</v>
      </c>
      <c r="I12">
        <f t="shared" si="2"/>
        <v>-5.8278655380000002</v>
      </c>
      <c r="J12">
        <f t="shared" si="3"/>
        <v>2.3396361719999996</v>
      </c>
      <c r="L12">
        <v>2.4523000000000001</v>
      </c>
      <c r="M12">
        <v>2.1476999999999999</v>
      </c>
      <c r="N12">
        <f t="shared" si="4"/>
        <v>0.3046000000000002</v>
      </c>
      <c r="O12">
        <v>2.8807</v>
      </c>
      <c r="P12">
        <v>2.4571000000000001</v>
      </c>
      <c r="Q12">
        <f t="shared" si="5"/>
        <v>0.42359999999999998</v>
      </c>
    </row>
    <row r="13" spans="1:17" x14ac:dyDescent="0.45">
      <c r="C13">
        <f t="shared" si="0"/>
        <v>346.41016151377545</v>
      </c>
      <c r="D13">
        <f t="shared" si="6"/>
        <v>0.54422599999999999</v>
      </c>
      <c r="E13">
        <v>200</v>
      </c>
      <c r="F13">
        <v>-0.29768</v>
      </c>
      <c r="G13">
        <v>-0.21239</v>
      </c>
      <c r="H13">
        <f t="shared" si="1"/>
        <v>-8.1002895519999996</v>
      </c>
      <c r="I13">
        <f t="shared" si="2"/>
        <v>-5.7794292460000003</v>
      </c>
      <c r="J13">
        <f t="shared" si="3"/>
        <v>2.3208603059999993</v>
      </c>
      <c r="L13">
        <v>2.4323000000000001</v>
      </c>
      <c r="M13">
        <v>2.1383000000000001</v>
      </c>
      <c r="N13">
        <f t="shared" si="4"/>
        <v>0.29400000000000004</v>
      </c>
      <c r="O13">
        <v>2.8618000000000001</v>
      </c>
      <c r="P13">
        <v>2.4813999999999998</v>
      </c>
      <c r="Q13">
        <f t="shared" si="5"/>
        <v>0.38040000000000029</v>
      </c>
    </row>
    <row r="14" spans="1:17" x14ac:dyDescent="0.45">
      <c r="C14">
        <f t="shared" si="0"/>
        <v>519.6152422706632</v>
      </c>
      <c r="D14">
        <f t="shared" si="6"/>
        <v>0.81633900000000004</v>
      </c>
      <c r="E14">
        <v>300</v>
      </c>
      <c r="F14">
        <v>-0.28087000000000001</v>
      </c>
      <c r="G14">
        <v>-0.23662</v>
      </c>
      <c r="H14">
        <f t="shared" si="1"/>
        <v>-7.6428659180000009</v>
      </c>
      <c r="I14">
        <f t="shared" si="2"/>
        <v>-6.438761468</v>
      </c>
      <c r="J14">
        <f t="shared" si="3"/>
        <v>1.2041044500000009</v>
      </c>
      <c r="L14">
        <v>0.7913</v>
      </c>
      <c r="M14">
        <v>0.78210000000000002</v>
      </c>
      <c r="N14">
        <f t="shared" si="4"/>
        <v>9.199999999999986E-3</v>
      </c>
      <c r="O14">
        <v>1.9590000000000001</v>
      </c>
      <c r="P14">
        <v>1.9571000000000001</v>
      </c>
      <c r="Q14">
        <f t="shared" si="5"/>
        <v>1.9000000000000128E-3</v>
      </c>
    </row>
    <row r="15" spans="1:17" x14ac:dyDescent="0.45">
      <c r="C15">
        <f t="shared" si="0"/>
        <v>692.8203230275509</v>
      </c>
      <c r="D15">
        <f t="shared" si="6"/>
        <v>1.088452</v>
      </c>
      <c r="E15">
        <v>400</v>
      </c>
      <c r="F15">
        <v>-0.28609000000000001</v>
      </c>
      <c r="G15">
        <v>-0.27051999999999998</v>
      </c>
      <c r="H15">
        <f t="shared" si="1"/>
        <v>-7.7849094260000005</v>
      </c>
      <c r="I15">
        <f t="shared" si="2"/>
        <v>-7.3612279279999999</v>
      </c>
      <c r="J15">
        <f t="shared" si="3"/>
        <v>0.42368149800000054</v>
      </c>
      <c r="L15">
        <v>0.18390000000000001</v>
      </c>
      <c r="M15">
        <v>-0.12889999999999999</v>
      </c>
      <c r="N15">
        <f t="shared" si="4"/>
        <v>0.31279999999999997</v>
      </c>
      <c r="O15">
        <v>1.004</v>
      </c>
      <c r="P15">
        <v>0.99980000000000002</v>
      </c>
      <c r="Q15">
        <f t="shared" si="5"/>
        <v>4.1999999999999815E-3</v>
      </c>
    </row>
    <row r="17" spans="2:18" x14ac:dyDescent="0.45">
      <c r="B17" t="s">
        <v>34</v>
      </c>
      <c r="E17">
        <v>10</v>
      </c>
      <c r="F17">
        <v>-0.31818999999999997</v>
      </c>
      <c r="G17">
        <v>-0.22667000000000001</v>
      </c>
      <c r="H17">
        <f t="shared" ref="H17" si="7">F17*27.2114</f>
        <v>-8.6583953659999988</v>
      </c>
      <c r="I17">
        <f t="shared" ref="I17" si="8">G17*27.2114</f>
        <v>-6.1680080380000009</v>
      </c>
      <c r="J17">
        <f t="shared" ref="J17" si="9">I17-H17</f>
        <v>2.490387327999998</v>
      </c>
    </row>
    <row r="19" spans="2:18" x14ac:dyDescent="0.45">
      <c r="C19" t="s">
        <v>15</v>
      </c>
      <c r="E19">
        <v>150</v>
      </c>
      <c r="F19">
        <v>-0.30556</v>
      </c>
      <c r="G19">
        <v>-0.21809000000000001</v>
      </c>
      <c r="H19">
        <f t="shared" ref="H19:I22" si="10">F19*27.2114</f>
        <v>-8.3147153839999994</v>
      </c>
      <c r="I19">
        <f t="shared" si="10"/>
        <v>-5.9345342260000002</v>
      </c>
      <c r="J19">
        <f>I19-H19</f>
        <v>2.3801811579999992</v>
      </c>
      <c r="L19">
        <v>2.4923999999999999</v>
      </c>
      <c r="M19">
        <v>2.4068999999999998</v>
      </c>
      <c r="N19">
        <f>L19-M19</f>
        <v>8.5500000000000131E-2</v>
      </c>
      <c r="O19">
        <v>2.9036</v>
      </c>
      <c r="P19">
        <v>2.8847</v>
      </c>
      <c r="Q19">
        <f>O19-P19</f>
        <v>1.8899999999999917E-2</v>
      </c>
    </row>
    <row r="20" spans="2:18" x14ac:dyDescent="0.45">
      <c r="C20" t="s">
        <v>16</v>
      </c>
      <c r="E20">
        <v>150</v>
      </c>
      <c r="F20">
        <v>-0.31833</v>
      </c>
      <c r="G20">
        <v>-0.22689999999999999</v>
      </c>
      <c r="H20">
        <f t="shared" si="10"/>
        <v>-8.6622049620000006</v>
      </c>
      <c r="I20">
        <f t="shared" si="10"/>
        <v>-6.1742666599999998</v>
      </c>
      <c r="J20">
        <f>I20-H20</f>
        <v>2.4879383020000008</v>
      </c>
      <c r="L20">
        <v>2.5905</v>
      </c>
      <c r="M20">
        <v>2.3079000000000001</v>
      </c>
      <c r="N20">
        <f>L20-M20</f>
        <v>0.28259999999999996</v>
      </c>
      <c r="O20">
        <v>2.7566999999999999</v>
      </c>
      <c r="P20">
        <v>2.6675</v>
      </c>
      <c r="Q20">
        <f>O20-P20</f>
        <v>8.9199999999999946E-2</v>
      </c>
    </row>
    <row r="21" spans="2:18" x14ac:dyDescent="0.45">
      <c r="C21" t="s">
        <v>17</v>
      </c>
      <c r="E21">
        <v>150</v>
      </c>
      <c r="F21">
        <v>-0.31880999999999998</v>
      </c>
      <c r="G21">
        <v>-0.23186999999999999</v>
      </c>
      <c r="H21">
        <f t="shared" si="10"/>
        <v>-8.6752664339999992</v>
      </c>
      <c r="I21">
        <f t="shared" si="10"/>
        <v>-6.3095073179999996</v>
      </c>
      <c r="J21">
        <f>I21-H21</f>
        <v>2.3657591159999996</v>
      </c>
      <c r="L21">
        <v>2.4327999999999999</v>
      </c>
      <c r="M21">
        <v>1.6412</v>
      </c>
      <c r="N21">
        <f>L21-M21</f>
        <v>0.79159999999999986</v>
      </c>
      <c r="O21">
        <v>3.2269000000000001</v>
      </c>
      <c r="P21">
        <v>2.7322000000000002</v>
      </c>
      <c r="Q21">
        <f>O21-P21</f>
        <v>0.49469999999999992</v>
      </c>
      <c r="R21" s="1" t="s">
        <v>20</v>
      </c>
    </row>
    <row r="22" spans="2:18" x14ac:dyDescent="0.45">
      <c r="B22" t="s">
        <v>19</v>
      </c>
      <c r="C22" t="s">
        <v>18</v>
      </c>
      <c r="E22">
        <v>150</v>
      </c>
      <c r="F22">
        <v>-1.0305800000000001</v>
      </c>
      <c r="G22">
        <v>-0.98670000000000002</v>
      </c>
      <c r="H22">
        <f t="shared" si="10"/>
        <v>-28.043524612000002</v>
      </c>
      <c r="I22">
        <f t="shared" si="10"/>
        <v>-26.84948838</v>
      </c>
      <c r="J22">
        <f>I22-H22</f>
        <v>1.194036232000002</v>
      </c>
      <c r="L22">
        <v>0.88039999999999996</v>
      </c>
      <c r="M22">
        <v>0.87450000000000006</v>
      </c>
      <c r="N22">
        <f>L22-M22</f>
        <v>5.8999999999999053E-3</v>
      </c>
      <c r="O22">
        <v>1.0654999999999999</v>
      </c>
      <c r="P22">
        <v>1.0399</v>
      </c>
      <c r="Q22">
        <f>O22-P22</f>
        <v>2.5599999999999845E-2</v>
      </c>
      <c r="R22" s="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AFEC-9748-4B08-8832-2D8897A050AF}">
  <dimension ref="A1:C3"/>
  <sheetViews>
    <sheetView workbookViewId="0"/>
  </sheetViews>
  <sheetFormatPr defaultRowHeight="14.25" x14ac:dyDescent="0.45"/>
  <sheetData>
    <row r="1" spans="1:3" x14ac:dyDescent="0.45">
      <c r="A1" t="s">
        <v>36</v>
      </c>
    </row>
    <row r="2" spans="1:3" ht="409.5" x14ac:dyDescent="0.45">
      <c r="B2" t="s">
        <v>37</v>
      </c>
      <c r="C2" s="3" t="s">
        <v>38</v>
      </c>
    </row>
    <row r="3" spans="1:3" x14ac:dyDescent="0.45">
      <c r="B3" t="s">
        <v>39</v>
      </c>
      <c r="C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B821-F259-4166-8F7B-239E878339C0}">
  <dimension ref="A1:R58"/>
  <sheetViews>
    <sheetView zoomScaleNormal="100" workbookViewId="0">
      <selection activeCell="B10" sqref="B10"/>
    </sheetView>
  </sheetViews>
  <sheetFormatPr defaultRowHeight="14.25" x14ac:dyDescent="0.45"/>
  <cols>
    <col min="1" max="1" width="12.86328125" bestFit="1" customWidth="1"/>
    <col min="4" max="4" width="12.3984375" bestFit="1" customWidth="1"/>
    <col min="7" max="7" width="9.796875" bestFit="1" customWidth="1"/>
    <col min="8" max="8" width="9.3984375" bestFit="1" customWidth="1"/>
    <col min="10" max="10" width="11.59765625" bestFit="1" customWidth="1"/>
  </cols>
  <sheetData>
    <row r="1" spans="1:18" x14ac:dyDescent="0.45">
      <c r="A1" s="2" t="s">
        <v>27</v>
      </c>
      <c r="B1" t="s">
        <v>28</v>
      </c>
      <c r="C1" t="s">
        <v>33</v>
      </c>
      <c r="D1" t="s">
        <v>26</v>
      </c>
      <c r="E1" t="s">
        <v>1</v>
      </c>
      <c r="F1" t="s">
        <v>2</v>
      </c>
      <c r="G1" t="s">
        <v>12</v>
      </c>
      <c r="H1" t="s">
        <v>13</v>
      </c>
      <c r="I1" t="s">
        <v>14</v>
      </c>
      <c r="J1" t="s">
        <v>35</v>
      </c>
      <c r="K1" t="s">
        <v>4</v>
      </c>
      <c r="L1" t="s">
        <v>7</v>
      </c>
      <c r="M1" t="s">
        <v>31</v>
      </c>
      <c r="N1" t="s">
        <v>5</v>
      </c>
      <c r="O1" t="s">
        <v>8</v>
      </c>
      <c r="P1" t="s">
        <v>29</v>
      </c>
      <c r="Q1" t="s">
        <v>30</v>
      </c>
      <c r="R1" t="s">
        <v>32</v>
      </c>
    </row>
    <row r="2" spans="1:18" x14ac:dyDescent="0.45">
      <c r="A2">
        <v>1</v>
      </c>
      <c r="B2">
        <v>-300</v>
      </c>
      <c r="C2">
        <f t="shared" ref="C2:C14" si="0">B2*0.00514</f>
        <v>-1.5419999999999998</v>
      </c>
      <c r="D2">
        <v>12.5261</v>
      </c>
      <c r="E2">
        <v>-0.31847999999999999</v>
      </c>
      <c r="F2">
        <v>-0.22187000000000001</v>
      </c>
      <c r="G2">
        <f t="shared" ref="G2:G7" si="1">E2*27.2114</f>
        <v>-8.666286672</v>
      </c>
      <c r="H2">
        <f t="shared" ref="H2:H7" si="2">F2*27.2114</f>
        <v>-6.0373933180000003</v>
      </c>
      <c r="I2">
        <f t="shared" ref="I2:I7" si="3">H2-G2</f>
        <v>2.6288933539999997</v>
      </c>
      <c r="J2">
        <f>K2-P2</f>
        <v>6.5599999999999881E-2</v>
      </c>
      <c r="K2">
        <v>2.3504</v>
      </c>
      <c r="L2">
        <v>2.6391</v>
      </c>
      <c r="M2">
        <v>2.8919999999999999</v>
      </c>
      <c r="N2">
        <v>1.5014000000000001</v>
      </c>
      <c r="O2">
        <v>1.585</v>
      </c>
      <c r="P2">
        <v>2.2848000000000002</v>
      </c>
      <c r="Q2">
        <v>2.6865000000000001</v>
      </c>
      <c r="R2">
        <v>3.0341</v>
      </c>
    </row>
    <row r="3" spans="1:18" x14ac:dyDescent="0.45">
      <c r="A3">
        <f>1+A2</f>
        <v>2</v>
      </c>
      <c r="B3">
        <v>-200</v>
      </c>
      <c r="C3">
        <f t="shared" si="0"/>
        <v>-1.028</v>
      </c>
      <c r="D3">
        <v>7.6863999999999999</v>
      </c>
      <c r="E3">
        <v>-0.31794</v>
      </c>
      <c r="F3">
        <v>-0.22272</v>
      </c>
      <c r="G3">
        <f t="shared" si="1"/>
        <v>-8.6515925160000009</v>
      </c>
      <c r="H3">
        <f t="shared" si="2"/>
        <v>-6.0605230080000005</v>
      </c>
      <c r="I3">
        <f t="shared" si="3"/>
        <v>2.5910695080000004</v>
      </c>
      <c r="J3">
        <f>K3-Q3</f>
        <v>5.6000000000002714E-3</v>
      </c>
      <c r="K3">
        <v>2.5636000000000001</v>
      </c>
      <c r="L3">
        <v>2.6431</v>
      </c>
      <c r="M3">
        <v>2.9514</v>
      </c>
      <c r="N3">
        <v>1.4550000000000001</v>
      </c>
      <c r="O3">
        <v>1.8345</v>
      </c>
      <c r="P3">
        <v>2.3618000000000001</v>
      </c>
      <c r="Q3">
        <v>2.5579999999999998</v>
      </c>
      <c r="R3">
        <v>3.1758999999999999</v>
      </c>
    </row>
    <row r="4" spans="1:18" x14ac:dyDescent="0.45">
      <c r="A4">
        <f t="shared" ref="A4:A14" si="4">1+A3</f>
        <v>3</v>
      </c>
      <c r="B4">
        <f>B3+50</f>
        <v>-150</v>
      </c>
      <c r="C4">
        <f t="shared" si="0"/>
        <v>-0.77099999999999991</v>
      </c>
      <c r="D4">
        <v>5.2919999999999998</v>
      </c>
      <c r="E4">
        <v>-0.31785999999999998</v>
      </c>
      <c r="F4">
        <v>-0.22342999999999999</v>
      </c>
      <c r="G4">
        <f t="shared" si="1"/>
        <v>-8.6494156039999996</v>
      </c>
      <c r="H4">
        <f t="shared" si="2"/>
        <v>-6.0798431019999999</v>
      </c>
      <c r="I4">
        <f t="shared" si="3"/>
        <v>2.5695725019999998</v>
      </c>
      <c r="J4">
        <f>K4-Q4</f>
        <v>8.1799999999999873E-2</v>
      </c>
      <c r="K4">
        <v>2.6381999999999999</v>
      </c>
      <c r="L4">
        <v>2.6680999999999999</v>
      </c>
      <c r="M4">
        <v>2.9411</v>
      </c>
      <c r="N4">
        <v>1.4278999999999999</v>
      </c>
      <c r="O4">
        <v>1.9567000000000001</v>
      </c>
      <c r="P4">
        <v>2.3228</v>
      </c>
      <c r="Q4">
        <v>2.5564</v>
      </c>
      <c r="R4">
        <v>3.2385999999999999</v>
      </c>
    </row>
    <row r="5" spans="1:18" x14ac:dyDescent="0.45">
      <c r="A5">
        <f t="shared" si="4"/>
        <v>4</v>
      </c>
      <c r="B5">
        <f>B4+50</f>
        <v>-100</v>
      </c>
      <c r="C5">
        <f t="shared" si="0"/>
        <v>-0.51400000000000001</v>
      </c>
      <c r="D5">
        <v>2.9097</v>
      </c>
      <c r="E5">
        <v>-0.31788</v>
      </c>
      <c r="F5">
        <v>-0.22434000000000001</v>
      </c>
      <c r="G5">
        <f t="shared" si="1"/>
        <v>-8.6499598320000004</v>
      </c>
      <c r="H5">
        <f t="shared" si="2"/>
        <v>-6.1046054760000006</v>
      </c>
      <c r="I5">
        <f t="shared" si="3"/>
        <v>2.5453543559999998</v>
      </c>
      <c r="J5">
        <f>K5-Q5</f>
        <v>3.919999999999968E-2</v>
      </c>
      <c r="K5">
        <v>2.6282999999999999</v>
      </c>
      <c r="L5">
        <v>2.7706</v>
      </c>
      <c r="M5">
        <v>2.9026000000000001</v>
      </c>
      <c r="N5">
        <v>1.3975</v>
      </c>
      <c r="O5">
        <v>2.0769000000000002</v>
      </c>
      <c r="P5">
        <v>2.2383999999999999</v>
      </c>
      <c r="Q5">
        <v>2.5891000000000002</v>
      </c>
      <c r="R5">
        <v>3.2949000000000002</v>
      </c>
    </row>
    <row r="6" spans="1:18" x14ac:dyDescent="0.45">
      <c r="A6">
        <f t="shared" si="4"/>
        <v>5</v>
      </c>
      <c r="B6">
        <f>B5+50</f>
        <v>-50</v>
      </c>
      <c r="C6">
        <f t="shared" si="0"/>
        <v>-0.25700000000000001</v>
      </c>
      <c r="D6">
        <v>0.53590000000000004</v>
      </c>
      <c r="E6">
        <v>-0.31797999999999998</v>
      </c>
      <c r="F6">
        <v>-0.22542999999999999</v>
      </c>
      <c r="G6">
        <f t="shared" si="1"/>
        <v>-8.6526809720000006</v>
      </c>
      <c r="H6">
        <f t="shared" si="2"/>
        <v>-6.1342659020000001</v>
      </c>
      <c r="I6">
        <f t="shared" si="3"/>
        <v>2.5184150700000005</v>
      </c>
      <c r="J6">
        <f>K6-P6</f>
        <v>0.41820000000000013</v>
      </c>
      <c r="K6">
        <v>2.6128</v>
      </c>
      <c r="L6">
        <v>2.8397999999999999</v>
      </c>
      <c r="M6">
        <v>2.8702999999999999</v>
      </c>
      <c r="N6">
        <v>1.3632</v>
      </c>
      <c r="O6">
        <v>2.1356000000000002</v>
      </c>
      <c r="P6">
        <v>2.1945999999999999</v>
      </c>
      <c r="Q6">
        <v>2.6282999999999999</v>
      </c>
      <c r="R6">
        <v>3.3439999999999999</v>
      </c>
    </row>
    <row r="7" spans="1:18" x14ac:dyDescent="0.45">
      <c r="A7">
        <f t="shared" si="4"/>
        <v>6</v>
      </c>
      <c r="B7">
        <v>-10</v>
      </c>
      <c r="C7">
        <f t="shared" si="0"/>
        <v>-5.1399999999999994E-2</v>
      </c>
      <c r="D7">
        <v>-1.3594999999999999</v>
      </c>
      <c r="E7">
        <v>-0.31811</v>
      </c>
      <c r="F7">
        <v>-0.22645999999999999</v>
      </c>
      <c r="G7">
        <f t="shared" si="1"/>
        <v>-8.6562184540000011</v>
      </c>
      <c r="H7">
        <f t="shared" si="2"/>
        <v>-6.162293644</v>
      </c>
      <c r="I7">
        <f t="shared" si="3"/>
        <v>2.4939248100000011</v>
      </c>
      <c r="J7">
        <f>K7-P7</f>
        <v>0.30929999999999991</v>
      </c>
      <c r="K7">
        <v>2.5960000000000001</v>
      </c>
      <c r="L7">
        <v>2.7755999999999998</v>
      </c>
      <c r="M7">
        <v>2.9476</v>
      </c>
      <c r="N7">
        <v>1.3326</v>
      </c>
      <c r="O7">
        <v>2.0459000000000001</v>
      </c>
      <c r="P7">
        <v>2.2867000000000002</v>
      </c>
      <c r="Q7">
        <v>2.6579999999999999</v>
      </c>
      <c r="R7">
        <v>3.3776999999999999</v>
      </c>
    </row>
    <row r="8" spans="1:18" x14ac:dyDescent="0.45">
      <c r="A8">
        <f t="shared" si="4"/>
        <v>7</v>
      </c>
      <c r="B8">
        <f>B6+50</f>
        <v>0</v>
      </c>
      <c r="C8">
        <f t="shared" si="0"/>
        <v>0</v>
      </c>
      <c r="D8">
        <v>-1.833</v>
      </c>
      <c r="E8">
        <v>-0.31814999999999999</v>
      </c>
      <c r="F8">
        <v>-0.22672999999999999</v>
      </c>
      <c r="G8">
        <f>E8*27.2114</f>
        <v>-8.6573069100000009</v>
      </c>
      <c r="H8">
        <f>F8*27.2114</f>
        <v>-6.1696407219999996</v>
      </c>
      <c r="I8">
        <f>H8-G8</f>
        <v>2.4876661880000013</v>
      </c>
      <c r="J8">
        <f>K8-P8</f>
        <v>0.28180000000000005</v>
      </c>
      <c r="K8">
        <v>2.5912000000000002</v>
      </c>
      <c r="L8">
        <v>2.7578999999999998</v>
      </c>
      <c r="M8">
        <v>2.9666000000000001</v>
      </c>
      <c r="N8">
        <v>1.3244</v>
      </c>
      <c r="O8">
        <v>2.0226999999999999</v>
      </c>
      <c r="P8">
        <v>2.3094000000000001</v>
      </c>
      <c r="Q8">
        <v>2.665</v>
      </c>
      <c r="R8">
        <v>3.3853</v>
      </c>
    </row>
    <row r="9" spans="1:18" x14ac:dyDescent="0.45">
      <c r="A9">
        <f t="shared" si="4"/>
        <v>8</v>
      </c>
      <c r="B9">
        <v>10</v>
      </c>
      <c r="C9">
        <f t="shared" si="0"/>
        <v>5.1399999999999994E-2</v>
      </c>
      <c r="D9">
        <v>-2.3065000000000002</v>
      </c>
      <c r="E9">
        <v>-0.31818999999999997</v>
      </c>
      <c r="F9">
        <v>-0.22702</v>
      </c>
      <c r="G9">
        <f t="shared" ref="G9:G14" si="5">E9*27.2114</f>
        <v>-8.6583953659999988</v>
      </c>
      <c r="H9">
        <f t="shared" ref="H9:H14" si="6">F9*27.2114</f>
        <v>-6.1775320279999999</v>
      </c>
      <c r="I9">
        <f t="shared" ref="I9:I14" si="7">H9-G9</f>
        <v>2.4808633379999989</v>
      </c>
      <c r="J9">
        <f>K9-P9</f>
        <v>0.25410000000000021</v>
      </c>
      <c r="K9">
        <v>2.5861000000000001</v>
      </c>
      <c r="L9">
        <v>2.7397</v>
      </c>
      <c r="M9">
        <v>2.9853000000000001</v>
      </c>
      <c r="N9">
        <v>1.3161</v>
      </c>
      <c r="O9">
        <v>1.9991000000000001</v>
      </c>
      <c r="P9">
        <v>2.3319999999999999</v>
      </c>
      <c r="Q9">
        <v>2.6717</v>
      </c>
      <c r="R9">
        <v>3.3925999999999998</v>
      </c>
    </row>
    <row r="10" spans="1:18" x14ac:dyDescent="0.45">
      <c r="A10">
        <f t="shared" si="4"/>
        <v>9</v>
      </c>
      <c r="B10">
        <f>B8+50</f>
        <v>50</v>
      </c>
      <c r="C10">
        <f t="shared" si="0"/>
        <v>0.25700000000000001</v>
      </c>
      <c r="D10">
        <v>-4.2004999999999999</v>
      </c>
      <c r="E10">
        <v>-0.31835999999999998</v>
      </c>
      <c r="F10">
        <v>-0.22824</v>
      </c>
      <c r="G10">
        <f t="shared" si="5"/>
        <v>-8.663021303999999</v>
      </c>
      <c r="H10">
        <f t="shared" si="6"/>
        <v>-6.2107299359999999</v>
      </c>
      <c r="I10">
        <f t="shared" si="7"/>
        <v>2.4522913679999991</v>
      </c>
      <c r="J10">
        <f>K10-P10</f>
        <v>0.14210000000000012</v>
      </c>
      <c r="K10">
        <v>2.5630000000000002</v>
      </c>
      <c r="L10">
        <v>2.6610999999999998</v>
      </c>
      <c r="M10">
        <v>3.0587</v>
      </c>
      <c r="N10">
        <v>1.2805</v>
      </c>
      <c r="O10">
        <v>1.9020999999999999</v>
      </c>
      <c r="P10">
        <v>2.4209000000000001</v>
      </c>
      <c r="Q10">
        <v>2.6957</v>
      </c>
      <c r="R10">
        <v>3.4182999999999999</v>
      </c>
    </row>
    <row r="11" spans="1:18" x14ac:dyDescent="0.45">
      <c r="A11">
        <f t="shared" si="4"/>
        <v>10</v>
      </c>
      <c r="B11">
        <f>B10+50</f>
        <v>100</v>
      </c>
      <c r="C11">
        <f t="shared" si="0"/>
        <v>0.51400000000000001</v>
      </c>
      <c r="D11">
        <v>-6.5704000000000002</v>
      </c>
      <c r="E11">
        <v>-0.31858999999999998</v>
      </c>
      <c r="F11">
        <v>-0.22994999999999999</v>
      </c>
      <c r="G11">
        <f t="shared" si="5"/>
        <v>-8.6692799259999997</v>
      </c>
      <c r="H11">
        <f t="shared" si="6"/>
        <v>-6.2572614299999998</v>
      </c>
      <c r="I11">
        <f t="shared" si="7"/>
        <v>2.412018496</v>
      </c>
      <c r="J11">
        <f>K11-O11</f>
        <v>0.75260000000000016</v>
      </c>
      <c r="K11">
        <v>2.5274000000000001</v>
      </c>
      <c r="L11">
        <v>2.552</v>
      </c>
      <c r="M11">
        <v>3.1457999999999999</v>
      </c>
      <c r="N11">
        <v>1.2309000000000001</v>
      </c>
      <c r="O11">
        <v>1.7747999999999999</v>
      </c>
      <c r="P11">
        <v>2.5286</v>
      </c>
      <c r="Q11">
        <v>2.7185999999999999</v>
      </c>
      <c r="R11">
        <v>3.4426000000000001</v>
      </c>
    </row>
    <row r="12" spans="1:18" x14ac:dyDescent="0.45">
      <c r="A12">
        <f t="shared" si="4"/>
        <v>11</v>
      </c>
      <c r="B12">
        <f>B11+50</f>
        <v>150</v>
      </c>
      <c r="C12">
        <f t="shared" si="0"/>
        <v>0.77099999999999991</v>
      </c>
      <c r="D12">
        <v>-8.9466000000000001</v>
      </c>
      <c r="E12">
        <v>-0.31880999999999998</v>
      </c>
      <c r="F12">
        <v>-0.23186999999999999</v>
      </c>
      <c r="G12">
        <f t="shared" si="5"/>
        <v>-8.6752664339999992</v>
      </c>
      <c r="H12">
        <f t="shared" si="6"/>
        <v>-6.3095073179999996</v>
      </c>
      <c r="I12">
        <f t="shared" si="7"/>
        <v>2.3657591159999996</v>
      </c>
      <c r="J12">
        <f>K12-O12</f>
        <v>0.79159999999999986</v>
      </c>
      <c r="K12">
        <v>2.4327999999999999</v>
      </c>
      <c r="L12">
        <v>2.4836</v>
      </c>
      <c r="M12">
        <v>3.2269000000000001</v>
      </c>
      <c r="N12">
        <v>1.175</v>
      </c>
      <c r="O12">
        <v>1.6412</v>
      </c>
      <c r="P12">
        <v>2.6318999999999999</v>
      </c>
      <c r="Q12">
        <v>2.7322000000000002</v>
      </c>
      <c r="R12">
        <v>3.4573</v>
      </c>
    </row>
    <row r="13" spans="1:18" x14ac:dyDescent="0.45">
      <c r="A13">
        <f t="shared" si="4"/>
        <v>12</v>
      </c>
      <c r="B13">
        <f>B12+50</f>
        <v>200</v>
      </c>
      <c r="C13">
        <f t="shared" si="0"/>
        <v>1.028</v>
      </c>
      <c r="D13">
        <v>-11.3338</v>
      </c>
      <c r="E13">
        <v>-0.31897999999999999</v>
      </c>
      <c r="F13">
        <v>-0.23399</v>
      </c>
      <c r="G13">
        <f t="shared" si="5"/>
        <v>-8.6798923719999994</v>
      </c>
      <c r="H13">
        <f t="shared" si="6"/>
        <v>-6.367195486</v>
      </c>
      <c r="I13">
        <f t="shared" si="7"/>
        <v>2.3126968859999995</v>
      </c>
      <c r="J13">
        <f>K13-O13</f>
        <v>0.80360000000000009</v>
      </c>
      <c r="K13">
        <v>2.3048000000000002</v>
      </c>
      <c r="L13">
        <v>2.3048000000000002</v>
      </c>
      <c r="M13">
        <v>3.3005</v>
      </c>
      <c r="N13">
        <v>1.1121000000000001</v>
      </c>
      <c r="O13">
        <v>1.5012000000000001</v>
      </c>
      <c r="P13">
        <v>2.7299000000000002</v>
      </c>
      <c r="Q13">
        <v>2.7349000000000001</v>
      </c>
      <c r="R13">
        <v>3.4615</v>
      </c>
    </row>
    <row r="14" spans="1:18" x14ac:dyDescent="0.45">
      <c r="A14">
        <f t="shared" si="4"/>
        <v>13</v>
      </c>
      <c r="B14">
        <v>300</v>
      </c>
      <c r="C14">
        <f t="shared" si="0"/>
        <v>1.5419999999999998</v>
      </c>
      <c r="D14">
        <v>-16.1616</v>
      </c>
      <c r="E14">
        <v>-0.31901000000000002</v>
      </c>
      <c r="F14">
        <v>-0.23877000000000001</v>
      </c>
      <c r="G14">
        <f t="shared" si="5"/>
        <v>-8.6807087140000014</v>
      </c>
      <c r="H14">
        <f t="shared" si="6"/>
        <v>-6.4972659780000006</v>
      </c>
      <c r="I14">
        <f t="shared" si="7"/>
        <v>2.1834427360000008</v>
      </c>
      <c r="J14">
        <f>K14-O14</f>
        <v>0.82430000000000003</v>
      </c>
      <c r="K14">
        <v>2.0270000000000001</v>
      </c>
      <c r="L14">
        <v>2.2961999999999998</v>
      </c>
      <c r="M14">
        <v>3.4184999999999999</v>
      </c>
      <c r="N14">
        <v>0.96279999999999999</v>
      </c>
      <c r="O14">
        <v>1.2027000000000001</v>
      </c>
      <c r="P14">
        <v>2.7008000000000001</v>
      </c>
      <c r="Q14">
        <v>2.9056999999999999</v>
      </c>
      <c r="R14">
        <v>3.4186999999999999</v>
      </c>
    </row>
    <row r="43" spans="1:6" x14ac:dyDescent="0.45">
      <c r="A43" t="s">
        <v>40</v>
      </c>
    </row>
    <row r="44" spans="1:6" x14ac:dyDescent="0.45">
      <c r="A44">
        <v>0</v>
      </c>
      <c r="B44">
        <v>0</v>
      </c>
      <c r="C44">
        <f>K8</f>
        <v>2.5912000000000002</v>
      </c>
    </row>
    <row r="45" spans="1:6" x14ac:dyDescent="0.45">
      <c r="A45">
        <v>0.5</v>
      </c>
      <c r="B45">
        <v>0</v>
      </c>
      <c r="C45">
        <f>C44</f>
        <v>2.5912000000000002</v>
      </c>
    </row>
    <row r="46" spans="1:6" x14ac:dyDescent="0.45">
      <c r="A46">
        <v>0.75</v>
      </c>
      <c r="B46">
        <v>0</v>
      </c>
      <c r="D46">
        <f>N8</f>
        <v>1.3244</v>
      </c>
      <c r="E46">
        <f>O8</f>
        <v>2.0226999999999999</v>
      </c>
      <c r="F46">
        <f>P8</f>
        <v>2.3094000000000001</v>
      </c>
    </row>
    <row r="47" spans="1:6" x14ac:dyDescent="0.45">
      <c r="A47">
        <v>1.25</v>
      </c>
      <c r="B47">
        <v>0</v>
      </c>
      <c r="D47">
        <f>N8</f>
        <v>1.3244</v>
      </c>
      <c r="E47">
        <f>O8</f>
        <v>2.0226999999999999</v>
      </c>
      <c r="F47">
        <f>P8</f>
        <v>2.3094000000000001</v>
      </c>
    </row>
    <row r="48" spans="1:6" x14ac:dyDescent="0.45">
      <c r="A48">
        <v>1.75</v>
      </c>
      <c r="B48">
        <v>0</v>
      </c>
    </row>
    <row r="49" spans="1:6" x14ac:dyDescent="0.45">
      <c r="A49">
        <v>3</v>
      </c>
    </row>
    <row r="50" spans="1:6" x14ac:dyDescent="0.45">
      <c r="A50">
        <v>5</v>
      </c>
    </row>
    <row r="51" spans="1:6" x14ac:dyDescent="0.45">
      <c r="A51" t="s">
        <v>41</v>
      </c>
    </row>
    <row r="52" spans="1:6" x14ac:dyDescent="0.45">
      <c r="A52">
        <v>0</v>
      </c>
      <c r="B52">
        <v>0</v>
      </c>
      <c r="C52">
        <f>K9</f>
        <v>2.5861000000000001</v>
      </c>
    </row>
    <row r="53" spans="1:6" x14ac:dyDescent="0.45">
      <c r="A53">
        <v>0.5</v>
      </c>
      <c r="B53">
        <v>0</v>
      </c>
      <c r="C53">
        <f>C52</f>
        <v>2.5861000000000001</v>
      </c>
    </row>
    <row r="54" spans="1:6" x14ac:dyDescent="0.45">
      <c r="A54">
        <v>0.75</v>
      </c>
      <c r="B54">
        <v>0</v>
      </c>
      <c r="D54">
        <f>N9</f>
        <v>1.3161</v>
      </c>
      <c r="E54">
        <f t="shared" ref="E54:F54" si="8">O9</f>
        <v>1.9991000000000001</v>
      </c>
      <c r="F54">
        <f t="shared" si="8"/>
        <v>2.3319999999999999</v>
      </c>
    </row>
    <row r="55" spans="1:6" x14ac:dyDescent="0.45">
      <c r="A55">
        <v>1.25</v>
      </c>
      <c r="B55">
        <v>0</v>
      </c>
      <c r="D55">
        <f>D54</f>
        <v>1.3161</v>
      </c>
      <c r="E55">
        <f t="shared" ref="E55:F55" si="9">E54</f>
        <v>1.9991000000000001</v>
      </c>
      <c r="F55">
        <f t="shared" si="9"/>
        <v>2.3319999999999999</v>
      </c>
    </row>
    <row r="56" spans="1:6" x14ac:dyDescent="0.45">
      <c r="A56">
        <v>1.75</v>
      </c>
      <c r="B56">
        <v>0</v>
      </c>
    </row>
    <row r="57" spans="1:6" x14ac:dyDescent="0.45">
      <c r="A57">
        <v>3</v>
      </c>
    </row>
    <row r="58" spans="1:6" x14ac:dyDescent="0.45">
      <c r="A58">
        <v>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F1B1-2992-4BA1-88FD-D4EF5CF0011B}">
  <dimension ref="A1:R6"/>
  <sheetViews>
    <sheetView tabSelected="1" topLeftCell="B1" workbookViewId="0">
      <selection activeCell="J3" sqref="J2:K3"/>
    </sheetView>
  </sheetViews>
  <sheetFormatPr defaultRowHeight="14.25" x14ac:dyDescent="0.45"/>
  <sheetData>
    <row r="1" spans="1:18" x14ac:dyDescent="0.45">
      <c r="A1" s="2" t="s">
        <v>27</v>
      </c>
      <c r="B1" t="s">
        <v>28</v>
      </c>
      <c r="C1" t="s">
        <v>33</v>
      </c>
      <c r="D1" t="s">
        <v>26</v>
      </c>
      <c r="E1" t="s">
        <v>1</v>
      </c>
      <c r="F1" t="s">
        <v>2</v>
      </c>
      <c r="G1" t="s">
        <v>12</v>
      </c>
      <c r="H1" t="s">
        <v>13</v>
      </c>
      <c r="I1" t="s">
        <v>14</v>
      </c>
      <c r="J1" t="s">
        <v>35</v>
      </c>
      <c r="K1" t="s">
        <v>4</v>
      </c>
      <c r="L1" t="s">
        <v>7</v>
      </c>
      <c r="M1" t="s">
        <v>31</v>
      </c>
      <c r="N1" t="s">
        <v>5</v>
      </c>
      <c r="O1" t="s">
        <v>8</v>
      </c>
      <c r="P1" t="s">
        <v>29</v>
      </c>
      <c r="Q1" t="s">
        <v>30</v>
      </c>
      <c r="R1" t="s">
        <v>32</v>
      </c>
    </row>
    <row r="2" spans="1:18" x14ac:dyDescent="0.45">
      <c r="A2">
        <v>1</v>
      </c>
      <c r="B2">
        <v>-50</v>
      </c>
      <c r="C2">
        <f t="shared" ref="C2:C6" si="0">B2*0.00514</f>
        <v>-0.25700000000000001</v>
      </c>
      <c r="D2">
        <v>0.53590000000000004</v>
      </c>
      <c r="E2">
        <v>-0.31797999999999998</v>
      </c>
      <c r="F2">
        <v>-0.22542999999999999</v>
      </c>
      <c r="G2">
        <f t="shared" ref="G2:H3" si="1">E2*27.2114</f>
        <v>-8.6526809720000006</v>
      </c>
      <c r="H2">
        <f t="shared" si="1"/>
        <v>-6.1342659020000001</v>
      </c>
      <c r="I2">
        <f t="shared" ref="I2:I3" si="2">H2-G2</f>
        <v>2.5184150700000005</v>
      </c>
      <c r="J2">
        <f>K2-P2</f>
        <v>0.41820000000000013</v>
      </c>
      <c r="K2">
        <v>2.6128</v>
      </c>
      <c r="L2">
        <v>2.8397999999999999</v>
      </c>
      <c r="M2">
        <v>2.8702999999999999</v>
      </c>
      <c r="N2">
        <v>1.3632</v>
      </c>
      <c r="O2">
        <v>2.1356000000000002</v>
      </c>
      <c r="P2">
        <v>2.1945999999999999</v>
      </c>
      <c r="Q2">
        <v>2.6282999999999999</v>
      </c>
      <c r="R2">
        <v>3.3439999999999999</v>
      </c>
    </row>
    <row r="3" spans="1:18" x14ac:dyDescent="0.45">
      <c r="A3">
        <f t="shared" ref="A3:A6" si="3">1+A2</f>
        <v>2</v>
      </c>
      <c r="B3">
        <v>-10</v>
      </c>
      <c r="C3">
        <f t="shared" si="0"/>
        <v>-5.1399999999999994E-2</v>
      </c>
      <c r="D3">
        <v>-1.3594999999999999</v>
      </c>
      <c r="E3">
        <v>-0.31811</v>
      </c>
      <c r="F3">
        <v>-0.22645999999999999</v>
      </c>
      <c r="G3">
        <f t="shared" si="1"/>
        <v>-8.6562184540000011</v>
      </c>
      <c r="H3">
        <f t="shared" si="1"/>
        <v>-6.162293644</v>
      </c>
      <c r="I3">
        <f t="shared" si="2"/>
        <v>2.4939248100000011</v>
      </c>
      <c r="J3">
        <f>K3-P3</f>
        <v>0.30929999999999991</v>
      </c>
      <c r="K3">
        <v>2.5960000000000001</v>
      </c>
      <c r="L3">
        <v>2.7755999999999998</v>
      </c>
      <c r="M3">
        <v>2.9476</v>
      </c>
      <c r="N3">
        <v>1.3326</v>
      </c>
      <c r="O3">
        <v>2.0459000000000001</v>
      </c>
      <c r="P3">
        <v>2.2867000000000002</v>
      </c>
      <c r="Q3">
        <v>2.6579999999999999</v>
      </c>
      <c r="R3">
        <v>3.3776999999999999</v>
      </c>
    </row>
    <row r="4" spans="1:18" x14ac:dyDescent="0.45">
      <c r="A4">
        <f t="shared" si="3"/>
        <v>3</v>
      </c>
      <c r="B4">
        <f>B2+50</f>
        <v>0</v>
      </c>
      <c r="C4">
        <f t="shared" si="0"/>
        <v>0</v>
      </c>
      <c r="D4">
        <v>-1.833</v>
      </c>
      <c r="E4">
        <v>-0.31814999999999999</v>
      </c>
      <c r="F4">
        <v>-0.22672999999999999</v>
      </c>
      <c r="G4">
        <f>E4*27.2114</f>
        <v>-8.6573069100000009</v>
      </c>
      <c r="H4">
        <f>F4*27.2114</f>
        <v>-6.1696407219999996</v>
      </c>
      <c r="I4">
        <f>H4-G4</f>
        <v>2.4876661880000013</v>
      </c>
      <c r="J4">
        <f>K4-P4</f>
        <v>0.28180000000000005</v>
      </c>
      <c r="K4">
        <v>2.5912000000000002</v>
      </c>
      <c r="L4">
        <v>2.7578999999999998</v>
      </c>
      <c r="M4">
        <v>2.9666000000000001</v>
      </c>
      <c r="N4">
        <v>1.3244</v>
      </c>
      <c r="O4">
        <v>2.0226999999999999</v>
      </c>
      <c r="P4">
        <v>2.3094000000000001</v>
      </c>
      <c r="Q4">
        <v>2.665</v>
      </c>
      <c r="R4">
        <v>3.3853</v>
      </c>
    </row>
    <row r="5" spans="1:18" x14ac:dyDescent="0.45">
      <c r="A5">
        <f t="shared" si="3"/>
        <v>4</v>
      </c>
      <c r="B5">
        <v>10</v>
      </c>
      <c r="C5">
        <f t="shared" si="0"/>
        <v>5.1399999999999994E-2</v>
      </c>
      <c r="D5">
        <v>-2.3065000000000002</v>
      </c>
      <c r="E5">
        <v>-0.31818999999999997</v>
      </c>
      <c r="F5">
        <v>-0.22702</v>
      </c>
      <c r="G5">
        <f t="shared" ref="G5:H6" si="4">E5*27.2114</f>
        <v>-8.6583953659999988</v>
      </c>
      <c r="H5">
        <f t="shared" si="4"/>
        <v>-6.1775320279999999</v>
      </c>
      <c r="I5">
        <f t="shared" ref="I5:I6" si="5">H5-G5</f>
        <v>2.4808633379999989</v>
      </c>
      <c r="J5">
        <f>K5-P5</f>
        <v>0.25410000000000021</v>
      </c>
      <c r="K5">
        <v>2.5861000000000001</v>
      </c>
      <c r="L5">
        <v>2.7397</v>
      </c>
      <c r="M5">
        <v>2.9853000000000001</v>
      </c>
      <c r="N5">
        <v>1.3161</v>
      </c>
      <c r="O5">
        <v>1.9991000000000001</v>
      </c>
      <c r="P5">
        <v>2.3319999999999999</v>
      </c>
      <c r="Q5">
        <v>2.6717</v>
      </c>
      <c r="R5">
        <v>3.3925999999999998</v>
      </c>
    </row>
    <row r="6" spans="1:18" x14ac:dyDescent="0.45">
      <c r="A6">
        <f t="shared" si="3"/>
        <v>5</v>
      </c>
      <c r="B6">
        <f>B4+50</f>
        <v>50</v>
      </c>
      <c r="C6">
        <f t="shared" si="0"/>
        <v>0.25700000000000001</v>
      </c>
      <c r="D6">
        <v>-4.2004999999999999</v>
      </c>
      <c r="E6">
        <v>-0.31835999999999998</v>
      </c>
      <c r="F6">
        <v>-0.22824</v>
      </c>
      <c r="G6">
        <f t="shared" si="4"/>
        <v>-8.663021303999999</v>
      </c>
      <c r="H6">
        <f t="shared" si="4"/>
        <v>-6.2107299359999999</v>
      </c>
      <c r="I6">
        <f t="shared" si="5"/>
        <v>2.4522913679999991</v>
      </c>
      <c r="J6">
        <f>K6-P6</f>
        <v>0.14210000000000012</v>
      </c>
      <c r="K6">
        <v>2.5630000000000002</v>
      </c>
      <c r="L6">
        <v>2.6610999999999998</v>
      </c>
      <c r="M6">
        <v>3.0587</v>
      </c>
      <c r="N6">
        <v>1.2805</v>
      </c>
      <c r="O6">
        <v>1.9020999999999999</v>
      </c>
      <c r="P6">
        <v>2.4209000000000001</v>
      </c>
      <c r="Q6">
        <v>2.6957</v>
      </c>
      <c r="R6">
        <v>3.4182999999999999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B704-8805-4252-AE32-E13F6602C449}">
  <dimension ref="A1:R14"/>
  <sheetViews>
    <sheetView workbookViewId="0">
      <selection activeCell="E10" sqref="E10:I10"/>
    </sheetView>
  </sheetViews>
  <sheetFormatPr defaultRowHeight="14.25" x14ac:dyDescent="0.45"/>
  <sheetData>
    <row r="1" spans="1:18" x14ac:dyDescent="0.45">
      <c r="A1" s="2" t="s">
        <v>27</v>
      </c>
      <c r="B1" t="s">
        <v>28</v>
      </c>
      <c r="C1" t="s">
        <v>33</v>
      </c>
      <c r="D1" t="s">
        <v>26</v>
      </c>
      <c r="E1" t="s">
        <v>1</v>
      </c>
      <c r="F1" t="s">
        <v>2</v>
      </c>
      <c r="G1" t="s">
        <v>12</v>
      </c>
      <c r="H1" t="s">
        <v>13</v>
      </c>
      <c r="I1" t="s">
        <v>14</v>
      </c>
      <c r="J1" t="s">
        <v>35</v>
      </c>
      <c r="K1" t="s">
        <v>4</v>
      </c>
      <c r="L1" t="s">
        <v>7</v>
      </c>
      <c r="M1" t="s">
        <v>31</v>
      </c>
      <c r="N1" t="s">
        <v>5</v>
      </c>
      <c r="O1" t="s">
        <v>8</v>
      </c>
      <c r="P1" t="s">
        <v>29</v>
      </c>
      <c r="Q1" t="s">
        <v>30</v>
      </c>
      <c r="R1" t="s">
        <v>32</v>
      </c>
    </row>
    <row r="2" spans="1:18" x14ac:dyDescent="0.45">
      <c r="A2">
        <v>1</v>
      </c>
    </row>
    <row r="3" spans="1:18" x14ac:dyDescent="0.45">
      <c r="A3">
        <f>1+A2</f>
        <v>2</v>
      </c>
    </row>
    <row r="4" spans="1:18" x14ac:dyDescent="0.45">
      <c r="A4">
        <f t="shared" ref="A4:A14" si="0">1+A3</f>
        <v>3</v>
      </c>
    </row>
    <row r="5" spans="1:18" x14ac:dyDescent="0.45">
      <c r="A5">
        <f t="shared" si="0"/>
        <v>4</v>
      </c>
    </row>
    <row r="6" spans="1:18" x14ac:dyDescent="0.45">
      <c r="A6">
        <f t="shared" si="0"/>
        <v>5</v>
      </c>
    </row>
    <row r="7" spans="1:18" x14ac:dyDescent="0.45">
      <c r="A7">
        <f t="shared" si="0"/>
        <v>6</v>
      </c>
    </row>
    <row r="8" spans="1:18" x14ac:dyDescent="0.45">
      <c r="A8">
        <f t="shared" si="0"/>
        <v>7</v>
      </c>
      <c r="B8">
        <v>0</v>
      </c>
      <c r="C8">
        <f t="shared" ref="C8" si="1">B8*0.00514</f>
        <v>0</v>
      </c>
      <c r="D8">
        <v>-1.833</v>
      </c>
      <c r="E8">
        <v>-0.31814999999999999</v>
      </c>
      <c r="F8">
        <v>-0.22672999999999999</v>
      </c>
      <c r="G8">
        <f>E8*27.2114</f>
        <v>-8.6573069100000009</v>
      </c>
      <c r="H8">
        <f>F8*27.2114</f>
        <v>-6.1696407219999996</v>
      </c>
      <c r="I8">
        <f>H8-G8</f>
        <v>2.4876661880000013</v>
      </c>
      <c r="J8">
        <f>K8-P8</f>
        <v>0.28180000000000005</v>
      </c>
      <c r="K8">
        <v>2.5912000000000002</v>
      </c>
      <c r="L8">
        <v>2.7578999999999998</v>
      </c>
      <c r="M8">
        <v>2.9666000000000001</v>
      </c>
      <c r="N8">
        <v>1.3244</v>
      </c>
      <c r="O8">
        <v>2.0226999999999999</v>
      </c>
      <c r="P8">
        <v>2.3094000000000001</v>
      </c>
      <c r="Q8">
        <v>2.665</v>
      </c>
      <c r="R8">
        <v>3.3853</v>
      </c>
    </row>
    <row r="9" spans="1:18" x14ac:dyDescent="0.45">
      <c r="A9">
        <f t="shared" si="0"/>
        <v>8</v>
      </c>
      <c r="B9">
        <v>5</v>
      </c>
      <c r="D9">
        <v>1.8733</v>
      </c>
      <c r="E9">
        <v>-0.31816</v>
      </c>
      <c r="F9">
        <v>-0.22686999999999999</v>
      </c>
      <c r="G9">
        <f>E9*27.2114</f>
        <v>-8.6575790240000003</v>
      </c>
      <c r="H9">
        <f t="shared" ref="H9" si="2">F9*27.2114</f>
        <v>-6.1734503179999995</v>
      </c>
      <c r="I9">
        <f t="shared" ref="I9" si="3">H9-G9</f>
        <v>2.4841287060000008</v>
      </c>
    </row>
    <row r="10" spans="1:18" x14ac:dyDescent="0.45">
      <c r="A10">
        <f t="shared" si="0"/>
        <v>9</v>
      </c>
      <c r="E10">
        <v>-0.32651999999999998</v>
      </c>
      <c r="F10">
        <v>-0.23605000000000001</v>
      </c>
      <c r="G10">
        <f>E10*27.2114</f>
        <v>-8.8850663280000006</v>
      </c>
      <c r="H10">
        <f t="shared" ref="H10" si="4">F10*27.2114</f>
        <v>-6.4232509700000007</v>
      </c>
      <c r="I10">
        <f t="shared" ref="I10" si="5">H10-G10</f>
        <v>2.461815358</v>
      </c>
    </row>
    <row r="11" spans="1:18" x14ac:dyDescent="0.45">
      <c r="A11">
        <f t="shared" si="0"/>
        <v>10</v>
      </c>
    </row>
    <row r="12" spans="1:18" x14ac:dyDescent="0.45">
      <c r="A12">
        <f t="shared" si="0"/>
        <v>11</v>
      </c>
    </row>
    <row r="13" spans="1:18" x14ac:dyDescent="0.45">
      <c r="A13">
        <f t="shared" si="0"/>
        <v>12</v>
      </c>
    </row>
    <row r="14" spans="1:18" x14ac:dyDescent="0.45">
      <c r="A14">
        <f t="shared" si="0"/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173B-5E64-4ABA-B1E0-A03EFDA43C3B}">
  <dimension ref="C4:Q14"/>
  <sheetViews>
    <sheetView topLeftCell="A4" workbookViewId="0">
      <selection activeCell="L6" sqref="L6:N9"/>
    </sheetView>
  </sheetViews>
  <sheetFormatPr defaultRowHeight="14.25" x14ac:dyDescent="0.45"/>
  <sheetData>
    <row r="4" spans="3:17" x14ac:dyDescent="0.45">
      <c r="C4" t="s">
        <v>10</v>
      </c>
      <c r="D4" t="s">
        <v>3</v>
      </c>
    </row>
    <row r="5" spans="3:17" x14ac:dyDescent="0.45">
      <c r="D5" t="s">
        <v>0</v>
      </c>
      <c r="E5" t="s">
        <v>11</v>
      </c>
      <c r="F5" t="s">
        <v>1</v>
      </c>
      <c r="G5" t="s">
        <v>2</v>
      </c>
      <c r="H5" t="s">
        <v>12</v>
      </c>
      <c r="I5" t="s">
        <v>13</v>
      </c>
      <c r="J5" t="s">
        <v>14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</row>
    <row r="6" spans="3:17" x14ac:dyDescent="0.45">
      <c r="C6">
        <f>(3*E6^2)^0.5</f>
        <v>0</v>
      </c>
      <c r="D6">
        <f>E6/10000*27.2113</f>
        <v>0</v>
      </c>
      <c r="E6">
        <v>0</v>
      </c>
      <c r="F6">
        <v>-2.2799999999999999E-3</v>
      </c>
      <c r="G6">
        <v>9.6229999999999996E-2</v>
      </c>
      <c r="H6">
        <f>F6*27.2114</f>
        <v>-6.2041991999999997E-2</v>
      </c>
      <c r="I6">
        <f>G6*27.2114</f>
        <v>2.618553022</v>
      </c>
      <c r="J6">
        <f>I6-H6</f>
        <v>2.6805950140000001</v>
      </c>
      <c r="L6">
        <v>2.2658</v>
      </c>
      <c r="M6">
        <v>2.2433000000000001</v>
      </c>
      <c r="N6">
        <f t="shared" ref="N6:N14" si="0">L6-M6</f>
        <v>2.2499999999999964E-2</v>
      </c>
      <c r="O6">
        <v>2.3605</v>
      </c>
      <c r="P6">
        <v>2.3132000000000001</v>
      </c>
      <c r="Q6">
        <f t="shared" ref="Q6:Q14" si="1">O6-P6</f>
        <v>4.7299999999999898E-2</v>
      </c>
    </row>
    <row r="7" spans="3:17" x14ac:dyDescent="0.45">
      <c r="C7">
        <f t="shared" ref="C7:C14" si="2">(3*E7^2)^0.5</f>
        <v>17.320508075688775</v>
      </c>
      <c r="D7">
        <f t="shared" ref="D7:D14" si="3">E7/10000*27.2113</f>
        <v>2.7211300000000001E-2</v>
      </c>
      <c r="E7">
        <v>10</v>
      </c>
      <c r="F7">
        <v>-2.32E-3</v>
      </c>
      <c r="G7">
        <v>9.6560000000000007E-2</v>
      </c>
      <c r="H7">
        <f t="shared" ref="H7:I14" si="4">F7*27.2114</f>
        <v>-6.3130448000000006E-2</v>
      </c>
      <c r="I7">
        <f t="shared" si="4"/>
        <v>2.6275327840000005</v>
      </c>
      <c r="J7">
        <f t="shared" ref="J7:J11" si="5">I7-H7</f>
        <v>2.6906632320000003</v>
      </c>
      <c r="L7">
        <v>2.2948</v>
      </c>
      <c r="M7">
        <v>2.2684000000000002</v>
      </c>
      <c r="N7">
        <f t="shared" si="0"/>
        <v>2.6399999999999757E-2</v>
      </c>
      <c r="O7">
        <v>2.3614000000000002</v>
      </c>
      <c r="P7">
        <v>2.3264</v>
      </c>
      <c r="Q7">
        <f t="shared" si="1"/>
        <v>3.5000000000000142E-2</v>
      </c>
    </row>
    <row r="8" spans="3:17" x14ac:dyDescent="0.45">
      <c r="C8">
        <f t="shared" si="2"/>
        <v>34.641016151377549</v>
      </c>
      <c r="D8">
        <f t="shared" si="3"/>
        <v>5.4422600000000002E-2</v>
      </c>
      <c r="E8">
        <v>20</v>
      </c>
      <c r="F8">
        <v>-2.2699999999999999E-3</v>
      </c>
      <c r="G8">
        <v>9.6759999999999999E-2</v>
      </c>
      <c r="H8">
        <f t="shared" si="4"/>
        <v>-6.1769878E-2</v>
      </c>
      <c r="I8">
        <f t="shared" si="4"/>
        <v>2.632975064</v>
      </c>
      <c r="J8">
        <f t="shared" si="5"/>
        <v>2.6947449419999998</v>
      </c>
      <c r="L8">
        <v>2.3206000000000002</v>
      </c>
      <c r="M8">
        <v>2.2892999999999999</v>
      </c>
      <c r="N8">
        <f t="shared" si="0"/>
        <v>3.1300000000000328E-2</v>
      </c>
      <c r="O8">
        <v>2.3635000000000002</v>
      </c>
      <c r="P8">
        <v>2.3466999999999998</v>
      </c>
      <c r="Q8">
        <f t="shared" si="1"/>
        <v>1.680000000000037E-2</v>
      </c>
    </row>
    <row r="9" spans="3:17" x14ac:dyDescent="0.45">
      <c r="C9">
        <f t="shared" si="2"/>
        <v>86.602540378443862</v>
      </c>
      <c r="D9">
        <f t="shared" si="3"/>
        <v>0.1360565</v>
      </c>
      <c r="E9">
        <v>50</v>
      </c>
      <c r="F9">
        <v>-1.5200000000000001E-3</v>
      </c>
      <c r="G9">
        <v>9.7259999999999999E-2</v>
      </c>
      <c r="H9">
        <f t="shared" si="4"/>
        <v>-4.1361328000000003E-2</v>
      </c>
      <c r="I9">
        <f t="shared" si="4"/>
        <v>2.6465807640000003</v>
      </c>
      <c r="J9">
        <f t="shared" si="5"/>
        <v>2.6879420920000001</v>
      </c>
      <c r="L9">
        <v>2.355</v>
      </c>
      <c r="M9">
        <v>2.3226</v>
      </c>
      <c r="N9">
        <f t="shared" si="0"/>
        <v>3.2399999999999984E-2</v>
      </c>
      <c r="O9">
        <v>2.4020000000000001</v>
      </c>
      <c r="P9">
        <v>2.3860999999999999</v>
      </c>
      <c r="Q9">
        <f t="shared" si="1"/>
        <v>1.5900000000000247E-2</v>
      </c>
    </row>
    <row r="10" spans="3:17" x14ac:dyDescent="0.45">
      <c r="C10">
        <f t="shared" si="2"/>
        <v>173.20508075688772</v>
      </c>
      <c r="D10">
        <f t="shared" si="3"/>
        <v>0.27211299999999999</v>
      </c>
      <c r="E10">
        <v>100</v>
      </c>
      <c r="F10">
        <v>2.2300000000000002E-3</v>
      </c>
      <c r="G10">
        <v>9.8409999999999997E-2</v>
      </c>
      <c r="H10">
        <f>F10*27.2114</f>
        <v>6.0681422000000006E-2</v>
      </c>
      <c r="I10">
        <f>G10*27.2114</f>
        <v>2.6778738739999999</v>
      </c>
      <c r="J10">
        <f t="shared" si="5"/>
        <v>2.6171924519999998</v>
      </c>
      <c r="L10">
        <v>2.1294</v>
      </c>
      <c r="M10">
        <v>1.992</v>
      </c>
      <c r="N10">
        <f t="shared" si="0"/>
        <v>0.13739999999999997</v>
      </c>
      <c r="O10">
        <v>2.3687</v>
      </c>
      <c r="P10">
        <v>2.3332000000000002</v>
      </c>
      <c r="Q10">
        <f t="shared" si="1"/>
        <v>3.5499999999999865E-2</v>
      </c>
    </row>
    <row r="11" spans="3:17" x14ac:dyDescent="0.45">
      <c r="C11">
        <f t="shared" si="2"/>
        <v>259.8076211353316</v>
      </c>
      <c r="D11">
        <f t="shared" si="3"/>
        <v>0.40816950000000002</v>
      </c>
      <c r="E11">
        <v>150</v>
      </c>
      <c r="F11">
        <v>1.255E-2</v>
      </c>
      <c r="G11">
        <v>8.1519999999999995E-2</v>
      </c>
      <c r="H11">
        <f>F11*27.2114</f>
        <v>0.34150307000000002</v>
      </c>
      <c r="I11">
        <f>G11*27.2114</f>
        <v>2.218273328</v>
      </c>
      <c r="J11">
        <f t="shared" si="5"/>
        <v>1.8767702580000001</v>
      </c>
      <c r="L11">
        <v>1.3803000000000001</v>
      </c>
      <c r="M11">
        <v>1.2983</v>
      </c>
      <c r="N11">
        <f t="shared" si="0"/>
        <v>8.2000000000000073E-2</v>
      </c>
      <c r="O11">
        <v>1.8588</v>
      </c>
      <c r="P11">
        <v>1.8391999999999999</v>
      </c>
      <c r="Q11">
        <f t="shared" si="1"/>
        <v>1.9600000000000062E-2</v>
      </c>
    </row>
    <row r="12" spans="3:17" x14ac:dyDescent="0.45">
      <c r="C12">
        <f t="shared" si="2"/>
        <v>346.41016151377545</v>
      </c>
      <c r="D12">
        <f t="shared" si="3"/>
        <v>0.54422599999999999</v>
      </c>
      <c r="E12">
        <v>200</v>
      </c>
      <c r="F12">
        <v>2.9399999999999999E-2</v>
      </c>
      <c r="G12">
        <v>6.0929999999999998E-2</v>
      </c>
      <c r="H12">
        <f t="shared" si="4"/>
        <v>0.80001516000000006</v>
      </c>
      <c r="I12">
        <f t="shared" si="4"/>
        <v>1.6579906019999999</v>
      </c>
      <c r="J12">
        <f>I12-H12</f>
        <v>0.85797544199999987</v>
      </c>
      <c r="L12">
        <v>0.44240000000000002</v>
      </c>
      <c r="M12">
        <v>0.3997</v>
      </c>
      <c r="N12">
        <f t="shared" si="0"/>
        <v>4.2700000000000016E-2</v>
      </c>
      <c r="O12">
        <v>0.68430000000000002</v>
      </c>
      <c r="P12">
        <v>0.68049999999999999</v>
      </c>
      <c r="Q12">
        <f t="shared" si="1"/>
        <v>3.8000000000000256E-3</v>
      </c>
    </row>
    <row r="13" spans="3:17" x14ac:dyDescent="0.45">
      <c r="C13">
        <f t="shared" si="2"/>
        <v>519.6152422706632</v>
      </c>
      <c r="D13">
        <f t="shared" si="3"/>
        <v>0.81633900000000004</v>
      </c>
      <c r="E13">
        <v>300</v>
      </c>
      <c r="H13">
        <f t="shared" si="4"/>
        <v>0</v>
      </c>
      <c r="I13">
        <f t="shared" si="4"/>
        <v>0</v>
      </c>
      <c r="J13">
        <f>I13-H13</f>
        <v>0</v>
      </c>
      <c r="N13">
        <f t="shared" si="0"/>
        <v>0</v>
      </c>
      <c r="Q13">
        <f t="shared" si="1"/>
        <v>0</v>
      </c>
    </row>
    <row r="14" spans="3:17" x14ac:dyDescent="0.45">
      <c r="C14">
        <f t="shared" si="2"/>
        <v>692.8203230275509</v>
      </c>
      <c r="D14">
        <f t="shared" si="3"/>
        <v>1.088452</v>
      </c>
      <c r="E14">
        <v>400</v>
      </c>
      <c r="H14">
        <f t="shared" si="4"/>
        <v>0</v>
      </c>
      <c r="I14">
        <f t="shared" si="4"/>
        <v>0</v>
      </c>
      <c r="J14">
        <f>I14-H14</f>
        <v>0</v>
      </c>
      <c r="N14">
        <f t="shared" si="0"/>
        <v>0</v>
      </c>
      <c r="Q1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3E6B-88DC-4A15-A66D-30F2457DF784}">
  <dimension ref="C4:Q14"/>
  <sheetViews>
    <sheetView workbookViewId="0">
      <selection activeCell="I6" sqref="H6:I10"/>
    </sheetView>
  </sheetViews>
  <sheetFormatPr defaultRowHeight="14.25" x14ac:dyDescent="0.45"/>
  <sheetData>
    <row r="4" spans="3:17" x14ac:dyDescent="0.45">
      <c r="C4" t="s">
        <v>10</v>
      </c>
      <c r="D4" t="s">
        <v>3</v>
      </c>
    </row>
    <row r="5" spans="3:17" x14ac:dyDescent="0.45">
      <c r="D5" t="s">
        <v>0</v>
      </c>
      <c r="E5" t="s">
        <v>11</v>
      </c>
      <c r="F5" t="s">
        <v>1</v>
      </c>
      <c r="G5" t="s">
        <v>2</v>
      </c>
      <c r="H5" t="s">
        <v>12</v>
      </c>
      <c r="I5" t="s">
        <v>13</v>
      </c>
      <c r="J5" t="s">
        <v>14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</row>
    <row r="6" spans="3:17" x14ac:dyDescent="0.45">
      <c r="C6">
        <f>(3*E6^2)^0.5</f>
        <v>0</v>
      </c>
      <c r="D6">
        <f>E6/10000*27.2114</f>
        <v>0</v>
      </c>
      <c r="E6">
        <v>0</v>
      </c>
      <c r="F6">
        <v>-0.18232000000000001</v>
      </c>
      <c r="G6">
        <v>-8.1280000000000005E-2</v>
      </c>
      <c r="H6">
        <f>F6*27.2114</f>
        <v>-4.9611824480000006</v>
      </c>
      <c r="I6">
        <f>G6*27.2114</f>
        <v>-2.2117425920000002</v>
      </c>
      <c r="J6">
        <f>I6-H6</f>
        <v>2.7494398560000004</v>
      </c>
      <c r="L6">
        <v>2.2073999999999998</v>
      </c>
      <c r="M6">
        <v>2.1457999999999999</v>
      </c>
      <c r="N6">
        <f t="shared" ref="N6:N14" si="0">L6-M6</f>
        <v>6.1599999999999877E-2</v>
      </c>
      <c r="O6">
        <v>3.2322000000000002</v>
      </c>
      <c r="P6">
        <v>3.2073</v>
      </c>
      <c r="Q6">
        <f t="shared" ref="Q6:Q14" si="1">O6-P6</f>
        <v>2.4900000000000144E-2</v>
      </c>
    </row>
    <row r="7" spans="3:17" x14ac:dyDescent="0.45">
      <c r="C7">
        <f t="shared" ref="C7:C14" si="2">(3*E7^2)^0.5</f>
        <v>17.320508075688775</v>
      </c>
      <c r="D7">
        <f t="shared" ref="D7:D11" si="3">E7/10000*27.2114</f>
        <v>2.72114E-2</v>
      </c>
      <c r="E7">
        <v>10</v>
      </c>
      <c r="F7">
        <v>-0.18232999999999999</v>
      </c>
      <c r="G7">
        <v>-8.1350000000000006E-2</v>
      </c>
      <c r="H7">
        <f t="shared" ref="H7:I14" si="4">F7*27.2114</f>
        <v>-4.9614545620000001</v>
      </c>
      <c r="I7">
        <f t="shared" si="4"/>
        <v>-2.2136473900000002</v>
      </c>
      <c r="J7">
        <f t="shared" ref="J7:J11" si="5">I7-H7</f>
        <v>2.7478071719999999</v>
      </c>
      <c r="L7">
        <v>2.2065000000000001</v>
      </c>
      <c r="M7">
        <v>2.1456</v>
      </c>
      <c r="N7">
        <f t="shared" si="0"/>
        <v>6.0900000000000176E-2</v>
      </c>
      <c r="Q7">
        <f t="shared" si="1"/>
        <v>0</v>
      </c>
    </row>
    <row r="8" spans="3:17" x14ac:dyDescent="0.45">
      <c r="C8">
        <f t="shared" si="2"/>
        <v>34.641016151377549</v>
      </c>
      <c r="D8">
        <f t="shared" si="3"/>
        <v>5.44228E-2</v>
      </c>
      <c r="E8">
        <v>20</v>
      </c>
      <c r="F8">
        <v>-0.18232000000000001</v>
      </c>
      <c r="G8">
        <v>-8.1530000000000005E-2</v>
      </c>
      <c r="H8">
        <f t="shared" si="4"/>
        <v>-4.9611824480000006</v>
      </c>
      <c r="I8">
        <f t="shared" si="4"/>
        <v>-2.2185454420000004</v>
      </c>
      <c r="J8">
        <f t="shared" si="5"/>
        <v>2.7426370060000003</v>
      </c>
      <c r="L8">
        <v>2.2040999999999999</v>
      </c>
      <c r="M8">
        <v>2.1452</v>
      </c>
      <c r="N8">
        <f t="shared" si="0"/>
        <v>5.8899999999999952E-2</v>
      </c>
      <c r="Q8">
        <f t="shared" si="1"/>
        <v>0</v>
      </c>
    </row>
    <row r="9" spans="3:17" x14ac:dyDescent="0.45">
      <c r="C9">
        <f t="shared" si="2"/>
        <v>86.602540378443862</v>
      </c>
      <c r="D9">
        <f t="shared" si="3"/>
        <v>0.13605700000000001</v>
      </c>
      <c r="E9">
        <v>50</v>
      </c>
      <c r="F9">
        <v>-0.18212999999999999</v>
      </c>
      <c r="G9">
        <v>-8.2720000000000002E-2</v>
      </c>
      <c r="H9">
        <f t="shared" si="4"/>
        <v>-4.9560122819999997</v>
      </c>
      <c r="I9">
        <f t="shared" si="4"/>
        <v>-2.2509270080000001</v>
      </c>
      <c r="J9">
        <f t="shared" si="5"/>
        <v>2.7050852739999995</v>
      </c>
      <c r="L9">
        <v>2.1859999999999999</v>
      </c>
      <c r="M9">
        <v>2.1429999999999998</v>
      </c>
      <c r="N9">
        <f t="shared" si="0"/>
        <v>4.3000000000000149E-2</v>
      </c>
      <c r="Q9">
        <f t="shared" si="1"/>
        <v>0</v>
      </c>
    </row>
    <row r="10" spans="3:17" x14ac:dyDescent="0.45">
      <c r="C10">
        <f t="shared" si="2"/>
        <v>173.20508075688772</v>
      </c>
      <c r="D10">
        <f t="shared" si="3"/>
        <v>0.27211400000000002</v>
      </c>
      <c r="E10">
        <v>100</v>
      </c>
      <c r="F10">
        <v>-0.18032000000000001</v>
      </c>
      <c r="G10">
        <v>-8.7040000000000006E-2</v>
      </c>
      <c r="H10">
        <f t="shared" si="4"/>
        <v>-4.9067596480000004</v>
      </c>
      <c r="I10">
        <f t="shared" si="4"/>
        <v>-2.3684802560000002</v>
      </c>
      <c r="J10">
        <f t="shared" si="5"/>
        <v>2.5382793920000002</v>
      </c>
      <c r="L10">
        <v>2.0903</v>
      </c>
      <c r="M10">
        <v>1.9576</v>
      </c>
      <c r="N10">
        <f t="shared" si="0"/>
        <v>0.13270000000000004</v>
      </c>
      <c r="Q10">
        <f t="shared" si="1"/>
        <v>0</v>
      </c>
    </row>
    <row r="11" spans="3:17" x14ac:dyDescent="0.45">
      <c r="C11">
        <f t="shared" si="2"/>
        <v>259.8076211353316</v>
      </c>
      <c r="D11">
        <f t="shared" si="3"/>
        <v>0.40817100000000001</v>
      </c>
      <c r="E11">
        <v>150</v>
      </c>
      <c r="F11">
        <v>-0.17043</v>
      </c>
      <c r="G11">
        <v>-9.6100000000000005E-2</v>
      </c>
      <c r="H11">
        <f t="shared" si="4"/>
        <v>-4.637638902</v>
      </c>
      <c r="I11">
        <f t="shared" si="4"/>
        <v>-2.6150155400000004</v>
      </c>
      <c r="J11">
        <f t="shared" si="5"/>
        <v>2.0226233619999996</v>
      </c>
      <c r="L11">
        <v>1.6654</v>
      </c>
      <c r="M11">
        <v>1.6537999999999999</v>
      </c>
      <c r="N11">
        <f t="shared" si="0"/>
        <v>1.1600000000000055E-2</v>
      </c>
      <c r="Q11">
        <f t="shared" si="1"/>
        <v>0</v>
      </c>
    </row>
    <row r="12" spans="3:17" x14ac:dyDescent="0.45">
      <c r="C12">
        <f t="shared" si="2"/>
        <v>346.41016151377545</v>
      </c>
      <c r="D12">
        <f>E12/10000*27.2114</f>
        <v>0.54422800000000005</v>
      </c>
      <c r="E12">
        <v>200</v>
      </c>
      <c r="F12">
        <v>-0.15182000000000001</v>
      </c>
      <c r="G12">
        <v>-0.11268</v>
      </c>
      <c r="H12">
        <f t="shared" si="4"/>
        <v>-4.1312347480000007</v>
      </c>
      <c r="I12">
        <f t="shared" si="4"/>
        <v>-3.0661805520000001</v>
      </c>
      <c r="J12">
        <f>I12-H12</f>
        <v>1.0650541960000006</v>
      </c>
      <c r="L12">
        <v>0.75470000000000004</v>
      </c>
      <c r="M12">
        <v>0.72740000000000005</v>
      </c>
      <c r="N12">
        <f t="shared" si="0"/>
        <v>2.7299999999999991E-2</v>
      </c>
      <c r="Q12">
        <f t="shared" si="1"/>
        <v>0</v>
      </c>
    </row>
    <row r="13" spans="3:17" x14ac:dyDescent="0.45">
      <c r="C13">
        <f t="shared" si="2"/>
        <v>519.6152422706632</v>
      </c>
      <c r="D13">
        <f>E13/10000*27.2114</f>
        <v>0.81634200000000001</v>
      </c>
      <c r="E13">
        <v>300</v>
      </c>
      <c r="H13">
        <f t="shared" si="4"/>
        <v>0</v>
      </c>
      <c r="I13">
        <f t="shared" si="4"/>
        <v>0</v>
      </c>
      <c r="J13">
        <f>I13-H13</f>
        <v>0</v>
      </c>
      <c r="N13">
        <f t="shared" si="0"/>
        <v>0</v>
      </c>
      <c r="Q13">
        <f t="shared" si="1"/>
        <v>0</v>
      </c>
    </row>
    <row r="14" spans="3:17" x14ac:dyDescent="0.45">
      <c r="C14">
        <f t="shared" si="2"/>
        <v>692.8203230275509</v>
      </c>
      <c r="D14">
        <f>E14/10000*27.2114</f>
        <v>1.0884560000000001</v>
      </c>
      <c r="E14">
        <v>400</v>
      </c>
      <c r="H14">
        <f t="shared" si="4"/>
        <v>0</v>
      </c>
      <c r="I14">
        <f t="shared" si="4"/>
        <v>0</v>
      </c>
      <c r="J14">
        <f>I14-H14</f>
        <v>0</v>
      </c>
      <c r="N14">
        <f t="shared" si="0"/>
        <v>0</v>
      </c>
      <c r="Q1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BB9-00ED-4D7A-B6AF-7814984C9411}">
  <dimension ref="A1:H14"/>
  <sheetViews>
    <sheetView workbookViewId="0">
      <selection activeCell="H15" sqref="H15"/>
    </sheetView>
  </sheetViews>
  <sheetFormatPr defaultRowHeight="14.25" x14ac:dyDescent="0.45"/>
  <sheetData>
    <row r="1" spans="1:8" x14ac:dyDescent="0.45">
      <c r="A1" s="2" t="s">
        <v>24</v>
      </c>
      <c r="B1" s="2" t="s">
        <v>0</v>
      </c>
      <c r="C1" s="2" t="s">
        <v>12</v>
      </c>
      <c r="D1" s="2" t="s">
        <v>13</v>
      </c>
      <c r="E1" s="2" t="s">
        <v>14</v>
      </c>
      <c r="F1" s="2" t="s">
        <v>4</v>
      </c>
      <c r="G1" s="2" t="s">
        <v>5</v>
      </c>
      <c r="H1" s="2" t="s">
        <v>6</v>
      </c>
    </row>
    <row r="2" spans="1:8" x14ac:dyDescent="0.45">
      <c r="A2" s="2" t="s">
        <v>21</v>
      </c>
      <c r="B2">
        <v>0</v>
      </c>
      <c r="C2">
        <v>-8.657</v>
      </c>
      <c r="D2">
        <v>-6.17</v>
      </c>
      <c r="E2">
        <v>2.488</v>
      </c>
      <c r="F2">
        <v>2.5910000000000002</v>
      </c>
      <c r="G2">
        <v>2.3090000000000002</v>
      </c>
      <c r="H2">
        <v>0.28199999999999997</v>
      </c>
    </row>
    <row r="3" spans="1:8" x14ac:dyDescent="0.45">
      <c r="A3" s="2" t="s">
        <v>21</v>
      </c>
      <c r="B3">
        <v>2.7E-2</v>
      </c>
      <c r="C3">
        <v>-8.6549999999999994</v>
      </c>
      <c r="D3">
        <v>-6.1689999999999996</v>
      </c>
      <c r="E3">
        <v>2.4870000000000001</v>
      </c>
      <c r="F3">
        <v>2.59</v>
      </c>
      <c r="G3">
        <v>2.31</v>
      </c>
      <c r="H3">
        <v>0.28100000000000003</v>
      </c>
    </row>
    <row r="4" spans="1:8" x14ac:dyDescent="0.45">
      <c r="A4" s="2" t="s">
        <v>21</v>
      </c>
      <c r="B4">
        <v>5.3999999999999999E-2</v>
      </c>
      <c r="C4">
        <v>-8.65</v>
      </c>
      <c r="D4">
        <v>-6.165</v>
      </c>
      <c r="E4">
        <v>2.4849999999999999</v>
      </c>
      <c r="F4">
        <v>2.5880000000000001</v>
      </c>
      <c r="G4">
        <v>2.3109999999999999</v>
      </c>
      <c r="H4">
        <v>0.27700000000000002</v>
      </c>
    </row>
    <row r="5" spans="1:8" x14ac:dyDescent="0.45">
      <c r="A5" s="2" t="s">
        <v>21</v>
      </c>
      <c r="B5">
        <v>0.13600000000000001</v>
      </c>
      <c r="C5">
        <v>-8.6120000000000001</v>
      </c>
      <c r="D5">
        <v>-6.1420000000000003</v>
      </c>
      <c r="E5">
        <v>2.4710000000000001</v>
      </c>
      <c r="F5">
        <v>2.5739999999999998</v>
      </c>
      <c r="G5">
        <v>2.3199999999999998</v>
      </c>
      <c r="H5">
        <v>0.254</v>
      </c>
    </row>
    <row r="6" spans="1:8" x14ac:dyDescent="0.45">
      <c r="A6" s="2" t="s">
        <v>21</v>
      </c>
      <c r="B6">
        <v>0.27200000000000002</v>
      </c>
      <c r="C6">
        <v>-8.4909999999999997</v>
      </c>
      <c r="D6">
        <v>-6.06</v>
      </c>
      <c r="E6">
        <v>2.431</v>
      </c>
      <c r="F6">
        <v>2.3530000000000002</v>
      </c>
      <c r="G6">
        <v>2.1560000000000001</v>
      </c>
      <c r="H6">
        <v>0.19700000000000001</v>
      </c>
    </row>
    <row r="7" spans="1:8" x14ac:dyDescent="0.45">
      <c r="A7" s="2" t="s">
        <v>22</v>
      </c>
      <c r="B7">
        <v>0</v>
      </c>
      <c r="C7">
        <v>-6.2041991999999997E-2</v>
      </c>
      <c r="D7">
        <v>2.618553022</v>
      </c>
      <c r="E7">
        <v>2.6805950140000001</v>
      </c>
      <c r="F7">
        <v>2.2658</v>
      </c>
      <c r="G7">
        <v>2.2433000000000001</v>
      </c>
      <c r="H7">
        <v>2.2499999999999964E-2</v>
      </c>
    </row>
    <row r="8" spans="1:8" x14ac:dyDescent="0.45">
      <c r="A8" s="2" t="s">
        <v>22</v>
      </c>
      <c r="B8">
        <v>2.7211300000000001E-2</v>
      </c>
      <c r="C8">
        <v>-6.3130448000000006E-2</v>
      </c>
      <c r="D8">
        <v>2.6275327840000005</v>
      </c>
      <c r="E8">
        <v>2.6906632320000003</v>
      </c>
      <c r="F8">
        <v>2.2948</v>
      </c>
      <c r="G8">
        <v>2.2684000000000002</v>
      </c>
      <c r="H8">
        <v>2.6399999999999757E-2</v>
      </c>
    </row>
    <row r="9" spans="1:8" x14ac:dyDescent="0.45">
      <c r="A9" s="2" t="s">
        <v>22</v>
      </c>
      <c r="B9">
        <v>5.4422600000000002E-2</v>
      </c>
      <c r="C9">
        <v>-6.1769878E-2</v>
      </c>
      <c r="D9">
        <v>2.632975064</v>
      </c>
      <c r="E9">
        <v>2.6947449419999998</v>
      </c>
      <c r="F9">
        <v>2.3206000000000002</v>
      </c>
      <c r="G9">
        <v>2.2892999999999999</v>
      </c>
      <c r="H9">
        <v>3.1300000000000328E-2</v>
      </c>
    </row>
    <row r="10" spans="1:8" x14ac:dyDescent="0.45">
      <c r="A10" s="2" t="s">
        <v>22</v>
      </c>
      <c r="B10">
        <v>0.1360565</v>
      </c>
      <c r="C10">
        <v>-4.1361328000000003E-2</v>
      </c>
      <c r="D10">
        <v>2.6465807640000003</v>
      </c>
      <c r="E10">
        <v>2.6879420920000001</v>
      </c>
      <c r="F10">
        <v>2.355</v>
      </c>
      <c r="G10">
        <v>2.3226</v>
      </c>
      <c r="H10">
        <v>3.2399999999999984E-2</v>
      </c>
    </row>
    <row r="11" spans="1:8" x14ac:dyDescent="0.45">
      <c r="A11" s="2" t="s">
        <v>23</v>
      </c>
      <c r="B11">
        <v>0</v>
      </c>
      <c r="C11">
        <v>-4.9611824480000006</v>
      </c>
      <c r="D11">
        <v>-2.2117425920000002</v>
      </c>
      <c r="E11">
        <v>2.7494398560000004</v>
      </c>
      <c r="F11">
        <v>2.2073999999999998</v>
      </c>
      <c r="G11">
        <v>2.1457999999999999</v>
      </c>
      <c r="H11">
        <v>6.1599999999999877E-2</v>
      </c>
    </row>
    <row r="12" spans="1:8" x14ac:dyDescent="0.45">
      <c r="A12" s="2" t="s">
        <v>23</v>
      </c>
      <c r="B12">
        <v>2.72114E-2</v>
      </c>
      <c r="C12">
        <v>-4.9614545620000001</v>
      </c>
      <c r="D12">
        <v>-2.2136473900000002</v>
      </c>
      <c r="E12">
        <v>2.7478071719999999</v>
      </c>
      <c r="F12">
        <v>2.2065000000000001</v>
      </c>
      <c r="G12">
        <v>2.1456</v>
      </c>
      <c r="H12">
        <v>6.0900000000000176E-2</v>
      </c>
    </row>
    <row r="13" spans="1:8" x14ac:dyDescent="0.45">
      <c r="A13" s="2" t="s">
        <v>23</v>
      </c>
      <c r="B13">
        <v>5.44228E-2</v>
      </c>
      <c r="C13">
        <v>-4.9611824480000006</v>
      </c>
      <c r="D13">
        <v>-2.2185454420000004</v>
      </c>
      <c r="E13">
        <v>2.7426370060000003</v>
      </c>
      <c r="F13">
        <v>2.2040999999999999</v>
      </c>
      <c r="G13">
        <v>2.1452</v>
      </c>
      <c r="H13">
        <v>5.8899999999999952E-2</v>
      </c>
    </row>
    <row r="14" spans="1:8" x14ac:dyDescent="0.45">
      <c r="A14" s="2" t="s">
        <v>23</v>
      </c>
      <c r="B14">
        <v>0.13605700000000001</v>
      </c>
      <c r="C14">
        <v>-4.9560122819999997</v>
      </c>
      <c r="D14">
        <v>-2.2509270080000001</v>
      </c>
      <c r="E14">
        <v>2.7050852739999995</v>
      </c>
      <c r="F14">
        <v>2.1859999999999999</v>
      </c>
      <c r="G14">
        <v>2.1429999999999998</v>
      </c>
      <c r="H14">
        <v>4.3000000000000149E-2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MBx</vt:lpstr>
      <vt:lpstr>MBy</vt:lpstr>
      <vt:lpstr>MLTDDFTMBy</vt:lpstr>
      <vt:lpstr>MByopt</vt:lpstr>
      <vt:lpstr>RB</vt:lpstr>
      <vt:lpstr>TPP</vt:lpstr>
      <vt:lpstr>MLTDDFT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2022-01-27T15:29:35Z</dcterms:created>
  <dcterms:modified xsi:type="dcterms:W3CDTF">2022-04-09T02:12:37Z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6dcd7e35-716a-4461-9fd5-cdb250fa38e2</vt:lpwstr>
  </property>
</Properties>
</file>