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omat\OneDrive\Escritorio\"/>
    </mc:Choice>
  </mc:AlternateContent>
  <xr:revisionPtr revIDLastSave="0" documentId="13_ncr:1_{C4DD9110-1804-486C-972E-543FAE9C7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rape media ord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L6" i="1" s="1"/>
  <c r="G6" i="1"/>
  <c r="G7" i="1"/>
  <c r="G8" i="1"/>
  <c r="G9" i="1"/>
  <c r="G10" i="1"/>
  <c r="G11" i="1"/>
  <c r="G12" i="1"/>
  <c r="G13" i="1"/>
  <c r="G14" i="1"/>
  <c r="G5" i="1"/>
  <c r="L5" i="1" s="1"/>
  <c r="I5" i="1"/>
  <c r="J5" i="1" s="1"/>
  <c r="I12" i="1"/>
  <c r="J12" i="1" s="1"/>
  <c r="I11" i="1"/>
  <c r="J11" i="1" s="1"/>
  <c r="I14" i="1"/>
  <c r="J14" i="1" s="1"/>
  <c r="I13" i="1"/>
  <c r="J13" i="1" s="1"/>
  <c r="I6" i="1"/>
  <c r="K6" i="1" s="1"/>
  <c r="I7" i="1"/>
  <c r="K7" i="1" s="1"/>
  <c r="I8" i="1"/>
  <c r="J8" i="1" s="1"/>
  <c r="I9" i="1"/>
  <c r="J9" i="1" s="1"/>
  <c r="I10" i="1"/>
  <c r="K10" i="1" s="1"/>
  <c r="L14" i="1" l="1"/>
  <c r="L15" i="1" s="1"/>
  <c r="L13" i="1"/>
  <c r="L12" i="1"/>
  <c r="L11" i="1"/>
  <c r="L10" i="1"/>
  <c r="L9" i="1"/>
  <c r="L8" i="1"/>
  <c r="L7" i="1"/>
  <c r="S4" i="1"/>
  <c r="S16" i="1" s="1"/>
  <c r="J6" i="1"/>
  <c r="J7" i="1"/>
  <c r="K12" i="1"/>
  <c r="K5" i="1"/>
  <c r="K14" i="1"/>
  <c r="J10" i="1"/>
  <c r="K9" i="1"/>
  <c r="K13" i="1"/>
  <c r="K11" i="1"/>
  <c r="K8" i="1"/>
  <c r="S12" i="1" l="1"/>
  <c r="S27" i="1" s="1"/>
  <c r="S10" i="1"/>
  <c r="S8" i="1"/>
</calcChain>
</file>

<file path=xl/sharedStrings.xml><?xml version="1.0" encoding="utf-8"?>
<sst xmlns="http://schemas.openxmlformats.org/spreadsheetml/2006/main" count="78" uniqueCount="70">
  <si>
    <t>Ingrediente</t>
  </si>
  <si>
    <t>Cantidad</t>
  </si>
  <si>
    <t>Unidad de medida</t>
  </si>
  <si>
    <t>Costo de unidad ($)</t>
  </si>
  <si>
    <t>Costo por cantidad ($)</t>
  </si>
  <si>
    <t>Porcentaje de costo (%)</t>
  </si>
  <si>
    <t>Porcentaje de merma (%)</t>
  </si>
  <si>
    <t>Costo de merma ($)</t>
  </si>
  <si>
    <t>Costo limpio ($)</t>
  </si>
  <si>
    <t>Costo total de la receta ($)</t>
  </si>
  <si>
    <t>Impuestos (%)</t>
  </si>
  <si>
    <t>Precio de venta sugerido ($)</t>
  </si>
  <si>
    <t>Precio de venta al público ($)</t>
  </si>
  <si>
    <t>Pastor</t>
  </si>
  <si>
    <t>Bistec</t>
  </si>
  <si>
    <t>Chorizo</t>
  </si>
  <si>
    <t>Tocino</t>
  </si>
  <si>
    <t>Morrón</t>
  </si>
  <si>
    <t>Jitomate</t>
  </si>
  <si>
    <t>Cebolla blanca</t>
  </si>
  <si>
    <t>Queso manchego</t>
  </si>
  <si>
    <t>Tortilla de maíz</t>
  </si>
  <si>
    <t>kg</t>
  </si>
  <si>
    <t>pza</t>
  </si>
  <si>
    <t>Sal</t>
  </si>
  <si>
    <t>kg, pza, bolsa, etc.</t>
  </si>
  <si>
    <t>Cantidad de cada ingrediente en el platillo</t>
  </si>
  <si>
    <t>Costo del kg, pza, bolsa, etc.</t>
  </si>
  <si>
    <t>Precio en base al precio de unidad y la cantidad</t>
  </si>
  <si>
    <t>100% - %Rendimiento</t>
  </si>
  <si>
    <t>(Cantidad*1000) * (Costo de unidad) / 1000</t>
  </si>
  <si>
    <t>(Cantidad) * (Costo de unidad)</t>
  </si>
  <si>
    <t>Peso de merma (según la unidad de medida)</t>
  </si>
  <si>
    <t>Porcentaje costo de la receta (%)</t>
  </si>
  <si>
    <t>Margen de beneficio neto según el precio de venta al público ($)</t>
  </si>
  <si>
    <t>Tipo de venta 1</t>
  </si>
  <si>
    <t>Tipo de venta 2</t>
  </si>
  <si>
    <t>Tipo de venta 3</t>
  </si>
  <si>
    <t>Tipo de venta 4</t>
  </si>
  <si>
    <t>Tipo de venta 5</t>
  </si>
  <si>
    <t>Tipo de venta 6</t>
  </si>
  <si>
    <t>Tipo de venta 7</t>
  </si>
  <si>
    <t>Tipo de venta 8</t>
  </si>
  <si>
    <t>Tipo de venta 9</t>
  </si>
  <si>
    <t>Tipo de venta 10</t>
  </si>
  <si>
    <t>Margen de beneficio neto en porcentaje según el precio de venta al público (%)</t>
  </si>
  <si>
    <t>Solo debe ponerse el porcentaje de margen de ganancia</t>
  </si>
  <si>
    <t>Esta cantidad saldría automática cuando se ponga el margen de ganancia</t>
  </si>
  <si>
    <t>Restaurante</t>
  </si>
  <si>
    <t>Fecha de creación</t>
  </si>
  <si>
    <t>Tipo de receta</t>
  </si>
  <si>
    <t>Categoría</t>
  </si>
  <si>
    <t>Producto</t>
  </si>
  <si>
    <t>Tamaño de porción</t>
  </si>
  <si>
    <t>Número de porciones</t>
  </si>
  <si>
    <t>Tiempo de preparación</t>
  </si>
  <si>
    <t>Tiempo de cocción</t>
  </si>
  <si>
    <t>Temperatura de servicio</t>
  </si>
  <si>
    <t>Tomate Taquería</t>
  </si>
  <si>
    <t>Bebidas</t>
  </si>
  <si>
    <t>5 minutos</t>
  </si>
  <si>
    <t>2 minutos</t>
  </si>
  <si>
    <t>Especialidades</t>
  </si>
  <si>
    <t>Zarape medio</t>
  </si>
  <si>
    <t>0.450 kg</t>
  </si>
  <si>
    <t>80°C</t>
  </si>
  <si>
    <t>ZARAPE MEDIA</t>
  </si>
  <si>
    <t>Código de ingrediente</t>
  </si>
  <si>
    <t>Código de la receta</t>
  </si>
  <si>
    <t>A-01-01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</si>
</sst>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4" fillId="2" borderId="0" xfId="0" applyFont="1" applyFill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5" fontId="5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Normal="100" workbookViewId="0">
      <selection activeCell="B2" sqref="B2"/>
    </sheetView>
  </sheetViews>
  <sheetFormatPr baseColWidth="10" defaultColWidth="8.88671875" defaultRowHeight="14.4" x14ac:dyDescent="0.3"/>
  <cols>
    <col min="1" max="1" width="27.88671875" customWidth="1"/>
    <col min="2" max="2" width="25" bestFit="1" customWidth="1"/>
    <col min="3" max="3" width="20.109375" bestFit="1" customWidth="1"/>
    <col min="4" max="4" width="46.33203125" bestFit="1" customWidth="1"/>
    <col min="5" max="5" width="24.5546875" bestFit="1" customWidth="1"/>
    <col min="6" max="6" width="31.5546875" bestFit="1" customWidth="1"/>
    <col min="7" max="7" width="52.109375" bestFit="1" customWidth="1"/>
    <col min="8" max="8" width="58.44140625" bestFit="1" customWidth="1"/>
    <col min="9" max="9" width="33.44140625" bestFit="1" customWidth="1"/>
    <col min="10" max="10" width="26.21875" bestFit="1" customWidth="1"/>
    <col min="11" max="11" width="21.5546875" bestFit="1" customWidth="1"/>
    <col min="12" max="12" width="31.44140625" bestFit="1" customWidth="1"/>
    <col min="15" max="15" width="30.88671875" customWidth="1"/>
    <col min="16" max="16" width="18" bestFit="1" customWidth="1"/>
    <col min="17" max="17" width="18.21875" bestFit="1" customWidth="1"/>
    <col min="18" max="18" width="81.109375" bestFit="1" customWidth="1"/>
    <col min="19" max="19" width="18.5546875" customWidth="1"/>
    <col min="20" max="24" width="18.5546875" bestFit="1" customWidth="1"/>
    <col min="25" max="25" width="18.5546875" customWidth="1"/>
    <col min="26" max="26" width="19.6640625" bestFit="1" customWidth="1"/>
    <col min="27" max="27" width="16.33203125" bestFit="1" customWidth="1"/>
    <col min="28" max="28" width="17.44140625" bestFit="1" customWidth="1"/>
  </cols>
  <sheetData>
    <row r="1" spans="1:21" ht="15" customHeight="1" x14ac:dyDescent="0.3">
      <c r="D1" s="18" t="s">
        <v>26</v>
      </c>
      <c r="E1" s="18" t="s">
        <v>25</v>
      </c>
      <c r="F1" s="18" t="s">
        <v>27</v>
      </c>
      <c r="G1" s="18" t="s">
        <v>28</v>
      </c>
      <c r="H1" s="18"/>
      <c r="I1" s="17"/>
      <c r="J1" s="17"/>
      <c r="K1" s="17"/>
      <c r="L1" s="17"/>
    </row>
    <row r="2" spans="1:21" ht="14.4" customHeight="1" x14ac:dyDescent="0.3">
      <c r="A2" s="28" t="s">
        <v>68</v>
      </c>
      <c r="B2" s="8" t="s">
        <v>69</v>
      </c>
      <c r="C2" s="8" t="s">
        <v>66</v>
      </c>
      <c r="D2" s="18"/>
      <c r="E2" s="18"/>
      <c r="F2" s="18"/>
      <c r="G2" s="18"/>
      <c r="H2" s="18"/>
      <c r="I2" s="17"/>
      <c r="J2" s="17"/>
      <c r="K2" s="17"/>
      <c r="L2" s="17"/>
    </row>
    <row r="3" spans="1:21" ht="14.4" customHeight="1" x14ac:dyDescent="0.3">
      <c r="D3" s="18"/>
      <c r="E3" s="18"/>
      <c r="F3" s="18"/>
      <c r="G3" s="18"/>
      <c r="H3" s="18"/>
      <c r="I3" s="17"/>
      <c r="J3" s="17"/>
      <c r="K3" s="17"/>
      <c r="L3" s="17"/>
    </row>
    <row r="4" spans="1:21" ht="15.6" x14ac:dyDescent="0.3">
      <c r="B4" s="28" t="s">
        <v>67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32</v>
      </c>
      <c r="I4" s="3" t="s">
        <v>6</v>
      </c>
      <c r="J4" s="3" t="s">
        <v>7</v>
      </c>
      <c r="K4" s="3" t="s">
        <v>8</v>
      </c>
      <c r="L4" s="3" t="s">
        <v>5</v>
      </c>
      <c r="M4" s="2"/>
      <c r="O4" s="16" t="s">
        <v>48</v>
      </c>
      <c r="P4" s="22" t="s">
        <v>58</v>
      </c>
      <c r="R4" s="4" t="s">
        <v>9</v>
      </c>
      <c r="S4" s="21">
        <f>SUM($G5:$G14)</f>
        <v>47.596939999999989</v>
      </c>
    </row>
    <row r="5" spans="1:21" ht="15" x14ac:dyDescent="0.3">
      <c r="B5" s="27"/>
      <c r="C5" s="19" t="s">
        <v>13</v>
      </c>
      <c r="D5" s="20">
        <v>0.19500000000000001</v>
      </c>
      <c r="E5" s="19" t="s">
        <v>22</v>
      </c>
      <c r="F5" s="21">
        <v>93.56</v>
      </c>
      <c r="G5" s="22">
        <f>(D5*1000)*(F5)/1000</f>
        <v>18.244199999999999</v>
      </c>
      <c r="H5" s="19">
        <v>5.4600000000000003E-2</v>
      </c>
      <c r="I5" s="21">
        <f>((((D5-H5)*100)/D5)-100)*-1</f>
        <v>28</v>
      </c>
      <c r="J5" s="21">
        <f>(I5*F5)/100</f>
        <v>26.196800000000003</v>
      </c>
      <c r="K5" s="21">
        <f>F5/(1-(I5/100))</f>
        <v>129.94444444444446</v>
      </c>
      <c r="L5" s="21">
        <f>(G5*100)/$G$15</f>
        <v>38.330615371492371</v>
      </c>
      <c r="M5" s="1"/>
      <c r="P5" s="7"/>
    </row>
    <row r="6" spans="1:21" ht="15" x14ac:dyDescent="0.3">
      <c r="B6" s="27"/>
      <c r="C6" s="6" t="s">
        <v>14</v>
      </c>
      <c r="D6" s="11">
        <v>5.2999999999999999E-2</v>
      </c>
      <c r="E6" s="6" t="s">
        <v>22</v>
      </c>
      <c r="F6" s="11">
        <v>170</v>
      </c>
      <c r="G6" s="6">
        <f t="shared" ref="G6:G14" si="0">(D6*1000)*(F6)/1000</f>
        <v>9.01</v>
      </c>
      <c r="H6" s="11">
        <v>7.9500000000000005E-3</v>
      </c>
      <c r="I6" s="11">
        <f t="shared" ref="I6:I14" si="1">((((D6-H6)*100)/D6)-100)*-1</f>
        <v>15</v>
      </c>
      <c r="J6" s="11">
        <f t="shared" ref="J6:J14" si="2">(I6*F6)/100</f>
        <v>25.5</v>
      </c>
      <c r="K6" s="11">
        <f t="shared" ref="K6:K14" si="3">F6/(1-(I6/100))</f>
        <v>200</v>
      </c>
      <c r="L6" s="11">
        <f t="shared" ref="L6:L14" si="4">(G6*100)/$G$15</f>
        <v>18.929788343536373</v>
      </c>
      <c r="M6" s="1"/>
      <c r="O6" s="16" t="s">
        <v>49</v>
      </c>
      <c r="P6" s="23">
        <v>45194</v>
      </c>
      <c r="R6" s="4" t="s">
        <v>10</v>
      </c>
      <c r="S6" s="11">
        <v>16</v>
      </c>
      <c r="T6" s="15">
        <v>16</v>
      </c>
    </row>
    <row r="7" spans="1:21" ht="15" x14ac:dyDescent="0.3">
      <c r="B7" s="27"/>
      <c r="C7" s="6" t="s">
        <v>15</v>
      </c>
      <c r="D7" s="11">
        <v>5.3999999999999999E-2</v>
      </c>
      <c r="E7" s="6" t="s">
        <v>22</v>
      </c>
      <c r="F7" s="11">
        <v>69.900000000000006</v>
      </c>
      <c r="G7" s="6">
        <f t="shared" si="0"/>
        <v>3.7746000000000004</v>
      </c>
      <c r="H7" s="6">
        <v>2.7000000000000001E-3</v>
      </c>
      <c r="I7" s="11">
        <f t="shared" si="1"/>
        <v>5</v>
      </c>
      <c r="J7" s="11">
        <f t="shared" si="2"/>
        <v>3.4950000000000001</v>
      </c>
      <c r="K7" s="11">
        <f t="shared" si="3"/>
        <v>73.578947368421069</v>
      </c>
      <c r="L7" s="11">
        <f t="shared" si="4"/>
        <v>7.9303417404564271</v>
      </c>
      <c r="M7" s="1"/>
      <c r="P7" s="7"/>
      <c r="T7" s="5"/>
    </row>
    <row r="8" spans="1:21" ht="15" x14ac:dyDescent="0.3">
      <c r="B8" s="27"/>
      <c r="C8" s="6" t="s">
        <v>16</v>
      </c>
      <c r="D8" s="11">
        <v>3.5000000000000003E-2</v>
      </c>
      <c r="E8" s="6" t="s">
        <v>22</v>
      </c>
      <c r="F8" s="11">
        <v>130</v>
      </c>
      <c r="G8" s="6">
        <f t="shared" si="0"/>
        <v>4.55</v>
      </c>
      <c r="H8" s="6">
        <v>3.5000000000000001E-3</v>
      </c>
      <c r="I8" s="11">
        <f t="shared" si="1"/>
        <v>10.000000000000014</v>
      </c>
      <c r="J8" s="11">
        <f t="shared" si="2"/>
        <v>13.000000000000018</v>
      </c>
      <c r="K8" s="11">
        <f t="shared" si="3"/>
        <v>144.44444444444446</v>
      </c>
      <c r="L8" s="11">
        <f t="shared" si="4"/>
        <v>9.5594380647159269</v>
      </c>
      <c r="M8" s="1"/>
      <c r="O8" s="16" t="s">
        <v>50</v>
      </c>
      <c r="P8" s="22" t="s">
        <v>59</v>
      </c>
      <c r="R8" s="4" t="s">
        <v>33</v>
      </c>
      <c r="S8" s="21">
        <f>($S$4/169)*100</f>
        <v>28.1638698224852</v>
      </c>
      <c r="T8" s="5"/>
    </row>
    <row r="9" spans="1:21" ht="15" x14ac:dyDescent="0.3">
      <c r="B9" s="27"/>
      <c r="C9" s="6" t="s">
        <v>17</v>
      </c>
      <c r="D9" s="11">
        <v>0.03</v>
      </c>
      <c r="E9" s="6" t="s">
        <v>22</v>
      </c>
      <c r="F9" s="11">
        <v>40.619999999999997</v>
      </c>
      <c r="G9" s="6">
        <f t="shared" si="0"/>
        <v>1.2185999999999999</v>
      </c>
      <c r="H9" s="6">
        <v>4.4999999999999997E-3</v>
      </c>
      <c r="I9" s="11">
        <f t="shared" si="1"/>
        <v>15</v>
      </c>
      <c r="J9" s="11">
        <f t="shared" si="2"/>
        <v>6.093</v>
      </c>
      <c r="K9" s="11">
        <f t="shared" si="3"/>
        <v>47.788235294117648</v>
      </c>
      <c r="L9" s="11">
        <f t="shared" si="4"/>
        <v>2.5602486210247974</v>
      </c>
      <c r="M9" s="1"/>
      <c r="O9" s="1"/>
      <c r="P9" s="7"/>
      <c r="R9" s="1"/>
      <c r="S9" s="7"/>
      <c r="T9" s="5"/>
    </row>
    <row r="10" spans="1:21" ht="15" x14ac:dyDescent="0.3">
      <c r="B10" s="27"/>
      <c r="C10" s="6" t="s">
        <v>18</v>
      </c>
      <c r="D10" s="11">
        <v>5.5E-2</v>
      </c>
      <c r="E10" s="6" t="s">
        <v>22</v>
      </c>
      <c r="F10" s="11">
        <v>20.05</v>
      </c>
      <c r="G10" s="6">
        <f t="shared" si="0"/>
        <v>1.1027499999999999</v>
      </c>
      <c r="H10" s="6">
        <v>0</v>
      </c>
      <c r="I10" s="12">
        <f t="shared" si="1"/>
        <v>0</v>
      </c>
      <c r="J10" s="12">
        <f t="shared" si="2"/>
        <v>0</v>
      </c>
      <c r="K10" s="11">
        <f t="shared" si="3"/>
        <v>20.05</v>
      </c>
      <c r="L10" s="11">
        <f t="shared" si="4"/>
        <v>2.3168506210693378</v>
      </c>
      <c r="M10" s="1"/>
      <c r="O10" s="16" t="s">
        <v>51</v>
      </c>
      <c r="P10" s="6" t="s">
        <v>62</v>
      </c>
      <c r="R10" s="4" t="s">
        <v>11</v>
      </c>
      <c r="S10" s="21">
        <f>$S$4+(($S$6*$S$4)/100)</f>
        <v>55.212450399999987</v>
      </c>
      <c r="T10" s="5"/>
      <c r="U10" s="14"/>
    </row>
    <row r="11" spans="1:21" ht="15" x14ac:dyDescent="0.3">
      <c r="B11" s="27"/>
      <c r="C11" s="6" t="s">
        <v>19</v>
      </c>
      <c r="D11" s="11">
        <v>2.7E-2</v>
      </c>
      <c r="E11" s="6" t="s">
        <v>22</v>
      </c>
      <c r="F11" s="11">
        <v>11.85</v>
      </c>
      <c r="G11" s="6">
        <f t="shared" si="0"/>
        <v>0.31995000000000001</v>
      </c>
      <c r="H11" s="6">
        <v>3.5000000000000001E-3</v>
      </c>
      <c r="I11" s="11">
        <f t="shared" si="1"/>
        <v>12.962962962962962</v>
      </c>
      <c r="J11" s="11">
        <f t="shared" si="2"/>
        <v>1.5361111111111108</v>
      </c>
      <c r="K11" s="11">
        <f t="shared" si="3"/>
        <v>13.614893617021277</v>
      </c>
      <c r="L11" s="11">
        <f t="shared" si="4"/>
        <v>0.67220707885843101</v>
      </c>
      <c r="M11" s="1"/>
      <c r="O11" s="1"/>
      <c r="P11" s="7"/>
      <c r="R11" s="1"/>
      <c r="S11" s="7"/>
      <c r="T11" s="5"/>
    </row>
    <row r="12" spans="1:21" ht="15.6" x14ac:dyDescent="0.3">
      <c r="B12" s="27"/>
      <c r="C12" s="6" t="s">
        <v>20</v>
      </c>
      <c r="D12" s="11">
        <v>5.8000000000000003E-2</v>
      </c>
      <c r="E12" s="6" t="s">
        <v>22</v>
      </c>
      <c r="F12" s="11">
        <v>133.53</v>
      </c>
      <c r="G12" s="6">
        <f t="shared" si="0"/>
        <v>7.7447400000000002</v>
      </c>
      <c r="H12" s="6">
        <v>0</v>
      </c>
      <c r="I12" s="13">
        <f>((((D12-H12)*100)/D12)-100)*-1</f>
        <v>-1.4210854715202004E-14</v>
      </c>
      <c r="J12" s="11">
        <f t="shared" si="2"/>
        <v>-1.8975754301209235E-14</v>
      </c>
      <c r="K12" s="11">
        <f t="shared" si="3"/>
        <v>133.52999999999997</v>
      </c>
      <c r="L12" s="11">
        <f t="shared" si="4"/>
        <v>16.271508210401766</v>
      </c>
      <c r="M12" s="1"/>
      <c r="O12" s="16" t="s">
        <v>52</v>
      </c>
      <c r="P12" s="6" t="s">
        <v>63</v>
      </c>
      <c r="R12" s="4" t="s">
        <v>45</v>
      </c>
      <c r="S12" s="20">
        <f>(356*$S4)/100</f>
        <v>169.44510639999996</v>
      </c>
      <c r="T12" s="15">
        <v>278</v>
      </c>
      <c r="U12" s="8" t="s">
        <v>46</v>
      </c>
    </row>
    <row r="13" spans="1:21" ht="15" x14ac:dyDescent="0.3">
      <c r="B13" s="27"/>
      <c r="C13" s="6" t="s">
        <v>21</v>
      </c>
      <c r="D13" s="11">
        <v>6</v>
      </c>
      <c r="E13" s="6" t="s">
        <v>23</v>
      </c>
      <c r="F13" s="11">
        <v>0.27</v>
      </c>
      <c r="G13" s="6">
        <f t="shared" si="0"/>
        <v>1.62</v>
      </c>
      <c r="H13" s="6">
        <v>0</v>
      </c>
      <c r="I13" s="10">
        <f t="shared" si="1"/>
        <v>0</v>
      </c>
      <c r="J13" s="6">
        <f t="shared" si="2"/>
        <v>0</v>
      </c>
      <c r="K13" s="11">
        <f t="shared" si="3"/>
        <v>0.27</v>
      </c>
      <c r="L13" s="11">
        <f t="shared" si="4"/>
        <v>3.4035801461186379</v>
      </c>
      <c r="M13" s="1"/>
      <c r="P13" s="7"/>
    </row>
    <row r="14" spans="1:21" ht="15" x14ac:dyDescent="0.3">
      <c r="B14" s="27"/>
      <c r="C14" s="6" t="s">
        <v>24</v>
      </c>
      <c r="D14" s="11">
        <v>1E-3</v>
      </c>
      <c r="E14" s="6" t="s">
        <v>22</v>
      </c>
      <c r="F14" s="11">
        <v>12.1</v>
      </c>
      <c r="G14" s="6">
        <f t="shared" si="0"/>
        <v>1.21E-2</v>
      </c>
      <c r="H14" s="6">
        <v>0</v>
      </c>
      <c r="I14" s="10">
        <f t="shared" si="1"/>
        <v>0</v>
      </c>
      <c r="J14" s="6">
        <f t="shared" si="2"/>
        <v>0</v>
      </c>
      <c r="K14" s="11">
        <f t="shared" si="3"/>
        <v>12.1</v>
      </c>
      <c r="L14" s="11">
        <f t="shared" si="4"/>
        <v>2.5421802325947849E-2</v>
      </c>
      <c r="M14" s="1"/>
      <c r="O14" s="16" t="s">
        <v>53</v>
      </c>
      <c r="P14" s="19" t="s">
        <v>64</v>
      </c>
    </row>
    <row r="15" spans="1:21" ht="15" x14ac:dyDescent="0.3">
      <c r="C15" s="7"/>
      <c r="D15" s="7"/>
      <c r="E15" s="7"/>
      <c r="F15" s="7"/>
      <c r="G15" s="7">
        <f>SUM(G5:G14)</f>
        <v>47.596939999999989</v>
      </c>
      <c r="H15" s="7"/>
      <c r="I15" s="7"/>
      <c r="J15" s="7"/>
      <c r="K15" s="7"/>
      <c r="L15" s="14">
        <f>SUM(L5:L14)</f>
        <v>100.00000000000001</v>
      </c>
      <c r="M15" s="1"/>
      <c r="O15" s="1"/>
      <c r="P15" s="7"/>
      <c r="S15" s="4" t="s">
        <v>35</v>
      </c>
      <c r="T15" s="24" t="s">
        <v>36</v>
      </c>
      <c r="U15" s="24" t="s">
        <v>37</v>
      </c>
    </row>
    <row r="16" spans="1:21" ht="15.6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O16" s="16" t="s">
        <v>54</v>
      </c>
      <c r="P16" s="19">
        <v>1</v>
      </c>
      <c r="R16" s="4" t="s">
        <v>12</v>
      </c>
      <c r="S16" s="21">
        <f>(356*$S4)/100</f>
        <v>169.44510639999996</v>
      </c>
      <c r="T16" s="25">
        <v>120</v>
      </c>
      <c r="U16" s="25">
        <v>140</v>
      </c>
    </row>
    <row r="17" spans="3:21" ht="15.6" x14ac:dyDescent="0.3">
      <c r="C17" s="8"/>
      <c r="D17" s="8"/>
      <c r="E17" s="8"/>
      <c r="F17" s="8"/>
      <c r="G17" s="7" t="s">
        <v>30</v>
      </c>
      <c r="H17" s="7"/>
      <c r="I17" s="7" t="s">
        <v>29</v>
      </c>
      <c r="J17" s="8"/>
      <c r="K17" s="8"/>
      <c r="L17" s="8"/>
      <c r="O17" s="1"/>
      <c r="P17" s="7"/>
      <c r="S17" s="24" t="s">
        <v>38</v>
      </c>
      <c r="T17" s="24" t="s">
        <v>39</v>
      </c>
      <c r="U17" s="24" t="s">
        <v>40</v>
      </c>
    </row>
    <row r="18" spans="3:21" ht="15.6" x14ac:dyDescent="0.3">
      <c r="C18" s="8"/>
      <c r="D18" s="8"/>
      <c r="E18" s="8"/>
      <c r="F18" s="8"/>
      <c r="G18" s="7" t="s">
        <v>31</v>
      </c>
      <c r="H18" s="7"/>
      <c r="I18" s="7"/>
      <c r="J18" s="8"/>
      <c r="K18" s="8"/>
      <c r="L18" s="8"/>
      <c r="O18" s="16" t="s">
        <v>55</v>
      </c>
      <c r="P18" s="19" t="s">
        <v>60</v>
      </c>
      <c r="S18" s="25">
        <v>169</v>
      </c>
      <c r="T18" s="25">
        <v>169</v>
      </c>
      <c r="U18" s="25">
        <v>169</v>
      </c>
    </row>
    <row r="19" spans="3:21" ht="15.6" x14ac:dyDescent="0.3">
      <c r="C19" s="8"/>
      <c r="D19" s="8"/>
      <c r="E19" s="8"/>
      <c r="F19" s="8"/>
      <c r="G19" s="8"/>
      <c r="H19" s="8"/>
      <c r="I19" s="8"/>
      <c r="J19" s="8"/>
      <c r="K19" s="8"/>
      <c r="L19" s="8"/>
      <c r="P19" s="7"/>
      <c r="S19" s="24" t="s">
        <v>41</v>
      </c>
      <c r="T19" s="24" t="s">
        <v>42</v>
      </c>
      <c r="U19" s="24" t="s">
        <v>43</v>
      </c>
    </row>
    <row r="20" spans="3:21" ht="15.6" x14ac:dyDescent="0.3">
      <c r="C20" s="8"/>
      <c r="D20" s="8"/>
      <c r="E20" s="8"/>
      <c r="F20" s="8"/>
      <c r="G20" s="8"/>
      <c r="H20" s="8"/>
      <c r="J20" s="8"/>
      <c r="K20" s="8"/>
      <c r="L20" s="8"/>
      <c r="O20" s="16" t="s">
        <v>56</v>
      </c>
      <c r="P20" s="19" t="s">
        <v>61</v>
      </c>
      <c r="S20" s="25">
        <v>169</v>
      </c>
      <c r="T20" s="25">
        <v>169</v>
      </c>
      <c r="U20" s="25">
        <v>169</v>
      </c>
    </row>
    <row r="21" spans="3:21" ht="15.6" x14ac:dyDescent="0.3">
      <c r="C21" s="8"/>
      <c r="D21" s="8"/>
      <c r="E21" s="8"/>
      <c r="F21" s="8"/>
      <c r="G21" s="8"/>
      <c r="H21" s="8"/>
      <c r="J21" s="8"/>
      <c r="K21" s="8"/>
      <c r="L21" s="8"/>
      <c r="O21" s="1"/>
      <c r="P21" s="7"/>
      <c r="S21" s="24" t="s">
        <v>44</v>
      </c>
      <c r="T21" s="26"/>
      <c r="U21" s="26"/>
    </row>
    <row r="22" spans="3:21" ht="15.6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O22" s="16" t="s">
        <v>57</v>
      </c>
      <c r="P22" s="19" t="s">
        <v>65</v>
      </c>
      <c r="S22" s="25">
        <v>169</v>
      </c>
      <c r="T22" s="26"/>
      <c r="U22" s="26"/>
    </row>
    <row r="23" spans="3:21" ht="15.6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S23" s="26"/>
      <c r="T23" s="26"/>
      <c r="U23" s="26"/>
    </row>
    <row r="24" spans="3:21" ht="15.6" x14ac:dyDescent="0.3">
      <c r="C24" s="8"/>
      <c r="D24" s="8"/>
      <c r="E24" s="8"/>
      <c r="F24" s="8"/>
      <c r="G24" s="9"/>
      <c r="H24" s="9"/>
      <c r="I24" s="8"/>
      <c r="J24" s="8"/>
      <c r="K24" s="8"/>
      <c r="L24" s="8"/>
    </row>
    <row r="25" spans="3:21" ht="15.6" x14ac:dyDescent="0.3">
      <c r="C25" s="8"/>
      <c r="D25" s="8"/>
      <c r="E25" s="8"/>
      <c r="F25" s="8"/>
      <c r="G25" s="9"/>
      <c r="H25" s="9"/>
      <c r="I25" s="8"/>
      <c r="J25" s="8"/>
      <c r="K25" s="8"/>
      <c r="L25" s="8"/>
    </row>
    <row r="26" spans="3:21" ht="15.6" x14ac:dyDescent="0.3"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3:21" ht="15.6" x14ac:dyDescent="0.3">
      <c r="R27" s="4" t="s">
        <v>34</v>
      </c>
      <c r="S27" s="21">
        <f>$S$12-$S4</f>
        <v>121.84816639999997</v>
      </c>
      <c r="T27" s="8" t="s">
        <v>47</v>
      </c>
    </row>
  </sheetData>
  <mergeCells count="9">
    <mergeCell ref="D1:D3"/>
    <mergeCell ref="F1:F3"/>
    <mergeCell ref="G1:G3"/>
    <mergeCell ref="H1:H3"/>
    <mergeCell ref="I1:I3"/>
    <mergeCell ref="J1:J3"/>
    <mergeCell ref="K1:K3"/>
    <mergeCell ref="L1:L3"/>
    <mergeCell ref="E1:E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Zarape media 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Ayon</dc:creator>
  <cp:lastModifiedBy>Alberto Ayon</cp:lastModifiedBy>
  <dcterms:created xsi:type="dcterms:W3CDTF">2015-06-05T18:19:34Z</dcterms:created>
  <dcterms:modified xsi:type="dcterms:W3CDTF">2023-09-26T21:27:52Z</dcterms:modified>
</cp:coreProperties>
</file>