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ZCRLZ\Documents\GM BUSINESS RECORD\PLP\Files\Python\Data Models\Databases\"/>
    </mc:Choice>
  </mc:AlternateContent>
  <xr:revisionPtr revIDLastSave="0" documentId="13_ncr:1_{151E207D-19F1-4B72-BF61-C3CD279D70FE}" xr6:coauthVersionLast="47" xr6:coauthVersionMax="47" xr10:uidLastSave="{00000000-0000-0000-0000-000000000000}"/>
  <bookViews>
    <workbookView xWindow="-110" yWindow="-110" windowWidth="19420" windowHeight="10420" tabRatio="678" firstSheet="10" activeTab="10" xr2:uid="{00000000-000D-0000-FFFF-FFFF00000000}"/>
  </bookViews>
  <sheets>
    <sheet name="Fuente Aliada (GM ALLLIED)" sheetId="3" state="hidden" r:id="rId1"/>
    <sheet name="Source GM Allied" sheetId="1" state="hidden" r:id="rId2"/>
    <sheet name="Fuentes Aliada-No Aliada" sheetId="4" state="hidden" r:id="rId3"/>
    <sheet name="Fuente No Aliada" sheetId="6" state="hidden" r:id="rId4"/>
    <sheet name="US Ambas Fuentes" sheetId="8" state="hidden" r:id="rId5"/>
    <sheet name="US Fuente Aliada" sheetId="10" state="hidden" r:id="rId6"/>
    <sheet name="US Fuente No Aliada" sheetId="12" state="hidden" r:id="rId7"/>
    <sheet name="Profit Out" sheetId="14" state="hidden" r:id="rId8"/>
    <sheet name="Profit In" sheetId="15" state="hidden" r:id="rId9"/>
    <sheet name="Fuente Aliada (Except GM Allied" sheetId="25" state="hidden" r:id="rId10"/>
    <sheet name="TOTAL" sheetId="26" r:id="rId11"/>
    <sheet name="% PROFIT OUT" sheetId="19" r:id="rId12"/>
    <sheet name="% PROFIT IN" sheetId="21" r:id="rId13"/>
    <sheet name="Domestic (Allied vendor) db" sheetId="24" state="hidden" r:id="rId14"/>
    <sheet name="PI Sum USD" sheetId="18" state="hidden" r:id="rId15"/>
    <sheet name="PO Sum USD" sheetId="16" state="hidden" r:id="rId16"/>
    <sheet name="Fx" sheetId="23" r:id="rId17"/>
    <sheet name="US NON-ALLIED" sheetId="11" state="hidden" r:id="rId18"/>
    <sheet name="US ALLIED" sheetId="9" state="hidden" r:id="rId19"/>
    <sheet name="US both" sheetId="7" state="hidden" r:id="rId20"/>
    <sheet name="Source Non-GM Allied" sheetId="5" state="hidden" r:id="rId21"/>
    <sheet name="Source GM Allied-NonAllied" sheetId="2" state="hidden" r:id="rId22"/>
  </sheets>
  <definedNames>
    <definedName name="_xlnm._FilterDatabase" localSheetId="14" hidden="1">'PI Sum USD'!$A$1:$G$49</definedName>
    <definedName name="_xlnm._FilterDatabase" localSheetId="15" hidden="1">'PO Sum USD'!$A$1:$G$49</definedName>
  </definedNames>
  <calcPr calcId="191029"/>
  <pivotCaches>
    <pivotCache cacheId="1" r:id="rId23"/>
    <pivotCache cacheId="2" r:id="rId24"/>
    <pivotCache cacheId="3" r:id="rId25"/>
    <pivotCache cacheId="4" r:id="rId26"/>
    <pivotCache cacheId="5" r:id="rId27"/>
    <pivotCache cacheId="6" r:id="rId28"/>
    <pivotCache cacheId="7" r:id="rId29"/>
    <pivotCache cacheId="8" r:id="rId3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M5" i="21"/>
  <c r="M6" i="21"/>
  <c r="M7" i="21"/>
  <c r="M8" i="21"/>
  <c r="M9" i="21"/>
  <c r="M10" i="21"/>
  <c r="M11" i="21"/>
  <c r="M12" i="21"/>
  <c r="M13" i="21"/>
  <c r="M14" i="21"/>
  <c r="M15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30" i="21"/>
  <c r="M31" i="21"/>
  <c r="M4" i="19"/>
  <c r="M5" i="19"/>
  <c r="M6" i="19"/>
  <c r="M7" i="19"/>
  <c r="M8" i="19"/>
  <c r="M9" i="19"/>
  <c r="M10" i="19"/>
  <c r="M11" i="19"/>
  <c r="M12" i="19"/>
  <c r="M13" i="19"/>
  <c r="M14" i="19"/>
  <c r="M15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30" i="19"/>
  <c r="M31" i="19"/>
  <c r="B32" i="21"/>
  <c r="J15" i="18"/>
  <c r="K15" i="18"/>
  <c r="L15" i="18"/>
  <c r="J16" i="18"/>
  <c r="K16" i="18"/>
  <c r="L16" i="18"/>
  <c r="J17" i="18"/>
  <c r="K17" i="18"/>
  <c r="L17" i="18"/>
  <c r="J18" i="18"/>
  <c r="K18" i="18"/>
  <c r="L18" i="18"/>
  <c r="J19" i="18"/>
  <c r="K19" i="18"/>
  <c r="L19" i="18"/>
  <c r="J20" i="18"/>
  <c r="K20" i="18"/>
  <c r="L20" i="18"/>
  <c r="J21" i="18"/>
  <c r="K21" i="18"/>
  <c r="L21" i="18"/>
  <c r="J22" i="18"/>
  <c r="K22" i="18"/>
  <c r="L22" i="18"/>
  <c r="J23" i="18"/>
  <c r="K23" i="18"/>
  <c r="L23" i="18"/>
  <c r="J24" i="18"/>
  <c r="K24" i="18"/>
  <c r="L24" i="18"/>
  <c r="J25" i="18"/>
  <c r="K25" i="18"/>
  <c r="L25" i="18"/>
  <c r="J26" i="18"/>
  <c r="K26" i="18"/>
  <c r="L26" i="18"/>
  <c r="J27" i="18"/>
  <c r="K27" i="18"/>
  <c r="L27" i="18"/>
  <c r="J28" i="18"/>
  <c r="K28" i="18"/>
  <c r="L28" i="18"/>
  <c r="J29" i="18"/>
  <c r="K29" i="18"/>
  <c r="L29" i="18"/>
  <c r="J30" i="18"/>
  <c r="K30" i="18"/>
  <c r="L30" i="18"/>
  <c r="J31" i="18"/>
  <c r="K31" i="18"/>
  <c r="L31" i="18"/>
  <c r="J32" i="18"/>
  <c r="K32" i="18"/>
  <c r="L32" i="18"/>
  <c r="J33" i="18"/>
  <c r="K33" i="18"/>
  <c r="L33" i="18"/>
  <c r="J34" i="18"/>
  <c r="K34" i="18"/>
  <c r="L34" i="18"/>
  <c r="J35" i="18"/>
  <c r="K35" i="18"/>
  <c r="L35" i="18"/>
  <c r="J36" i="18"/>
  <c r="K36" i="18"/>
  <c r="L36" i="18"/>
  <c r="J37" i="18"/>
  <c r="K37" i="18"/>
  <c r="L37" i="18"/>
  <c r="J38" i="18"/>
  <c r="K38" i="18"/>
  <c r="L38" i="18"/>
  <c r="J39" i="18"/>
  <c r="K39" i="18"/>
  <c r="L39" i="18"/>
  <c r="J40" i="18"/>
  <c r="K40" i="18"/>
  <c r="L40" i="18"/>
  <c r="J41" i="18"/>
  <c r="K41" i="18"/>
  <c r="L41" i="18"/>
  <c r="J42" i="18"/>
  <c r="K42" i="18"/>
  <c r="L42" i="18"/>
  <c r="J43" i="18"/>
  <c r="K43" i="18"/>
  <c r="L43" i="18"/>
  <c r="J44" i="18"/>
  <c r="K44" i="18"/>
  <c r="L44" i="18"/>
  <c r="J45" i="18"/>
  <c r="K45" i="18"/>
  <c r="L45" i="18"/>
  <c r="J46" i="18"/>
  <c r="K46" i="18"/>
  <c r="L46" i="18"/>
  <c r="J47" i="18"/>
  <c r="K47" i="18"/>
  <c r="L47" i="18"/>
  <c r="J48" i="18"/>
  <c r="K48" i="18"/>
  <c r="L48" i="18"/>
  <c r="J49" i="18"/>
  <c r="K49" i="18"/>
  <c r="L49" i="18"/>
  <c r="L14" i="18"/>
  <c r="K14" i="18"/>
  <c r="J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14" i="18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16" i="16"/>
  <c r="H17" i="16"/>
  <c r="H18" i="16"/>
  <c r="H19" i="16"/>
  <c r="H20" i="16"/>
  <c r="H21" i="16"/>
  <c r="H22" i="16"/>
  <c r="H23" i="16"/>
  <c r="H24" i="16"/>
  <c r="H25" i="16"/>
  <c r="H15" i="16"/>
  <c r="L4" i="21"/>
  <c r="L5" i="21"/>
  <c r="L6" i="21"/>
  <c r="L7" i="21"/>
  <c r="L8" i="21"/>
  <c r="L9" i="21"/>
  <c r="L10" i="21"/>
  <c r="L11" i="21"/>
  <c r="L12" i="21"/>
  <c r="L13" i="21"/>
  <c r="L14" i="21"/>
  <c r="L15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30" i="21"/>
  <c r="L31" i="21"/>
  <c r="J4" i="21"/>
  <c r="J5" i="21"/>
  <c r="J6" i="21"/>
  <c r="J7" i="21"/>
  <c r="J8" i="21"/>
  <c r="J9" i="21"/>
  <c r="J10" i="21"/>
  <c r="J11" i="21"/>
  <c r="J12" i="21"/>
  <c r="J13" i="21"/>
  <c r="J14" i="21"/>
  <c r="J15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30" i="21"/>
  <c r="J31" i="21"/>
  <c r="H4" i="21"/>
  <c r="H5" i="21"/>
  <c r="H6" i="21"/>
  <c r="H7" i="21"/>
  <c r="H8" i="21"/>
  <c r="H9" i="21"/>
  <c r="H10" i="21"/>
  <c r="H11" i="21"/>
  <c r="H12" i="21"/>
  <c r="H13" i="21"/>
  <c r="H14" i="21"/>
  <c r="H15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0" i="21"/>
  <c r="H31" i="21"/>
  <c r="B3" i="21"/>
  <c r="B3" i="26" s="1"/>
  <c r="B16" i="21"/>
  <c r="B4" i="26" s="1"/>
  <c r="B29" i="21"/>
  <c r="B5" i="26" s="1"/>
  <c r="D30" i="19"/>
  <c r="D31" i="19"/>
  <c r="M32" i="19" l="1"/>
  <c r="M32" i="21"/>
  <c r="B2" i="26"/>
  <c r="F4" i="21"/>
  <c r="F5" i="21"/>
  <c r="F6" i="21"/>
  <c r="F7" i="21"/>
  <c r="F8" i="21"/>
  <c r="F9" i="21"/>
  <c r="F10" i="21"/>
  <c r="F11" i="21"/>
  <c r="F12" i="21"/>
  <c r="F13" i="21"/>
  <c r="F14" i="21"/>
  <c r="F15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30" i="21"/>
  <c r="F31" i="21"/>
  <c r="D4" i="21"/>
  <c r="D5" i="21"/>
  <c r="D6" i="21"/>
  <c r="D7" i="21"/>
  <c r="D8" i="21"/>
  <c r="D9" i="21"/>
  <c r="D10" i="21"/>
  <c r="D11" i="21"/>
  <c r="D12" i="21"/>
  <c r="D13" i="21"/>
  <c r="D14" i="21"/>
  <c r="D15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30" i="21"/>
  <c r="D31" i="21"/>
  <c r="K32" i="21"/>
  <c r="L32" i="21" s="1"/>
  <c r="I32" i="21"/>
  <c r="J32" i="21" s="1"/>
  <c r="G32" i="21"/>
  <c r="H32" i="21" s="1"/>
  <c r="E32" i="21"/>
  <c r="F32" i="21" s="1"/>
  <c r="C32" i="21"/>
  <c r="D32" i="21" s="1"/>
  <c r="K29" i="21"/>
  <c r="L29" i="21" s="1"/>
  <c r="I29" i="21"/>
  <c r="J29" i="21" s="1"/>
  <c r="G29" i="21"/>
  <c r="H29" i="21" s="1"/>
  <c r="E29" i="21"/>
  <c r="F29" i="21" s="1"/>
  <c r="C29" i="21"/>
  <c r="K16" i="21"/>
  <c r="L16" i="21" s="1"/>
  <c r="I16" i="21"/>
  <c r="J16" i="21" s="1"/>
  <c r="G16" i="21"/>
  <c r="H16" i="21" s="1"/>
  <c r="E16" i="21"/>
  <c r="F16" i="21" s="1"/>
  <c r="C16" i="21"/>
  <c r="K3" i="21"/>
  <c r="L3" i="21" s="1"/>
  <c r="I3" i="21"/>
  <c r="J3" i="21" s="1"/>
  <c r="G3" i="21"/>
  <c r="H3" i="21" s="1"/>
  <c r="E3" i="21"/>
  <c r="F3" i="21" s="1"/>
  <c r="C3" i="21"/>
  <c r="K32" i="19"/>
  <c r="I32" i="19"/>
  <c r="G32" i="19"/>
  <c r="E32" i="19"/>
  <c r="C32" i="19"/>
  <c r="B32" i="19"/>
  <c r="L4" i="19"/>
  <c r="L5" i="19"/>
  <c r="L6" i="19"/>
  <c r="L7" i="19"/>
  <c r="L8" i="19"/>
  <c r="L9" i="19"/>
  <c r="L10" i="19"/>
  <c r="L11" i="19"/>
  <c r="L12" i="19"/>
  <c r="L13" i="19"/>
  <c r="L14" i="19"/>
  <c r="L15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30" i="19"/>
  <c r="L31" i="19"/>
  <c r="J4" i="19"/>
  <c r="J5" i="19"/>
  <c r="J6" i="19"/>
  <c r="J7" i="19"/>
  <c r="J8" i="19"/>
  <c r="J9" i="19"/>
  <c r="J10" i="19"/>
  <c r="J11" i="19"/>
  <c r="J12" i="19"/>
  <c r="J13" i="19"/>
  <c r="J14" i="19"/>
  <c r="J15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30" i="19"/>
  <c r="J31" i="19"/>
  <c r="H4" i="19"/>
  <c r="H5" i="19"/>
  <c r="H6" i="19"/>
  <c r="H7" i="19"/>
  <c r="H8" i="19"/>
  <c r="H9" i="19"/>
  <c r="H10" i="19"/>
  <c r="H11" i="19"/>
  <c r="H12" i="19"/>
  <c r="H13" i="19"/>
  <c r="H14" i="19"/>
  <c r="H15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30" i="19"/>
  <c r="H31" i="19"/>
  <c r="F4" i="19"/>
  <c r="F5" i="19"/>
  <c r="F6" i="19"/>
  <c r="F7" i="19"/>
  <c r="F8" i="19"/>
  <c r="F9" i="19"/>
  <c r="F10" i="19"/>
  <c r="F11" i="19"/>
  <c r="F12" i="19"/>
  <c r="F13" i="19"/>
  <c r="F14" i="19"/>
  <c r="F15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30" i="19"/>
  <c r="F31" i="19"/>
  <c r="D4" i="19"/>
  <c r="D5" i="19"/>
  <c r="D6" i="19"/>
  <c r="D7" i="19"/>
  <c r="D8" i="19"/>
  <c r="D9" i="19"/>
  <c r="D10" i="19"/>
  <c r="D11" i="19"/>
  <c r="D12" i="19"/>
  <c r="D13" i="19"/>
  <c r="D14" i="19"/>
  <c r="D15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K29" i="19"/>
  <c r="I29" i="19"/>
  <c r="G29" i="19"/>
  <c r="E29" i="19"/>
  <c r="C29" i="19"/>
  <c r="B29" i="19"/>
  <c r="F5" i="26" s="1"/>
  <c r="K16" i="19"/>
  <c r="I16" i="19"/>
  <c r="G16" i="19"/>
  <c r="E16" i="19"/>
  <c r="C16" i="19"/>
  <c r="M16" i="19" s="1"/>
  <c r="B16" i="19"/>
  <c r="F4" i="26" s="1"/>
  <c r="B3" i="19"/>
  <c r="F3" i="26" s="1"/>
  <c r="K3" i="19"/>
  <c r="I3" i="19"/>
  <c r="G3" i="19"/>
  <c r="E3" i="19"/>
  <c r="C3" i="19"/>
  <c r="G44" i="10"/>
  <c r="G45" i="10" s="1"/>
  <c r="I40" i="10"/>
  <c r="G41" i="10"/>
  <c r="I41" i="10" s="1"/>
  <c r="G39" i="10"/>
  <c r="G40" i="10" s="1"/>
  <c r="G37" i="10"/>
  <c r="G38" i="10" s="1"/>
  <c r="I38" i="10" s="1"/>
  <c r="G35" i="10"/>
  <c r="G36" i="10" s="1"/>
  <c r="I36" i="10" s="1"/>
  <c r="G33" i="10"/>
  <c r="I33" i="10" s="1"/>
  <c r="G31" i="10"/>
  <c r="I31" i="10" s="1"/>
  <c r="M3" i="21" l="1"/>
  <c r="L3" i="19"/>
  <c r="F9" i="26"/>
  <c r="M29" i="19"/>
  <c r="M3" i="19"/>
  <c r="M16" i="21"/>
  <c r="M29" i="21"/>
  <c r="F2" i="26"/>
  <c r="F8" i="26"/>
  <c r="F7" i="26"/>
  <c r="D29" i="21"/>
  <c r="B9" i="26"/>
  <c r="D16" i="21"/>
  <c r="B8" i="26"/>
  <c r="D3" i="21"/>
  <c r="B7" i="26"/>
  <c r="L16" i="19"/>
  <c r="L29" i="19"/>
  <c r="H3" i="19"/>
  <c r="D32" i="19"/>
  <c r="D3" i="19"/>
  <c r="L32" i="19"/>
  <c r="J32" i="19"/>
  <c r="H32" i="19"/>
  <c r="F32" i="19"/>
  <c r="G42" i="10"/>
  <c r="I42" i="10" s="1"/>
  <c r="I35" i="10"/>
  <c r="I37" i="10"/>
  <c r="G32" i="10"/>
  <c r="I32" i="10" s="1"/>
  <c r="I39" i="10"/>
  <c r="G34" i="10"/>
  <c r="I34" i="10" s="1"/>
  <c r="F29" i="19"/>
  <c r="H29" i="19"/>
  <c r="J29" i="19"/>
  <c r="H16" i="19"/>
  <c r="J16" i="19"/>
  <c r="F3" i="19"/>
  <c r="J3" i="19"/>
  <c r="D16" i="19"/>
  <c r="F16" i="19"/>
  <c r="D29" i="19"/>
  <c r="F6" i="26" l="1"/>
  <c r="F10" i="26" s="1"/>
  <c r="B6" i="26"/>
  <c r="B10" i="26" s="1"/>
</calcChain>
</file>

<file path=xl/sharedStrings.xml><?xml version="1.0" encoding="utf-8"?>
<sst xmlns="http://schemas.openxmlformats.org/spreadsheetml/2006/main" count="2102" uniqueCount="111">
  <si>
    <t>Channel Name</t>
  </si>
  <si>
    <t>Revenue_Nonwty</t>
  </si>
  <si>
    <t>Total Net Sales</t>
  </si>
  <si>
    <t>CM Net Sales %</t>
  </si>
  <si>
    <t>Year</t>
  </si>
  <si>
    <t>Month</t>
  </si>
  <si>
    <t>CM Net Sales</t>
  </si>
  <si>
    <t>GM Allied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</si>
  <si>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</si>
  <si>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</si>
  <si>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</si>
  <si>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</si>
  <si>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</si>
  <si>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</si>
  <si>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</si>
  <si>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</si>
  <si>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</si>
  <si>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</si>
  <si>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</si>
  <si>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</si>
  <si>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</si>
  <si>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</si>
  <si>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Total Net Sales</t>
  </si>
  <si>
    <t>Sum of CM Net Sales %</t>
  </si>
  <si>
    <t>Sum of Revenue_Nonwty</t>
  </si>
  <si>
    <t>Payer - Name</t>
  </si>
  <si>
    <t>10036-GM SERVICE PARTS OPERATIONS</t>
  </si>
  <si>
    <t>Jan</t>
  </si>
  <si>
    <t>Feb</t>
  </si>
  <si>
    <t>Mar</t>
  </si>
  <si>
    <t>Apr</t>
  </si>
  <si>
    <t>MAY</t>
  </si>
  <si>
    <t>CURRENT</t>
  </si>
  <si>
    <t>TOTAL_MODEL_YEAR_AND_GLOBAL_TRIM</t>
  </si>
  <si>
    <t>Profit Out</t>
  </si>
  <si>
    <t>Profit In</t>
  </si>
  <si>
    <t>501710</t>
  </si>
  <si>
    <t>7090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</si>
  <si>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</si>
  <si>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</si>
  <si>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</si>
  <si>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</si>
  <si>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</si>
  <si>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</si>
  <si>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</si>
  <si>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</si>
  <si>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</si>
  <si>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</si>
  <si>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</si>
  <si>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FY22</t>
  </si>
  <si>
    <t>FY21</t>
  </si>
  <si>
    <t>FY20</t>
  </si>
  <si>
    <t>FY19</t>
  </si>
  <si>
    <t>RACC</t>
  </si>
  <si>
    <t>COP_US</t>
  </si>
  <si>
    <t>USD_RPT</t>
  </si>
  <si>
    <t>CCA_NONV</t>
  </si>
  <si>
    <t>FORECAST_COS_ALLOC_OUT</t>
  </si>
  <si>
    <t>TOTAL_COS</t>
  </si>
  <si>
    <t>501700</t>
  </si>
  <si>
    <t>FORECAST_COS_ALLOC_IN</t>
  </si>
  <si>
    <t>COP_TH</t>
  </si>
  <si>
    <t>COP_IN</t>
  </si>
  <si>
    <t>COP_BR</t>
  </si>
  <si>
    <t>COP_KR</t>
  </si>
  <si>
    <t>US</t>
  </si>
  <si>
    <t>TH</t>
  </si>
  <si>
    <t>IN</t>
  </si>
  <si>
    <t>BR</t>
  </si>
  <si>
    <t>KR</t>
  </si>
  <si>
    <t>US PO</t>
  </si>
  <si>
    <t>TH PO</t>
  </si>
  <si>
    <t>IN PO</t>
  </si>
  <si>
    <t>BR PO</t>
  </si>
  <si>
    <t>KR PO</t>
  </si>
  <si>
    <t>US %</t>
  </si>
  <si>
    <t>TH %</t>
  </si>
  <si>
    <t>IN %</t>
  </si>
  <si>
    <t>BR %</t>
  </si>
  <si>
    <t>KR %</t>
  </si>
  <si>
    <t>Venta Aliada y Fuente Aliada (GM ALLIED y Vendors Aliados)</t>
  </si>
  <si>
    <t>AVG</t>
  </si>
  <si>
    <t>Venta sin canal Aliado y de Fuente Aliada (Canales Domestic, export y Vendors Aliados)</t>
  </si>
  <si>
    <t>Fx</t>
  </si>
  <si>
    <t>Jun</t>
  </si>
  <si>
    <t>Jul</t>
  </si>
  <si>
    <t>Aug</t>
  </si>
  <si>
    <t>Sep</t>
  </si>
  <si>
    <t>Oct</t>
  </si>
  <si>
    <t>Nov</t>
  </si>
  <si>
    <t>Dec</t>
  </si>
  <si>
    <t>Sum of Fx</t>
  </si>
  <si>
    <t>Total Net Sales &amp; Revenue</t>
  </si>
  <si>
    <t>Sum of Total Net Sales &amp; Revenue</t>
  </si>
  <si>
    <t>MXN</t>
  </si>
  <si>
    <t>US PI</t>
  </si>
  <si>
    <t>TH PI</t>
  </si>
  <si>
    <t>IN PI</t>
  </si>
  <si>
    <t>BR PI</t>
  </si>
  <si>
    <t>KR PI</t>
  </si>
  <si>
    <t>MXN US</t>
  </si>
  <si>
    <t>MXN TH</t>
  </si>
  <si>
    <t>MXN IN</t>
  </si>
  <si>
    <t>MXN BR</t>
  </si>
  <si>
    <t>MXN KR</t>
  </si>
  <si>
    <t>Total Profit In</t>
  </si>
  <si>
    <t>Net Sales</t>
  </si>
  <si>
    <t>PI</t>
  </si>
  <si>
    <t>Total</t>
  </si>
  <si>
    <t>Total Profit Out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</si>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</sst>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\ #,##0.00;\-&quot;$&quot;\ #,##0.00"/>
    <numFmt numFmtId="165" formatCode="0.0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5">
    <xf numFmtId="0" fontId="0" fillId="0" borderId="0" xfId="0"/>
    <xf numFmtId="8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 applyAlignment="1">
      <alignment vertical="center"/>
    </xf>
    <xf numFmtId="44" fontId="0" fillId="0" borderId="0" xfId="0" applyNumberFormat="1"/>
    <xf numFmtId="0" fontId="0" fillId="0" borderId="0" xfId="0" applyAlignment="1">
      <alignment horizontal="left" indent="1"/>
    </xf>
    <xf numFmtId="43" fontId="0" fillId="0" borderId="10" xfId="0" applyNumberFormat="1" applyBorder="1" applyProtection="1">
      <protection locked="0"/>
    </xf>
    <xf numFmtId="49" fontId="0" fillId="0" borderId="10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0" xfId="0" quotePrefix="1" applyBorder="1" applyProtection="1">
      <protection locked="0"/>
    </xf>
    <xf numFmtId="43" fontId="0" fillId="33" borderId="11" xfId="0" applyNumberFormat="1" applyFill="1" applyBorder="1" applyProtection="1">
      <protection locked="0"/>
    </xf>
    <xf numFmtId="43" fontId="0" fillId="0" borderId="12" xfId="0" applyNumberFormat="1" applyBorder="1" applyProtection="1">
      <protection locked="0"/>
    </xf>
    <xf numFmtId="43" fontId="0" fillId="0" borderId="13" xfId="0" applyNumberFormat="1" applyBorder="1" applyProtection="1">
      <protection locked="0"/>
    </xf>
    <xf numFmtId="43" fontId="0" fillId="33" borderId="14" xfId="0" applyNumberFormat="1" applyFill="1" applyBorder="1" applyProtection="1">
      <protection locked="0"/>
    </xf>
    <xf numFmtId="43" fontId="0" fillId="33" borderId="15" xfId="0" applyNumberFormat="1" applyFill="1" applyBorder="1" applyProtection="1">
      <protection locked="0"/>
    </xf>
    <xf numFmtId="43" fontId="0" fillId="0" borderId="0" xfId="0" applyNumberFormat="1" applyBorder="1" applyProtection="1">
      <protection locked="0"/>
    </xf>
    <xf numFmtId="43" fontId="0" fillId="33" borderId="0" xfId="0" applyNumberFormat="1" applyFill="1" applyBorder="1" applyProtection="1">
      <protection locked="0"/>
    </xf>
    <xf numFmtId="164" fontId="18" fillId="0" borderId="16" xfId="0" applyNumberFormat="1" applyFont="1" applyBorder="1" applyAlignment="1">
      <alignment horizontal="right" vertical="top"/>
    </xf>
    <xf numFmtId="9" fontId="18" fillId="0" borderId="0" xfId="2" applyFont="1" applyBorder="1" applyAlignment="1">
      <alignment horizontal="righ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16" fillId="34" borderId="17" xfId="0" applyFont="1" applyFill="1" applyBorder="1"/>
    <xf numFmtId="0" fontId="16" fillId="0" borderId="17" xfId="0" applyFont="1" applyBorder="1" applyAlignment="1">
      <alignment horizontal="left"/>
    </xf>
    <xf numFmtId="0" fontId="16" fillId="34" borderId="17" xfId="0" applyFont="1" applyFill="1" applyBorder="1" applyAlignment="1">
      <alignment horizontal="center" vertical="center"/>
    </xf>
    <xf numFmtId="44" fontId="0" fillId="0" borderId="0" xfId="1" applyFont="1" applyAlignment="1">
      <alignment horizontal="left" indent="1"/>
    </xf>
    <xf numFmtId="44" fontId="16" fillId="0" borderId="17" xfId="1" applyFont="1" applyBorder="1"/>
    <xf numFmtId="44" fontId="16" fillId="0" borderId="0" xfId="1" applyFont="1"/>
    <xf numFmtId="165" fontId="16" fillId="0" borderId="0" xfId="2" applyNumberFormat="1" applyFont="1"/>
    <xf numFmtId="0" fontId="13" fillId="35" borderId="0" xfId="0" applyFont="1" applyFill="1" applyAlignment="1">
      <alignment horizontal="left" indent="1"/>
    </xf>
    <xf numFmtId="44" fontId="13" fillId="35" borderId="0" xfId="0" applyNumberFormat="1" applyFont="1" applyFill="1"/>
    <xf numFmtId="165" fontId="13" fillId="35" borderId="0" xfId="2" applyNumberFormat="1" applyFont="1" applyFill="1"/>
    <xf numFmtId="0" fontId="19" fillId="0" borderId="0" xfId="0" applyFont="1" applyFill="1"/>
    <xf numFmtId="0" fontId="0" fillId="0" borderId="0" xfId="0" applyFill="1" applyBorder="1" applyAlignment="1">
      <alignment horizontal="center"/>
    </xf>
    <xf numFmtId="0" fontId="16" fillId="0" borderId="0" xfId="0" applyFont="1"/>
    <xf numFmtId="44" fontId="16" fillId="0" borderId="0" xfId="0" applyNumberFormat="1" applyFont="1"/>
    <xf numFmtId="0" fontId="13" fillId="0" borderId="0" xfId="0" applyFont="1" applyFill="1" applyAlignment="1">
      <alignment vertical="center"/>
    </xf>
    <xf numFmtId="0" fontId="0" fillId="0" borderId="18" xfId="0" applyBorder="1"/>
    <xf numFmtId="44" fontId="0" fillId="0" borderId="18" xfId="0" applyNumberFormat="1" applyBorder="1"/>
    <xf numFmtId="10" fontId="16" fillId="0" borderId="0" xfId="2" applyNumberFormat="1" applyFont="1"/>
    <xf numFmtId="0" fontId="22" fillId="0" borderId="0" xfId="0" applyFont="1"/>
    <xf numFmtId="44" fontId="22" fillId="0" borderId="0" xfId="0" applyNumberFormat="1" applyFont="1"/>
    <xf numFmtId="0" fontId="23" fillId="0" borderId="0" xfId="0" applyFont="1"/>
    <xf numFmtId="44" fontId="23" fillId="0" borderId="0" xfId="0" applyNumberFormat="1" applyFont="1"/>
    <xf numFmtId="0" fontId="23" fillId="0" borderId="18" xfId="0" applyFont="1" applyBorder="1"/>
    <xf numFmtId="44" fontId="23" fillId="0" borderId="18" xfId="0" applyNumberFormat="1" applyFont="1" applyBorder="1"/>
    <xf numFmtId="10" fontId="22" fillId="0" borderId="0" xfId="2" applyNumberFormat="1" applyFont="1"/>
    <xf numFmtId="0" fontId="16" fillId="34" borderId="0" xfId="0" applyFont="1" applyFill="1" applyBorder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13" fillId="35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34" formatCode="_(&quot;$&quot;* #,##0.00_);_(&quot;$&quot;* \(#,##0.00\);_(&quot;$&quot;* &quot;-&quot;??_);_(@_)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464779166665" createdVersion="7" refreshedVersion="7" minRefreshableVersion="3" recordCount="38" xr:uid="{00000000-000A-0000-FFFF-FFFF04000000}">
  <cacheSource type="worksheet">
    <worksheetSource name="Table1"/>
  </cacheSource>
  <cacheFields count="7">
    <cacheField name="Channel Name" numFmtId="0">
      <sharedItems count="1">
        <s v="GM Allied"/>
      </sharedItems>
    </cacheField>
    <cacheField name="Revenue_Nonwty" numFmtId="8">
      <sharedItems containsSemiMixedTypes="0" containsString="0" containsNumber="1" minValue="8957819.0500000007" maxValue="48313448.32"/>
    </cacheField>
    <cacheField name="Total Net Sales" numFmtId="8">
      <sharedItems containsSemiMixedTypes="0" containsString="0" containsNumber="1" minValue="9463943.1500000004" maxValue="49451165.32"/>
    </cacheField>
    <cacheField name="CM Net Sales %" numFmtId="10">
      <sharedItems containsSemiMixedTypes="0" containsString="0" containsNumber="1" minValue="0.48359999999999997" maxValue="0.999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M Net Sales" numFmtId="44">
      <sharedItems containsSemiMixedTypes="0" containsString="0" containsNumber="1" minValue="6298029.8339215498" maxValue="38155817.873610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467499768522" createdVersion="7" refreshedVersion="7" minRefreshableVersion="3" recordCount="38" xr:uid="{00000000-000A-0000-FFFF-FFFF08000000}">
  <cacheSource type="worksheet">
    <worksheetSource name="Table2"/>
  </cacheSource>
  <cacheFields count="7">
    <cacheField name="Channel Name" numFmtId="0">
      <sharedItems/>
    </cacheField>
    <cacheField name="Revenue_Nonwty" numFmtId="8">
      <sharedItems containsSemiMixedTypes="0" containsString="0" containsNumber="1" minValue="11360126.710000001" maxValue="54314264.789999999"/>
    </cacheField>
    <cacheField name="Total Net Sales" numFmtId="8">
      <sharedItems containsSemiMixedTypes="0" containsString="0" containsNumber="1" minValue="12598167.560000001" maxValue="55593095.789999999"/>
    </cacheField>
    <cacheField name="CM Net Sales %" numFmtId="10">
      <sharedItems containsSemiMixedTypes="0" containsString="0" containsNumber="1" minValue="0.48470000000000002" maxValue="0.99760000000000004"/>
    </cacheField>
    <cacheField name="Year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CM Net Sales" numFmtId="44">
      <sharedItems containsSemiMixedTypes="0" containsString="0" containsNumber="1" minValue="7702020.9405011302" maxValue="41829697.0403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39896759261" createdVersion="7" refreshedVersion="7" minRefreshableVersion="3" recordCount="38" xr:uid="{1DCDF6BB-6012-4045-808F-62D59E41B243}">
  <cacheSource type="worksheet">
    <worksheetSource name="Table3"/>
  </cacheSource>
  <cacheFields count="6">
    <cacheField name="Revenue_Nonwty" numFmtId="8">
      <sharedItems containsSemiMixedTypes="0" containsString="0" containsNumber="1" minValue="963460.48" maxValue="7323266.9100000001"/>
    </cacheField>
    <cacheField name="Total Net Sales" numFmtId="8">
      <sharedItems containsSemiMixedTypes="0" containsString="0" containsNumber="1" minValue="1003859.48" maxValue="8219048.2199999997"/>
    </cacheField>
    <cacheField name="CM Net Sales %" numFmtId="10">
      <sharedItems containsSemiMixedTypes="0" containsString="0" containsNumber="1" minValue="0.31659999999999999" maxValue="0.98609999999999998"/>
    </cacheField>
    <cacheField name="Year" numFmtId="0">
      <sharedItems containsSemiMixedTypes="0" containsString="0" containsNumber="1" containsInteger="1" minValue="2019" maxValue="2022" count="4">
        <n v="2021"/>
        <n v="2020"/>
        <n v="2022"/>
        <n v="2019"/>
      </sharedItems>
    </cacheField>
    <cacheField name="Month" numFmtId="0">
      <sharedItems count="12">
        <s v="October"/>
        <s v="March"/>
        <s v="April"/>
        <s v="February"/>
        <s v="December"/>
        <s v="June"/>
        <s v="November"/>
        <s v="September"/>
        <s v="January"/>
        <s v="July"/>
        <s v="August"/>
        <s v="May"/>
      </sharedItems>
    </cacheField>
    <cacheField name="CM Net Sales" numFmtId="0">
      <sharedItems containsSemiMixedTypes="0" containsString="0" containsNumber="1" minValue="506139.53989630699" maxValue="4479450.46235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2320254628" createdVersion="7" refreshedVersion="7" minRefreshableVersion="3" recordCount="38" xr:uid="{AF9C93B6-3E56-4BB1-AEA6-2A6B65B36D42}">
  <cacheSource type="worksheet">
    <worksheetSource name="Table4"/>
  </cacheSource>
  <cacheFields count="7">
    <cacheField name="Revenue_Nonwty" numFmtId="8">
      <sharedItems containsSemiMixedTypes="0" containsString="0" containsNumber="1" minValue="3600858.42" maxValue="39049888.399999999"/>
    </cacheField>
    <cacheField name="Total Net Sales" numFmtId="8">
      <sharedItems containsSemiMixedTypes="0" containsString="0" containsNumber="1" minValue="3600858.42" maxValue="39049888.399999999"/>
    </cacheField>
    <cacheField name="CM Net Sales %" numFmtId="10">
      <sharedItems containsSemiMixedTypes="0" containsString="0" containsNumber="1" minValue="0.52010000000000001" maxValue="1"/>
    </cacheField>
    <cacheField name="Year" numFmtId="0">
      <sharedItems containsSemiMixedTypes="0" containsString="0" containsNumber="1" containsInteger="1" minValue="2019" maxValue="2022" count="4">
        <n v="2021"/>
        <n v="2020"/>
        <n v="2019"/>
        <n v="2022"/>
      </sharedItems>
    </cacheField>
    <cacheField name="Month" numFmtId="0">
      <sharedItems count="12">
        <s v="June"/>
        <s v="March"/>
        <s v="February"/>
        <s v="November"/>
        <s v="December"/>
        <s v="April"/>
        <s v="January"/>
        <s v="July"/>
        <s v="September"/>
        <s v="August"/>
        <s v="October"/>
        <s v="May"/>
      </sharedItems>
    </cacheField>
    <cacheField name="CM Net Sales" numFmtId="0">
      <sharedItems containsSemiMixedTypes="0" containsString="0" containsNumber="1" minValue="3240621.29752" maxValue="31854739.0915860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4165740741" createdVersion="7" refreshedVersion="7" minRefreshableVersion="3" recordCount="38" xr:uid="{836F2C75-5C3E-4BD4-8085-96F90FDED029}">
  <cacheSource type="worksheet">
    <worksheetSource name="Table5"/>
  </cacheSource>
  <cacheFields count="7">
    <cacheField name="Revenue_Nonwty" numFmtId="8">
      <sharedItems containsSemiMixedTypes="0" containsString="0" containsNumber="1" minValue="3600858.42" maxValue="37866839.869999997"/>
    </cacheField>
    <cacheField name="Total Net Sales" numFmtId="8">
      <sharedItems containsSemiMixedTypes="0" containsString="0" containsNumber="1" minValue="3600858.42" maxValue="38595959.149999999"/>
    </cacheField>
    <cacheField name="CM Net Sales %" numFmtId="10">
      <sharedItems containsSemiMixedTypes="0" containsString="0" containsNumber="1" minValue="0.51659999999999995" maxValue="1"/>
    </cacheField>
    <cacheField name="Year" numFmtId="0">
      <sharedItems containsSemiMixedTypes="0" containsString="0" containsNumber="1" containsInteger="1" minValue="2019" maxValue="2022" count="4">
        <n v="2021"/>
        <n v="2020"/>
        <n v="2019"/>
        <n v="2022"/>
      </sharedItems>
    </cacheField>
    <cacheField name="Month" numFmtId="0">
      <sharedItems count="12">
        <s v="June"/>
        <s v="March"/>
        <s v="February"/>
        <s v="November"/>
        <s v="December"/>
        <s v="July"/>
        <s v="April"/>
        <s v="September"/>
        <s v="January"/>
        <s v="August"/>
        <s v="October"/>
        <s v="May"/>
      </sharedItems>
    </cacheField>
    <cacheField name="CM Net Sales" numFmtId="0">
      <sharedItems containsSemiMixedTypes="0" containsString="0" containsNumber="1" minValue="3240621.29752" maxValue="31854739.0915860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673.645695949075" createdVersion="7" refreshedVersion="7" minRefreshableVersion="3" recordCount="25" xr:uid="{C8D81126-CC7A-46C8-84B3-3BBBF4DB1688}">
  <cacheSource type="worksheet">
    <worksheetSource name="Table7"/>
  </cacheSource>
  <cacheFields count="7">
    <cacheField name="Revenue_Nonwty" numFmtId="8">
      <sharedItems containsSemiMixedTypes="0" containsString="0" containsNumber="1" minValue="5705.39" maxValue="1750524.68"/>
    </cacheField>
    <cacheField name="Total Net Sales" numFmtId="8">
      <sharedItems containsSemiMixedTypes="0" containsString="0" containsNumber="1" minValue="5943.57" maxValue="1750524.68"/>
    </cacheField>
    <cacheField name="CM Net Sales %" numFmtId="10">
      <sharedItems containsSemiMixedTypes="0" containsString="0" containsNumber="1" minValue="0.33879999999999999" maxValue="0.94879999999999998"/>
    </cacheField>
    <cacheField name="Year" numFmtId="0">
      <sharedItems containsSemiMixedTypes="0" containsString="0" containsNumber="1" containsInteger="1" minValue="2019" maxValue="2022" count="4">
        <n v="2022"/>
        <n v="2021"/>
        <n v="2019"/>
        <n v="2020"/>
      </sharedItems>
    </cacheField>
    <cacheField name="Month" numFmtId="0">
      <sharedItems count="12">
        <s v="January"/>
        <s v="June"/>
        <s v="July"/>
        <s v="May"/>
        <s v="November"/>
        <s v="April"/>
        <s v="February"/>
        <s v="March"/>
        <s v="October"/>
        <s v="August"/>
        <s v="December"/>
        <s v="September"/>
      </sharedItems>
    </cacheField>
    <cacheField name="CM Net Sales" numFmtId="0">
      <sharedItems containsSemiMixedTypes="0" containsString="0" containsNumber="1" minValue="2636.47510237799" maxValue="1506745.3220734401"/>
    </cacheField>
    <cacheField name="Payer -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701.525127314817" createdVersion="7" refreshedVersion="7" minRefreshableVersion="3" recordCount="26" xr:uid="{318FECA3-4CEE-4637-B269-759E80306F33}">
  <cacheSource type="worksheet">
    <worksheetSource ref="A1:C27" sheet="Fx"/>
  </cacheSource>
  <cacheFields count="3">
    <cacheField name="Year" numFmtId="0">
      <sharedItems containsSemiMixedTypes="0" containsString="0" containsNumber="1" containsInteger="1" minValue="2020" maxValue="2022" count="3">
        <n v="2022"/>
        <n v="2021"/>
        <n v="2020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Fx" numFmtId="0">
      <sharedItems containsSemiMixedTypes="0" containsString="0" containsNumber="1" minValue="19.304158333333337" maxValue="22.38978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ES NAVA REZA (C)" refreshedDate="44701.53677997685" createdVersion="7" refreshedVersion="7" minRefreshableVersion="3" recordCount="27" xr:uid="{0A8786CA-75F8-474D-808B-B255084825E2}">
  <cacheSource type="worksheet">
    <worksheetSource ref="A1:C28" sheet="Domestic (Allied vendor) db"/>
  </cacheSource>
  <cacheFields count="3">
    <cacheField name="Total Net Sales &amp; Revenue" numFmtId="8">
      <sharedItems containsSemiMixedTypes="0" containsString="0" containsNumber="1" minValue="94808402.519999996" maxValue="213712390.75999999"/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n v="18956471.870000001"/>
    <n v="20330418.870000001"/>
    <n v="0.6865"/>
    <x v="0"/>
    <x v="0"/>
    <n v="13957029.9599999"/>
  </r>
  <r>
    <x v="0"/>
    <n v="37555121"/>
    <n v="39204225"/>
    <n v="0.50219999999999998"/>
    <x v="0"/>
    <x v="1"/>
    <n v="19688957.6798012"/>
  </r>
  <r>
    <x v="0"/>
    <n v="25372284.559999999"/>
    <n v="25827818.559999999"/>
    <n v="0.76400000000000001"/>
    <x v="0"/>
    <x v="2"/>
    <n v="19733073.206864201"/>
  </r>
  <r>
    <x v="0"/>
    <n v="32045481.190000001"/>
    <n v="33677508.189999998"/>
    <n v="0.66759999999999997"/>
    <x v="0"/>
    <x v="3"/>
    <n v="22483094.1958628"/>
  </r>
  <r>
    <x v="0"/>
    <n v="22562937.949999999"/>
    <n v="23780769.949999999"/>
    <n v="0.72050000000000003"/>
    <x v="0"/>
    <x v="4"/>
    <n v="17134623.9903755"/>
  </r>
  <r>
    <x v="0"/>
    <n v="19087899.809999999"/>
    <n v="19450167.809999999"/>
    <n v="0.71340000000000003"/>
    <x v="0"/>
    <x v="5"/>
    <n v="13874903.5774702"/>
  </r>
  <r>
    <x v="0"/>
    <n v="14932649.85"/>
    <n v="16197741.85"/>
    <n v="0.73219999999999996"/>
    <x v="0"/>
    <x v="6"/>
    <n v="11860021.891185399"/>
  </r>
  <r>
    <x v="0"/>
    <n v="16182271.74"/>
    <n v="16182271.74"/>
    <n v="0.72599999999999998"/>
    <x v="0"/>
    <x v="7"/>
    <n v="11748100.223182401"/>
  </r>
  <r>
    <x v="0"/>
    <n v="18389565.469999999"/>
    <n v="19767698.469999999"/>
    <n v="0.70430000000000004"/>
    <x v="0"/>
    <x v="8"/>
    <n v="13922715.183491601"/>
  </r>
  <r>
    <x v="0"/>
    <n v="28235950.84"/>
    <n v="28413731.84"/>
    <n v="0.71809999999999996"/>
    <x v="0"/>
    <x v="9"/>
    <n v="20402627.193436202"/>
  </r>
  <r>
    <x v="0"/>
    <n v="27173264.789999999"/>
    <n v="27173264.789999999"/>
    <n v="0.74170000000000003"/>
    <x v="0"/>
    <x v="10"/>
    <n v="20154704.040419601"/>
  </r>
  <r>
    <x v="0"/>
    <n v="24617724.190000001"/>
    <n v="25795767.190000001"/>
    <n v="0.78600000000000003"/>
    <x v="0"/>
    <x v="11"/>
    <n v="20276282.300230399"/>
  </r>
  <r>
    <x v="0"/>
    <n v="26784781.109999999"/>
    <n v="26784781.109999999"/>
    <n v="0.73970000000000002"/>
    <x v="1"/>
    <x v="0"/>
    <n v="19812397.440000001"/>
  </r>
  <r>
    <x v="0"/>
    <n v="39677054.119999997"/>
    <n v="41121691.119999997"/>
    <n v="0.80010000000000003"/>
    <x v="1"/>
    <x v="1"/>
    <n v="32903035.0242741"/>
  </r>
  <r>
    <x v="0"/>
    <n v="48313448.32"/>
    <n v="49451165.32"/>
    <n v="0.77159999999999995"/>
    <x v="1"/>
    <x v="2"/>
    <n v="38155817.873610698"/>
  </r>
  <r>
    <x v="0"/>
    <n v="15618804.689999999"/>
    <n v="15618804.689999999"/>
    <n v="0.59730000000000005"/>
    <x v="1"/>
    <x v="3"/>
    <n v="9329340.1664668694"/>
  </r>
  <r>
    <x v="0"/>
    <n v="8957819.0500000007"/>
    <n v="10667924.050000001"/>
    <n v="0.75260000000000005"/>
    <x v="1"/>
    <x v="4"/>
    <n v="8028794.76808492"/>
  </r>
  <r>
    <x v="0"/>
    <n v="23349962.239999998"/>
    <n v="24583627.239999998"/>
    <n v="0.999"/>
    <x v="1"/>
    <x v="5"/>
    <n v="24559358.906461801"/>
  </r>
  <r>
    <x v="0"/>
    <n v="29111407.219999999"/>
    <n v="29111407.219999999"/>
    <n v="0.99709999999999999"/>
    <x v="1"/>
    <x v="6"/>
    <n v="29025548.133658499"/>
  </r>
  <r>
    <x v="0"/>
    <n v="26887634.98"/>
    <n v="28615523.98"/>
    <n v="0.84379999999999999"/>
    <x v="1"/>
    <x v="7"/>
    <n v="24146917.238263302"/>
  </r>
  <r>
    <x v="0"/>
    <n v="29629110.66"/>
    <n v="29629110.66"/>
    <n v="0.82720000000000005"/>
    <x v="1"/>
    <x v="8"/>
    <n v="24509352.765812598"/>
  </r>
  <r>
    <x v="0"/>
    <n v="29821567.359999999"/>
    <n v="31636029.359999999"/>
    <n v="0.78800000000000003"/>
    <x v="1"/>
    <x v="9"/>
    <n v="24930628.896703199"/>
  </r>
  <r>
    <x v="0"/>
    <n v="22917663.289999999"/>
    <n v="22917663.289999999"/>
    <n v="0.79720000000000002"/>
    <x v="1"/>
    <x v="10"/>
    <n v="18269494.280223601"/>
  </r>
  <r>
    <x v="0"/>
    <n v="19105763.109999999"/>
    <n v="20268053.109999999"/>
    <n v="0.96640000000000004"/>
    <x v="1"/>
    <x v="11"/>
    <n v="19588007.596295599"/>
  </r>
  <r>
    <x v="0"/>
    <n v="13944455.6"/>
    <n v="13944455.6"/>
    <n v="0.84209999999999996"/>
    <x v="2"/>
    <x v="0"/>
    <n v="11743129.567437701"/>
  </r>
  <r>
    <x v="0"/>
    <n v="14396153.109999999"/>
    <n v="14396153.109999999"/>
    <n v="0.75109999999999999"/>
    <x v="2"/>
    <x v="1"/>
    <n v="10813165.889111999"/>
  </r>
  <r>
    <x v="0"/>
    <n v="9463943.1500000004"/>
    <n v="9463943.1500000004"/>
    <n v="0.66549999999999998"/>
    <x v="2"/>
    <x v="2"/>
    <n v="6298029.8339215498"/>
  </r>
  <r>
    <x v="0"/>
    <n v="23396588.23"/>
    <n v="23396588.23"/>
    <n v="0.74639999999999995"/>
    <x v="2"/>
    <x v="3"/>
    <n v="17463789.0781845"/>
  </r>
  <r>
    <x v="0"/>
    <n v="21157320.539999999"/>
    <n v="22595421.98"/>
    <n v="0.82530000000000003"/>
    <x v="2"/>
    <x v="4"/>
    <n v="18648687.2305241"/>
  </r>
  <r>
    <x v="0"/>
    <n v="40179396.950000003"/>
    <n v="40179396.950000003"/>
    <n v="0.48359999999999997"/>
    <x v="2"/>
    <x v="5"/>
    <n v="19431247.5348849"/>
  </r>
  <r>
    <x v="0"/>
    <n v="24056884.440000001"/>
    <n v="25863599.52"/>
    <n v="0.79469999999999996"/>
    <x v="2"/>
    <x v="6"/>
    <n v="20553692.203797098"/>
  </r>
  <r>
    <x v="0"/>
    <n v="18030662.190000001"/>
    <n v="19653328.75"/>
    <n v="0.79710000000000003"/>
    <x v="2"/>
    <x v="7"/>
    <n v="15666455.927981"/>
  </r>
  <r>
    <x v="0"/>
    <n v="16641597.02"/>
    <n v="17336318.059999999"/>
    <n v="0.75339999999999996"/>
    <x v="2"/>
    <x v="8"/>
    <n v="13060328.0915066"/>
  </r>
  <r>
    <x v="0"/>
    <n v="25034527.690000001"/>
    <n v="28096748.75"/>
    <n v="0.63539999999999996"/>
    <x v="2"/>
    <x v="9"/>
    <n v="17851764.830335401"/>
  </r>
  <r>
    <x v="0"/>
    <n v="37472673.399999999"/>
    <n v="40257930.07"/>
    <n v="0.75239999999999996"/>
    <x v="2"/>
    <x v="10"/>
    <n v="30289080.307495698"/>
  </r>
  <r>
    <x v="0"/>
    <n v="34146503.939999998"/>
    <n v="35836641.340000004"/>
    <n v="0.77910000000000001"/>
    <x v="2"/>
    <x v="11"/>
    <n v="27921769.148574699"/>
  </r>
  <r>
    <x v="0"/>
    <n v="30989511.140000001"/>
    <n v="30989511.140000001"/>
    <n v="0.76639999999999997"/>
    <x v="3"/>
    <x v="0"/>
    <n v="23750785.4341405"/>
  </r>
  <r>
    <x v="0"/>
    <n v="21894375.940000001"/>
    <n v="23871250.940000001"/>
    <n v="0.76259999999999994"/>
    <x v="3"/>
    <x v="1"/>
    <n v="18203877.3332468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s v="GM Allied"/>
    <n v="21362917.510000002"/>
    <n v="22911196.510000002"/>
    <n v="0.66610000000000003"/>
    <x v="0"/>
    <x v="0"/>
    <n v="15260104.67"/>
  </r>
  <r>
    <s v="GM Allied"/>
    <n v="39780626.350000001"/>
    <n v="41527347.350000001"/>
    <n v="0.50019999999999998"/>
    <x v="0"/>
    <x v="1"/>
    <n v="20771191.3609249"/>
  </r>
  <r>
    <s v="GM Allied"/>
    <n v="28791040.899999999"/>
    <n v="29307832.899999999"/>
    <n v="0.73319999999999996"/>
    <x v="0"/>
    <x v="2"/>
    <n v="21489458.381394599"/>
  </r>
  <r>
    <s v="GM Allied"/>
    <n v="34923138.560000002"/>
    <n v="36701636.560000002"/>
    <n v="0.65559999999999996"/>
    <x v="0"/>
    <x v="3"/>
    <n v="24061447.531757198"/>
  </r>
  <r>
    <s v="GM Allied"/>
    <n v="24671876.260000002"/>
    <n v="26003460.260000002"/>
    <n v="0.70499999999999996"/>
    <x v="0"/>
    <x v="4"/>
    <n v="18333039.342964798"/>
  </r>
  <r>
    <s v="GM Allied"/>
    <n v="22900676.109999999"/>
    <n v="23335159.109999999"/>
    <n v="0.68769999999999998"/>
    <x v="0"/>
    <x v="5"/>
    <n v="16047410.697596001"/>
  </r>
  <r>
    <s v="GM Allied"/>
    <n v="17514881.27"/>
    <n v="18998680.27"/>
    <n v="0.71509999999999996"/>
    <x v="0"/>
    <x v="6"/>
    <n v="13586582.028356601"/>
  </r>
  <r>
    <s v="GM Allied"/>
    <n v="18964213.77"/>
    <n v="18964213.77"/>
    <n v="0.69079999999999997"/>
    <x v="0"/>
    <x v="7"/>
    <n v="13100717.7385098"/>
  </r>
  <r>
    <s v="GM Allied"/>
    <n v="20735395.859999999"/>
    <n v="22289246.859999999"/>
    <n v="0.68020000000000003"/>
    <x v="0"/>
    <x v="8"/>
    <n v="15160411.904225601"/>
  </r>
  <r>
    <s v="GM Allied"/>
    <n v="29711449.129999999"/>
    <n v="29898442.129999999"/>
    <n v="0.70299999999999996"/>
    <x v="0"/>
    <x v="9"/>
    <n v="21017247.603492402"/>
  </r>
  <r>
    <s v="GM Allied"/>
    <n v="30035401.539999999"/>
    <n v="30035401.539999999"/>
    <n v="0.71289999999999998"/>
    <x v="0"/>
    <x v="10"/>
    <n v="21411323.792533901"/>
  </r>
  <r>
    <s v="GM Allied"/>
    <n v="25581184.670000002"/>
    <n v="26799626.670000002"/>
    <n v="0.77549999999999997"/>
    <x v="0"/>
    <x v="11"/>
    <n v="20782421.840126801"/>
  </r>
  <r>
    <s v="GM Allied"/>
    <n v="29393858.530000001"/>
    <n v="29393858.530000001"/>
    <n v="0.70689999999999997"/>
    <x v="1"/>
    <x v="0"/>
    <n v="20779835.239999998"/>
  </r>
  <r>
    <s v="GM Allied"/>
    <n v="42432708.170000002"/>
    <n v="43977591.170000002"/>
    <n v="0.77949999999999997"/>
    <x v="1"/>
    <x v="1"/>
    <n v="34281246.076094002"/>
  </r>
  <r>
    <s v="GM Allied"/>
    <n v="54314264.789999999"/>
    <n v="55593095.789999999"/>
    <n v="0.75239999999999996"/>
    <x v="1"/>
    <x v="2"/>
    <n v="41829697.0403203"/>
  </r>
  <r>
    <s v="GM Allied"/>
    <n v="20888782.539999999"/>
    <n v="20888782.539999999"/>
    <n v="0.58850000000000002"/>
    <x v="1"/>
    <x v="3"/>
    <n v="12293220.380019801"/>
  </r>
  <r>
    <s v="GM Allied"/>
    <n v="11360126.710000001"/>
    <n v="13528745.710000001"/>
    <n v="0.72640000000000005"/>
    <x v="1"/>
    <x v="4"/>
    <n v="9826894.5603614692"/>
  </r>
  <r>
    <s v="GM Allied"/>
    <n v="26238626.91"/>
    <n v="27624840.91"/>
    <n v="0.99760000000000004"/>
    <x v="1"/>
    <x v="5"/>
    <n v="27558371.1966215"/>
  </r>
  <r>
    <s v="GM Allied"/>
    <n v="30730058.48"/>
    <n v="30730058.48"/>
    <n v="0.99590000000000001"/>
    <x v="1"/>
    <x v="6"/>
    <n v="30604979.2964071"/>
  </r>
  <r>
    <s v="GM Allied"/>
    <n v="28509641.800000001"/>
    <n v="30341703.800000001"/>
    <n v="0.83160000000000001"/>
    <x v="1"/>
    <x v="7"/>
    <n v="25233037.844925601"/>
  </r>
  <r>
    <s v="GM Allied"/>
    <n v="31192851.120000001"/>
    <n v="31192851.120000001"/>
    <n v="0.81110000000000004"/>
    <x v="1"/>
    <x v="8"/>
    <n v="25300867.237924598"/>
  </r>
  <r>
    <s v="GM Allied"/>
    <n v="32329664.07"/>
    <n v="34296646.07"/>
    <n v="0.76400000000000001"/>
    <x v="1"/>
    <x v="9"/>
    <n v="26202568.6533897"/>
  </r>
  <r>
    <s v="GM Allied"/>
    <n v="26711748.829999998"/>
    <n v="26711748.829999998"/>
    <n v="0.74380000000000002"/>
    <x v="1"/>
    <x v="10"/>
    <n v="19869168.078062501"/>
  </r>
  <r>
    <s v="GM Allied"/>
    <n v="23103004.260000002"/>
    <n v="24508353.260000002"/>
    <n v="0.96760000000000002"/>
    <x v="1"/>
    <x v="11"/>
    <n v="23713293.869697899"/>
  </r>
  <r>
    <s v="GM Allied"/>
    <n v="17039383.329999998"/>
    <n v="17039383.329999998"/>
    <n v="0.76290000000000002"/>
    <x v="2"/>
    <x v="0"/>
    <n v="12998508.9254892"/>
  </r>
  <r>
    <s v="GM Allied"/>
    <n v="16405473.68"/>
    <n v="16405473.68"/>
    <n v="0.71789999999999998"/>
    <x v="2"/>
    <x v="1"/>
    <n v="11777960.776803199"/>
  </r>
  <r>
    <s v="GM Allied"/>
    <n v="12598167.560000001"/>
    <n v="12598167.560000001"/>
    <n v="0.61140000000000005"/>
    <x v="2"/>
    <x v="2"/>
    <n v="7702020.9405011302"/>
  </r>
  <r>
    <s v="GM Allied"/>
    <n v="26515482.870000001"/>
    <n v="26515482.870000001"/>
    <n v="0.71689999999999998"/>
    <x v="2"/>
    <x v="3"/>
    <n v="19009263.007381901"/>
  </r>
  <r>
    <s v="GM Allied"/>
    <n v="23020361.52"/>
    <n v="24585097.23"/>
    <n v="0.80059999999999998"/>
    <x v="2"/>
    <x v="4"/>
    <n v="19683287.690109901"/>
  </r>
  <r>
    <s v="GM Allied"/>
    <n v="42631181"/>
    <n v="42631181"/>
    <n v="0.48470000000000002"/>
    <x v="2"/>
    <x v="5"/>
    <n v="20662220.136639301"/>
  </r>
  <r>
    <s v="GM Allied"/>
    <n v="27016503.789999999"/>
    <n v="29045491.579999998"/>
    <n v="0.7651"/>
    <x v="2"/>
    <x v="6"/>
    <n v="22221713.575805899"/>
  </r>
  <r>
    <s v="GM Allied"/>
    <n v="19750097.359999999"/>
    <n v="21527504.210000001"/>
    <n v="0.76859999999999995"/>
    <x v="2"/>
    <x v="7"/>
    <n v="16545307.840265401"/>
  </r>
  <r>
    <s v="GM Allied"/>
    <n v="20296598.440000001"/>
    <n v="21143901.370000001"/>
    <n v="0.69899999999999995"/>
    <x v="2"/>
    <x v="8"/>
    <n v="14778892.7182939"/>
  </r>
  <r>
    <s v="GM Allied"/>
    <n v="32357794.600000001"/>
    <n v="36315796.969999999"/>
    <n v="0.6149"/>
    <x v="2"/>
    <x v="9"/>
    <n v="22331215.292685699"/>
  </r>
  <r>
    <s v="GM Allied"/>
    <n v="41118432.670000002"/>
    <n v="44174670.149999999"/>
    <n v="0.72899999999999998"/>
    <x v="2"/>
    <x v="10"/>
    <n v="32203340.478530299"/>
  </r>
  <r>
    <s v="GM Allied"/>
    <n v="37183398.350000001"/>
    <n v="39023851.840000004"/>
    <n v="0.76249999999999996"/>
    <x v="2"/>
    <x v="11"/>
    <n v="29756239.617403001"/>
  </r>
  <r>
    <s v="GM Allied"/>
    <n v="34555439.780000001"/>
    <n v="34555439.780000001"/>
    <n v="0.75439999999999996"/>
    <x v="3"/>
    <x v="0"/>
    <n v="26067239.439144101"/>
  </r>
  <r>
    <s v="GM Allied"/>
    <n v="25981121.699999999"/>
    <n v="28326874.699999999"/>
    <n v="0.69240000000000002"/>
    <x v="3"/>
    <x v="1"/>
    <n v="19614311.3008092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7323266.9100000001"/>
    <n v="8219048.2199999997"/>
    <n v="0.54500000000000004"/>
    <x v="0"/>
    <x v="0"/>
    <n v="4479450.46235028"/>
  </r>
  <r>
    <n v="6000816.4699999997"/>
    <n v="6141930.4699999997"/>
    <n v="0.59819999999999995"/>
    <x v="1"/>
    <x v="1"/>
    <n v="3673879.1667096401"/>
  </r>
  <r>
    <n v="5269977.8499999996"/>
    <n v="5269977.8499999996"/>
    <n v="0.56240000000000001"/>
    <x v="1"/>
    <x v="2"/>
    <n v="2963880.2135529402"/>
  </r>
  <r>
    <n v="4086745.76"/>
    <n v="4455623.76"/>
    <n v="0.31659999999999999"/>
    <x v="2"/>
    <x v="3"/>
    <n v="1410433.96756235"/>
  </r>
  <r>
    <n v="3997241.15"/>
    <n v="4240300.1500000004"/>
    <n v="0.97289999999999999"/>
    <x v="1"/>
    <x v="4"/>
    <n v="4125286.2734022602"/>
  </r>
  <r>
    <n v="3812776.3"/>
    <n v="3884991.3"/>
    <n v="0.55920000000000003"/>
    <x v="3"/>
    <x v="5"/>
    <n v="2172507.1201257198"/>
  </r>
  <r>
    <n v="3794085.54"/>
    <n v="3794085.54"/>
    <n v="0.42159999999999997"/>
    <x v="1"/>
    <x v="6"/>
    <n v="1599673.79783887"/>
  </r>
  <r>
    <n v="3655001.42"/>
    <n v="3807583.31"/>
    <n v="0.45140000000000002"/>
    <x v="0"/>
    <x v="7"/>
    <n v="1718564.62678729"/>
  </r>
  <r>
    <n v="3645759.27"/>
    <n v="3916740.08"/>
    <n v="0.48870000000000002"/>
    <x v="0"/>
    <x v="6"/>
    <n v="1914260.1710345999"/>
  </r>
  <r>
    <n v="3565928.64"/>
    <n v="3565928.64"/>
    <n v="0.64959999999999996"/>
    <x v="2"/>
    <x v="8"/>
    <n v="2316454.0050036102"/>
  </r>
  <r>
    <n v="3418756.34"/>
    <n v="3480014.34"/>
    <n v="0.50470000000000004"/>
    <x v="3"/>
    <x v="1"/>
    <n v="1756385.1745303499"/>
  </r>
  <r>
    <n v="3134224.41"/>
    <n v="3134224.41"/>
    <n v="0.44800000000000001"/>
    <x v="0"/>
    <x v="1"/>
    <n v="1403991.1065795701"/>
  </r>
  <r>
    <n v="3118894.64"/>
    <n v="3118894.64"/>
    <n v="0.4955"/>
    <x v="0"/>
    <x v="2"/>
    <n v="1545473.9291974599"/>
  </r>
  <r>
    <n v="3094927.73"/>
    <n v="3094927.73"/>
    <n v="0.40560000000000002"/>
    <x v="0"/>
    <x v="8"/>
    <n v="1255379.35805146"/>
  </r>
  <r>
    <n v="3036894.41"/>
    <n v="3187210.5"/>
    <n v="0.5756"/>
    <x v="0"/>
    <x v="4"/>
    <n v="1834470.46882833"/>
  </r>
  <r>
    <n v="2959619.35"/>
    <n v="3181892.06"/>
    <n v="0.5242"/>
    <x v="0"/>
    <x v="9"/>
    <n v="1668021.3720088501"/>
  </r>
  <r>
    <n v="2888664.67"/>
    <n v="3041213.67"/>
    <n v="0.98609999999999998"/>
    <x v="1"/>
    <x v="5"/>
    <n v="2999012.2901597698"/>
  </r>
  <r>
    <n v="2877657.37"/>
    <n v="3024128.37"/>
    <n v="0.52190000000000003"/>
    <x v="3"/>
    <x v="2"/>
    <n v="1578353.3358944601"/>
  </r>
  <r>
    <n v="2862136.75"/>
    <n v="2862136.75"/>
    <n v="0.439"/>
    <x v="3"/>
    <x v="6"/>
    <n v="1256619.7521142301"/>
  </r>
  <r>
    <n v="2781942.03"/>
    <n v="2781942.03"/>
    <n v="0.48620000000000002"/>
    <x v="3"/>
    <x v="10"/>
    <n v="1352617.5153274101"/>
  </r>
  <r>
    <n v="2755654.05"/>
    <n v="2855900.05"/>
    <n v="0.48259999999999997"/>
    <x v="1"/>
    <x v="3"/>
    <n v="1378211.05181983"/>
  </r>
  <r>
    <n v="2609077.42"/>
    <n v="2609077.42"/>
    <n v="0.37080000000000002"/>
    <x v="1"/>
    <x v="8"/>
    <n v="967437.799999999"/>
  </r>
  <r>
    <n v="2582231.42"/>
    <n v="2800938.42"/>
    <n v="0.61639999999999995"/>
    <x v="3"/>
    <x v="9"/>
    <n v="1726560.13717117"/>
  </r>
  <r>
    <n v="2508096.71"/>
    <n v="2660616.71"/>
    <n v="0.47810000000000002"/>
    <x v="1"/>
    <x v="0"/>
    <n v="1271939.7566865101"/>
  </r>
  <r>
    <n v="2451784.0499999998"/>
    <n v="2451784.0499999998"/>
    <n v="0.50209999999999999"/>
    <x v="0"/>
    <x v="5"/>
    <n v="1230972.60175441"/>
  </r>
  <r>
    <n v="2406445.64"/>
    <n v="2580777.64"/>
    <n v="0.50490000000000002"/>
    <x v="3"/>
    <x v="8"/>
    <n v="1303074.70999999"/>
  </r>
  <r>
    <n v="2402307.66"/>
    <n v="2860821.66"/>
    <n v="0.62849999999999995"/>
    <x v="1"/>
    <x v="11"/>
    <n v="1798099.7922765401"/>
  </r>
  <r>
    <n v="2345830.39"/>
    <n v="2521548.39"/>
    <n v="0.49080000000000001"/>
    <x v="3"/>
    <x v="7"/>
    <n v="1237696.720734"/>
  </r>
  <r>
    <n v="2225505.35"/>
    <n v="2323122.35"/>
    <n v="0.46589999999999998"/>
    <x v="3"/>
    <x v="3"/>
    <n v="1082233.68112374"/>
  </r>
  <r>
    <n v="2108938.31"/>
    <n v="2222690.31"/>
    <n v="0.53920000000000001"/>
    <x v="3"/>
    <x v="11"/>
    <n v="1198415.3525893199"/>
  </r>
  <r>
    <n v="2009320.57"/>
    <n v="2009320.57"/>
    <n v="0.48020000000000002"/>
    <x v="0"/>
    <x v="3"/>
    <n v="964794.88769122295"/>
  </r>
  <r>
    <n v="1863040.98"/>
    <n v="1989675.25"/>
    <n v="0.52"/>
    <x v="0"/>
    <x v="11"/>
    <n v="1034600.45958577"/>
  </r>
  <r>
    <n v="1719435.17"/>
    <n v="1874175.46"/>
    <n v="0.46889999999999998"/>
    <x v="0"/>
    <x v="10"/>
    <n v="878851.91228440194"/>
  </r>
  <r>
    <n v="1622006.82"/>
    <n v="1726179.82"/>
    <n v="0.62919999999999998"/>
    <x v="1"/>
    <x v="10"/>
    <n v="1086120.60666234"/>
  </r>
  <r>
    <n v="1618651.26"/>
    <n v="1618651.26"/>
    <n v="0.9758"/>
    <x v="1"/>
    <x v="9"/>
    <n v="1579431.1627486299"/>
  </r>
  <r>
    <n v="1563740.46"/>
    <n v="1563740.46"/>
    <n v="0.50619999999999998"/>
    <x v="1"/>
    <x v="7"/>
    <n v="791514.47211206902"/>
  </r>
  <r>
    <n v="1475498.29"/>
    <n v="1484710.29"/>
    <n v="0.41399999999999998"/>
    <x v="3"/>
    <x v="0"/>
    <n v="614620.41005625797"/>
  </r>
  <r>
    <n v="963460.48"/>
    <n v="1003859.48"/>
    <n v="0.50419999999999998"/>
    <x v="3"/>
    <x v="4"/>
    <n v="506139.539896306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9049888.399999999"/>
    <n v="39049888.399999999"/>
    <n v="0.52010000000000001"/>
    <x v="0"/>
    <x v="0"/>
    <n v="20311470.2805641"/>
    <s v="10036-GM SERVICE PARTS OPERATIONS"/>
  </r>
  <r>
    <n v="37707790.149999999"/>
    <n v="38595959.149999999"/>
    <n v="0.82530000000000003"/>
    <x v="1"/>
    <x v="1"/>
    <n v="31854739.091586001"/>
    <s v="10036-GM SERVICE PARTS OPERATIONS"/>
  </r>
  <r>
    <n v="34995844"/>
    <n v="36270222"/>
    <n v="0.85389999999999999"/>
    <x v="1"/>
    <x v="2"/>
    <n v="30971413.379853699"/>
    <s v="10036-GM SERVICE PARTS OPERATIONS"/>
  </r>
  <r>
    <n v="33317494.809999999"/>
    <n v="35793906.719999999"/>
    <n v="0.77039999999999997"/>
    <x v="0"/>
    <x v="3"/>
    <n v="27576833.558017701"/>
    <s v="10036-GM SERVICE PARTS OPERATIONS"/>
  </r>
  <r>
    <n v="33131423.120000001"/>
    <n v="34586489.119999997"/>
    <n v="0.53249999999999997"/>
    <x v="2"/>
    <x v="2"/>
    <n v="18416291.348090701"/>
    <s v="10036-GM SERVICE PARTS OPERATIONS"/>
  </r>
  <r>
    <n v="28914513.030000001"/>
    <n v="30345684.43"/>
    <n v="0.84660000000000002"/>
    <x v="0"/>
    <x v="4"/>
    <n v="25689674.219884999"/>
    <s v="10036-GM SERVICE PARTS OPERATIONS"/>
  </r>
  <r>
    <n v="27008273.309999999"/>
    <n v="28383934.309999999"/>
    <n v="0.75029999999999997"/>
    <x v="2"/>
    <x v="5"/>
    <n v="21295863.6868072"/>
    <s v="10036-GM SERVICE PARTS OPERATIONS"/>
  </r>
  <r>
    <n v="26758717.559999999"/>
    <n v="26758717.559999999"/>
    <n v="0.86019999999999996"/>
    <x v="3"/>
    <x v="6"/>
    <n v="23017382.321478698"/>
    <s v="10036-GM SERVICE PARTS OPERATIONS"/>
  </r>
  <r>
    <n v="26722576.780000001"/>
    <n v="26722576.780000001"/>
    <n v="1"/>
    <x v="1"/>
    <x v="7"/>
    <n v="26722576.780000001"/>
    <s v="10036-GM SERVICE PARTS OPERATIONS"/>
  </r>
  <r>
    <n v="26318850.870000001"/>
    <n v="26318850.870000001"/>
    <n v="0.86650000000000005"/>
    <x v="1"/>
    <x v="8"/>
    <n v="22804567.349999901"/>
    <s v="10036-GM SERVICE PARTS OPERATIONS"/>
  </r>
  <r>
    <n v="24698824.719999999"/>
    <n v="26286120.719999999"/>
    <n v="0.89070000000000005"/>
    <x v="1"/>
    <x v="9"/>
    <n v="23412072.449064199"/>
    <s v="10036-GM SERVICE PARTS OPERATIONS"/>
  </r>
  <r>
    <n v="23557738.66"/>
    <n v="24991170.66"/>
    <n v="0.86360000000000003"/>
    <x v="1"/>
    <x v="10"/>
    <n v="21581624.5357714"/>
    <s v="10036-GM SERVICE PARTS OPERATIONS"/>
  </r>
  <r>
    <n v="22843994.539999999"/>
    <n v="23952985.539999999"/>
    <n v="0.8256"/>
    <x v="2"/>
    <x v="4"/>
    <n v="19774549.993344899"/>
    <s v="10036-GM SERVICE PARTS OPERATIONS"/>
  </r>
  <r>
    <n v="22318986.969999999"/>
    <n v="22459714.969999999"/>
    <n v="0.80559999999999998"/>
    <x v="2"/>
    <x v="10"/>
    <n v="18092513.717914999"/>
    <s v="10036-GM SERVICE PARTS OPERATIONS"/>
  </r>
  <r>
    <n v="22278183.210000001"/>
    <n v="22278183.210000001"/>
    <n v="0.82089999999999996"/>
    <x v="2"/>
    <x v="3"/>
    <n v="18287094.462331101"/>
    <s v="10036-GM SERVICE PARTS OPERATIONS"/>
  </r>
  <r>
    <n v="21897166.629999999"/>
    <n v="23053690.629999999"/>
    <n v="1"/>
    <x v="1"/>
    <x v="0"/>
    <n v="23053690.629999999"/>
    <s v="10036-GM SERVICE PARTS OPERATIONS"/>
  </r>
  <r>
    <n v="21054728.75"/>
    <n v="21433006.75"/>
    <n v="0.85499999999999998"/>
    <x v="2"/>
    <x v="1"/>
    <n v="18324815.1802755"/>
    <s v="10036-GM SERVICE PARTS OPERATIONS"/>
  </r>
  <r>
    <n v="20266285.600000001"/>
    <n v="20266285.600000001"/>
    <n v="0.85389999999999999"/>
    <x v="1"/>
    <x v="3"/>
    <n v="17305195.424812399"/>
    <s v="10036-GM SERVICE PARTS OPERATIONS"/>
  </r>
  <r>
    <n v="19842089.25"/>
    <n v="20913246.25"/>
    <n v="0.78459999999999996"/>
    <x v="2"/>
    <x v="11"/>
    <n v="16408382.457629399"/>
    <s v="10036-GM SERVICE PARTS OPERATIONS"/>
  </r>
  <r>
    <n v="19215481.300000001"/>
    <n v="19215481.300000001"/>
    <n v="0.90759999999999996"/>
    <x v="1"/>
    <x v="6"/>
    <n v="17439602.199999999"/>
    <s v="10036-GM SERVICE PARTS OPERATIONS"/>
  </r>
  <r>
    <n v="19167928.100000001"/>
    <n v="20607473.809999999"/>
    <n v="0.87749999999999995"/>
    <x v="0"/>
    <x v="7"/>
    <n v="18083433.2515704"/>
    <s v="10036-GM SERVICE PARTS OPERATIONS"/>
  </r>
  <r>
    <n v="18913292.890000001"/>
    <n v="20198863.699999999"/>
    <n v="0.90029999999999999"/>
    <x v="0"/>
    <x v="11"/>
    <n v="18185309.3956232"/>
    <s v="10036-GM SERVICE PARTS OPERATIONS"/>
  </r>
  <r>
    <n v="18373767.09"/>
    <n v="18373767.09"/>
    <n v="0.81910000000000005"/>
    <x v="0"/>
    <x v="5"/>
    <n v="15050710.3107205"/>
    <s v="10036-GM SERVICE PARTS OPERATIONS"/>
  </r>
  <r>
    <n v="17134285.52"/>
    <n v="18681573.52"/>
    <n v="0.87380000000000002"/>
    <x v="3"/>
    <x v="2"/>
    <n v="16323969.1530778"/>
    <s v="10036-GM SERVICE PARTS OPERATIONS"/>
  </r>
  <r>
    <n v="16490514.32"/>
    <n v="17974575.52"/>
    <n v="0.82509999999999994"/>
    <x v="0"/>
    <x v="9"/>
    <n v="14831515.103215"/>
    <s v="10036-GM SERVICE PARTS OPERATIONS"/>
  </r>
  <r>
    <n v="16006301.789999999"/>
    <n v="17964191.109999999"/>
    <n v="0.67520000000000002"/>
    <x v="0"/>
    <x v="10"/>
    <n v="12129913.9876149"/>
    <s v="10036-GM SERVICE PARTS OPERATIONS"/>
  </r>
  <r>
    <n v="14531364.6"/>
    <n v="15415471.6"/>
    <n v="0.96499999999999997"/>
    <x v="1"/>
    <x v="4"/>
    <n v="14875160.292785499"/>
    <s v="10036-GM SERVICE PARTS OPERATIONS"/>
  </r>
  <r>
    <n v="13661913.109999999"/>
    <n v="13921457.109999999"/>
    <n v="0.87380000000000002"/>
    <x v="2"/>
    <x v="0"/>
    <n v="12164388.505249999"/>
    <s v="10036-GM SERVICE PARTS OPERATIONS"/>
  </r>
  <r>
    <n v="13630602.99"/>
    <n v="14785531.99"/>
    <n v="0.8095"/>
    <x v="2"/>
    <x v="7"/>
    <n v="11968198.6275157"/>
    <s v="10036-GM SERVICE PARTS OPERATIONS"/>
  </r>
  <r>
    <n v="12989141.630000001"/>
    <n v="13930744.630000001"/>
    <n v="0.86199999999999999"/>
    <x v="2"/>
    <x v="6"/>
    <n v="12008757.34"/>
    <s v="10036-GM SERVICE PARTS OPERATIONS"/>
  </r>
  <r>
    <n v="12912875.300000001"/>
    <n v="13451936.91"/>
    <n v="0.87050000000000005"/>
    <x v="0"/>
    <x v="8"/>
    <n v="11710022.2297529"/>
    <s v="10036-GM SERVICE PARTS OPERATIONS"/>
  </r>
  <r>
    <n v="12680545.939999999"/>
    <n v="13630999.939999999"/>
    <n v="0.8286"/>
    <x v="2"/>
    <x v="8"/>
    <n v="11294590.491878999"/>
    <s v="10036-GM SERVICE PARTS OPERATIONS"/>
  </r>
  <r>
    <n v="12268942.810000001"/>
    <n v="12268942.810000001"/>
    <n v="0.85499999999999998"/>
    <x v="2"/>
    <x v="9"/>
    <n v="10489476.925743001"/>
    <s v="10036-GM SERVICE PARTS OPERATIONS"/>
  </r>
  <r>
    <n v="11809981.75"/>
    <n v="11809981.75"/>
    <n v="0.92300000000000004"/>
    <x v="0"/>
    <x v="6"/>
    <n v="10900903.279330499"/>
    <s v="10036-GM SERVICE PARTS OPERATIONS"/>
  </r>
  <r>
    <n v="11339642.6"/>
    <n v="11339642.6"/>
    <n v="0.84230000000000005"/>
    <x v="0"/>
    <x v="2"/>
    <n v="9551322.2416532394"/>
    <s v="10036-GM SERVICE PARTS OPERATIONS"/>
  </r>
  <r>
    <n v="6181507.9800000004"/>
    <n v="7361706.9800000004"/>
    <n v="0.81589999999999996"/>
    <x v="1"/>
    <x v="11"/>
    <n v="6006569.9262925005"/>
    <s v="10036-GM SERVICE PARTS OPERATIONS"/>
  </r>
  <r>
    <n v="4411941.95"/>
    <n v="4411941.95"/>
    <n v="0.85389999999999999"/>
    <x v="0"/>
    <x v="1"/>
    <n v="3767178.9791551698"/>
    <s v="10036-GM SERVICE PARTS OPERATIONS"/>
  </r>
  <r>
    <n v="3600858.42"/>
    <n v="3600858.42"/>
    <n v="0.9"/>
    <x v="1"/>
    <x v="5"/>
    <n v="3240621.29752"/>
    <s v="10036-GM SERVICE PARTS OPERATION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37866839.869999997"/>
    <n v="37866839.869999997"/>
    <n v="0.51659999999999995"/>
    <x v="0"/>
    <x v="0"/>
    <n v="19563427.584796399"/>
    <s v="10036-GM SERVICE PARTS OPERATIONS"/>
  </r>
  <r>
    <n v="37707790.149999999"/>
    <n v="38595959.149999999"/>
    <n v="0.82530000000000003"/>
    <x v="1"/>
    <x v="1"/>
    <n v="31854739.091586001"/>
    <s v="10036-GM SERVICE PARTS OPERATIONS"/>
  </r>
  <r>
    <n v="34995844"/>
    <n v="36270222"/>
    <n v="0.85389999999999999"/>
    <x v="1"/>
    <x v="2"/>
    <n v="30971413.379853699"/>
    <s v="10036-GM SERVICE PARTS OPERATIONS"/>
  </r>
  <r>
    <n v="32626051.129999999"/>
    <n v="35051069.640000001"/>
    <n v="0.77759999999999996"/>
    <x v="0"/>
    <x v="3"/>
    <n v="27256383.319341701"/>
    <s v="10036-GM SERVICE PARTS OPERATIONS"/>
  </r>
  <r>
    <n v="32571818.449999999"/>
    <n v="34002318.450000003"/>
    <n v="0.52969999999999995"/>
    <x v="2"/>
    <x v="2"/>
    <n v="18009919.729782201"/>
    <s v="10036-GM SERVICE PARTS OPERATIONS"/>
  </r>
  <r>
    <n v="28819310.280000001"/>
    <n v="30245769.469999999"/>
    <n v="0.84640000000000004"/>
    <x v="0"/>
    <x v="4"/>
    <n v="25601493.782158099"/>
    <s v="10036-GM SERVICE PARTS OPERATIONS"/>
  </r>
  <r>
    <n v="26722576.780000001"/>
    <n v="26722576.780000001"/>
    <n v="1"/>
    <x v="1"/>
    <x v="5"/>
    <n v="26722576.780000001"/>
    <s v="10036-GM SERVICE PARTS OPERATIONS"/>
  </r>
  <r>
    <n v="26382559.09"/>
    <n v="27726352.09"/>
    <n v="0.74839999999999995"/>
    <x v="2"/>
    <x v="6"/>
    <n v="20749798.268421002"/>
    <s v="10036-GM SERVICE PARTS OPERATIONS"/>
  </r>
  <r>
    <n v="26264525.059999999"/>
    <n v="26264525.059999999"/>
    <n v="0.86629999999999996"/>
    <x v="1"/>
    <x v="7"/>
    <n v="22753781.759999901"/>
    <s v="10036-GM SERVICE PARTS OPERATIONS"/>
  </r>
  <r>
    <n v="25008192.879999999"/>
    <n v="25008192.879999999"/>
    <n v="0.86009999999999998"/>
    <x v="3"/>
    <x v="8"/>
    <n v="21510636.999405298"/>
    <s v="10036-GM SERVICE PARTS OPERATIONS"/>
  </r>
  <r>
    <n v="24582448.359999999"/>
    <n v="26162266.359999999"/>
    <n v="0.89100000000000001"/>
    <x v="1"/>
    <x v="9"/>
    <n v="23310485.5"/>
    <s v="10036-GM SERVICE PARTS OPERATIONS"/>
  </r>
  <r>
    <n v="23514152.280000001"/>
    <n v="24944936.280000001"/>
    <n v="0.86450000000000005"/>
    <x v="1"/>
    <x v="10"/>
    <n v="21565960.3798378"/>
    <s v="10036-GM SERVICE PARTS OPERATIONS"/>
  </r>
  <r>
    <n v="22828225.460000001"/>
    <n v="23936495.460000001"/>
    <n v="0.82550000000000001"/>
    <x v="2"/>
    <x v="4"/>
    <n v="19760071.4082538"/>
    <s v="10036-GM SERVICE PARTS OPERATIONS"/>
  </r>
  <r>
    <n v="22318986.969999999"/>
    <n v="22459714.969999999"/>
    <n v="0.80559999999999998"/>
    <x v="2"/>
    <x v="10"/>
    <n v="18092513.717914999"/>
    <s v="10036-GM SERVICE PARTS OPERATIONS"/>
  </r>
  <r>
    <n v="22278183.210000001"/>
    <n v="22278183.210000001"/>
    <n v="0.82089999999999996"/>
    <x v="2"/>
    <x v="3"/>
    <n v="18287094.462331101"/>
    <s v="10036-GM SERVICE PARTS OPERATIONS"/>
  </r>
  <r>
    <n v="21897166.629999999"/>
    <n v="23053690.629999999"/>
    <n v="1"/>
    <x v="1"/>
    <x v="0"/>
    <n v="23053690.629999999"/>
    <s v="10036-GM SERVICE PARTS OPERATIONS"/>
  </r>
  <r>
    <n v="20768141.25"/>
    <n v="21141273.25"/>
    <n v="0.85429999999999995"/>
    <x v="2"/>
    <x v="1"/>
    <n v="18061023.326485101"/>
    <s v="10036-GM SERVICE PARTS OPERATIONS"/>
  </r>
  <r>
    <n v="20266285.600000001"/>
    <n v="20266285.600000001"/>
    <n v="0.85389999999999999"/>
    <x v="1"/>
    <x v="3"/>
    <n v="17305195.424812399"/>
    <s v="10036-GM SERVICE PARTS OPERATIONS"/>
  </r>
  <r>
    <n v="19215481.300000001"/>
    <n v="19215481.300000001"/>
    <n v="0.90759999999999996"/>
    <x v="1"/>
    <x v="8"/>
    <n v="17439602.199999999"/>
    <s v="10036-GM SERVICE PARTS OPERATIONS"/>
  </r>
  <r>
    <n v="19129915.620000001"/>
    <n v="20162626.620000001"/>
    <n v="0.7873"/>
    <x v="2"/>
    <x v="11"/>
    <n v="15874578.577002499"/>
    <s v="10036-GM SERVICE PARTS OPERATIONS"/>
  </r>
  <r>
    <n v="18965357.760000002"/>
    <n v="20389690.07"/>
    <n v="0.87780000000000002"/>
    <x v="0"/>
    <x v="5"/>
    <n v="17898694.573802099"/>
    <s v="10036-GM SERVICE PARTS OPERATIONS"/>
  </r>
  <r>
    <n v="18898382.550000001"/>
    <n v="20182939.879999999"/>
    <n v="0.90069999999999995"/>
    <x v="0"/>
    <x v="11"/>
    <n v="18178308.831617799"/>
    <s v="10036-GM SERVICE PARTS OPERATIONS"/>
  </r>
  <r>
    <n v="18224965.949999999"/>
    <n v="18224965.949999999"/>
    <n v="0.81840000000000002"/>
    <x v="0"/>
    <x v="6"/>
    <n v="14916173.222855801"/>
    <s v="10036-GM SERVICE PARTS OPERATIONS"/>
  </r>
  <r>
    <n v="16921755.829999998"/>
    <n v="18449855.829999998"/>
    <n v="0.874"/>
    <x v="3"/>
    <x v="2"/>
    <n v="16124598.3080811"/>
    <s v="10036-GM SERVICE PARTS OPERATIONS"/>
  </r>
  <r>
    <n v="16414881.369999999"/>
    <n v="17892135.989999998"/>
    <n v="0.82709999999999995"/>
    <x v="0"/>
    <x v="9"/>
    <n v="14798950.562224699"/>
    <s v="10036-GM SERVICE PARTS OPERATIONS"/>
  </r>
  <r>
    <n v="15751506.91"/>
    <n v="17678229.739999998"/>
    <n v="0.67479999999999996"/>
    <x v="0"/>
    <x v="10"/>
    <n v="11928829.141559601"/>
    <s v="10036-GM SERVICE PARTS OPERATIONS"/>
  </r>
  <r>
    <n v="14531364.6"/>
    <n v="15415471.6"/>
    <n v="0.96499999999999997"/>
    <x v="1"/>
    <x v="4"/>
    <n v="14875160.292785499"/>
    <s v="10036-GM SERVICE PARTS OPERATIONS"/>
  </r>
  <r>
    <n v="12907169.91"/>
    <n v="13445993.34"/>
    <n v="0.87070000000000003"/>
    <x v="0"/>
    <x v="7"/>
    <n v="11707385.7546505"/>
    <s v="10036-GM SERVICE PARTS OPERATIONS"/>
  </r>
  <r>
    <n v="12894659.52"/>
    <n v="13139626.52"/>
    <n v="0.87139999999999995"/>
    <x v="2"/>
    <x v="0"/>
    <n v="11449836.983999999"/>
    <s v="10036-GM SERVICE PARTS OPERATIONS"/>
  </r>
  <r>
    <n v="12680545.939999999"/>
    <n v="13630999.939999999"/>
    <n v="0.8286"/>
    <x v="2"/>
    <x v="7"/>
    <n v="11294590.491878999"/>
    <s v="10036-GM SERVICE PARTS OPERATIONS"/>
  </r>
  <r>
    <n v="12494554.710000001"/>
    <n v="13400307.710000001"/>
    <n v="0.86099999999999999"/>
    <x v="2"/>
    <x v="8"/>
    <n v="11537910.380000001"/>
    <s v="10036-GM SERVICE PARTS OPERATIONS"/>
  </r>
  <r>
    <n v="12491047.289999999"/>
    <n v="13549419.289999999"/>
    <n v="0.81140000000000001"/>
    <x v="2"/>
    <x v="5"/>
    <n v="10994615.135471201"/>
    <s v="10036-GM SERVICE PARTS OPERATIONS"/>
  </r>
  <r>
    <n v="12268942.810000001"/>
    <n v="12268942.810000001"/>
    <n v="0.85499999999999998"/>
    <x v="2"/>
    <x v="9"/>
    <n v="10489476.925743001"/>
    <s v="10036-GM SERVICE PARTS OPERATIONS"/>
  </r>
  <r>
    <n v="11756251.74"/>
    <n v="11756251.74"/>
    <n v="0.92290000000000005"/>
    <x v="0"/>
    <x v="8"/>
    <n v="10849926.344678801"/>
    <s v="10036-GM SERVICE PARTS OPERATIONS"/>
  </r>
  <r>
    <n v="11322838.92"/>
    <n v="11322838.92"/>
    <n v="0.84289999999999998"/>
    <x v="0"/>
    <x v="2"/>
    <n v="9544536.2985821404"/>
    <s v="10036-GM SERVICE PARTS OPERATIONS"/>
  </r>
  <r>
    <n v="6181507.9800000004"/>
    <n v="7361706.9800000004"/>
    <n v="0.81589999999999996"/>
    <x v="1"/>
    <x v="11"/>
    <n v="6006569.9262925005"/>
    <s v="10036-GM SERVICE PARTS OPERATIONS"/>
  </r>
  <r>
    <n v="4311750.09"/>
    <n v="4311750.09"/>
    <n v="0.85619999999999996"/>
    <x v="0"/>
    <x v="1"/>
    <n v="3691831.4545434802"/>
    <s v="10036-GM SERVICE PARTS OPERATIONS"/>
  </r>
  <r>
    <n v="3600858.42"/>
    <n v="3600858.42"/>
    <n v="0.9"/>
    <x v="1"/>
    <x v="6"/>
    <n v="3240621.29752"/>
    <s v="10036-GM SERVICE PARTS OPERATION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750524.68"/>
    <n v="1750524.68"/>
    <n v="0.86070000000000002"/>
    <x v="0"/>
    <x v="0"/>
    <n v="1506745.3220734401"/>
    <s v="10036-GM SERVICE PARTS OPERATIONS"/>
  </r>
  <r>
    <n v="1183048.53"/>
    <n v="1183048.53"/>
    <n v="0.63229999999999997"/>
    <x v="1"/>
    <x v="1"/>
    <n v="748042.69576774898"/>
    <s v="10036-GM SERVICE PARTS OPERATIONS"/>
  </r>
  <r>
    <n v="1139555.7"/>
    <n v="1236112.7"/>
    <n v="0.78759999999999997"/>
    <x v="2"/>
    <x v="2"/>
    <n v="973583.49204449996"/>
    <s v="10036-GM SERVICE PARTS OPERATIONS"/>
  </r>
  <r>
    <n v="767253.59"/>
    <n v="781830.59"/>
    <n v="0.91390000000000005"/>
    <x v="2"/>
    <x v="1"/>
    <n v="714551.52124999999"/>
    <s v="10036-GM SERVICE PARTS OPERATIONS"/>
  </r>
  <r>
    <n v="712173.63"/>
    <n v="750619.63"/>
    <n v="0.71120000000000005"/>
    <x v="2"/>
    <x v="3"/>
    <n v="533803.88062689896"/>
    <s v="10036-GM SERVICE PARTS OPERATIONS"/>
  </r>
  <r>
    <n v="691443.68"/>
    <n v="742837.08"/>
    <n v="0.43140000000000001"/>
    <x v="1"/>
    <x v="4"/>
    <n v="320450.23867602"/>
    <s v="10036-GM SERVICE PARTS OPERATIONS"/>
  </r>
  <r>
    <n v="625714.22"/>
    <n v="657582.22"/>
    <n v="0.83040000000000003"/>
    <x v="2"/>
    <x v="5"/>
    <n v="546065.41838619998"/>
    <s v="10036-GM SERVICE PARTS OPERATIONS"/>
  </r>
  <r>
    <n v="559604.67000000004"/>
    <n v="584170.67000000004"/>
    <n v="0.6956"/>
    <x v="2"/>
    <x v="6"/>
    <n v="406371.61830849998"/>
    <s v="10036-GM SERVICE PARTS OPERATIONS"/>
  </r>
  <r>
    <n v="494586.92"/>
    <n v="530436.92000000004"/>
    <n v="0.88770000000000004"/>
    <x v="2"/>
    <x v="0"/>
    <n v="470846.95999999897"/>
    <s v="10036-GM SERVICE PARTS OPERATIONS"/>
  </r>
  <r>
    <n v="286587.5"/>
    <n v="291733.5"/>
    <n v="0.9042"/>
    <x v="2"/>
    <x v="7"/>
    <n v="263791.85379039898"/>
    <s v="10036-GM SERVICE PARTS OPERATIONS"/>
  </r>
  <r>
    <n v="254794.88"/>
    <n v="285961.37"/>
    <n v="0.70320000000000005"/>
    <x v="1"/>
    <x v="8"/>
    <n v="201084.8460553"/>
    <s v="10036-GM SERVICE PARTS OPERATIONS"/>
  </r>
  <r>
    <n v="212529.69"/>
    <n v="231717.69"/>
    <n v="0.86040000000000005"/>
    <x v="0"/>
    <x v="6"/>
    <n v="199370.84499664101"/>
    <s v="10036-GM SERVICE PARTS OPERATIONS"/>
  </r>
  <r>
    <n v="202570.34"/>
    <n v="217783.74"/>
    <n v="0.84830000000000005"/>
    <x v="1"/>
    <x v="2"/>
    <n v="184738.67776824001"/>
    <s v="10036-GM SERVICE PARTS OPERATIONS"/>
  </r>
  <r>
    <n v="148801.14000000001"/>
    <n v="148801.14000000001"/>
    <n v="0.90410000000000001"/>
    <x v="1"/>
    <x v="5"/>
    <n v="134537.08786465001"/>
    <s v="10036-GM SERVICE PARTS OPERATIONS"/>
  </r>
  <r>
    <n v="116376.36"/>
    <n v="123854.36"/>
    <n v="0.82020000000000004"/>
    <x v="3"/>
    <x v="9"/>
    <n v="101586.94906427999"/>
    <s v="10036-GM SERVICE PARTS OPERATIONS"/>
  </r>
  <r>
    <n v="100191.86"/>
    <n v="100191.86"/>
    <n v="0.752"/>
    <x v="1"/>
    <x v="7"/>
    <n v="75347.524611689994"/>
    <s v="10036-GM SERVICE PARTS OPERATIONS"/>
  </r>
  <r>
    <n v="95202.75"/>
    <n v="99914.97"/>
    <n v="0.88260000000000005"/>
    <x v="1"/>
    <x v="10"/>
    <n v="88180.437726921999"/>
    <s v="10036-GM SERVICE PARTS OPERATIONS"/>
  </r>
  <r>
    <n v="75632.95"/>
    <n v="82439.53"/>
    <n v="0.39500000000000002"/>
    <x v="1"/>
    <x v="9"/>
    <n v="32564.5409903"/>
    <s v="10036-GM SERVICE PARTS OPERATIONS"/>
  </r>
  <r>
    <n v="54325.81"/>
    <n v="54325.81"/>
    <n v="0.93479999999999996"/>
    <x v="3"/>
    <x v="11"/>
    <n v="50785.59"/>
    <s v="10036-GM SERVICE PARTS OPERATIONS"/>
  </r>
  <r>
    <n v="53730.01"/>
    <n v="53730.01"/>
    <n v="0.94879999999999998"/>
    <x v="1"/>
    <x v="0"/>
    <n v="50976.934651709998"/>
    <s v="10036-GM SERVICE PARTS OPERATIONS"/>
  </r>
  <r>
    <n v="43586.38"/>
    <n v="46234.38"/>
    <n v="0.33879999999999999"/>
    <x v="3"/>
    <x v="8"/>
    <n v="15664.1559336099"/>
    <s v="10036-GM SERVICE PARTS OPERATIONS"/>
  </r>
  <r>
    <n v="16803.68"/>
    <n v="16803.68"/>
    <n v="0.40379999999999999"/>
    <x v="1"/>
    <x v="6"/>
    <n v="6785.9430710999904"/>
    <s v="10036-GM SERVICE PARTS OPERATIONS"/>
  </r>
  <r>
    <n v="15769.08"/>
    <n v="16490.080000000002"/>
    <n v="0.878"/>
    <x v="2"/>
    <x v="10"/>
    <n v="14478.585091000001"/>
    <s v="10036-GM SERVICE PARTS OPERATIONS"/>
  </r>
  <r>
    <n v="14910.34"/>
    <n v="15923.82"/>
    <n v="0.43959999999999999"/>
    <x v="1"/>
    <x v="3"/>
    <n v="7000.5640053759898"/>
    <s v="10036-GM SERVICE PARTS OPERATIONS"/>
  </r>
  <r>
    <n v="5705.39"/>
    <n v="5943.57"/>
    <n v="0.44359999999999999"/>
    <x v="1"/>
    <x v="11"/>
    <n v="2636.47510237799"/>
    <s v="10036-GM SERVICE PARTS OPERATIONS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20.958658333333332"/>
  </r>
  <r>
    <x v="0"/>
    <x v="1"/>
    <n v="20.913283333333336"/>
  </r>
  <r>
    <x v="1"/>
    <x v="0"/>
    <n v="20.451750000000001"/>
  </r>
  <r>
    <x v="1"/>
    <x v="1"/>
    <n v="20.436599999999999"/>
  </r>
  <r>
    <x v="1"/>
    <x v="2"/>
    <n v="20.646558333333335"/>
  </r>
  <r>
    <x v="1"/>
    <x v="3"/>
    <n v="20.420688068166665"/>
  </r>
  <r>
    <x v="1"/>
    <x v="4"/>
    <n v="20.375546203083335"/>
  </r>
  <r>
    <x v="1"/>
    <x v="5"/>
    <n v="20.336850180356063"/>
  </r>
  <r>
    <x v="1"/>
    <x v="6"/>
    <n v="20.292712869750002"/>
  </r>
  <r>
    <x v="1"/>
    <x v="7"/>
    <n v="20.258020634916665"/>
  </r>
  <r>
    <x v="1"/>
    <x v="8"/>
    <n v="20.219907945522724"/>
  </r>
  <r>
    <x v="1"/>
    <x v="9"/>
    <n v="20.217022032824314"/>
  </r>
  <r>
    <x v="1"/>
    <x v="10"/>
    <n v="20.249658396490979"/>
  </r>
  <r>
    <x v="1"/>
    <x v="11"/>
    <n v="20.282691729824311"/>
  </r>
  <r>
    <x v="2"/>
    <x v="0"/>
    <n v="19.533749999999998"/>
  </r>
  <r>
    <x v="2"/>
    <x v="1"/>
    <n v="19.304158333333337"/>
  </r>
  <r>
    <x v="2"/>
    <x v="2"/>
    <n v="21.502258333333334"/>
  </r>
  <r>
    <x v="2"/>
    <x v="3"/>
    <n v="22.350324999999998"/>
  </r>
  <r>
    <x v="2"/>
    <x v="4"/>
    <n v="22.389783333333337"/>
  </r>
  <r>
    <x v="2"/>
    <x v="5"/>
    <n v="22.331291666666669"/>
  </r>
  <r>
    <x v="2"/>
    <x v="6"/>
    <n v="22.280991666666665"/>
  </r>
  <r>
    <x v="2"/>
    <x v="7"/>
    <n v="22.215083333333336"/>
  </r>
  <r>
    <x v="2"/>
    <x v="8"/>
    <n v="22.102875000000001"/>
  </r>
  <r>
    <x v="2"/>
    <x v="9"/>
    <n v="21.708508333333338"/>
  </r>
  <r>
    <x v="2"/>
    <x v="10"/>
    <n v="21.556408333333337"/>
  </r>
  <r>
    <x v="2"/>
    <x v="11"/>
    <n v="21.49138333333333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207785625.47"/>
    <x v="0"/>
    <x v="0"/>
  </r>
  <r>
    <n v="168262110.94999999"/>
    <x v="1"/>
    <x v="0"/>
  </r>
  <r>
    <n v="200592694.19"/>
    <x v="2"/>
    <x v="0"/>
  </r>
  <r>
    <n v="165386326.56"/>
    <x v="0"/>
    <x v="1"/>
  </r>
  <r>
    <n v="148962434.13999999"/>
    <x v="1"/>
    <x v="1"/>
  </r>
  <r>
    <n v="173840182.03999999"/>
    <x v="2"/>
    <x v="1"/>
  </r>
  <r>
    <n v="196103287.27000001"/>
    <x v="0"/>
    <x v="2"/>
  </r>
  <r>
    <n v="180881384.36000001"/>
    <x v="1"/>
    <x v="2"/>
  </r>
  <r>
    <n v="213712390.75999999"/>
    <x v="2"/>
    <x v="2"/>
  </r>
  <r>
    <n v="95982031.030000001"/>
    <x v="0"/>
    <x v="3"/>
  </r>
  <r>
    <n v="179447911.77000001"/>
    <x v="1"/>
    <x v="3"/>
  </r>
  <r>
    <n v="94808402.519999996"/>
    <x v="0"/>
    <x v="4"/>
  </r>
  <r>
    <n v="181044435.52000001"/>
    <x v="1"/>
    <x v="4"/>
  </r>
  <r>
    <n v="102257988.28"/>
    <x v="0"/>
    <x v="5"/>
  </r>
  <r>
    <n v="192921692.53"/>
    <x v="1"/>
    <x v="5"/>
  </r>
  <r>
    <n v="115132910.58"/>
    <x v="0"/>
    <x v="6"/>
  </r>
  <r>
    <n v="175169732.80000001"/>
    <x v="1"/>
    <x v="6"/>
  </r>
  <r>
    <n v="151224194.63"/>
    <x v="0"/>
    <x v="7"/>
  </r>
  <r>
    <n v="197977037.13"/>
    <x v="1"/>
    <x v="7"/>
  </r>
  <r>
    <n v="163702684.44"/>
    <x v="0"/>
    <x v="8"/>
  </r>
  <r>
    <n v="194036679.30000001"/>
    <x v="1"/>
    <x v="8"/>
  </r>
  <r>
    <n v="174541298.53999999"/>
    <x v="0"/>
    <x v="9"/>
  </r>
  <r>
    <n v="176383010.99000001"/>
    <x v="1"/>
    <x v="9"/>
  </r>
  <r>
    <n v="162091296.71000001"/>
    <x v="0"/>
    <x v="10"/>
  </r>
  <r>
    <n v="195481505.13999999"/>
    <x v="1"/>
    <x v="10"/>
  </r>
  <r>
    <n v="173722696.66999999"/>
    <x v="0"/>
    <x v="11"/>
  </r>
  <r>
    <n v="200858209.5500000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B33" firstHeaderRow="1" firstDataRow="1" firstDataCol="1"/>
  <pivotFields count="7">
    <pivotField showAll="0" defaultSubtotal="0">
      <items count="1">
        <item x="0"/>
      </items>
    </pivotField>
    <pivotField numFmtId="8" showAll="0" defaultSubtotal="0"/>
    <pivotField dataField="1" numFmtId="8" showAll="0" defaultSubtotal="0"/>
    <pivotField numFmtId="10" showAll="0" defaultSubtotal="0"/>
    <pivotField axis="axisRow" multipleItemSelectionAllowed="1" showAll="0" defaultSubtotal="0">
      <items count="4">
        <item h="1" x="0"/>
        <item x="1"/>
        <item x="2"/>
        <item x="3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44" showAll="0" defaultSubtotal="0"/>
  </pivotFields>
  <rowFields count="2">
    <field x="4"/>
    <field x="5"/>
  </rowFields>
  <rowItems count="3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Items count="1">
    <i/>
  </colItems>
  <dataFields count="1">
    <dataField name="Sum of Total Net Sales" fld="2" baseField="0" baseItem="0" numFmtId="44"/>
  </dataFields>
  <formats count="2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7">
    <pivotField showAll="0" defaultSubtotal="0"/>
    <pivotField dataField="1" numFmtId="8" showAll="0" defaultSubtotal="0"/>
    <pivotField dataField="1" numFmtId="8" showAll="0" defaultSubtotal="0"/>
    <pivotField dataField="1" numFmtId="10" showAll="0" defaultSubtotal="0"/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umFmtId="44" showAll="0" defaultSubtotal="0"/>
  </pivotFields>
  <rowFields count="2">
    <field x="4"/>
    <field x="5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1" baseField="0" baseItem="0" numFmtId="8"/>
    <dataField name="Sum of Total Net Sales" fld="2" baseField="0" baseItem="0" numFmtId="8"/>
    <dataField name="Sum of CM Net Sales %" fld="3" baseField="0" baseItem="0" numFmtId="10"/>
  </dataFields>
  <formats count="2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9E494-710C-4E1F-9919-2A18E926FEE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6">
    <pivotField dataField="1" numFmtId="8" showAll="0" defaultSubtotal="0"/>
    <pivotField dataField="1" numFmtId="8" showAll="0" defaultSubtotal="0"/>
    <pivotField dataField="1" numFmtId="10" showAll="0" defaultSubtotal="0"/>
    <pivotField axis="axisRow" showAll="0" defaultSubtotal="0">
      <items count="4">
        <item x="3"/>
        <item x="1"/>
        <item x="0"/>
        <item x="2"/>
      </items>
    </pivotField>
    <pivotField axis="axisRow" showAll="0" defaultSubtotal="0">
      <items count="12">
        <item x="8"/>
        <item x="3"/>
        <item x="1"/>
        <item x="2"/>
        <item x="11"/>
        <item x="5"/>
        <item x="9"/>
        <item x="10"/>
        <item x="7"/>
        <item x="0"/>
        <item x="6"/>
        <item x="4"/>
      </items>
    </pivotField>
    <pivotField numFmtId="44" showAll="0" defaultSubtotal="0"/>
  </pivotFields>
  <rowFields count="2">
    <field x="3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44"/>
    <dataField name="Sum of Total Net Sales" fld="1" baseField="0" baseItem="0" numFmtId="44"/>
    <dataField name="Sum of CM Net Sales %" fld="2" baseField="0" baseItem="0" numFmtId="10"/>
  </dataFields>
  <formats count="2">
    <format dxfId="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40902-BE5F-4DC8-A741-709223244FBE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6" firstHeaderRow="0" firstDataRow="1" firstDataCol="1"/>
  <pivotFields count="7">
    <pivotField dataField="1" numFmtId="8" showAll="0" defaultSubtotal="0"/>
    <pivotField dataField="1" numFmtId="8" showAll="0" defaultSubtotal="0"/>
    <pivotField dataField="1" numFmtId="10" showAll="0" defaultSubtotal="0"/>
    <pivotField axis="axisRow" showAll="0" defaultSubtotal="0">
      <items count="4">
        <item x="2"/>
        <item x="1"/>
        <item x="0"/>
        <item x="3"/>
      </items>
    </pivotField>
    <pivotField axis="axisRow" showAll="0" defaultSubtotal="0">
      <items count="12">
        <item x="6"/>
        <item x="2"/>
        <item x="1"/>
        <item x="5"/>
        <item x="11"/>
        <item x="0"/>
        <item x="7"/>
        <item x="9"/>
        <item x="8"/>
        <item x="10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8"/>
    <dataField name="Sum of Total Net Sales" fld="1" baseField="0" baseItem="0" numFmtId="8"/>
    <dataField name="Sum of CM Net Sales %" fld="2" baseField="0" baseItem="0" numFmtId="10"/>
  </dataFields>
  <formats count="2">
    <format dxfId="2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DACDE-5818-4E6F-BA1A-7A3190A989C0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7">
    <pivotField numFmtId="8" showAll="0" defaultSubtotal="0"/>
    <pivotField dataField="1" numFmtId="8" showAll="0" defaultSubtotal="0"/>
    <pivotField numFmtId="10" showAll="0" defaultSubtotal="0"/>
    <pivotField axis="axisRow" multipleItemSelectionAllowed="1" showAll="0" defaultSubtotal="0">
      <items count="4">
        <item h="1" x="2"/>
        <item x="1"/>
        <item x="0"/>
        <item x="3"/>
      </items>
    </pivotField>
    <pivotField axis="axisRow" showAll="0" defaultSubtotal="0">
      <items count="12">
        <item x="8"/>
        <item x="2"/>
        <item x="1"/>
        <item x="6"/>
        <item x="11"/>
        <item x="0"/>
        <item x="5"/>
        <item x="9"/>
        <item x="7"/>
        <item x="10"/>
        <item x="3"/>
        <item x="4"/>
      </items>
    </pivotField>
    <pivotField showAll="0" defaultSubtotal="0"/>
    <pivotField showAll="0" defaultSubtotal="0"/>
  </pivotFields>
  <rowFields count="2">
    <field x="3"/>
    <field x="4"/>
  </rowFields>
  <rowItems count="30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Items count="1">
    <i/>
  </colItems>
  <dataFields count="1">
    <dataField name="Sum of Total Net Sales" fld="1" baseField="0" baseItem="0" numFmtId="8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872C-6B3D-4A1C-8D6E-7B9E9CEB0D7A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3" firstHeaderRow="0" firstDataRow="1" firstDataCol="1"/>
  <pivotFields count="7">
    <pivotField dataField="1" numFmtId="8" showAll="0" defaultSubtotal="0"/>
    <pivotField dataField="1" numFmtId="8" showAll="0" defaultSubtotal="0"/>
    <pivotField dataField="1" numFmtId="10" showAll="0" defaultSubtotal="0"/>
    <pivotField axis="axisRow" showAll="0" defaultSubtotal="0">
      <items count="4">
        <item x="2"/>
        <item x="3"/>
        <item x="1"/>
        <item x="0"/>
      </items>
    </pivotField>
    <pivotField axis="axisRow" showAll="0" defaultSubtotal="0">
      <items count="12">
        <item x="0"/>
        <item x="6"/>
        <item x="7"/>
        <item x="5"/>
        <item x="3"/>
        <item x="1"/>
        <item x="2"/>
        <item x="9"/>
        <item x="11"/>
        <item x="8"/>
        <item x="4"/>
        <item x="10"/>
      </items>
    </pivotField>
    <pivotField showAll="0" defaultSubtotal="0"/>
    <pivotField showAll="0" defaultSubtotal="0"/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1"/>
    </i>
    <i>
      <x v="1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_Nonwty" fld="0" baseField="0" baseItem="0" numFmtId="8"/>
    <dataField name="Sum of Total Net Sales" fld="1" baseField="0" baseItem="0" numFmtId="8"/>
    <dataField name="Sum of CM Net Sales %" fld="2" baseField="0" baseItem="0" numFmtId="10"/>
  </dataFields>
  <formats count="2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003FB-A446-4A6F-8AFC-587044B0F4C9}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3">
    <pivotField dataField="1" numFmtId="8" showAll="0"/>
    <pivotField axis="axisRow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Net Sales &amp; Revenue" fld="0" baseField="0" baseItem="0" numFmtId="8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B1858-B56F-4502-B22E-734A59D2FA69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33" firstHeaderRow="1" firstDataRow="1" firstDataCol="1"/>
  <pivotFields count="3">
    <pivotField axis="axisRow" showAll="0" defaultSubtotal="0">
      <items count="3">
        <item x="2"/>
        <item x="1"/>
        <item x="0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t="grand">
      <x/>
    </i>
  </rowItems>
  <colItems count="1">
    <i/>
  </colItems>
  <dataFields count="1">
    <dataField name="Sum of Fx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9" totalsRowShown="0">
  <autoFilter ref="A1:G39" xr:uid="{00000000-0009-0000-0100-000001000000}"/>
  <tableColumns count="7">
    <tableColumn id="1" xr3:uid="{00000000-0010-0000-0000-000001000000}" name="Channel Name"/>
    <tableColumn id="2" xr3:uid="{00000000-0010-0000-0000-000002000000}" name="Revenue_Nonwty" dataDxfId="30"/>
    <tableColumn id="3" xr3:uid="{00000000-0010-0000-0000-000003000000}" name="Total Net Sales" dataDxfId="29"/>
    <tableColumn id="4" xr3:uid="{00000000-0010-0000-0000-000004000000}" name="CM Net Sales %" dataDxfId="28"/>
    <tableColumn id="5" xr3:uid="{00000000-0010-0000-0000-000005000000}" name="Year"/>
    <tableColumn id="6" xr3:uid="{00000000-0010-0000-0000-000006000000}" name="Month"/>
    <tableColumn id="7" xr3:uid="{00000000-0010-0000-0000-000007000000}" name="CM Net Sales" dataDxfId="27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9779B5-57DD-48D5-8648-E3FF4D474036}" name="Table7" displayName="Table7" ref="A1:G26" totalsRowShown="0">
  <autoFilter ref="A1:G26" xr:uid="{B39779B5-57DD-48D5-8648-E3FF4D474036}"/>
  <tableColumns count="7">
    <tableColumn id="1" xr3:uid="{29E10A7D-BCC2-498A-830D-CB5B5CFE3E43}" name="Revenue_Nonwty" dataDxfId="16"/>
    <tableColumn id="2" xr3:uid="{B92C7A6F-C6A1-434D-A8D5-AA9E26ACA598}" name="Total Net Sales" dataDxfId="15"/>
    <tableColumn id="3" xr3:uid="{554EA2D3-E1CA-4049-A48E-1260D4BEDF8A}" name="CM Net Sales %" dataDxfId="14"/>
    <tableColumn id="4" xr3:uid="{0D9188DF-C40F-446D-AC98-5E0652921540}" name="Year"/>
    <tableColumn id="5" xr3:uid="{0929BAB4-DDBE-4CF3-87E4-389EDCC48587}" name="Month"/>
    <tableColumn id="6" xr3:uid="{90B776A2-D9B4-437F-9664-A56B5F2F792E}" name="CM Net Sales"/>
    <tableColumn id="7" xr3:uid="{36259347-2EC4-411B-AB02-19891E1765EF}" name="Payer -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3F6AC3-C31F-4C6C-A4E9-963505646A47}" name="Table5" displayName="Table5" ref="A1:G39" totalsRowShown="0">
  <autoFilter ref="A1:G39" xr:uid="{3E3F6AC3-C31F-4C6C-A4E9-963505646A47}"/>
  <tableColumns count="7">
    <tableColumn id="1" xr3:uid="{966C34B5-2F3A-45F1-8DF1-03DDC47CE723}" name="Revenue_Nonwty" dataDxfId="13"/>
    <tableColumn id="2" xr3:uid="{83F9A411-3D5B-4015-B5C7-705721E07867}" name="Total Net Sales" dataDxfId="12"/>
    <tableColumn id="3" xr3:uid="{DE1F910D-E589-4C32-A9C8-6395B43A7DAE}" name="CM Net Sales %" dataDxfId="11"/>
    <tableColumn id="4" xr3:uid="{C96F563E-126E-4C8F-B1E0-EC48EBAAE98C}" name="Year"/>
    <tableColumn id="5" xr3:uid="{63569128-A2F1-4D2C-8E3D-21E198D0FFC0}" name="Month"/>
    <tableColumn id="6" xr3:uid="{4BA60706-CAD7-40C9-958A-FC0B26F6ED89}" name="CM Net Sales"/>
    <tableColumn id="7" xr3:uid="{23642783-E4E7-4337-A9CF-3780667E52D2}" name="Payer - 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233ACE-6F98-4810-A69F-B002CBA5E62D}" name="Table4" displayName="Table4" ref="A1:G39" totalsRowShown="0">
  <autoFilter ref="A1:G39" xr:uid="{82233ACE-6F98-4810-A69F-B002CBA5E62D}"/>
  <tableColumns count="7">
    <tableColumn id="1" xr3:uid="{472698F3-53E3-4A87-92DC-AD552CE02DF8}" name="Revenue_Nonwty" dataDxfId="10"/>
    <tableColumn id="2" xr3:uid="{16FC9C41-D749-4E28-A425-05E7B6C12A1C}" name="Total Net Sales" dataDxfId="9"/>
    <tableColumn id="3" xr3:uid="{BEF2CBE9-1EEE-4665-A28F-78BB272E3A76}" name="CM Net Sales %" dataDxfId="8"/>
    <tableColumn id="4" xr3:uid="{0E5F0DB6-00E6-42D6-9D2E-7E9395E3C82B}" name="Year"/>
    <tableColumn id="5" xr3:uid="{80AD3FB9-1AD4-4403-ACAB-A479F2B4B2A3}" name="Month"/>
    <tableColumn id="6" xr3:uid="{EB08B5D2-3EDB-471A-BC21-31EB5784AB7E}" name="CM Net Sales"/>
    <tableColumn id="7" xr3:uid="{79A3092F-4740-42A8-A8CF-8D2D799F8695}" name="Payer -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12C0E-87B0-4A26-A11F-35CBCD960594}" name="Table3" displayName="Table3" ref="A1:F39" totalsRowShown="0">
  <autoFilter ref="A1:F39" xr:uid="{B5112C0E-87B0-4A26-A11F-35CBCD960594}"/>
  <tableColumns count="6">
    <tableColumn id="1" xr3:uid="{EE2921FD-30E1-49C2-B3B4-E16D32915D60}" name="Revenue_Nonwty" dataDxfId="7"/>
    <tableColumn id="2" xr3:uid="{14FA390E-7F9E-4D26-85C5-2AF8CD00CA58}" name="Total Net Sales" dataDxfId="6"/>
    <tableColumn id="3" xr3:uid="{0452F32A-7BB9-4A20-984F-3850F7AD0D81}" name="CM Net Sales %" dataDxfId="5"/>
    <tableColumn id="4" xr3:uid="{3D430A14-C7EE-43B2-8BB5-ED8668983EB5}" name="Year"/>
    <tableColumn id="5" xr3:uid="{1D01B3DB-1523-469A-9585-AF1427B5A0EA}" name="Month"/>
    <tableColumn id="6" xr3:uid="{D1383E32-DED1-4393-8822-844C1D3C1A93}" name="CM Net Sales" dataDxfId="4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39" totalsRowShown="0">
  <autoFilter ref="A1:G39" xr:uid="{00000000-0009-0000-0100-000002000000}"/>
  <tableColumns count="7">
    <tableColumn id="1" xr3:uid="{00000000-0010-0000-0100-000001000000}" name="Channel Name"/>
    <tableColumn id="2" xr3:uid="{00000000-0010-0000-0100-000002000000}" name="Revenue_Nonwty" dataDxfId="3"/>
    <tableColumn id="3" xr3:uid="{00000000-0010-0000-0100-000003000000}" name="Total Net Sales" dataDxfId="2"/>
    <tableColumn id="4" xr3:uid="{00000000-0010-0000-0100-000004000000}" name="CM Net Sales %" dataDxfId="1"/>
    <tableColumn id="5" xr3:uid="{00000000-0010-0000-0100-000005000000}" name="Year"/>
    <tableColumn id="6" xr3:uid="{00000000-0010-0000-0100-000006000000}" name="Month"/>
    <tableColumn id="7" xr3:uid="{00000000-0010-0000-0100-000007000000}" name="CM Net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B33"/>
  <sheetViews>
    <sheetView workbookViewId="0">
      <selection sqref="A1:L1"/>
    </sheetView>
  </sheetViews>
  <sheetFormatPr defaultRowHeight="14.5" x14ac:dyDescent="0.35"/>
  <cols>
    <col min="1" max="1" width="13.7265625" bestFit="1" customWidth="1"/>
    <col min="2" max="2" width="19.6328125" bestFit="1" customWidth="1"/>
    <col min="3" max="4" width="20.08984375" bestFit="1" customWidth="1"/>
    <col min="5" max="5" width="14.81640625" bestFit="1" customWidth="1"/>
    <col min="6" max="6" width="20.08984375" bestFit="1" customWidth="1"/>
    <col min="7" max="7" width="4.81640625" bestFit="1" customWidth="1"/>
    <col min="8" max="8" width="6.81640625" bestFit="1" customWidth="1"/>
    <col min="9" max="9" width="5.81640625" bestFit="1" customWidth="1"/>
    <col min="10" max="10" width="24.453125" bestFit="1" customWidth="1"/>
    <col min="11" max="11" width="24.90625" bestFit="1" customWidth="1"/>
  </cols>
  <sheetData>
    <row r="3" spans="1:2" x14ac:dyDescent="0.35">
      <c r="A3" s="5" t="s">
        <v>20</v>
      </c>
      <c r="B3" t="s">
        <v>22</v>
      </c>
    </row>
    <row r="4" spans="1:2" x14ac:dyDescent="0.35">
      <c r="A4" s="6">
        <v>2020</v>
      </c>
      <c r="B4" s="8"/>
    </row>
    <row r="5" spans="1:2" x14ac:dyDescent="0.35">
      <c r="A5" s="10" t="s">
        <v>8</v>
      </c>
      <c r="B5" s="8">
        <v>26784781.109999999</v>
      </c>
    </row>
    <row r="6" spans="1:2" x14ac:dyDescent="0.35">
      <c r="A6" s="10" t="s">
        <v>9</v>
      </c>
      <c r="B6" s="8">
        <v>41121691.119999997</v>
      </c>
    </row>
    <row r="7" spans="1:2" x14ac:dyDescent="0.35">
      <c r="A7" s="10" t="s">
        <v>10</v>
      </c>
      <c r="B7" s="8">
        <v>49451165.32</v>
      </c>
    </row>
    <row r="8" spans="1:2" x14ac:dyDescent="0.35">
      <c r="A8" s="10" t="s">
        <v>11</v>
      </c>
      <c r="B8" s="8">
        <v>15618804.689999999</v>
      </c>
    </row>
    <row r="9" spans="1:2" x14ac:dyDescent="0.35">
      <c r="A9" s="10" t="s">
        <v>12</v>
      </c>
      <c r="B9" s="8">
        <v>10667924.050000001</v>
      </c>
    </row>
    <row r="10" spans="1:2" x14ac:dyDescent="0.35">
      <c r="A10" s="10" t="s">
        <v>13</v>
      </c>
      <c r="B10" s="8">
        <v>24583627.239999998</v>
      </c>
    </row>
    <row r="11" spans="1:2" x14ac:dyDescent="0.35">
      <c r="A11" s="10" t="s">
        <v>14</v>
      </c>
      <c r="B11" s="8">
        <v>29111407.219999999</v>
      </c>
    </row>
    <row r="12" spans="1:2" x14ac:dyDescent="0.35">
      <c r="A12" s="10" t="s">
        <v>15</v>
      </c>
      <c r="B12" s="8">
        <v>28615523.98</v>
      </c>
    </row>
    <row r="13" spans="1:2" x14ac:dyDescent="0.35">
      <c r="A13" s="10" t="s">
        <v>16</v>
      </c>
      <c r="B13" s="8">
        <v>29629110.66</v>
      </c>
    </row>
    <row r="14" spans="1:2" x14ac:dyDescent="0.35">
      <c r="A14" s="10" t="s">
        <v>17</v>
      </c>
      <c r="B14" s="8">
        <v>31636029.359999999</v>
      </c>
    </row>
    <row r="15" spans="1:2" x14ac:dyDescent="0.35">
      <c r="A15" s="10" t="s">
        <v>18</v>
      </c>
      <c r="B15" s="8">
        <v>22917663.289999999</v>
      </c>
    </row>
    <row r="16" spans="1:2" x14ac:dyDescent="0.35">
      <c r="A16" s="10" t="s">
        <v>19</v>
      </c>
      <c r="B16" s="8">
        <v>20268053.109999999</v>
      </c>
    </row>
    <row r="17" spans="1:2" x14ac:dyDescent="0.35">
      <c r="A17" s="6">
        <v>2021</v>
      </c>
      <c r="B17" s="8"/>
    </row>
    <row r="18" spans="1:2" x14ac:dyDescent="0.35">
      <c r="A18" s="10" t="s">
        <v>8</v>
      </c>
      <c r="B18" s="8">
        <v>13944455.6</v>
      </c>
    </row>
    <row r="19" spans="1:2" x14ac:dyDescent="0.35">
      <c r="A19" s="10" t="s">
        <v>9</v>
      </c>
      <c r="B19" s="8">
        <v>14396153.109999999</v>
      </c>
    </row>
    <row r="20" spans="1:2" x14ac:dyDescent="0.35">
      <c r="A20" s="10" t="s">
        <v>10</v>
      </c>
      <c r="B20" s="8">
        <v>9463943.1500000004</v>
      </c>
    </row>
    <row r="21" spans="1:2" x14ac:dyDescent="0.35">
      <c r="A21" s="10" t="s">
        <v>11</v>
      </c>
      <c r="B21" s="8">
        <v>23396588.23</v>
      </c>
    </row>
    <row r="22" spans="1:2" x14ac:dyDescent="0.35">
      <c r="A22" s="10" t="s">
        <v>12</v>
      </c>
      <c r="B22" s="8">
        <v>22595421.98</v>
      </c>
    </row>
    <row r="23" spans="1:2" x14ac:dyDescent="0.35">
      <c r="A23" s="10" t="s">
        <v>13</v>
      </c>
      <c r="B23" s="8">
        <v>40179396.950000003</v>
      </c>
    </row>
    <row r="24" spans="1:2" x14ac:dyDescent="0.35">
      <c r="A24" s="10" t="s">
        <v>14</v>
      </c>
      <c r="B24" s="8">
        <v>25863599.52</v>
      </c>
    </row>
    <row r="25" spans="1:2" x14ac:dyDescent="0.35">
      <c r="A25" s="10" t="s">
        <v>15</v>
      </c>
      <c r="B25" s="8">
        <v>19653328.75</v>
      </c>
    </row>
    <row r="26" spans="1:2" x14ac:dyDescent="0.35">
      <c r="A26" s="10" t="s">
        <v>16</v>
      </c>
      <c r="B26" s="8">
        <v>17336318.059999999</v>
      </c>
    </row>
    <row r="27" spans="1:2" x14ac:dyDescent="0.35">
      <c r="A27" s="10" t="s">
        <v>17</v>
      </c>
      <c r="B27" s="8">
        <v>28096748.75</v>
      </c>
    </row>
    <row r="28" spans="1:2" x14ac:dyDescent="0.35">
      <c r="A28" s="10" t="s">
        <v>18</v>
      </c>
      <c r="B28" s="8">
        <v>40257930.07</v>
      </c>
    </row>
    <row r="29" spans="1:2" x14ac:dyDescent="0.35">
      <c r="A29" s="10" t="s">
        <v>19</v>
      </c>
      <c r="B29" s="8">
        <v>35836641.340000004</v>
      </c>
    </row>
    <row r="30" spans="1:2" x14ac:dyDescent="0.35">
      <c r="A30" s="6">
        <v>2022</v>
      </c>
      <c r="B30" s="8"/>
    </row>
    <row r="31" spans="1:2" x14ac:dyDescent="0.35">
      <c r="A31" s="10" t="s">
        <v>8</v>
      </c>
      <c r="B31" s="8">
        <v>30989511.140000001</v>
      </c>
    </row>
    <row r="32" spans="1:2" x14ac:dyDescent="0.35">
      <c r="A32" s="10" t="s">
        <v>9</v>
      </c>
      <c r="B32" s="8">
        <v>23871250.940000001</v>
      </c>
    </row>
    <row r="33" spans="1:2" x14ac:dyDescent="0.35">
      <c r="A33" s="6" t="s">
        <v>21</v>
      </c>
      <c r="B33" s="8">
        <v>676287068.74000013</v>
      </c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CF61-557F-4EEA-922D-298272AC88B1}">
  <dimension ref="A3:B34"/>
  <sheetViews>
    <sheetView topLeftCell="A19" workbookViewId="0">
      <selection sqref="A1:L1"/>
    </sheetView>
  </sheetViews>
  <sheetFormatPr defaultRowHeight="14.5" x14ac:dyDescent="0.35"/>
  <cols>
    <col min="1" max="1" width="13.7265625" bestFit="1" customWidth="1"/>
    <col min="2" max="2" width="29.453125" bestFit="1" customWidth="1"/>
  </cols>
  <sheetData>
    <row r="3" spans="1:2" x14ac:dyDescent="0.35">
      <c r="A3" s="5" t="s">
        <v>20</v>
      </c>
      <c r="B3" t="s">
        <v>93</v>
      </c>
    </row>
    <row r="4" spans="1:2" x14ac:dyDescent="0.35">
      <c r="A4" s="6">
        <v>2020</v>
      </c>
      <c r="B4" s="1">
        <v>1802738742.7</v>
      </c>
    </row>
    <row r="5" spans="1:2" x14ac:dyDescent="0.35">
      <c r="A5" s="10" t="s">
        <v>8</v>
      </c>
      <c r="B5" s="1">
        <v>207785625.47</v>
      </c>
    </row>
    <row r="6" spans="1:2" x14ac:dyDescent="0.35">
      <c r="A6" s="10" t="s">
        <v>9</v>
      </c>
      <c r="B6" s="1">
        <v>165386326.56</v>
      </c>
    </row>
    <row r="7" spans="1:2" x14ac:dyDescent="0.35">
      <c r="A7" s="10" t="s">
        <v>10</v>
      </c>
      <c r="B7" s="1">
        <v>196103287.27000001</v>
      </c>
    </row>
    <row r="8" spans="1:2" x14ac:dyDescent="0.35">
      <c r="A8" s="10" t="s">
        <v>11</v>
      </c>
      <c r="B8" s="1">
        <v>95982031.030000001</v>
      </c>
    </row>
    <row r="9" spans="1:2" x14ac:dyDescent="0.35">
      <c r="A9" s="10" t="s">
        <v>12</v>
      </c>
      <c r="B9" s="1">
        <v>94808402.519999996</v>
      </c>
    </row>
    <row r="10" spans="1:2" x14ac:dyDescent="0.35">
      <c r="A10" s="10" t="s">
        <v>13</v>
      </c>
      <c r="B10" s="1">
        <v>102257988.28</v>
      </c>
    </row>
    <row r="11" spans="1:2" x14ac:dyDescent="0.35">
      <c r="A11" s="10" t="s">
        <v>14</v>
      </c>
      <c r="B11" s="1">
        <v>115132910.58</v>
      </c>
    </row>
    <row r="12" spans="1:2" x14ac:dyDescent="0.35">
      <c r="A12" s="10" t="s">
        <v>15</v>
      </c>
      <c r="B12" s="1">
        <v>151224194.63</v>
      </c>
    </row>
    <row r="13" spans="1:2" x14ac:dyDescent="0.35">
      <c r="A13" s="10" t="s">
        <v>16</v>
      </c>
      <c r="B13" s="1">
        <v>163702684.44</v>
      </c>
    </row>
    <row r="14" spans="1:2" x14ac:dyDescent="0.35">
      <c r="A14" s="10" t="s">
        <v>17</v>
      </c>
      <c r="B14" s="1">
        <v>174541298.53999999</v>
      </c>
    </row>
    <row r="15" spans="1:2" x14ac:dyDescent="0.35">
      <c r="A15" s="10" t="s">
        <v>18</v>
      </c>
      <c r="B15" s="1">
        <v>162091296.71000001</v>
      </c>
    </row>
    <row r="16" spans="1:2" x14ac:dyDescent="0.35">
      <c r="A16" s="10" t="s">
        <v>19</v>
      </c>
      <c r="B16" s="1">
        <v>173722696.66999999</v>
      </c>
    </row>
    <row r="17" spans="1:2" x14ac:dyDescent="0.35">
      <c r="A17" s="6">
        <v>2021</v>
      </c>
      <c r="B17" s="1">
        <v>2191426144.1799998</v>
      </c>
    </row>
    <row r="18" spans="1:2" x14ac:dyDescent="0.35">
      <c r="A18" s="10" t="s">
        <v>8</v>
      </c>
      <c r="B18" s="1">
        <v>168262110.94999999</v>
      </c>
    </row>
    <row r="19" spans="1:2" x14ac:dyDescent="0.35">
      <c r="A19" s="10" t="s">
        <v>9</v>
      </c>
      <c r="B19" s="1">
        <v>148962434.13999999</v>
      </c>
    </row>
    <row r="20" spans="1:2" x14ac:dyDescent="0.35">
      <c r="A20" s="10" t="s">
        <v>10</v>
      </c>
      <c r="B20" s="1">
        <v>180881384.36000001</v>
      </c>
    </row>
    <row r="21" spans="1:2" x14ac:dyDescent="0.35">
      <c r="A21" s="10" t="s">
        <v>11</v>
      </c>
      <c r="B21" s="1">
        <v>179447911.77000001</v>
      </c>
    </row>
    <row r="22" spans="1:2" x14ac:dyDescent="0.35">
      <c r="A22" s="10" t="s">
        <v>12</v>
      </c>
      <c r="B22" s="1">
        <v>181044435.52000001</v>
      </c>
    </row>
    <row r="23" spans="1:2" x14ac:dyDescent="0.35">
      <c r="A23" s="10" t="s">
        <v>13</v>
      </c>
      <c r="B23" s="1">
        <v>192921692.53</v>
      </c>
    </row>
    <row r="24" spans="1:2" x14ac:dyDescent="0.35">
      <c r="A24" s="10" t="s">
        <v>14</v>
      </c>
      <c r="B24" s="1">
        <v>175169732.80000001</v>
      </c>
    </row>
    <row r="25" spans="1:2" x14ac:dyDescent="0.35">
      <c r="A25" s="10" t="s">
        <v>15</v>
      </c>
      <c r="B25" s="1">
        <v>197977037.13</v>
      </c>
    </row>
    <row r="26" spans="1:2" x14ac:dyDescent="0.35">
      <c r="A26" s="10" t="s">
        <v>16</v>
      </c>
      <c r="B26" s="1">
        <v>194036679.30000001</v>
      </c>
    </row>
    <row r="27" spans="1:2" x14ac:dyDescent="0.35">
      <c r="A27" s="10" t="s">
        <v>17</v>
      </c>
      <c r="B27" s="1">
        <v>176383010.99000001</v>
      </c>
    </row>
    <row r="28" spans="1:2" x14ac:dyDescent="0.35">
      <c r="A28" s="10" t="s">
        <v>18</v>
      </c>
      <c r="B28" s="1">
        <v>195481505.13999999</v>
      </c>
    </row>
    <row r="29" spans="1:2" x14ac:dyDescent="0.35">
      <c r="A29" s="10" t="s">
        <v>19</v>
      </c>
      <c r="B29" s="1">
        <v>200858209.55000001</v>
      </c>
    </row>
    <row r="30" spans="1:2" x14ac:dyDescent="0.35">
      <c r="A30" s="6">
        <v>2022</v>
      </c>
      <c r="B30" s="1">
        <v>588145266.99000001</v>
      </c>
    </row>
    <row r="31" spans="1:2" x14ac:dyDescent="0.35">
      <c r="A31" s="10" t="s">
        <v>8</v>
      </c>
      <c r="B31" s="1">
        <v>200592694.19</v>
      </c>
    </row>
    <row r="32" spans="1:2" x14ac:dyDescent="0.35">
      <c r="A32" s="10" t="s">
        <v>9</v>
      </c>
      <c r="B32" s="1">
        <v>173840182.03999999</v>
      </c>
    </row>
    <row r="33" spans="1:2" x14ac:dyDescent="0.35">
      <c r="A33" s="10" t="s">
        <v>10</v>
      </c>
      <c r="B33" s="1">
        <v>213712390.75999999</v>
      </c>
    </row>
    <row r="34" spans="1:2" x14ac:dyDescent="0.35">
      <c r="A34" s="6" t="s">
        <v>21</v>
      </c>
      <c r="B34" s="1">
        <v>4582310153.8700008</v>
      </c>
    </row>
  </sheetData>
  <pageMargins left="0.7" right="0.7" top="0.75" bottom="0.75" header="0.3" footer="0.3"/>
  <pageSetup orientation="portrait" horizontalDpi="30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3EE5-63C7-4493-9302-AF1ABB7EF911}">
  <dimension ref="A1:F10"/>
  <sheetViews>
    <sheetView tabSelected="1" workbookViewId="0">
      <selection activeCell="I9" sqref="I9"/>
    </sheetView>
  </sheetViews>
  <sheetFormatPr defaultRowHeight="14.5" x14ac:dyDescent="0.35"/>
  <cols>
    <col min="1" max="1" width="9.1796875" bestFit="1" customWidth="1"/>
    <col min="2" max="2" width="19.26953125" bestFit="1" customWidth="1"/>
    <col min="6" max="6" width="18" bestFit="1" customWidth="1"/>
  </cols>
  <sheetData>
    <row r="1" spans="1:6" ht="15.5" x14ac:dyDescent="0.35">
      <c r="A1" s="52" t="s">
        <v>105</v>
      </c>
      <c r="B1" s="52"/>
      <c r="C1" s="40"/>
      <c r="D1" s="40"/>
      <c r="E1" s="53" t="s">
        <v>109</v>
      </c>
      <c r="F1" s="53"/>
    </row>
    <row r="2" spans="1:6" ht="15.5" x14ac:dyDescent="0.35">
      <c r="A2" s="44" t="s">
        <v>106</v>
      </c>
      <c r="B2" s="45">
        <f>+SUM(B3:B5)</f>
        <v>4368597763.1100006</v>
      </c>
      <c r="E2" s="38" t="s">
        <v>106</v>
      </c>
      <c r="F2" s="39">
        <f>+SUM(F3:F5)</f>
        <v>676287068.74000013</v>
      </c>
    </row>
    <row r="3" spans="1:6" ht="15.5" x14ac:dyDescent="0.35">
      <c r="A3" s="46">
        <v>2020</v>
      </c>
      <c r="B3" s="47">
        <f>+'% PROFIT IN'!B3</f>
        <v>1802738742.7</v>
      </c>
      <c r="E3">
        <v>2020</v>
      </c>
      <c r="F3" s="9">
        <f>+'% PROFIT OUT'!B3</f>
        <v>330405781.15000004</v>
      </c>
    </row>
    <row r="4" spans="1:6" ht="15.5" x14ac:dyDescent="0.35">
      <c r="A4" s="46">
        <v>2021</v>
      </c>
      <c r="B4" s="47">
        <f>+'% PROFIT IN'!B16</f>
        <v>2191426144.1799998</v>
      </c>
      <c r="E4">
        <v>2021</v>
      </c>
      <c r="F4" s="9">
        <f>+'% PROFIT OUT'!B16</f>
        <v>291020525.50999999</v>
      </c>
    </row>
    <row r="5" spans="1:6" ht="16" thickBot="1" x14ac:dyDescent="0.4">
      <c r="A5" s="48">
        <v>2022</v>
      </c>
      <c r="B5" s="49">
        <f>+'% PROFIT IN'!B29</f>
        <v>374432876.23000002</v>
      </c>
      <c r="E5" s="41">
        <v>2022</v>
      </c>
      <c r="F5" s="42">
        <f>+'% PROFIT OUT'!B29</f>
        <v>54860762.079999998</v>
      </c>
    </row>
    <row r="6" spans="1:6" ht="15.5" x14ac:dyDescent="0.35">
      <c r="A6" s="44" t="s">
        <v>107</v>
      </c>
      <c r="B6" s="45">
        <f>+SUM(B7:B9)</f>
        <v>-1360688806.0969043</v>
      </c>
      <c r="E6" s="38" t="s">
        <v>110</v>
      </c>
      <c r="F6" s="39">
        <f>+SUM(F7:F9)</f>
        <v>258818040.24763411</v>
      </c>
    </row>
    <row r="7" spans="1:6" ht="15.5" x14ac:dyDescent="0.35">
      <c r="A7" s="46">
        <v>2020</v>
      </c>
      <c r="B7" s="47">
        <f>+SUM('% PROFIT IN'!C3,'% PROFIT IN'!E3,'% PROFIT IN'!G3,'% PROFIT IN'!I3,'% PROFIT IN'!K3)</f>
        <v>-674589680.14648557</v>
      </c>
      <c r="E7">
        <v>2020</v>
      </c>
      <c r="F7" s="9">
        <f>+SUM('% PROFIT OUT'!C3,'% PROFIT OUT'!E3,'% PROFIT OUT'!G3,'% PROFIT OUT'!I3,'% PROFIT OUT'!K3)</f>
        <v>101679243.95894542</v>
      </c>
    </row>
    <row r="8" spans="1:6" ht="15.5" x14ac:dyDescent="0.35">
      <c r="A8" s="46">
        <v>2021</v>
      </c>
      <c r="B8" s="47">
        <f>+SUM('% PROFIT IN'!C16,'% PROFIT IN'!E16,'% PROFIT IN'!G16,'% PROFIT IN'!I16,'% PROFIT IN'!K16)</f>
        <v>-574114889.04838395</v>
      </c>
      <c r="E8">
        <v>2021</v>
      </c>
      <c r="F8" s="9">
        <f>+SUM('% PROFIT OUT'!C16,'% PROFIT OUT'!E16,'% PROFIT OUT'!G16,'% PROFIT OUT'!I16,'% PROFIT OUT'!K16)</f>
        <v>142816927.08943784</v>
      </c>
    </row>
    <row r="9" spans="1:6" ht="16" thickBot="1" x14ac:dyDescent="0.4">
      <c r="A9" s="48">
        <v>2022</v>
      </c>
      <c r="B9" s="49">
        <f>+SUM('% PROFIT IN'!C29,'% PROFIT IN'!E29,'% PROFIT IN'!G29,'% PROFIT IN'!I29,'% PROFIT IN'!K29)</f>
        <v>-111984236.90203467</v>
      </c>
      <c r="E9" s="41">
        <v>2022</v>
      </c>
      <c r="F9" s="42">
        <f>+SUM('% PROFIT OUT'!C29,'% PROFIT OUT'!E29,'% PROFIT OUT'!G29,'% PROFIT OUT'!I29,'% PROFIT OUT'!K29)</f>
        <v>14321869.199250834</v>
      </c>
    </row>
    <row r="10" spans="1:6" ht="15.5" x14ac:dyDescent="0.35">
      <c r="A10" s="44" t="s">
        <v>108</v>
      </c>
      <c r="B10" s="50">
        <f>+ABS(B6/B2)</f>
        <v>0.31147038017256851</v>
      </c>
      <c r="E10" s="38" t="s">
        <v>108</v>
      </c>
      <c r="F10" s="43">
        <f>+ABS(F6/F2)</f>
        <v>0.3827044049945264</v>
      </c>
    </row>
  </sheetData>
  <mergeCells count="2">
    <mergeCell ref="A1:B1"/>
    <mergeCell ref="E1:F1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1AEB-9105-4944-A4D4-6036E127CC4D}">
  <sheetPr>
    <tabColor rgb="FF0070C0"/>
  </sheetPr>
  <dimension ref="A1:M33"/>
  <sheetViews>
    <sheetView zoomScaleNormal="100" workbookViewId="0">
      <selection activeCell="E15" sqref="E15"/>
    </sheetView>
  </sheetViews>
  <sheetFormatPr defaultRowHeight="14.5" outlineLevelRow="1" x14ac:dyDescent="0.35"/>
  <cols>
    <col min="1" max="1" width="17.1796875" bestFit="1" customWidth="1"/>
    <col min="2" max="2" width="16.81640625" customWidth="1"/>
    <col min="3" max="3" width="15.81640625" bestFit="1" customWidth="1"/>
    <col min="4" max="4" width="13.6328125" customWidth="1"/>
    <col min="5" max="5" width="13.6328125" bestFit="1" customWidth="1"/>
    <col min="6" max="6" width="13.6328125" customWidth="1"/>
    <col min="7" max="7" width="13.26953125" bestFit="1" customWidth="1"/>
    <col min="8" max="8" width="13.26953125" customWidth="1"/>
    <col min="9" max="9" width="13.81640625" bestFit="1" customWidth="1"/>
    <col min="10" max="10" width="12.08984375" customWidth="1"/>
    <col min="11" max="11" width="14.81640625" bestFit="1" customWidth="1"/>
    <col min="12" max="12" width="12.08984375" bestFit="1" customWidth="1"/>
    <col min="13" max="13" width="19.6328125" bestFit="1" customWidth="1"/>
    <col min="14" max="29" width="11.1796875" bestFit="1" customWidth="1"/>
    <col min="30" max="30" width="12.7265625" bestFit="1" customWidth="1"/>
    <col min="31" max="31" width="12" bestFit="1" customWidth="1"/>
  </cols>
  <sheetData>
    <row r="1" spans="1:13" x14ac:dyDescent="0.35">
      <c r="A1" s="54" t="s">
        <v>80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35">
      <c r="A2" s="26" t="s">
        <v>20</v>
      </c>
      <c r="B2" s="26" t="s">
        <v>2</v>
      </c>
      <c r="C2" s="28" t="s">
        <v>70</v>
      </c>
      <c r="D2" s="28" t="s">
        <v>75</v>
      </c>
      <c r="E2" s="28" t="s">
        <v>71</v>
      </c>
      <c r="F2" s="28" t="s">
        <v>76</v>
      </c>
      <c r="G2" s="28" t="s">
        <v>72</v>
      </c>
      <c r="H2" s="28" t="s">
        <v>77</v>
      </c>
      <c r="I2" s="28" t="s">
        <v>73</v>
      </c>
      <c r="J2" s="28" t="s">
        <v>78</v>
      </c>
      <c r="K2" s="28" t="s">
        <v>74</v>
      </c>
      <c r="L2" s="28" t="s">
        <v>79</v>
      </c>
      <c r="M2" s="51" t="s">
        <v>108</v>
      </c>
    </row>
    <row r="3" spans="1:13" x14ac:dyDescent="0.35">
      <c r="A3" s="27">
        <v>2020</v>
      </c>
      <c r="B3" s="31">
        <f>+SUM(B4:B15)</f>
        <v>330405781.15000004</v>
      </c>
      <c r="C3" s="31">
        <f>+SUM(C4:C15)</f>
        <v>86880922.143603668</v>
      </c>
      <c r="D3" s="32">
        <f>+C3/B3</f>
        <v>0.26295218516216223</v>
      </c>
      <c r="E3" s="31">
        <f>+SUM(E4:E15)</f>
        <v>331531.23365983338</v>
      </c>
      <c r="F3" s="32">
        <f>+E3/B3</f>
        <v>1.0034062736611815E-3</v>
      </c>
      <c r="G3" s="31">
        <f>+SUM(G4:G15)</f>
        <v>0</v>
      </c>
      <c r="H3" s="32">
        <f>+G3/B3</f>
        <v>0</v>
      </c>
      <c r="I3" s="31">
        <f>+SUM(I4:I15)</f>
        <v>2269737.701804834</v>
      </c>
      <c r="J3" s="32">
        <f>+I3/B3</f>
        <v>6.8695459683085925E-3</v>
      </c>
      <c r="K3" s="31">
        <f>+SUM(K4:K15)</f>
        <v>12197052.879877083</v>
      </c>
      <c r="L3" s="32">
        <f>+K3/B3</f>
        <v>3.6915373688149164E-2</v>
      </c>
      <c r="M3" s="9">
        <f>+SUM(C3,E3,G3,I3,K3,)</f>
        <v>101679243.95894542</v>
      </c>
    </row>
    <row r="4" spans="1:13" outlineLevel="1" x14ac:dyDescent="0.35">
      <c r="A4" s="10" t="s">
        <v>8</v>
      </c>
      <c r="B4" s="4">
        <v>26784781.109999999</v>
      </c>
      <c r="C4" s="4">
        <v>0</v>
      </c>
      <c r="D4" s="32">
        <f t="shared" ref="D4:D29" si="0">+C4/B4</f>
        <v>0</v>
      </c>
      <c r="E4" s="4">
        <v>0</v>
      </c>
      <c r="F4" s="32">
        <f t="shared" ref="F4:F31" si="1">+E4/B4</f>
        <v>0</v>
      </c>
      <c r="G4" s="4">
        <v>0</v>
      </c>
      <c r="H4" s="32">
        <f t="shared" ref="H4:H31" si="2">+G4/B4</f>
        <v>0</v>
      </c>
      <c r="I4" s="4">
        <v>0</v>
      </c>
      <c r="J4" s="32">
        <f t="shared" ref="J4:J31" si="3">+I4/B4</f>
        <v>0</v>
      </c>
      <c r="K4" s="4">
        <v>0</v>
      </c>
      <c r="L4" s="32">
        <f t="shared" ref="L4:L31" si="4">+K4/B4</f>
        <v>0</v>
      </c>
      <c r="M4" s="9">
        <f t="shared" ref="M4:M31" si="5">+SUM(C4,E4,G4,I4,K4,)</f>
        <v>0</v>
      </c>
    </row>
    <row r="5" spans="1:13" outlineLevel="1" x14ac:dyDescent="0.35">
      <c r="A5" s="10" t="s">
        <v>9</v>
      </c>
      <c r="B5" s="4">
        <v>41121691.119999997</v>
      </c>
      <c r="C5" s="4">
        <v>10208102.437347585</v>
      </c>
      <c r="D5" s="32">
        <f t="shared" si="0"/>
        <v>0.24824130913192818</v>
      </c>
      <c r="E5" s="4">
        <v>26987.792474750004</v>
      </c>
      <c r="F5" s="32">
        <f t="shared" si="1"/>
        <v>6.5629091945647604E-4</v>
      </c>
      <c r="G5" s="4">
        <v>0</v>
      </c>
      <c r="H5" s="32">
        <f t="shared" si="2"/>
        <v>0</v>
      </c>
      <c r="I5" s="4">
        <v>107950.9768574167</v>
      </c>
      <c r="J5" s="32">
        <f t="shared" si="3"/>
        <v>2.625158983427934E-3</v>
      </c>
      <c r="K5" s="4">
        <v>1335891.9631892501</v>
      </c>
      <c r="L5" s="32">
        <f t="shared" si="4"/>
        <v>3.2486308972335141E-2</v>
      </c>
      <c r="M5" s="9">
        <f t="shared" si="5"/>
        <v>11678933.169869002</v>
      </c>
    </row>
    <row r="6" spans="1:13" outlineLevel="1" x14ac:dyDescent="0.35">
      <c r="A6" s="10" t="s">
        <v>10</v>
      </c>
      <c r="B6" s="4">
        <v>49451165.32</v>
      </c>
      <c r="C6" s="4">
        <v>12723961.583772583</v>
      </c>
      <c r="D6" s="32">
        <f t="shared" si="0"/>
        <v>0.25730357417131505</v>
      </c>
      <c r="E6" s="4">
        <v>33638.993027000004</v>
      </c>
      <c r="F6" s="32">
        <f t="shared" si="1"/>
        <v>6.8024672036181666E-4</v>
      </c>
      <c r="G6" s="4">
        <v>0</v>
      </c>
      <c r="H6" s="32">
        <f t="shared" si="2"/>
        <v>0</v>
      </c>
      <c r="I6" s="4">
        <v>134555.97210800002</v>
      </c>
      <c r="J6" s="32">
        <f t="shared" si="3"/>
        <v>2.7209868814472666E-3</v>
      </c>
      <c r="K6" s="4">
        <v>1665131.8750171666</v>
      </c>
      <c r="L6" s="32">
        <f t="shared" si="4"/>
        <v>3.3672247443352392E-2</v>
      </c>
      <c r="M6" s="9">
        <f t="shared" si="5"/>
        <v>14557288.42392475</v>
      </c>
    </row>
    <row r="7" spans="1:13" outlineLevel="1" x14ac:dyDescent="0.35">
      <c r="A7" s="10" t="s">
        <v>11</v>
      </c>
      <c r="B7" s="4">
        <v>15618804.689999999</v>
      </c>
      <c r="C7" s="4">
        <v>9558938.3077002503</v>
      </c>
      <c r="D7" s="32">
        <f t="shared" si="0"/>
        <v>0.61201471542956154</v>
      </c>
      <c r="E7" s="4">
        <v>25271.288974249997</v>
      </c>
      <c r="F7" s="32">
        <f t="shared" si="1"/>
        <v>1.6180040326920816E-3</v>
      </c>
      <c r="G7" s="4">
        <v>0</v>
      </c>
      <c r="H7" s="32">
        <f t="shared" si="2"/>
        <v>0</v>
      </c>
      <c r="I7" s="4">
        <v>101085.82640674998</v>
      </c>
      <c r="J7" s="32">
        <f t="shared" si="3"/>
        <v>6.4720590604139235E-3</v>
      </c>
      <c r="K7" s="4">
        <v>1250938.5266167498</v>
      </c>
      <c r="L7" s="32">
        <f t="shared" si="4"/>
        <v>8.00918220981192E-2</v>
      </c>
      <c r="M7" s="9">
        <f t="shared" si="5"/>
        <v>10936233.949698001</v>
      </c>
    </row>
    <row r="8" spans="1:13" outlineLevel="1" x14ac:dyDescent="0.35">
      <c r="A8" s="10" t="s">
        <v>12</v>
      </c>
      <c r="B8" s="29">
        <v>10667924.050000001</v>
      </c>
      <c r="C8" s="4">
        <v>2677783.3825025009</v>
      </c>
      <c r="D8" s="32">
        <f t="shared" si="0"/>
        <v>0.25101260282243015</v>
      </c>
      <c r="E8" s="4">
        <v>29480.179919333335</v>
      </c>
      <c r="F8" s="32">
        <f t="shared" si="1"/>
        <v>2.7634411138625732E-3</v>
      </c>
      <c r="G8" s="4">
        <v>0</v>
      </c>
      <c r="H8" s="32">
        <f t="shared" si="2"/>
        <v>0</v>
      </c>
      <c r="I8" s="4">
        <v>216187.91144250004</v>
      </c>
      <c r="J8" s="32">
        <f t="shared" si="3"/>
        <v>2.0265227839009598E-2</v>
      </c>
      <c r="K8" s="4">
        <v>1017066.2072170002</v>
      </c>
      <c r="L8" s="32">
        <f t="shared" si="4"/>
        <v>9.5338718428258792E-2</v>
      </c>
      <c r="M8" s="9">
        <f t="shared" si="5"/>
        <v>3940517.6810813341</v>
      </c>
    </row>
    <row r="9" spans="1:13" outlineLevel="1" x14ac:dyDescent="0.35">
      <c r="A9" s="10" t="s">
        <v>13</v>
      </c>
      <c r="B9" s="29">
        <v>24583627.239999998</v>
      </c>
      <c r="C9" s="4">
        <v>3369497.1394500001</v>
      </c>
      <c r="D9" s="32">
        <f t="shared" si="0"/>
        <v>0.13706265176228732</v>
      </c>
      <c r="E9" s="4">
        <v>37095.401839166676</v>
      </c>
      <c r="F9" s="32">
        <f t="shared" si="1"/>
        <v>1.5089474582826727E-3</v>
      </c>
      <c r="G9" s="4">
        <v>0</v>
      </c>
      <c r="H9" s="32">
        <f t="shared" si="2"/>
        <v>0</v>
      </c>
      <c r="I9" s="4">
        <v>272032.87238291668</v>
      </c>
      <c r="J9" s="32">
        <f t="shared" si="3"/>
        <v>1.1065611666137381E-2</v>
      </c>
      <c r="K9" s="4">
        <v>1279790.4701995836</v>
      </c>
      <c r="L9" s="32">
        <f t="shared" si="4"/>
        <v>5.2058650975525596E-2</v>
      </c>
      <c r="M9" s="9">
        <f t="shared" si="5"/>
        <v>4958415.8838716671</v>
      </c>
    </row>
    <row r="10" spans="1:13" outlineLevel="1" x14ac:dyDescent="0.35">
      <c r="A10" s="10" t="s">
        <v>14</v>
      </c>
      <c r="B10" s="29">
        <v>29111407.219999999</v>
      </c>
      <c r="C10" s="4">
        <v>4096088.2670084164</v>
      </c>
      <c r="D10" s="32">
        <f t="shared" si="0"/>
        <v>0.14070389095427646</v>
      </c>
      <c r="E10" s="4">
        <v>45094.499034166663</v>
      </c>
      <c r="F10" s="32">
        <f t="shared" si="1"/>
        <v>1.5490319204901242E-3</v>
      </c>
      <c r="G10" s="4">
        <v>0</v>
      </c>
      <c r="H10" s="32">
        <f t="shared" si="2"/>
        <v>0</v>
      </c>
      <c r="I10" s="4">
        <v>330693.58707699995</v>
      </c>
      <c r="J10" s="32">
        <f t="shared" si="3"/>
        <v>1.1359587826788675E-2</v>
      </c>
      <c r="K10" s="4">
        <v>1555761.9991580832</v>
      </c>
      <c r="L10" s="32">
        <f t="shared" si="4"/>
        <v>5.3441662486492583E-2</v>
      </c>
      <c r="M10" s="9">
        <f t="shared" si="5"/>
        <v>6027638.3522776663</v>
      </c>
    </row>
    <row r="11" spans="1:13" outlineLevel="1" x14ac:dyDescent="0.35">
      <c r="A11" s="10" t="s">
        <v>15</v>
      </c>
      <c r="B11" s="29">
        <v>28615523.98</v>
      </c>
      <c r="C11" s="4">
        <v>12444607.551775003</v>
      </c>
      <c r="D11" s="32">
        <f t="shared" si="0"/>
        <v>0.43489008135838453</v>
      </c>
      <c r="E11" s="4">
        <v>41184.542991666676</v>
      </c>
      <c r="F11" s="32">
        <f t="shared" si="1"/>
        <v>1.4392377724920023E-3</v>
      </c>
      <c r="G11" s="4">
        <v>0</v>
      </c>
      <c r="H11" s="32">
        <f t="shared" si="2"/>
        <v>0</v>
      </c>
      <c r="I11" s="4">
        <v>363797.09262750007</v>
      </c>
      <c r="J11" s="32">
        <f t="shared" si="3"/>
        <v>1.2713277341409705E-2</v>
      </c>
      <c r="K11" s="4">
        <v>1269858.1491983335</v>
      </c>
      <c r="L11" s="32">
        <f t="shared" si="4"/>
        <v>4.4376547152722573E-2</v>
      </c>
      <c r="M11" s="9">
        <f t="shared" si="5"/>
        <v>14119447.336592501</v>
      </c>
    </row>
    <row r="12" spans="1:13" outlineLevel="1" x14ac:dyDescent="0.35">
      <c r="A12" s="10" t="s">
        <v>16</v>
      </c>
      <c r="B12" s="29">
        <v>29629110.66</v>
      </c>
      <c r="C12" s="4">
        <v>8708252.2645162512</v>
      </c>
      <c r="D12" s="32">
        <f t="shared" si="0"/>
        <v>0.2939086618037644</v>
      </c>
      <c r="E12" s="4">
        <v>28819.275626249997</v>
      </c>
      <c r="F12" s="32">
        <f t="shared" si="1"/>
        <v>9.7266758887760681E-4</v>
      </c>
      <c r="G12" s="4">
        <v>0</v>
      </c>
      <c r="H12" s="32">
        <f t="shared" si="2"/>
        <v>0</v>
      </c>
      <c r="I12" s="4">
        <v>254570.96795624998</v>
      </c>
      <c r="J12" s="32">
        <f t="shared" si="3"/>
        <v>8.5919206579469429E-3</v>
      </c>
      <c r="K12" s="4">
        <v>888597.24202125007</v>
      </c>
      <c r="L12" s="32">
        <f t="shared" si="4"/>
        <v>2.9990682211764031E-2</v>
      </c>
      <c r="M12" s="9">
        <f t="shared" si="5"/>
        <v>9880239.7501200009</v>
      </c>
    </row>
    <row r="13" spans="1:13" outlineLevel="1" x14ac:dyDescent="0.35">
      <c r="A13" s="10" t="s">
        <v>17</v>
      </c>
      <c r="B13" s="29">
        <v>31636029.359999999</v>
      </c>
      <c r="C13" s="4">
        <v>11660428.061770918</v>
      </c>
      <c r="D13" s="32">
        <f t="shared" si="0"/>
        <v>0.36858064357830389</v>
      </c>
      <c r="E13" s="4">
        <v>38589.478583500008</v>
      </c>
      <c r="F13" s="32">
        <f t="shared" si="1"/>
        <v>1.2197952576277419E-3</v>
      </c>
      <c r="G13" s="4">
        <v>0</v>
      </c>
      <c r="H13" s="32">
        <f t="shared" si="2"/>
        <v>0</v>
      </c>
      <c r="I13" s="4">
        <v>340872.85914725007</v>
      </c>
      <c r="J13" s="32">
        <f t="shared" si="3"/>
        <v>1.0774830661215762E-2</v>
      </c>
      <c r="K13" s="4">
        <v>1189839.6513035835</v>
      </c>
      <c r="L13" s="32">
        <f t="shared" si="4"/>
        <v>3.7610271433367502E-2</v>
      </c>
      <c r="M13" s="9">
        <f t="shared" si="5"/>
        <v>13229730.050805252</v>
      </c>
    </row>
    <row r="14" spans="1:13" outlineLevel="1" x14ac:dyDescent="0.35">
      <c r="A14" s="10" t="s">
        <v>18</v>
      </c>
      <c r="B14" s="29">
        <v>22917663.289999999</v>
      </c>
      <c r="C14" s="4">
        <v>19820069.821055003</v>
      </c>
      <c r="D14" s="32">
        <f t="shared" si="0"/>
        <v>0.86483816304707584</v>
      </c>
      <c r="E14" s="4">
        <v>43979.59984575001</v>
      </c>
      <c r="F14" s="32">
        <f t="shared" si="1"/>
        <v>1.919026354878871E-3</v>
      </c>
      <c r="G14" s="4">
        <v>0</v>
      </c>
      <c r="H14" s="32">
        <f t="shared" si="2"/>
        <v>0</v>
      </c>
      <c r="I14" s="4">
        <v>256546.91129258339</v>
      </c>
      <c r="J14" s="32">
        <f t="shared" si="3"/>
        <v>1.119428748237724E-2</v>
      </c>
      <c r="K14" s="4">
        <v>1290063.7352962503</v>
      </c>
      <c r="L14" s="32">
        <f t="shared" si="4"/>
        <v>5.6291242216616508E-2</v>
      </c>
      <c r="M14" s="9">
        <f t="shared" si="5"/>
        <v>21410660.067489583</v>
      </c>
    </row>
    <row r="15" spans="1:13" outlineLevel="1" x14ac:dyDescent="0.35">
      <c r="A15" s="10" t="s">
        <v>19</v>
      </c>
      <c r="B15" s="29">
        <v>20268053.109999999</v>
      </c>
      <c r="C15" s="4">
        <v>-8386806.6732948339</v>
      </c>
      <c r="D15" s="32">
        <f t="shared" si="0"/>
        <v>-0.41379439000763668</v>
      </c>
      <c r="E15" s="4">
        <v>-18609.818655999999</v>
      </c>
      <c r="F15" s="32">
        <f t="shared" si="1"/>
        <v>-9.1818481799902881E-4</v>
      </c>
      <c r="G15" s="4">
        <v>0</v>
      </c>
      <c r="H15" s="32">
        <f t="shared" si="2"/>
        <v>0</v>
      </c>
      <c r="I15" s="4">
        <v>-108557.27549333333</v>
      </c>
      <c r="J15" s="32">
        <f t="shared" si="3"/>
        <v>-5.3560781049943346E-3</v>
      </c>
      <c r="K15" s="4">
        <v>-545886.93934016675</v>
      </c>
      <c r="L15" s="32">
        <f t="shared" si="4"/>
        <v>-2.6933368310093537E-2</v>
      </c>
      <c r="M15" s="9">
        <f t="shared" si="5"/>
        <v>-9059860.706784334</v>
      </c>
    </row>
    <row r="16" spans="1:13" x14ac:dyDescent="0.35">
      <c r="A16" s="27">
        <v>2021</v>
      </c>
      <c r="B16" s="31">
        <f>+SUM(B17:B28)</f>
        <v>291020525.50999999</v>
      </c>
      <c r="C16" s="31">
        <f t="shared" ref="C16:K16" si="6">+SUM(C17:C28)</f>
        <v>125585979.861913</v>
      </c>
      <c r="D16" s="32">
        <f t="shared" si="0"/>
        <v>0.43153650293851054</v>
      </c>
      <c r="E16" s="31">
        <f t="shared" si="6"/>
        <v>178733.02221044249</v>
      </c>
      <c r="F16" s="32">
        <f t="shared" si="1"/>
        <v>6.1415950609401573E-4</v>
      </c>
      <c r="G16" s="31">
        <f t="shared" si="6"/>
        <v>16679.219394417516</v>
      </c>
      <c r="H16" s="32">
        <f t="shared" si="2"/>
        <v>5.7312862607157886E-5</v>
      </c>
      <c r="I16" s="31">
        <f t="shared" si="6"/>
        <v>3978544.1519993683</v>
      </c>
      <c r="J16" s="32">
        <f t="shared" si="3"/>
        <v>1.3671008754544561E-2</v>
      </c>
      <c r="K16" s="31">
        <f t="shared" si="6"/>
        <v>13056990.833920624</v>
      </c>
      <c r="L16" s="32">
        <f t="shared" si="4"/>
        <v>4.4866219697180645E-2</v>
      </c>
      <c r="M16" s="9">
        <f t="shared" si="5"/>
        <v>142816927.08943784</v>
      </c>
    </row>
    <row r="17" spans="1:13" outlineLevel="1" x14ac:dyDescent="0.35">
      <c r="A17" s="10" t="s">
        <v>8</v>
      </c>
      <c r="B17" s="29">
        <v>13944455.6</v>
      </c>
      <c r="C17" s="4">
        <v>0</v>
      </c>
      <c r="D17" s="32">
        <f t="shared" si="0"/>
        <v>0</v>
      </c>
      <c r="E17" s="4">
        <v>0</v>
      </c>
      <c r="F17" s="32">
        <f t="shared" si="1"/>
        <v>0</v>
      </c>
      <c r="G17" s="4">
        <v>0</v>
      </c>
      <c r="H17" s="32">
        <f t="shared" si="2"/>
        <v>0</v>
      </c>
      <c r="I17" s="4">
        <v>0</v>
      </c>
      <c r="J17" s="32">
        <f t="shared" si="3"/>
        <v>0</v>
      </c>
      <c r="K17" s="4">
        <v>0</v>
      </c>
      <c r="L17" s="32">
        <f t="shared" si="4"/>
        <v>0</v>
      </c>
      <c r="M17" s="9">
        <f t="shared" si="5"/>
        <v>0</v>
      </c>
    </row>
    <row r="18" spans="1:13" outlineLevel="1" x14ac:dyDescent="0.35">
      <c r="A18" s="10" t="s">
        <v>9</v>
      </c>
      <c r="B18" s="29">
        <v>14396153.109999999</v>
      </c>
      <c r="C18" s="4">
        <v>11666352.868476</v>
      </c>
      <c r="D18" s="32">
        <f t="shared" si="0"/>
        <v>0.81037988269048078</v>
      </c>
      <c r="E18" s="4">
        <v>7113.571727999999</v>
      </c>
      <c r="F18" s="32">
        <f t="shared" si="1"/>
        <v>4.9413004110512686E-4</v>
      </c>
      <c r="G18" s="4">
        <v>0</v>
      </c>
      <c r="H18" s="32">
        <f t="shared" si="2"/>
        <v>0</v>
      </c>
      <c r="I18" s="4">
        <v>334340.52797399997</v>
      </c>
      <c r="J18" s="32">
        <f t="shared" si="3"/>
        <v>2.3224296478324965E-2</v>
      </c>
      <c r="K18" s="4">
        <v>1344476.2967219998</v>
      </c>
      <c r="L18" s="32">
        <f t="shared" si="4"/>
        <v>9.3391358542032052E-2</v>
      </c>
      <c r="M18" s="9">
        <f t="shared" si="5"/>
        <v>13352283.264900001</v>
      </c>
    </row>
    <row r="19" spans="1:13" outlineLevel="1" x14ac:dyDescent="0.35">
      <c r="A19" s="10" t="s">
        <v>10</v>
      </c>
      <c r="B19" s="29">
        <v>9463943.1500000004</v>
      </c>
      <c r="C19" s="4">
        <v>6796306.2699705837</v>
      </c>
      <c r="D19" s="32">
        <f t="shared" si="0"/>
        <v>0.71812627804834006</v>
      </c>
      <c r="E19" s="4">
        <v>4144.1771886666666</v>
      </c>
      <c r="F19" s="32">
        <f t="shared" si="1"/>
        <v>4.3789117527260994E-4</v>
      </c>
      <c r="G19" s="4">
        <v>0</v>
      </c>
      <c r="H19" s="32">
        <f t="shared" si="2"/>
        <v>0</v>
      </c>
      <c r="I19" s="4">
        <v>194772.40502125002</v>
      </c>
      <c r="J19" s="32">
        <f t="shared" si="3"/>
        <v>2.0580470733412005E-2</v>
      </c>
      <c r="K19" s="4">
        <v>783232.55848016671</v>
      </c>
      <c r="L19" s="32">
        <f t="shared" si="4"/>
        <v>8.2759643212794096E-2</v>
      </c>
      <c r="M19" s="9">
        <f t="shared" si="5"/>
        <v>7778455.4106606673</v>
      </c>
    </row>
    <row r="20" spans="1:13" outlineLevel="1" x14ac:dyDescent="0.35">
      <c r="A20" s="10" t="s">
        <v>11</v>
      </c>
      <c r="B20" s="29">
        <v>23396588.23</v>
      </c>
      <c r="C20" s="4">
        <v>10895139.147622699</v>
      </c>
      <c r="D20" s="32">
        <f t="shared" si="0"/>
        <v>0.46567213306992061</v>
      </c>
      <c r="E20" s="4">
        <v>6643.4624492166613</v>
      </c>
      <c r="F20" s="32">
        <f t="shared" si="1"/>
        <v>2.8395005220026737E-4</v>
      </c>
      <c r="G20" s="4">
        <v>0</v>
      </c>
      <c r="H20" s="32">
        <f t="shared" si="2"/>
        <v>0</v>
      </c>
      <c r="I20" s="4">
        <v>312239.0593893308</v>
      </c>
      <c r="J20" s="32">
        <f t="shared" si="3"/>
        <v>1.3345495348290394E-2</v>
      </c>
      <c r="K20" s="4">
        <v>1255598.6789721365</v>
      </c>
      <c r="L20" s="32">
        <f t="shared" si="4"/>
        <v>5.3665887805050133E-2</v>
      </c>
      <c r="M20" s="9">
        <f t="shared" si="5"/>
        <v>12469620.348433383</v>
      </c>
    </row>
    <row r="21" spans="1:13" outlineLevel="1" x14ac:dyDescent="0.35">
      <c r="A21" s="10" t="s">
        <v>12</v>
      </c>
      <c r="B21" s="29">
        <v>22595421.98</v>
      </c>
      <c r="C21" s="4">
        <v>9647499.8047963362</v>
      </c>
      <c r="D21" s="32">
        <f t="shared" si="0"/>
        <v>0.42696701187239061</v>
      </c>
      <c r="E21" s="4">
        <v>12880.60528774116</v>
      </c>
      <c r="F21" s="32">
        <f t="shared" si="1"/>
        <v>5.7005376129475407E-4</v>
      </c>
      <c r="G21" s="4">
        <v>0</v>
      </c>
      <c r="H21" s="32">
        <f t="shared" si="2"/>
        <v>0</v>
      </c>
      <c r="I21" s="4">
        <v>339187.03126710159</v>
      </c>
      <c r="J21" s="32">
        <f t="shared" si="3"/>
        <v>1.5011316520989425E-2</v>
      </c>
      <c r="K21" s="4">
        <v>991799.0682039744</v>
      </c>
      <c r="L21" s="32">
        <f t="shared" si="4"/>
        <v>4.3893805970158489E-2</v>
      </c>
      <c r="M21" s="9">
        <f t="shared" si="5"/>
        <v>10991366.509555154</v>
      </c>
    </row>
    <row r="22" spans="1:13" outlineLevel="1" x14ac:dyDescent="0.35">
      <c r="A22" s="10" t="s">
        <v>13</v>
      </c>
      <c r="B22" s="29">
        <v>40179396.950000003</v>
      </c>
      <c r="C22" s="4">
        <v>12424088.251511736</v>
      </c>
      <c r="D22" s="32">
        <f t="shared" si="0"/>
        <v>0.30921539880184129</v>
      </c>
      <c r="E22" s="4">
        <v>16587.548481105619</v>
      </c>
      <c r="F22" s="32">
        <f t="shared" si="1"/>
        <v>4.1283716880438691E-4</v>
      </c>
      <c r="G22" s="4">
        <v>0</v>
      </c>
      <c r="H22" s="32">
        <f t="shared" si="2"/>
        <v>0</v>
      </c>
      <c r="I22" s="4">
        <v>436805.85007278487</v>
      </c>
      <c r="J22" s="32">
        <f t="shared" si="3"/>
        <v>1.087138890153962E-2</v>
      </c>
      <c r="K22" s="4">
        <v>1277242.6566246452</v>
      </c>
      <c r="L22" s="32">
        <f t="shared" si="4"/>
        <v>3.1788497428522133E-2</v>
      </c>
      <c r="M22" s="9">
        <f t="shared" si="5"/>
        <v>14154724.30669027</v>
      </c>
    </row>
    <row r="23" spans="1:13" outlineLevel="1" x14ac:dyDescent="0.35">
      <c r="A23" s="10" t="s">
        <v>14</v>
      </c>
      <c r="B23" s="29">
        <v>25863599.52</v>
      </c>
      <c r="C23" s="4">
        <v>13582768.670352522</v>
      </c>
      <c r="D23" s="32">
        <f t="shared" si="0"/>
        <v>0.52516930831105457</v>
      </c>
      <c r="E23" s="4">
        <v>18134.37992892339</v>
      </c>
      <c r="F23" s="32">
        <f t="shared" si="1"/>
        <v>7.0115452858370703E-4</v>
      </c>
      <c r="G23" s="4">
        <v>0</v>
      </c>
      <c r="H23" s="32">
        <f t="shared" si="2"/>
        <v>0</v>
      </c>
      <c r="I23" s="4">
        <v>477542.52707709454</v>
      </c>
      <c r="J23" s="32">
        <f t="shared" si="3"/>
        <v>1.8463884994345696E-2</v>
      </c>
      <c r="K23" s="4">
        <v>1396359.2272276941</v>
      </c>
      <c r="L23" s="32">
        <f t="shared" si="4"/>
        <v>5.3989361617972277E-2</v>
      </c>
      <c r="M23" s="9">
        <f t="shared" si="5"/>
        <v>15474804.804586234</v>
      </c>
    </row>
    <row r="24" spans="1:13" outlineLevel="1" x14ac:dyDescent="0.35">
      <c r="A24" s="10" t="s">
        <v>15</v>
      </c>
      <c r="B24" s="29">
        <v>19653328.75</v>
      </c>
      <c r="C24" s="4">
        <v>13271135.875122447</v>
      </c>
      <c r="D24" s="32">
        <f t="shared" si="0"/>
        <v>0.67526148083807158</v>
      </c>
      <c r="E24" s="4">
        <v>17718.677748329865</v>
      </c>
      <c r="F24" s="32">
        <f t="shared" si="1"/>
        <v>9.0156115402739928E-4</v>
      </c>
      <c r="G24" s="4">
        <v>0</v>
      </c>
      <c r="H24" s="32">
        <f t="shared" si="2"/>
        <v>0</v>
      </c>
      <c r="I24" s="4">
        <v>466586.78286752763</v>
      </c>
      <c r="J24" s="32">
        <f t="shared" si="3"/>
        <v>2.3740852697410234E-2</v>
      </c>
      <c r="K24" s="4">
        <v>1364322.5879455104</v>
      </c>
      <c r="L24" s="32">
        <f t="shared" si="4"/>
        <v>6.9419415168817666E-2</v>
      </c>
      <c r="M24" s="9">
        <f t="shared" si="5"/>
        <v>15119763.923683815</v>
      </c>
    </row>
    <row r="25" spans="1:13" outlineLevel="1" x14ac:dyDescent="0.35">
      <c r="A25" s="10" t="s">
        <v>16</v>
      </c>
      <c r="B25" s="4">
        <v>17336318.059999999</v>
      </c>
      <c r="C25" s="4">
        <v>16091895.451982779</v>
      </c>
      <c r="D25" s="32">
        <f t="shared" si="0"/>
        <v>0.9282187484268376</v>
      </c>
      <c r="E25" s="4">
        <v>21484.460988435716</v>
      </c>
      <c r="F25" s="32">
        <f t="shared" si="1"/>
        <v>1.2392747360817466E-3</v>
      </c>
      <c r="G25" s="4">
        <v>0</v>
      </c>
      <c r="H25" s="32">
        <f t="shared" si="2"/>
        <v>0</v>
      </c>
      <c r="I25" s="4">
        <v>565758.68588995049</v>
      </c>
      <c r="J25" s="32">
        <f t="shared" si="3"/>
        <v>3.2634304696758112E-2</v>
      </c>
      <c r="K25" s="4">
        <v>1654307.1356929801</v>
      </c>
      <c r="L25" s="32">
        <f t="shared" si="4"/>
        <v>9.5424364618110852E-2</v>
      </c>
      <c r="M25" s="9">
        <f t="shared" si="5"/>
        <v>18333445.734554145</v>
      </c>
    </row>
    <row r="26" spans="1:13" outlineLevel="1" x14ac:dyDescent="0.35">
      <c r="A26" s="10" t="s">
        <v>17</v>
      </c>
      <c r="B26" s="4">
        <v>28096748.75</v>
      </c>
      <c r="C26" s="4">
        <v>5474805.9571284829</v>
      </c>
      <c r="D26" s="32">
        <f t="shared" si="0"/>
        <v>0.19485549754679296</v>
      </c>
      <c r="E26" s="4">
        <v>7309.666486187959</v>
      </c>
      <c r="F26" s="32">
        <f t="shared" si="1"/>
        <v>2.6016058125543653E-4</v>
      </c>
      <c r="G26" s="4">
        <v>0</v>
      </c>
      <c r="H26" s="32">
        <f t="shared" si="2"/>
        <v>0</v>
      </c>
      <c r="I26" s="4">
        <v>192483.23422121539</v>
      </c>
      <c r="J26" s="32">
        <f t="shared" si="3"/>
        <v>6.8507298098402008E-3</v>
      </c>
      <c r="K26" s="4">
        <v>562830.57186149061</v>
      </c>
      <c r="L26" s="32">
        <f t="shared" si="4"/>
        <v>2.0031875462512033E-2</v>
      </c>
      <c r="M26" s="9">
        <f t="shared" si="5"/>
        <v>6237429.4296973767</v>
      </c>
    </row>
    <row r="27" spans="1:13" outlineLevel="1" x14ac:dyDescent="0.35">
      <c r="A27" s="10" t="s">
        <v>18</v>
      </c>
      <c r="B27" s="4">
        <v>40257930.07</v>
      </c>
      <c r="C27" s="4">
        <v>19423337.673685811</v>
      </c>
      <c r="D27" s="32">
        <f t="shared" si="0"/>
        <v>0.48247233873954143</v>
      </c>
      <c r="E27" s="4">
        <v>50351.99058237861</v>
      </c>
      <c r="F27" s="32">
        <f t="shared" si="1"/>
        <v>1.2507347122623338E-3</v>
      </c>
      <c r="G27" s="4">
        <v>12587.997645594653</v>
      </c>
      <c r="H27" s="32">
        <f t="shared" si="2"/>
        <v>3.1268367806558346E-4</v>
      </c>
      <c r="I27" s="4">
        <v>497227.32447707647</v>
      </c>
      <c r="J27" s="32">
        <f t="shared" si="3"/>
        <v>1.2351040493450698E-2</v>
      </c>
      <c r="K27" s="4">
        <v>1831559.124841789</v>
      </c>
      <c r="L27" s="32">
        <f t="shared" si="4"/>
        <v>4.5495610968002982E-2</v>
      </c>
      <c r="M27" s="9">
        <f t="shared" si="5"/>
        <v>21815064.111232653</v>
      </c>
    </row>
    <row r="28" spans="1:13" outlineLevel="1" x14ac:dyDescent="0.35">
      <c r="A28" s="10" t="s">
        <v>19</v>
      </c>
      <c r="B28" s="4">
        <v>35836641.340000004</v>
      </c>
      <c r="C28" s="4">
        <v>6312649.8912635976</v>
      </c>
      <c r="D28" s="32">
        <f t="shared" si="0"/>
        <v>0.1761507120986131</v>
      </c>
      <c r="E28" s="4">
        <v>16364.481341456849</v>
      </c>
      <c r="F28" s="32">
        <f t="shared" si="1"/>
        <v>4.5664104473962534E-4</v>
      </c>
      <c r="G28" s="4">
        <v>4091.2217488228621</v>
      </c>
      <c r="H28" s="32">
        <f t="shared" si="2"/>
        <v>1.1416309106669375E-4</v>
      </c>
      <c r="I28" s="4">
        <v>161600.72374203682</v>
      </c>
      <c r="J28" s="32">
        <f t="shared" si="3"/>
        <v>4.5093713500897184E-3</v>
      </c>
      <c r="K28" s="4">
        <v>595262.92734823737</v>
      </c>
      <c r="L28" s="32">
        <f t="shared" si="4"/>
        <v>1.6610455251670559E-2</v>
      </c>
      <c r="M28" s="9">
        <f t="shared" si="5"/>
        <v>7089969.2454441525</v>
      </c>
    </row>
    <row r="29" spans="1:13" x14ac:dyDescent="0.35">
      <c r="A29" s="27">
        <v>2022</v>
      </c>
      <c r="B29" s="30">
        <f>+SUM(B30:B31)</f>
        <v>54860762.079999998</v>
      </c>
      <c r="C29" s="30">
        <f t="shared" ref="C29:K29" si="7">+SUM(C30:C31)</f>
        <v>12751670.189721834</v>
      </c>
      <c r="D29" s="32">
        <f t="shared" si="0"/>
        <v>0.23243698603980156</v>
      </c>
      <c r="E29" s="30">
        <f t="shared" si="7"/>
        <v>33056.581300833343</v>
      </c>
      <c r="F29" s="32">
        <f t="shared" si="1"/>
        <v>6.0255417620026872E-4</v>
      </c>
      <c r="G29" s="30">
        <f t="shared" si="7"/>
        <v>8264.302174833334</v>
      </c>
      <c r="H29" s="32">
        <f t="shared" si="2"/>
        <v>1.5064140309939593E-4</v>
      </c>
      <c r="I29" s="30">
        <f t="shared" si="7"/>
        <v>326436.0669485</v>
      </c>
      <c r="J29" s="32">
        <f t="shared" si="3"/>
        <v>5.9502648992093626E-3</v>
      </c>
      <c r="K29" s="30">
        <f t="shared" si="7"/>
        <v>1202442.0591048335</v>
      </c>
      <c r="L29" s="32">
        <f t="shared" si="4"/>
        <v>2.1918070648588292E-2</v>
      </c>
      <c r="M29" s="9">
        <f t="shared" si="5"/>
        <v>14321869.199250834</v>
      </c>
    </row>
    <row r="30" spans="1:13" outlineLevel="1" x14ac:dyDescent="0.35">
      <c r="A30" s="10" t="s">
        <v>8</v>
      </c>
      <c r="B30" s="29">
        <v>30989511.140000001</v>
      </c>
      <c r="C30" s="4">
        <v>0</v>
      </c>
      <c r="D30" s="32">
        <f>+C30/B30</f>
        <v>0</v>
      </c>
      <c r="E30" s="4">
        <v>0</v>
      </c>
      <c r="F30" s="32">
        <f t="shared" si="1"/>
        <v>0</v>
      </c>
      <c r="G30" s="4">
        <v>0</v>
      </c>
      <c r="H30" s="32">
        <f t="shared" si="2"/>
        <v>0</v>
      </c>
      <c r="I30" s="4">
        <v>0</v>
      </c>
      <c r="J30" s="32">
        <f t="shared" si="3"/>
        <v>0</v>
      </c>
      <c r="K30" s="4">
        <v>0</v>
      </c>
      <c r="L30" s="32">
        <f t="shared" si="4"/>
        <v>0</v>
      </c>
      <c r="M30" s="9">
        <f t="shared" si="5"/>
        <v>0</v>
      </c>
    </row>
    <row r="31" spans="1:13" outlineLevel="1" x14ac:dyDescent="0.35">
      <c r="A31" s="10" t="s">
        <v>9</v>
      </c>
      <c r="B31" s="29">
        <v>23871250.940000001</v>
      </c>
      <c r="C31" s="4">
        <v>12751670.189721834</v>
      </c>
      <c r="D31" s="32">
        <f>+C31/B31</f>
        <v>0.53418525161387431</v>
      </c>
      <c r="E31" s="4">
        <v>33056.581300833343</v>
      </c>
      <c r="F31" s="32">
        <f t="shared" si="1"/>
        <v>1.3847863014770578E-3</v>
      </c>
      <c r="G31" s="4">
        <v>8264.302174833334</v>
      </c>
      <c r="H31" s="32">
        <f t="shared" si="2"/>
        <v>3.4620314601884595E-4</v>
      </c>
      <c r="I31" s="4">
        <v>326436.0669485</v>
      </c>
      <c r="J31" s="32">
        <f t="shared" si="3"/>
        <v>1.3674862191721402E-2</v>
      </c>
      <c r="K31" s="4">
        <v>1202442.0591048335</v>
      </c>
      <c r="L31" s="32">
        <f t="shared" si="4"/>
        <v>5.0371975148145856E-2</v>
      </c>
      <c r="M31" s="9">
        <f t="shared" si="5"/>
        <v>14321869.199250834</v>
      </c>
    </row>
    <row r="32" spans="1:13" s="36" customFormat="1" x14ac:dyDescent="0.35">
      <c r="A32" s="33" t="s">
        <v>81</v>
      </c>
      <c r="B32" s="34">
        <f>+AVERAGE(B30:B31,B17:B28,B4:B15)</f>
        <v>26011041.105384614</v>
      </c>
      <c r="C32" s="34">
        <f>+AVERAGE(C30:C31,C17:C28,C4:C15)</f>
        <v>8662252.7767399438</v>
      </c>
      <c r="D32" s="35">
        <f t="shared" ref="D32:M32" si="8">+AVERAGE(D30:D31,D17:D28,D4:D15)</f>
        <v>0.36313215177344033</v>
      </c>
      <c r="E32" s="34">
        <f t="shared" si="8"/>
        <v>20896.955275811895</v>
      </c>
      <c r="F32" s="35">
        <f t="shared" si="8"/>
        <v>8.3852613762028412E-4</v>
      </c>
      <c r="G32" s="34">
        <f t="shared" si="8"/>
        <v>959.36621420195581</v>
      </c>
      <c r="H32" s="35">
        <f t="shared" si="8"/>
        <v>2.9732689044273966E-5</v>
      </c>
      <c r="I32" s="34">
        <f t="shared" si="8"/>
        <v>252873.76618279621</v>
      </c>
      <c r="J32" s="35">
        <f t="shared" si="8"/>
        <v>1.1064803250436636E-2</v>
      </c>
      <c r="K32" s="34">
        <f t="shared" si="8"/>
        <v>1017557.1451116364</v>
      </c>
      <c r="L32" s="35">
        <f t="shared" si="8"/>
        <v>4.4048732165471151E-2</v>
      </c>
      <c r="M32" s="34">
        <f t="shared" si="8"/>
        <v>9954540.0095243882</v>
      </c>
    </row>
    <row r="33" spans="12:13" x14ac:dyDescent="0.35">
      <c r="L33" s="10"/>
      <c r="M33" s="1"/>
    </row>
  </sheetData>
  <mergeCells count="1">
    <mergeCell ref="A1:M1"/>
  </mergeCells>
  <pageMargins left="0.7" right="0.7" top="0.75" bottom="0.75" header="0.3" footer="0.3"/>
  <pageSetup orientation="portrait" horizontalDpi="300" verticalDpi="0" r:id="rId1"/>
  <ignoredErrors>
    <ignoredError sqref="K16 C16 E16 G16 I16" formulaRange="1"/>
    <ignoredError sqref="D3:D29 F3:F31 H3:H31 J3:J3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A441-15E1-46A1-BED6-6E4B3B069006}">
  <sheetPr>
    <tabColor theme="4"/>
  </sheetPr>
  <dimension ref="A1:M33"/>
  <sheetViews>
    <sheetView topLeftCell="D1" zoomScaleNormal="100" workbookViewId="0">
      <pane ySplit="1" topLeftCell="A2" activePane="bottomLeft" state="frozen"/>
      <selection pane="bottomLeft" activeCell="M16" sqref="M16"/>
    </sheetView>
  </sheetViews>
  <sheetFormatPr defaultRowHeight="14.5" outlineLevelRow="1" x14ac:dyDescent="0.35"/>
  <cols>
    <col min="1" max="1" width="16" customWidth="1"/>
    <col min="2" max="2" width="17.453125" bestFit="1" customWidth="1"/>
    <col min="3" max="3" width="16.453125" bestFit="1" customWidth="1"/>
    <col min="4" max="4" width="13.6328125" customWidth="1"/>
    <col min="5" max="5" width="15.453125" bestFit="1" customWidth="1"/>
    <col min="6" max="6" width="13.6328125" customWidth="1"/>
    <col min="7" max="7" width="15.453125" bestFit="1" customWidth="1"/>
    <col min="8" max="8" width="13.26953125" customWidth="1"/>
    <col min="9" max="9" width="15.453125" bestFit="1" customWidth="1"/>
    <col min="10" max="10" width="12.08984375" customWidth="1"/>
    <col min="11" max="11" width="16.453125" bestFit="1" customWidth="1"/>
    <col min="12" max="12" width="12.08984375" bestFit="1" customWidth="1"/>
    <col min="13" max="13" width="19.6328125" bestFit="1" customWidth="1"/>
    <col min="14" max="29" width="11.1796875" bestFit="1" customWidth="1"/>
    <col min="30" max="30" width="12.7265625" bestFit="1" customWidth="1"/>
    <col min="31" max="31" width="12" bestFit="1" customWidth="1"/>
  </cols>
  <sheetData>
    <row r="1" spans="1:13" x14ac:dyDescent="0.35">
      <c r="A1" s="54" t="s">
        <v>82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x14ac:dyDescent="0.35">
      <c r="A2" s="26" t="s">
        <v>20</v>
      </c>
      <c r="B2" s="26" t="s">
        <v>2</v>
      </c>
      <c r="C2" s="28" t="s">
        <v>95</v>
      </c>
      <c r="D2" s="28" t="s">
        <v>75</v>
      </c>
      <c r="E2" s="28" t="s">
        <v>96</v>
      </c>
      <c r="F2" s="28" t="s">
        <v>76</v>
      </c>
      <c r="G2" s="28" t="s">
        <v>97</v>
      </c>
      <c r="H2" s="28" t="s">
        <v>77</v>
      </c>
      <c r="I2" s="28" t="s">
        <v>98</v>
      </c>
      <c r="J2" s="28" t="s">
        <v>78</v>
      </c>
      <c r="K2" s="28" t="s">
        <v>99</v>
      </c>
      <c r="L2" s="28" t="s">
        <v>79</v>
      </c>
      <c r="M2" s="51" t="s">
        <v>108</v>
      </c>
    </row>
    <row r="3" spans="1:13" x14ac:dyDescent="0.35">
      <c r="A3" s="27">
        <v>2020</v>
      </c>
      <c r="B3" s="31">
        <f>+SUM(B4:B15)</f>
        <v>1802738742.7</v>
      </c>
      <c r="C3" s="31">
        <f>+SUM(C4:C15)</f>
        <v>-385640162.97595233</v>
      </c>
      <c r="D3" s="32">
        <f>+ABS(C3/B3)</f>
        <v>0.21391905207427389</v>
      </c>
      <c r="E3" s="31">
        <f>+SUM(E4:E15)</f>
        <v>-10992533.651792418</v>
      </c>
      <c r="F3" s="32">
        <f>+ABS(E3/B3)</f>
        <v>6.0976853669482177E-3</v>
      </c>
      <c r="G3" s="31">
        <f>+SUM(G4:G15)</f>
        <v>-55668103.614032917</v>
      </c>
      <c r="H3" s="32">
        <f>+ABS(G3/B3)</f>
        <v>3.0879739973113142E-2</v>
      </c>
      <c r="I3" s="31">
        <f>+SUM(I4:I15)</f>
        <v>-53430473.408232585</v>
      </c>
      <c r="J3" s="32">
        <f>+ABS(I3/B3)</f>
        <v>2.9638500656067684E-2</v>
      </c>
      <c r="K3" s="31">
        <f>+SUM(K4:K15)</f>
        <v>-168858406.4964754</v>
      </c>
      <c r="L3" s="32">
        <f>+ABS((K3/B3))</f>
        <v>9.3667708191355878E-2</v>
      </c>
      <c r="M3" s="9">
        <f>+SUM(C3,E3,G3,I3,K3,)</f>
        <v>-674589680.14648557</v>
      </c>
    </row>
    <row r="4" spans="1:13" outlineLevel="1" x14ac:dyDescent="0.35">
      <c r="A4" s="10" t="s">
        <v>8</v>
      </c>
      <c r="B4" s="4">
        <v>207785625.47</v>
      </c>
      <c r="C4" s="4">
        <v>-50251163.356949992</v>
      </c>
      <c r="D4" s="32">
        <f t="shared" ref="D4:D32" si="0">+ABS(C4/B4)</f>
        <v>0.24184138456779453</v>
      </c>
      <c r="E4" s="4">
        <v>-733754.0647499999</v>
      </c>
      <c r="F4" s="32">
        <f t="shared" ref="F4:F32" si="1">+ABS(E4/B4)</f>
        <v>3.5313032992069946E-3</v>
      </c>
      <c r="G4" s="4">
        <v>-4273703.9953499995</v>
      </c>
      <c r="H4" s="32">
        <f t="shared" ref="H4:H32" si="2">+ABS(G4/B4)</f>
        <v>2.0567852014224321E-2</v>
      </c>
      <c r="I4" s="4">
        <v>-831031.16306249984</v>
      </c>
      <c r="J4" s="32">
        <f t="shared" ref="J4:J32" si="3">+ABS(I4/B4)</f>
        <v>3.9994641649669059E-3</v>
      </c>
      <c r="K4" s="4">
        <v>-16438795.693424998</v>
      </c>
      <c r="L4" s="32">
        <f t="shared" ref="L4:L32" si="4">+ABS((K4/B4))</f>
        <v>7.911421040912392E-2</v>
      </c>
      <c r="M4" s="9">
        <f t="shared" ref="M4:M31" si="5">+SUM(C4,E4,G4,I4,K4,)</f>
        <v>-72528448.273537487</v>
      </c>
    </row>
    <row r="5" spans="1:13" outlineLevel="1" x14ac:dyDescent="0.35">
      <c r="A5" s="10" t="s">
        <v>9</v>
      </c>
      <c r="B5" s="4">
        <v>165386326.56</v>
      </c>
      <c r="C5" s="4">
        <v>-36320440.907435425</v>
      </c>
      <c r="D5" s="32">
        <f t="shared" si="0"/>
        <v>0.21960969605464237</v>
      </c>
      <c r="E5" s="4">
        <v>-844125.86522775015</v>
      </c>
      <c r="F5" s="32">
        <f t="shared" si="1"/>
        <v>5.1039640506285282E-3</v>
      </c>
      <c r="G5" s="4">
        <v>-3428177.4110624176</v>
      </c>
      <c r="H5" s="32">
        <f t="shared" si="2"/>
        <v>2.0728300110219325E-2</v>
      </c>
      <c r="I5" s="4">
        <v>-5375949.4201116674</v>
      </c>
      <c r="J5" s="32">
        <f t="shared" si="3"/>
        <v>3.2505404357967546E-2</v>
      </c>
      <c r="K5" s="4">
        <v>-15913633.490058502</v>
      </c>
      <c r="L5" s="32">
        <f t="shared" si="4"/>
        <v>9.622097437592729E-2</v>
      </c>
      <c r="M5" s="9">
        <f t="shared" si="5"/>
        <v>-61882327.093895771</v>
      </c>
    </row>
    <row r="6" spans="1:13" outlineLevel="1" x14ac:dyDescent="0.35">
      <c r="A6" s="10" t="s">
        <v>10</v>
      </c>
      <c r="B6" s="4">
        <v>196103287.27000001</v>
      </c>
      <c r="C6" s="4">
        <v>-34986867.896234751</v>
      </c>
      <c r="D6" s="32">
        <f t="shared" si="0"/>
        <v>0.17841041006142819</v>
      </c>
      <c r="E6" s="4">
        <v>-674287.16884916672</v>
      </c>
      <c r="F6" s="32">
        <f t="shared" si="1"/>
        <v>3.4384286884532995E-3</v>
      </c>
      <c r="G6" s="4">
        <v>-1973374.9190836668</v>
      </c>
      <c r="H6" s="32">
        <f t="shared" si="2"/>
        <v>1.0062936458411702E-2</v>
      </c>
      <c r="I6" s="4">
        <v>-2479064.3854992501</v>
      </c>
      <c r="J6" s="32">
        <f t="shared" si="3"/>
        <v>1.2641625849371974E-2</v>
      </c>
      <c r="K6" s="4">
        <v>-21869168.354059085</v>
      </c>
      <c r="L6" s="32">
        <f t="shared" si="4"/>
        <v>0.1115186219390043</v>
      </c>
      <c r="M6" s="9">
        <f t="shared" si="5"/>
        <v>-61982762.72372593</v>
      </c>
    </row>
    <row r="7" spans="1:13" outlineLevel="1" x14ac:dyDescent="0.35">
      <c r="A7" s="10" t="s">
        <v>11</v>
      </c>
      <c r="B7" s="4">
        <v>95982031.030000001</v>
      </c>
      <c r="C7" s="4">
        <v>-5054376.2515724991</v>
      </c>
      <c r="D7" s="32">
        <f t="shared" si="0"/>
        <v>5.2659609276164525E-2</v>
      </c>
      <c r="E7" s="4">
        <v>-1100896.1013234998</v>
      </c>
      <c r="F7" s="32">
        <f t="shared" si="1"/>
        <v>1.1469814604979606E-2</v>
      </c>
      <c r="G7" s="4">
        <v>-1500.8243237500001</v>
      </c>
      <c r="H7" s="32">
        <f t="shared" si="2"/>
        <v>1.5636513497832784E-5</v>
      </c>
      <c r="I7" s="4">
        <v>-5241180.4914257498</v>
      </c>
      <c r="J7" s="32">
        <f t="shared" si="3"/>
        <v>5.4605851065889346E-2</v>
      </c>
      <c r="K7" s="4">
        <v>-37649094.301090494</v>
      </c>
      <c r="L7" s="32">
        <f t="shared" si="4"/>
        <v>0.39225148600286391</v>
      </c>
      <c r="M7" s="9">
        <f t="shared" si="5"/>
        <v>-49047047.969735995</v>
      </c>
    </row>
    <row r="8" spans="1:13" outlineLevel="1" x14ac:dyDescent="0.35">
      <c r="A8" s="10" t="s">
        <v>12</v>
      </c>
      <c r="B8" s="29">
        <v>94808402.519999996</v>
      </c>
      <c r="C8" s="4">
        <v>-33545939.331446338</v>
      </c>
      <c r="D8" s="32">
        <f t="shared" si="0"/>
        <v>0.35382875820916576</v>
      </c>
      <c r="E8" s="4">
        <v>-1633895.3343413335</v>
      </c>
      <c r="F8" s="32">
        <f t="shared" si="1"/>
        <v>1.7233655360838512E-2</v>
      </c>
      <c r="G8" s="4">
        <v>-3598078.4832766671</v>
      </c>
      <c r="H8" s="32">
        <f t="shared" si="2"/>
        <v>3.795105062040937E-2</v>
      </c>
      <c r="I8" s="4">
        <v>-860474.30156200007</v>
      </c>
      <c r="J8" s="32">
        <f t="shared" si="3"/>
        <v>9.0759287013667533E-3</v>
      </c>
      <c r="K8" s="4">
        <v>-11877139.934427837</v>
      </c>
      <c r="L8" s="32">
        <f t="shared" si="4"/>
        <v>0.12527518256540957</v>
      </c>
      <c r="M8" s="9">
        <f t="shared" si="5"/>
        <v>-51515527.385054179</v>
      </c>
    </row>
    <row r="9" spans="1:13" outlineLevel="1" x14ac:dyDescent="0.35">
      <c r="A9" s="10" t="s">
        <v>13</v>
      </c>
      <c r="B9" s="29">
        <v>102257988.28</v>
      </c>
      <c r="C9" s="4">
        <v>-43138720.107795008</v>
      </c>
      <c r="D9" s="32">
        <f t="shared" si="0"/>
        <v>0.42186161524783528</v>
      </c>
      <c r="E9" s="4">
        <v>-877585.37231083342</v>
      </c>
      <c r="F9" s="32">
        <f t="shared" si="1"/>
        <v>8.5820715532546298E-3</v>
      </c>
      <c r="G9" s="4">
        <v>-5925203.8240579171</v>
      </c>
      <c r="H9" s="32">
        <f t="shared" si="2"/>
        <v>5.7943676809225776E-2</v>
      </c>
      <c r="I9" s="4">
        <v>-5745393.8267483339</v>
      </c>
      <c r="J9" s="32">
        <f t="shared" si="3"/>
        <v>5.6185281202838208E-2</v>
      </c>
      <c r="K9" s="4">
        <v>-7307410.0640991675</v>
      </c>
      <c r="L9" s="32">
        <f t="shared" si="4"/>
        <v>7.1460530243272716E-2</v>
      </c>
      <c r="M9" s="9">
        <f t="shared" si="5"/>
        <v>-62994313.195011258</v>
      </c>
    </row>
    <row r="10" spans="1:13" outlineLevel="1" x14ac:dyDescent="0.35">
      <c r="A10" s="10" t="s">
        <v>14</v>
      </c>
      <c r="B10" s="29">
        <v>115132910.58</v>
      </c>
      <c r="C10" s="4">
        <v>-41174280.427441083</v>
      </c>
      <c r="D10" s="32">
        <f t="shared" si="0"/>
        <v>0.35762389937003436</v>
      </c>
      <c r="E10" s="4">
        <v>-262875.37307174999</v>
      </c>
      <c r="F10" s="32">
        <f t="shared" si="1"/>
        <v>2.28323397495533E-3</v>
      </c>
      <c r="G10" s="4">
        <v>-13538482.659640167</v>
      </c>
      <c r="H10" s="32">
        <f t="shared" si="2"/>
        <v>0.11759003217618619</v>
      </c>
      <c r="I10" s="4">
        <v>-7720093.5668809991</v>
      </c>
      <c r="J10" s="32">
        <f t="shared" si="3"/>
        <v>6.7053751425112273E-2</v>
      </c>
      <c r="K10" s="4">
        <v>-11452093.719312333</v>
      </c>
      <c r="L10" s="32">
        <f t="shared" si="4"/>
        <v>9.9468463548959413E-2</v>
      </c>
      <c r="M10" s="9">
        <f t="shared" si="5"/>
        <v>-74147825.746346325</v>
      </c>
    </row>
    <row r="11" spans="1:13" outlineLevel="1" x14ac:dyDescent="0.35">
      <c r="A11" s="10" t="s">
        <v>15</v>
      </c>
      <c r="B11" s="29">
        <v>151224194.63</v>
      </c>
      <c r="C11" s="4">
        <v>-24823666.167912502</v>
      </c>
      <c r="D11" s="32">
        <f t="shared" si="0"/>
        <v>0.16415141921336415</v>
      </c>
      <c r="E11" s="4">
        <v>-1516119.0124733334</v>
      </c>
      <c r="F11" s="32">
        <f t="shared" si="1"/>
        <v>1.002563786954078E-2</v>
      </c>
      <c r="G11" s="4">
        <v>-1962078.3686583336</v>
      </c>
      <c r="H11" s="32">
        <f t="shared" si="2"/>
        <v>1.2974632620520465E-2</v>
      </c>
      <c r="I11" s="4">
        <v>-2454537.8929750002</v>
      </c>
      <c r="J11" s="32">
        <f t="shared" si="3"/>
        <v>1.6231118962018707E-2</v>
      </c>
      <c r="K11" s="4">
        <v>-8477194.2706441674</v>
      </c>
      <c r="L11" s="32">
        <f t="shared" si="4"/>
        <v>5.6057129557775497E-2</v>
      </c>
      <c r="M11" s="9">
        <f t="shared" si="5"/>
        <v>-39233595.712663338</v>
      </c>
    </row>
    <row r="12" spans="1:13" outlineLevel="1" x14ac:dyDescent="0.35">
      <c r="A12" s="10" t="s">
        <v>16</v>
      </c>
      <c r="B12" s="29">
        <v>163702684.44</v>
      </c>
      <c r="C12" s="4">
        <v>-21452989.692093752</v>
      </c>
      <c r="D12" s="32">
        <f t="shared" si="0"/>
        <v>0.13104849053319381</v>
      </c>
      <c r="E12" s="4">
        <v>-971118.54686250014</v>
      </c>
      <c r="F12" s="32">
        <f t="shared" si="1"/>
        <v>5.9322090543874537E-3</v>
      </c>
      <c r="G12" s="4">
        <v>521847.33154875005</v>
      </c>
      <c r="H12" s="32">
        <f t="shared" si="2"/>
        <v>3.1877750406714713E-3</v>
      </c>
      <c r="I12" s="4">
        <v>-7185890.22544125</v>
      </c>
      <c r="J12" s="32">
        <f t="shared" si="3"/>
        <v>4.3895982830232751E-2</v>
      </c>
      <c r="K12" s="4">
        <v>-8166597.2205074998</v>
      </c>
      <c r="L12" s="32">
        <f t="shared" si="4"/>
        <v>4.988676421797289E-2</v>
      </c>
      <c r="M12" s="9">
        <f t="shared" si="5"/>
        <v>-37254748.353356257</v>
      </c>
    </row>
    <row r="13" spans="1:13" outlineLevel="1" x14ac:dyDescent="0.35">
      <c r="A13" s="10" t="s">
        <v>17</v>
      </c>
      <c r="B13" s="29">
        <v>174541298.53999999</v>
      </c>
      <c r="C13" s="4">
        <v>-40235912.205153175</v>
      </c>
      <c r="D13" s="32">
        <f t="shared" si="0"/>
        <v>0.23052373588209685</v>
      </c>
      <c r="E13" s="4">
        <v>-1234587.8337012504</v>
      </c>
      <c r="F13" s="32">
        <f t="shared" si="1"/>
        <v>7.0733278830185705E-3</v>
      </c>
      <c r="G13" s="4">
        <v>471915.83553125011</v>
      </c>
      <c r="H13" s="32">
        <f t="shared" si="2"/>
        <v>2.7037488518690043E-3</v>
      </c>
      <c r="I13" s="4">
        <v>-8031693.0729986681</v>
      </c>
      <c r="J13" s="32">
        <f t="shared" si="3"/>
        <v>4.6016003892385554E-2</v>
      </c>
      <c r="K13" s="4">
        <v>-6604343.019956002</v>
      </c>
      <c r="L13" s="32">
        <f t="shared" si="4"/>
        <v>3.7838282831627212E-2</v>
      </c>
      <c r="M13" s="9">
        <f t="shared" si="5"/>
        <v>-55634620.296277843</v>
      </c>
    </row>
    <row r="14" spans="1:13" outlineLevel="1" x14ac:dyDescent="0.35">
      <c r="A14" s="10" t="s">
        <v>18</v>
      </c>
      <c r="B14" s="29">
        <v>162091296.71000001</v>
      </c>
      <c r="C14" s="4">
        <v>-29049713.348435007</v>
      </c>
      <c r="D14" s="32">
        <f t="shared" si="0"/>
        <v>0.17921821799234716</v>
      </c>
      <c r="E14" s="4">
        <v>-823474.1991008335</v>
      </c>
      <c r="F14" s="32">
        <f t="shared" si="1"/>
        <v>5.0803110087651628E-3</v>
      </c>
      <c r="G14" s="4">
        <v>3429397.3612895003</v>
      </c>
      <c r="H14" s="32">
        <f t="shared" si="2"/>
        <v>2.1157196165967423E-2</v>
      </c>
      <c r="I14" s="4">
        <v>-3759952.8114925004</v>
      </c>
      <c r="J14" s="32">
        <f t="shared" si="3"/>
        <v>2.3196512630900157E-2</v>
      </c>
      <c r="K14" s="4">
        <v>-9175489.0872368347</v>
      </c>
      <c r="L14" s="32">
        <f t="shared" si="4"/>
        <v>5.6606920133736985E-2</v>
      </c>
      <c r="M14" s="9">
        <f t="shared" si="5"/>
        <v>-39379232.084975675</v>
      </c>
    </row>
    <row r="15" spans="1:13" outlineLevel="1" x14ac:dyDescent="0.35">
      <c r="A15" s="10" t="s">
        <v>19</v>
      </c>
      <c r="B15" s="29">
        <v>173722696.66999999</v>
      </c>
      <c r="C15" s="4">
        <v>-25606093.283482838</v>
      </c>
      <c r="D15" s="32">
        <f t="shared" si="0"/>
        <v>0.14739636083432231</v>
      </c>
      <c r="E15" s="4">
        <v>-319814.77978016669</v>
      </c>
      <c r="F15" s="32">
        <f t="shared" si="1"/>
        <v>1.8409498926192712E-3</v>
      </c>
      <c r="G15" s="4">
        <v>-25390663.656949505</v>
      </c>
      <c r="H15" s="32">
        <f t="shared" si="2"/>
        <v>0.14615628322406876</v>
      </c>
      <c r="I15" s="4">
        <v>-3745212.2500346671</v>
      </c>
      <c r="J15" s="32">
        <f t="shared" si="3"/>
        <v>2.1558566162192348E-2</v>
      </c>
      <c r="K15" s="4">
        <v>-13927447.341658501</v>
      </c>
      <c r="L15" s="32">
        <f t="shared" si="4"/>
        <v>8.0170568432487488E-2</v>
      </c>
      <c r="M15" s="9">
        <f t="shared" si="5"/>
        <v>-68989231.311905682</v>
      </c>
    </row>
    <row r="16" spans="1:13" x14ac:dyDescent="0.35">
      <c r="A16" s="27">
        <v>2021</v>
      </c>
      <c r="B16" s="31">
        <f t="shared" ref="B16:K16" si="6">+SUM(B17:B28)</f>
        <v>2191426144.1799998</v>
      </c>
      <c r="C16" s="31">
        <f t="shared" si="6"/>
        <v>-354340111.47798413</v>
      </c>
      <c r="D16" s="32">
        <f t="shared" si="0"/>
        <v>0.16169384143702142</v>
      </c>
      <c r="E16" s="31">
        <f t="shared" si="6"/>
        <v>-12354411.961841837</v>
      </c>
      <c r="F16" s="32">
        <f t="shared" si="1"/>
        <v>5.637612745769573E-3</v>
      </c>
      <c r="G16" s="31">
        <f t="shared" si="6"/>
        <v>-35971282.032020077</v>
      </c>
      <c r="H16" s="32">
        <f t="shared" si="2"/>
        <v>1.641455365838031E-2</v>
      </c>
      <c r="I16" s="31">
        <f t="shared" si="6"/>
        <v>-50960518.255828694</v>
      </c>
      <c r="J16" s="32">
        <f t="shared" si="3"/>
        <v>2.3254499537285291E-2</v>
      </c>
      <c r="K16" s="31">
        <f t="shared" si="6"/>
        <v>-120488565.32070924</v>
      </c>
      <c r="L16" s="32">
        <f t="shared" si="4"/>
        <v>5.4981805177739325E-2</v>
      </c>
      <c r="M16" s="9">
        <f t="shared" si="5"/>
        <v>-574114889.04838395</v>
      </c>
    </row>
    <row r="17" spans="1:13" outlineLevel="1" x14ac:dyDescent="0.35">
      <c r="A17" s="10" t="s">
        <v>8</v>
      </c>
      <c r="B17" s="29">
        <v>168262110.94999999</v>
      </c>
      <c r="C17" s="4">
        <v>-25998209.789310001</v>
      </c>
      <c r="D17" s="32">
        <f t="shared" si="0"/>
        <v>0.15451018439341649</v>
      </c>
      <c r="E17" s="4">
        <v>-3090446.5585125</v>
      </c>
      <c r="F17" s="32">
        <f t="shared" si="1"/>
        <v>1.8366859544694785E-2</v>
      </c>
      <c r="G17" s="4">
        <v>-2896262.3051999998</v>
      </c>
      <c r="H17" s="32">
        <f t="shared" si="2"/>
        <v>1.7212801437280434E-2</v>
      </c>
      <c r="I17" s="4">
        <v>-3207391.7101874999</v>
      </c>
      <c r="J17" s="32">
        <f t="shared" si="3"/>
        <v>1.906187728228724E-2</v>
      </c>
      <c r="K17" s="4">
        <v>-9057870.4445625003</v>
      </c>
      <c r="L17" s="32">
        <f t="shared" si="4"/>
        <v>5.3831907809917444E-2</v>
      </c>
      <c r="M17" s="9">
        <f t="shared" si="5"/>
        <v>-44250180.807772502</v>
      </c>
    </row>
    <row r="18" spans="1:13" outlineLevel="1" x14ac:dyDescent="0.35">
      <c r="A18" s="10" t="s">
        <v>9</v>
      </c>
      <c r="B18" s="29">
        <v>148962434.13999999</v>
      </c>
      <c r="C18" s="4">
        <v>-16634441.485001998</v>
      </c>
      <c r="D18" s="32">
        <f t="shared" si="0"/>
        <v>0.11166870077705887</v>
      </c>
      <c r="E18" s="4">
        <v>-91849.641941999987</v>
      </c>
      <c r="F18" s="32">
        <f t="shared" si="1"/>
        <v>6.1659600604858911E-4</v>
      </c>
      <c r="G18" s="4">
        <v>-3840777.5580179999</v>
      </c>
      <c r="H18" s="32">
        <f t="shared" si="2"/>
        <v>2.5783531131132739E-2</v>
      </c>
      <c r="I18" s="4">
        <v>-2447151.6470280001</v>
      </c>
      <c r="J18" s="32">
        <f t="shared" si="3"/>
        <v>1.6427978376938199E-2</v>
      </c>
      <c r="K18" s="4">
        <v>-10534969.817418</v>
      </c>
      <c r="L18" s="32">
        <f t="shared" si="4"/>
        <v>7.0722325922231336E-2</v>
      </c>
      <c r="M18" s="9">
        <f t="shared" si="5"/>
        <v>-33549190.149407998</v>
      </c>
    </row>
    <row r="19" spans="1:13" outlineLevel="1" x14ac:dyDescent="0.35">
      <c r="A19" s="10" t="s">
        <v>10</v>
      </c>
      <c r="B19" s="29">
        <v>180881384.36000001</v>
      </c>
      <c r="C19" s="4">
        <v>-32693271.17367325</v>
      </c>
      <c r="D19" s="32">
        <f t="shared" si="0"/>
        <v>0.18074425563111191</v>
      </c>
      <c r="E19" s="4">
        <v>-1512301.9681565834</v>
      </c>
      <c r="F19" s="32">
        <f t="shared" si="1"/>
        <v>8.3607385774244047E-3</v>
      </c>
      <c r="G19" s="4">
        <v>6009413.2831635009</v>
      </c>
      <c r="H19" s="32">
        <f t="shared" si="2"/>
        <v>3.3222950523218234E-2</v>
      </c>
      <c r="I19" s="4">
        <v>-5418262.8831537496</v>
      </c>
      <c r="J19" s="32">
        <f t="shared" si="3"/>
        <v>2.9954784470081382E-2</v>
      </c>
      <c r="K19" s="4">
        <v>-14975462.239072418</v>
      </c>
      <c r="L19" s="32">
        <f t="shared" si="4"/>
        <v>8.2791616683270369E-2</v>
      </c>
      <c r="M19" s="9">
        <f t="shared" si="5"/>
        <v>-48589884.980892502</v>
      </c>
    </row>
    <row r="20" spans="1:13" outlineLevel="1" x14ac:dyDescent="0.35">
      <c r="A20" s="10" t="s">
        <v>11</v>
      </c>
      <c r="B20" s="29">
        <v>179447911.77000001</v>
      </c>
      <c r="C20" s="4">
        <v>-25175199.297011863</v>
      </c>
      <c r="D20" s="32">
        <f t="shared" si="0"/>
        <v>0.14029251747035731</v>
      </c>
      <c r="E20" s="4">
        <v>-669925.38110876991</v>
      </c>
      <c r="F20" s="32">
        <f t="shared" si="1"/>
        <v>3.733258161105933E-3</v>
      </c>
      <c r="G20" s="4">
        <v>-1547213.456033261</v>
      </c>
      <c r="H20" s="32">
        <f t="shared" si="2"/>
        <v>8.6220755692957753E-3</v>
      </c>
      <c r="I20" s="4">
        <v>-5599509.0907619009</v>
      </c>
      <c r="J20" s="32">
        <f t="shared" si="3"/>
        <v>3.1204091680592204E-2</v>
      </c>
      <c r="K20" s="4">
        <v>-3661696.881635976</v>
      </c>
      <c r="L20" s="32">
        <f t="shared" si="4"/>
        <v>2.040534685256859E-2</v>
      </c>
      <c r="M20" s="9">
        <f t="shared" si="5"/>
        <v>-36653544.106551766</v>
      </c>
    </row>
    <row r="21" spans="1:13" outlineLevel="1" x14ac:dyDescent="0.35">
      <c r="A21" s="10" t="s">
        <v>12</v>
      </c>
      <c r="B21" s="29">
        <v>181044435.52000001</v>
      </c>
      <c r="C21" s="4">
        <v>-28815449.733594306</v>
      </c>
      <c r="D21" s="32">
        <f t="shared" si="0"/>
        <v>0.15916230538005713</v>
      </c>
      <c r="E21" s="4">
        <v>-1876131.5968244881</v>
      </c>
      <c r="F21" s="32">
        <f t="shared" si="1"/>
        <v>1.0362823863853201E-2</v>
      </c>
      <c r="G21" s="4">
        <v>-3794514.3337666136</v>
      </c>
      <c r="H21" s="32">
        <f t="shared" si="2"/>
        <v>2.0959022147617638E-2</v>
      </c>
      <c r="I21" s="4">
        <v>-4737895.6027945867</v>
      </c>
      <c r="J21" s="32">
        <f t="shared" si="3"/>
        <v>2.616979411262375E-2</v>
      </c>
      <c r="K21" s="4">
        <v>-11497214.505968526</v>
      </c>
      <c r="L21" s="32">
        <f t="shared" si="4"/>
        <v>6.3504931664681991E-2</v>
      </c>
      <c r="M21" s="9">
        <f t="shared" si="5"/>
        <v>-50721205.772948526</v>
      </c>
    </row>
    <row r="22" spans="1:13" outlineLevel="1" x14ac:dyDescent="0.35">
      <c r="A22" s="10" t="s">
        <v>13</v>
      </c>
      <c r="B22" s="29">
        <v>192921692.53</v>
      </c>
      <c r="C22" s="4">
        <v>-50233994.246894985</v>
      </c>
      <c r="D22" s="32">
        <f t="shared" si="0"/>
        <v>0.26038541124183545</v>
      </c>
      <c r="E22" s="4">
        <v>-1092191.1490415276</v>
      </c>
      <c r="F22" s="32">
        <f t="shared" si="1"/>
        <v>5.6613185107303992E-3</v>
      </c>
      <c r="G22" s="4">
        <v>-4670036.3216859205</v>
      </c>
      <c r="H22" s="32">
        <f t="shared" si="2"/>
        <v>2.4206901051107631E-2</v>
      </c>
      <c r="I22" s="4">
        <v>-4927108.5471292492</v>
      </c>
      <c r="J22" s="32">
        <f t="shared" si="3"/>
        <v>2.5539422148512753E-2</v>
      </c>
      <c r="K22" s="4">
        <v>-1666390.1151422749</v>
      </c>
      <c r="L22" s="32">
        <f t="shared" si="4"/>
        <v>8.6376502988804397E-3</v>
      </c>
      <c r="M22" s="9">
        <f t="shared" si="5"/>
        <v>-62589720.379893959</v>
      </c>
    </row>
    <row r="23" spans="1:13" outlineLevel="1" x14ac:dyDescent="0.35">
      <c r="A23" s="10" t="s">
        <v>14</v>
      </c>
      <c r="B23" s="29">
        <v>175169732.80000001</v>
      </c>
      <c r="C23" s="4">
        <v>-35653794.267507225</v>
      </c>
      <c r="D23" s="32">
        <f t="shared" si="0"/>
        <v>0.20353855484962652</v>
      </c>
      <c r="E23" s="4">
        <v>-112959.18326233469</v>
      </c>
      <c r="F23" s="32">
        <f t="shared" si="1"/>
        <v>6.4485560066079341E-4</v>
      </c>
      <c r="G23" s="4">
        <v>-9431152.3512626421</v>
      </c>
      <c r="H23" s="32">
        <f t="shared" si="2"/>
        <v>5.3840079564605244E-2</v>
      </c>
      <c r="I23" s="4">
        <v>-4108857.7467291593</v>
      </c>
      <c r="J23" s="32">
        <f t="shared" si="3"/>
        <v>2.3456436686013823E-2</v>
      </c>
      <c r="K23" s="4">
        <v>-13173136.924456818</v>
      </c>
      <c r="L23" s="32">
        <f t="shared" si="4"/>
        <v>7.5202129465466755E-2</v>
      </c>
      <c r="M23" s="9">
        <f t="shared" si="5"/>
        <v>-62479900.47321818</v>
      </c>
    </row>
    <row r="24" spans="1:13" outlineLevel="1" x14ac:dyDescent="0.35">
      <c r="A24" s="10" t="s">
        <v>15</v>
      </c>
      <c r="B24" s="29">
        <v>197977037.13</v>
      </c>
      <c r="C24" s="4">
        <v>-45198623.991334476</v>
      </c>
      <c r="D24" s="32">
        <f t="shared" si="0"/>
        <v>0.2283023559022917</v>
      </c>
      <c r="E24" s="4">
        <v>-867293.67230948084</v>
      </c>
      <c r="F24" s="32">
        <f t="shared" si="1"/>
        <v>4.3807791291470815E-3</v>
      </c>
      <c r="G24" s="4">
        <v>-3400321.7287039687</v>
      </c>
      <c r="H24" s="32">
        <f t="shared" si="2"/>
        <v>1.7175333957903285E-2</v>
      </c>
      <c r="I24" s="4">
        <v>-6487705.2526875855</v>
      </c>
      <c r="J24" s="32">
        <f t="shared" si="3"/>
        <v>3.2769988614525465E-2</v>
      </c>
      <c r="K24" s="4">
        <v>-10382101.264717981</v>
      </c>
      <c r="L24" s="32">
        <f t="shared" si="4"/>
        <v>5.2440936662268865E-2</v>
      </c>
      <c r="M24" s="9">
        <f t="shared" si="5"/>
        <v>-66336045.909753494</v>
      </c>
    </row>
    <row r="25" spans="1:13" outlineLevel="1" x14ac:dyDescent="0.35">
      <c r="A25" s="10" t="s">
        <v>16</v>
      </c>
      <c r="B25" s="4">
        <v>194036679.30000001</v>
      </c>
      <c r="C25" s="4">
        <v>-26451759.601186704</v>
      </c>
      <c r="D25" s="32">
        <f t="shared" si="0"/>
        <v>0.13632350180704572</v>
      </c>
      <c r="E25" s="4">
        <v>-571307.23082928138</v>
      </c>
      <c r="F25" s="32">
        <f t="shared" si="1"/>
        <v>2.9443259536821053E-3</v>
      </c>
      <c r="G25" s="4">
        <v>-2287264.2592509221</v>
      </c>
      <c r="H25" s="32">
        <f t="shared" si="2"/>
        <v>1.1787793253844466E-2</v>
      </c>
      <c r="I25" s="4">
        <v>-6622465.9033279708</v>
      </c>
      <c r="J25" s="32">
        <f t="shared" si="3"/>
        <v>3.4129969278071284E-2</v>
      </c>
      <c r="K25" s="4">
        <v>-6646925.1171733504</v>
      </c>
      <c r="L25" s="32">
        <f t="shared" si="4"/>
        <v>3.4256023866995493E-2</v>
      </c>
      <c r="M25" s="9">
        <f t="shared" si="5"/>
        <v>-42579722.111768231</v>
      </c>
    </row>
    <row r="26" spans="1:13" outlineLevel="1" x14ac:dyDescent="0.35">
      <c r="A26" s="10" t="s">
        <v>17</v>
      </c>
      <c r="B26" s="4">
        <v>176383010.99000001</v>
      </c>
      <c r="C26" s="4">
        <v>-37518857.649583243</v>
      </c>
      <c r="D26" s="32">
        <f t="shared" si="0"/>
        <v>0.21271242303324986</v>
      </c>
      <c r="E26" s="4">
        <v>-1310413.5908890646</v>
      </c>
      <c r="F26" s="32">
        <f t="shared" si="1"/>
        <v>7.4293639933573768E-3</v>
      </c>
      <c r="G26" s="4">
        <v>-5760122.1174604613</v>
      </c>
      <c r="H26" s="32">
        <f t="shared" si="2"/>
        <v>3.2656898672554301E-2</v>
      </c>
      <c r="I26" s="4">
        <v>-4231854.5470607495</v>
      </c>
      <c r="J26" s="32">
        <f t="shared" si="3"/>
        <v>2.3992415841572596E-2</v>
      </c>
      <c r="K26" s="4">
        <v>-13148101.462364988</v>
      </c>
      <c r="L26" s="32">
        <f t="shared" si="4"/>
        <v>7.4542901771364009E-2</v>
      </c>
      <c r="M26" s="9">
        <f t="shared" si="5"/>
        <v>-61969349.367358506</v>
      </c>
    </row>
    <row r="27" spans="1:13" outlineLevel="1" x14ac:dyDescent="0.35">
      <c r="A27" s="10" t="s">
        <v>18</v>
      </c>
      <c r="B27" s="4">
        <v>195481505.13999999</v>
      </c>
      <c r="C27" s="4">
        <v>-7610330.9043099824</v>
      </c>
      <c r="D27" s="32">
        <f t="shared" si="0"/>
        <v>3.8931206810893002E-2</v>
      </c>
      <c r="E27" s="4">
        <v>-572013.76786016487</v>
      </c>
      <c r="F27" s="32">
        <f t="shared" si="1"/>
        <v>2.9261784507465293E-3</v>
      </c>
      <c r="G27" s="4">
        <v>-2399310.9470992447</v>
      </c>
      <c r="H27" s="32">
        <f t="shared" si="2"/>
        <v>1.2273851407993332E-2</v>
      </c>
      <c r="I27" s="4">
        <v>2973399.6974552977</v>
      </c>
      <c r="J27" s="32">
        <f t="shared" si="3"/>
        <v>1.5210644584129879E-2</v>
      </c>
      <c r="K27" s="4">
        <v>-11690242.000367599</v>
      </c>
      <c r="L27" s="32">
        <f t="shared" si="4"/>
        <v>5.9802291741079434E-2</v>
      </c>
      <c r="M27" s="9">
        <f t="shared" si="5"/>
        <v>-19298497.922181692</v>
      </c>
    </row>
    <row r="28" spans="1:13" outlineLevel="1" x14ac:dyDescent="0.35">
      <c r="A28" s="10" t="s">
        <v>19</v>
      </c>
      <c r="B28" s="4">
        <v>200858209.55000001</v>
      </c>
      <c r="C28" s="4">
        <v>-22356179.338576127</v>
      </c>
      <c r="D28" s="32">
        <f t="shared" si="0"/>
        <v>0.11130328896519891</v>
      </c>
      <c r="E28" s="4">
        <v>-587578.22110564157</v>
      </c>
      <c r="F28" s="32">
        <f t="shared" si="1"/>
        <v>2.925338339030522E-3</v>
      </c>
      <c r="G28" s="4">
        <v>-1953719.9367025446</v>
      </c>
      <c r="H28" s="32">
        <f t="shared" si="2"/>
        <v>9.7268612573995963E-3</v>
      </c>
      <c r="I28" s="4">
        <v>-6145715.0224235347</v>
      </c>
      <c r="J28" s="32">
        <f t="shared" si="3"/>
        <v>3.0597280719530013E-2</v>
      </c>
      <c r="K28" s="4">
        <v>-14054454.547828812</v>
      </c>
      <c r="L28" s="32">
        <f t="shared" si="4"/>
        <v>6.9972019462466686E-2</v>
      </c>
      <c r="M28" s="9">
        <f t="shared" si="5"/>
        <v>-45097647.066636667</v>
      </c>
    </row>
    <row r="29" spans="1:13" x14ac:dyDescent="0.35">
      <c r="A29" s="27">
        <v>2022</v>
      </c>
      <c r="B29" s="30">
        <f t="shared" ref="B29:K29" si="7">+SUM(B30:B31)</f>
        <v>374432876.23000002</v>
      </c>
      <c r="C29" s="30">
        <f t="shared" si="7"/>
        <v>-73501558.312347993</v>
      </c>
      <c r="D29" s="32">
        <f t="shared" si="0"/>
        <v>0.19630102744289674</v>
      </c>
      <c r="E29" s="30">
        <f t="shared" si="7"/>
        <v>-1065378.3321435833</v>
      </c>
      <c r="F29" s="32">
        <f t="shared" si="1"/>
        <v>2.8453119364688518E-3</v>
      </c>
      <c r="G29" s="30">
        <f t="shared" si="7"/>
        <v>-4859274.0264371661</v>
      </c>
      <c r="H29" s="32">
        <f t="shared" si="2"/>
        <v>1.2977690622049697E-2</v>
      </c>
      <c r="I29" s="30">
        <f t="shared" si="7"/>
        <v>-10339442.648217082</v>
      </c>
      <c r="J29" s="32">
        <f t="shared" si="3"/>
        <v>2.7613607951097626E-2</v>
      </c>
      <c r="K29" s="30">
        <f t="shared" si="7"/>
        <v>-22218583.582888834</v>
      </c>
      <c r="L29" s="32">
        <f t="shared" si="4"/>
        <v>5.9339296822965924E-2</v>
      </c>
      <c r="M29" s="9">
        <f t="shared" si="5"/>
        <v>-111984236.90203467</v>
      </c>
    </row>
    <row r="30" spans="1:13" outlineLevel="1" x14ac:dyDescent="0.35">
      <c r="A30" s="10" t="s">
        <v>8</v>
      </c>
      <c r="B30" s="29">
        <v>200592694.19</v>
      </c>
      <c r="C30" s="4">
        <v>-25637927.795110997</v>
      </c>
      <c r="D30" s="32">
        <f t="shared" si="0"/>
        <v>0.12781087515992448</v>
      </c>
      <c r="E30" s="4">
        <v>-353958.83415641665</v>
      </c>
      <c r="F30" s="32">
        <f t="shared" si="1"/>
        <v>1.7645649338611969E-3</v>
      </c>
      <c r="G30" s="4">
        <v>-3653185.5272503328</v>
      </c>
      <c r="H30" s="32">
        <f t="shared" si="2"/>
        <v>1.8211957030648689E-2</v>
      </c>
      <c r="I30" s="4">
        <v>-3333152.0541649163</v>
      </c>
      <c r="J30" s="32">
        <f t="shared" si="3"/>
        <v>1.6616517703320632E-2</v>
      </c>
      <c r="K30" s="4">
        <v>-6034476.4299229998</v>
      </c>
      <c r="L30" s="32">
        <f t="shared" si="4"/>
        <v>3.0083231367375653E-2</v>
      </c>
      <c r="M30" s="9">
        <f t="shared" si="5"/>
        <v>-39012700.640605658</v>
      </c>
    </row>
    <row r="31" spans="1:13" outlineLevel="1" x14ac:dyDescent="0.35">
      <c r="A31" s="10" t="s">
        <v>9</v>
      </c>
      <c r="B31" s="29">
        <v>173840182.03999999</v>
      </c>
      <c r="C31" s="4">
        <v>-47863630.517237</v>
      </c>
      <c r="D31" s="32">
        <f t="shared" si="0"/>
        <v>0.27533122639174268</v>
      </c>
      <c r="E31" s="4">
        <v>-711419.49798716663</v>
      </c>
      <c r="F31" s="32">
        <f t="shared" si="1"/>
        <v>4.0923766279965792E-3</v>
      </c>
      <c r="G31" s="4">
        <v>-1206088.4991868334</v>
      </c>
      <c r="H31" s="32">
        <f t="shared" si="2"/>
        <v>6.9379155327237109E-3</v>
      </c>
      <c r="I31" s="4">
        <v>-7006290.5940521667</v>
      </c>
      <c r="J31" s="32">
        <f t="shared" si="3"/>
        <v>4.0303056012907561E-2</v>
      </c>
      <c r="K31" s="4">
        <v>-16184107.152965834</v>
      </c>
      <c r="L31" s="32">
        <f t="shared" si="4"/>
        <v>9.3097619681748442E-2</v>
      </c>
      <c r="M31" s="9">
        <f t="shared" si="5"/>
        <v>-72971536.261428997</v>
      </c>
    </row>
    <row r="32" spans="1:13" s="36" customFormat="1" x14ac:dyDescent="0.35">
      <c r="A32" s="33" t="s">
        <v>81</v>
      </c>
      <c r="B32" s="34">
        <f>+AVERAGE(B30:B31,B17:B28,B4:B15)</f>
        <v>168022990.88884613</v>
      </c>
      <c r="C32" s="34">
        <f>+AVERAGE(C30:C31,C17:C28,C4:C15)</f>
        <v>-31287762.79870325</v>
      </c>
      <c r="D32" s="35">
        <f t="shared" si="0"/>
        <v>0.18621120022438684</v>
      </c>
      <c r="E32" s="34">
        <f t="shared" ref="E32:M32" si="8">+AVERAGE(E30:E31,E17:E28,E4:E15)</f>
        <v>-938935.5363760707</v>
      </c>
      <c r="F32" s="35">
        <f t="shared" si="1"/>
        <v>5.5881372626988514E-3</v>
      </c>
      <c r="G32" s="34">
        <f t="shared" si="8"/>
        <v>-3711486.9104803908</v>
      </c>
      <c r="H32" s="35">
        <f t="shared" si="2"/>
        <v>2.2089161077579477E-2</v>
      </c>
      <c r="I32" s="34">
        <f t="shared" si="8"/>
        <v>-4412709.0120107066</v>
      </c>
      <c r="J32" s="35">
        <f t="shared" si="3"/>
        <v>2.6262531030231979E-2</v>
      </c>
      <c r="K32" s="34">
        <f t="shared" si="8"/>
        <v>-11983290.592310516</v>
      </c>
      <c r="L32" s="35">
        <f t="shared" si="4"/>
        <v>7.131935057767147E-2</v>
      </c>
      <c r="M32" s="34">
        <f t="shared" si="8"/>
        <v>-52334184.849880941</v>
      </c>
    </row>
    <row r="33" spans="12:13" x14ac:dyDescent="0.35">
      <c r="L33" s="10"/>
      <c r="M33" s="1"/>
    </row>
  </sheetData>
  <mergeCells count="1">
    <mergeCell ref="A1:M1"/>
  </mergeCells>
  <pageMargins left="0.7" right="0.7" top="0.75" bottom="0.75" header="0.3" footer="0.3"/>
  <pageSetup orientation="portrait" horizontalDpi="300" verticalDpi="0" r:id="rId1"/>
  <ignoredErrors>
    <ignoredError sqref="D3:D32 F3:F32 H3:H32 J3:J32" formula="1"/>
    <ignoredError sqref="B29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DE1F-C832-43B6-BD58-5DC497BC5000}">
  <dimension ref="A1:C28"/>
  <sheetViews>
    <sheetView workbookViewId="0">
      <selection sqref="A1:C28"/>
    </sheetView>
  </sheetViews>
  <sheetFormatPr defaultRowHeight="14.5" x14ac:dyDescent="0.35"/>
  <sheetData>
    <row r="1" spans="1:3" x14ac:dyDescent="0.35">
      <c r="A1" t="s">
        <v>92</v>
      </c>
      <c r="B1" t="s">
        <v>4</v>
      </c>
      <c r="C1" t="s">
        <v>5</v>
      </c>
    </row>
    <row r="2" spans="1:3" x14ac:dyDescent="0.35">
      <c r="A2" s="1">
        <v>207785625.47</v>
      </c>
      <c r="B2">
        <v>2020</v>
      </c>
      <c r="C2" t="s">
        <v>8</v>
      </c>
    </row>
    <row r="3" spans="1:3" x14ac:dyDescent="0.35">
      <c r="A3" s="1">
        <v>168262110.94999999</v>
      </c>
      <c r="B3">
        <v>2021</v>
      </c>
      <c r="C3" t="s">
        <v>8</v>
      </c>
    </row>
    <row r="4" spans="1:3" x14ac:dyDescent="0.35">
      <c r="A4" s="1">
        <v>200592694.19</v>
      </c>
      <c r="B4">
        <v>2022</v>
      </c>
      <c r="C4" t="s">
        <v>8</v>
      </c>
    </row>
    <row r="5" spans="1:3" x14ac:dyDescent="0.35">
      <c r="A5" s="1">
        <v>165386326.56</v>
      </c>
      <c r="B5">
        <v>2020</v>
      </c>
      <c r="C5" t="s">
        <v>9</v>
      </c>
    </row>
    <row r="6" spans="1:3" x14ac:dyDescent="0.35">
      <c r="A6" s="1">
        <v>148962434.13999999</v>
      </c>
      <c r="B6">
        <v>2021</v>
      </c>
      <c r="C6" t="s">
        <v>9</v>
      </c>
    </row>
    <row r="7" spans="1:3" x14ac:dyDescent="0.35">
      <c r="A7" s="1">
        <v>173840182.03999999</v>
      </c>
      <c r="B7">
        <v>2022</v>
      </c>
      <c r="C7" t="s">
        <v>9</v>
      </c>
    </row>
    <row r="8" spans="1:3" x14ac:dyDescent="0.35">
      <c r="A8" s="1">
        <v>196103287.27000001</v>
      </c>
      <c r="B8">
        <v>2020</v>
      </c>
      <c r="C8" t="s">
        <v>10</v>
      </c>
    </row>
    <row r="9" spans="1:3" x14ac:dyDescent="0.35">
      <c r="A9" s="1">
        <v>180881384.36000001</v>
      </c>
      <c r="B9">
        <v>2021</v>
      </c>
      <c r="C9" t="s">
        <v>10</v>
      </c>
    </row>
    <row r="10" spans="1:3" x14ac:dyDescent="0.35">
      <c r="A10" s="1">
        <v>213712390.75999999</v>
      </c>
      <c r="B10">
        <v>2022</v>
      </c>
      <c r="C10" t="s">
        <v>10</v>
      </c>
    </row>
    <row r="11" spans="1:3" x14ac:dyDescent="0.35">
      <c r="A11" s="1">
        <v>95982031.030000001</v>
      </c>
      <c r="B11">
        <v>2020</v>
      </c>
      <c r="C11" t="s">
        <v>11</v>
      </c>
    </row>
    <row r="12" spans="1:3" x14ac:dyDescent="0.35">
      <c r="A12" s="1">
        <v>179447911.77000001</v>
      </c>
      <c r="B12">
        <v>2021</v>
      </c>
      <c r="C12" t="s">
        <v>11</v>
      </c>
    </row>
    <row r="13" spans="1:3" x14ac:dyDescent="0.35">
      <c r="A13" s="1">
        <v>94808402.519999996</v>
      </c>
      <c r="B13">
        <v>2020</v>
      </c>
      <c r="C13" t="s">
        <v>12</v>
      </c>
    </row>
    <row r="14" spans="1:3" x14ac:dyDescent="0.35">
      <c r="A14" s="1">
        <v>181044435.52000001</v>
      </c>
      <c r="B14">
        <v>2021</v>
      </c>
      <c r="C14" t="s">
        <v>12</v>
      </c>
    </row>
    <row r="15" spans="1:3" x14ac:dyDescent="0.35">
      <c r="A15" s="1">
        <v>102257988.28</v>
      </c>
      <c r="B15">
        <v>2020</v>
      </c>
      <c r="C15" t="s">
        <v>13</v>
      </c>
    </row>
    <row r="16" spans="1:3" x14ac:dyDescent="0.35">
      <c r="A16" s="1">
        <v>192921692.53</v>
      </c>
      <c r="B16">
        <v>2021</v>
      </c>
      <c r="C16" t="s">
        <v>13</v>
      </c>
    </row>
    <row r="17" spans="1:3" x14ac:dyDescent="0.35">
      <c r="A17" s="1">
        <v>115132910.58</v>
      </c>
      <c r="B17">
        <v>2020</v>
      </c>
      <c r="C17" t="s">
        <v>14</v>
      </c>
    </row>
    <row r="18" spans="1:3" x14ac:dyDescent="0.35">
      <c r="A18" s="1">
        <v>175169732.80000001</v>
      </c>
      <c r="B18">
        <v>2021</v>
      </c>
      <c r="C18" t="s">
        <v>14</v>
      </c>
    </row>
    <row r="19" spans="1:3" x14ac:dyDescent="0.35">
      <c r="A19" s="1">
        <v>151224194.63</v>
      </c>
      <c r="B19">
        <v>2020</v>
      </c>
      <c r="C19" t="s">
        <v>15</v>
      </c>
    </row>
    <row r="20" spans="1:3" x14ac:dyDescent="0.35">
      <c r="A20" s="1">
        <v>197977037.13</v>
      </c>
      <c r="B20">
        <v>2021</v>
      </c>
      <c r="C20" t="s">
        <v>15</v>
      </c>
    </row>
    <row r="21" spans="1:3" x14ac:dyDescent="0.35">
      <c r="A21" s="1">
        <v>163702684.44</v>
      </c>
      <c r="B21">
        <v>2020</v>
      </c>
      <c r="C21" t="s">
        <v>16</v>
      </c>
    </row>
    <row r="22" spans="1:3" x14ac:dyDescent="0.35">
      <c r="A22" s="1">
        <v>194036679.30000001</v>
      </c>
      <c r="B22">
        <v>2021</v>
      </c>
      <c r="C22" t="s">
        <v>16</v>
      </c>
    </row>
    <row r="23" spans="1:3" x14ac:dyDescent="0.35">
      <c r="A23" s="1">
        <v>174541298.53999999</v>
      </c>
      <c r="B23">
        <v>2020</v>
      </c>
      <c r="C23" t="s">
        <v>17</v>
      </c>
    </row>
    <row r="24" spans="1:3" x14ac:dyDescent="0.35">
      <c r="A24" s="1">
        <v>176383010.99000001</v>
      </c>
      <c r="B24">
        <v>2021</v>
      </c>
      <c r="C24" t="s">
        <v>17</v>
      </c>
    </row>
    <row r="25" spans="1:3" x14ac:dyDescent="0.35">
      <c r="A25" s="1">
        <v>162091296.71000001</v>
      </c>
      <c r="B25">
        <v>2020</v>
      </c>
      <c r="C25" t="s">
        <v>18</v>
      </c>
    </row>
    <row r="26" spans="1:3" x14ac:dyDescent="0.35">
      <c r="A26" s="1">
        <v>195481505.13999999</v>
      </c>
      <c r="B26">
        <v>2021</v>
      </c>
      <c r="C26" t="s">
        <v>18</v>
      </c>
    </row>
    <row r="27" spans="1:3" x14ac:dyDescent="0.35">
      <c r="A27" s="1">
        <v>173722696.66999999</v>
      </c>
      <c r="B27">
        <v>2020</v>
      </c>
      <c r="C27" t="s">
        <v>19</v>
      </c>
    </row>
    <row r="28" spans="1:3" x14ac:dyDescent="0.35">
      <c r="A28" s="1">
        <v>200858209.55000001</v>
      </c>
      <c r="B28">
        <v>2021</v>
      </c>
      <c r="C28" t="s">
        <v>19</v>
      </c>
    </row>
  </sheetData>
  <pageMargins left="0.7" right="0.7" top="0.75" bottom="0.75" header="0.3" footer="0.3"/>
  <pageSetup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801E-B484-48D3-9244-DFEF5736F74B}">
  <sheetPr filterMode="1"/>
  <dimension ref="A1:O49"/>
  <sheetViews>
    <sheetView workbookViewId="0">
      <selection activeCell="H14" sqref="H14"/>
    </sheetView>
  </sheetViews>
  <sheetFormatPr defaultRowHeight="14.5" outlineLevelCol="1" x14ac:dyDescent="0.35"/>
  <cols>
    <col min="3" max="7" width="13.26953125" hidden="1" customWidth="1" outlineLevel="1"/>
    <col min="8" max="8" width="15.26953125" bestFit="1" customWidth="1" collapsed="1"/>
    <col min="9" max="12" width="15.26953125" customWidth="1"/>
  </cols>
  <sheetData>
    <row r="1" spans="1:15" x14ac:dyDescent="0.35">
      <c r="A1" s="24" t="s">
        <v>4</v>
      </c>
      <c r="B1" s="24" t="s">
        <v>5</v>
      </c>
      <c r="C1" s="25" t="s">
        <v>65</v>
      </c>
      <c r="D1" s="25" t="s">
        <v>66</v>
      </c>
      <c r="E1" s="25" t="s">
        <v>67</v>
      </c>
      <c r="F1" s="25" t="s">
        <v>68</v>
      </c>
      <c r="G1" s="25" t="s">
        <v>69</v>
      </c>
      <c r="H1" s="37" t="s">
        <v>100</v>
      </c>
      <c r="I1" s="37" t="s">
        <v>101</v>
      </c>
      <c r="J1" s="37" t="s">
        <v>102</v>
      </c>
      <c r="K1" s="37" t="s">
        <v>103</v>
      </c>
      <c r="L1" s="37" t="s">
        <v>104</v>
      </c>
    </row>
    <row r="2" spans="1:15" hidden="1" x14ac:dyDescent="0.35">
      <c r="A2" s="14" t="s">
        <v>52</v>
      </c>
      <c r="B2" s="12" t="s">
        <v>48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</row>
    <row r="3" spans="1:15" hidden="1" x14ac:dyDescent="0.35">
      <c r="A3" s="14" t="s">
        <v>52</v>
      </c>
      <c r="B3" s="12" t="s">
        <v>47</v>
      </c>
      <c r="C3" s="11">
        <v>-3099846.13</v>
      </c>
      <c r="D3" s="11">
        <v>-37998.449999999997</v>
      </c>
      <c r="E3" s="11">
        <v>-121516.99</v>
      </c>
      <c r="F3" s="11">
        <v>-225437.92</v>
      </c>
      <c r="G3" s="11">
        <v>-1132500.43</v>
      </c>
    </row>
    <row r="4" spans="1:15" hidden="1" x14ac:dyDescent="0.35">
      <c r="A4" s="14" t="s">
        <v>52</v>
      </c>
      <c r="B4" s="12" t="s">
        <v>46</v>
      </c>
      <c r="C4" s="11">
        <v>-1206685.77</v>
      </c>
      <c r="D4" s="11">
        <v>-58201.38</v>
      </c>
      <c r="E4" s="11">
        <v>-63953.59</v>
      </c>
      <c r="F4" s="11">
        <v>-189629.27</v>
      </c>
      <c r="G4" s="11">
        <v>-1252208.6399999999</v>
      </c>
    </row>
    <row r="5" spans="1:15" hidden="1" x14ac:dyDescent="0.35">
      <c r="A5" s="14" t="s">
        <v>52</v>
      </c>
      <c r="B5" s="12" t="s">
        <v>45</v>
      </c>
      <c r="C5" s="11">
        <v>-1780653.8</v>
      </c>
      <c r="D5" s="11">
        <v>-25005.7</v>
      </c>
      <c r="E5" s="11">
        <v>-291546.28000000003</v>
      </c>
      <c r="F5" s="11">
        <v>-189932.91</v>
      </c>
      <c r="G5" s="11">
        <v>-842699.45</v>
      </c>
    </row>
    <row r="6" spans="1:15" hidden="1" x14ac:dyDescent="0.35">
      <c r="A6" s="14" t="s">
        <v>52</v>
      </c>
      <c r="B6" s="12" t="s">
        <v>31</v>
      </c>
      <c r="C6" s="11">
        <v>-2136693.96</v>
      </c>
      <c r="D6" s="11">
        <v>-76991.92</v>
      </c>
      <c r="E6" s="11">
        <v>-242379.53</v>
      </c>
      <c r="F6" s="11">
        <v>-188876.04</v>
      </c>
      <c r="G6" s="11">
        <v>-760118.6</v>
      </c>
    </row>
    <row r="7" spans="1:15" hidden="1" x14ac:dyDescent="0.35">
      <c r="A7" s="14" t="s">
        <v>52</v>
      </c>
      <c r="B7" s="12" t="s">
        <v>44</v>
      </c>
      <c r="C7" s="11">
        <v>-1487731.11</v>
      </c>
      <c r="D7" s="11">
        <v>-17554.62</v>
      </c>
      <c r="E7" s="11">
        <v>-122719.42</v>
      </c>
      <c r="F7" s="11">
        <v>-197413.8</v>
      </c>
      <c r="G7" s="11">
        <v>-527347.30000000005</v>
      </c>
    </row>
    <row r="8" spans="1:15" hidden="1" x14ac:dyDescent="0.35">
      <c r="A8" s="14" t="s">
        <v>52</v>
      </c>
      <c r="B8" s="12" t="s">
        <v>43</v>
      </c>
      <c r="C8" s="11">
        <v>-2173008.0499999998</v>
      </c>
      <c r="D8" s="11">
        <v>-126455.84</v>
      </c>
      <c r="E8" s="11">
        <v>-192871.93</v>
      </c>
      <c r="F8" s="11">
        <v>-213777.32</v>
      </c>
      <c r="G8" s="11">
        <v>-1436749.1</v>
      </c>
    </row>
    <row r="9" spans="1:15" hidden="1" x14ac:dyDescent="0.35">
      <c r="A9" s="14" t="s">
        <v>52</v>
      </c>
      <c r="B9" s="12" t="s">
        <v>42</v>
      </c>
      <c r="C9" s="11">
        <v>-2870358.31</v>
      </c>
      <c r="D9" s="11">
        <v>-78764.89</v>
      </c>
      <c r="E9" s="11">
        <v>-176632.3</v>
      </c>
      <c r="F9" s="11">
        <v>-154230.67000000001</v>
      </c>
      <c r="G9" s="11">
        <v>-1032644.89</v>
      </c>
    </row>
    <row r="10" spans="1:15" hidden="1" x14ac:dyDescent="0.35">
      <c r="A10" s="14" t="s">
        <v>52</v>
      </c>
      <c r="B10" s="12" t="s">
        <v>41</v>
      </c>
      <c r="C10" s="11">
        <v>-1967682.68</v>
      </c>
      <c r="D10" s="11">
        <v>-94205.759999999995</v>
      </c>
      <c r="E10" s="11">
        <v>-131425.81</v>
      </c>
      <c r="F10" s="11">
        <v>-176856.62</v>
      </c>
      <c r="G10" s="11">
        <v>-990388.21</v>
      </c>
    </row>
    <row r="11" spans="1:15" hidden="1" x14ac:dyDescent="0.35">
      <c r="A11" s="14" t="s">
        <v>52</v>
      </c>
      <c r="B11" s="12" t="s">
        <v>40</v>
      </c>
      <c r="C11" s="11">
        <v>-225037.44</v>
      </c>
      <c r="D11" s="11">
        <v>-40893.339999999997</v>
      </c>
      <c r="E11" s="11">
        <v>-162348.09</v>
      </c>
      <c r="F11" s="11">
        <v>-139324.82999999999</v>
      </c>
      <c r="G11" s="11">
        <v>-1420868.33</v>
      </c>
    </row>
    <row r="12" spans="1:15" hidden="1" x14ac:dyDescent="0.35">
      <c r="A12" s="14" t="s">
        <v>52</v>
      </c>
      <c r="B12" s="12" t="s">
        <v>39</v>
      </c>
      <c r="C12" s="11">
        <v>-3459747.77</v>
      </c>
      <c r="D12" s="11">
        <v>-69821.710000000006</v>
      </c>
      <c r="E12" s="11">
        <v>-200238.67</v>
      </c>
      <c r="F12" s="11">
        <v>-127469.3</v>
      </c>
      <c r="G12" s="11">
        <v>-1363898.6</v>
      </c>
    </row>
    <row r="13" spans="1:15" hidden="1" x14ac:dyDescent="0.35">
      <c r="A13" s="14" t="s">
        <v>52</v>
      </c>
      <c r="B13" s="12" t="s">
        <v>38</v>
      </c>
      <c r="C13" s="11">
        <v>-2801300.36</v>
      </c>
      <c r="D13" s="11">
        <v>-77161.929999999993</v>
      </c>
      <c r="E13" s="11">
        <v>-129572.95</v>
      </c>
      <c r="F13" s="11">
        <v>-122412.1</v>
      </c>
      <c r="G13" s="11">
        <v>-996481.77</v>
      </c>
    </row>
    <row r="14" spans="1:15" x14ac:dyDescent="0.35">
      <c r="A14" s="14" t="s">
        <v>51</v>
      </c>
      <c r="B14" s="12" t="s">
        <v>48</v>
      </c>
      <c r="C14" s="11">
        <v>-2572530.2799999998</v>
      </c>
      <c r="D14" s="11">
        <v>-37563.4</v>
      </c>
      <c r="E14" s="11">
        <v>-218785.64</v>
      </c>
      <c r="F14" s="11">
        <v>-42543.35</v>
      </c>
      <c r="G14" s="11">
        <v>-841558.62</v>
      </c>
      <c r="H14" s="4">
        <f>+C14*O14</f>
        <v>-50251163.356949992</v>
      </c>
      <c r="I14" s="4">
        <f>+D14*O14</f>
        <v>-733754.0647499999</v>
      </c>
      <c r="J14" s="4">
        <f>+E14*O14</f>
        <v>-4273703.9953499995</v>
      </c>
      <c r="K14" s="4">
        <f>+F14*O14</f>
        <v>-831031.16306249984</v>
      </c>
      <c r="L14" s="4">
        <f>+G14*O14</f>
        <v>-16438795.693424998</v>
      </c>
      <c r="N14" t="s">
        <v>27</v>
      </c>
      <c r="O14" s="7">
        <v>19.533749999999998</v>
      </c>
    </row>
    <row r="15" spans="1:15" x14ac:dyDescent="0.35">
      <c r="A15" s="14" t="s">
        <v>51</v>
      </c>
      <c r="B15" s="12" t="s">
        <v>47</v>
      </c>
      <c r="C15" s="11">
        <v>-1881482.75</v>
      </c>
      <c r="D15" s="11">
        <v>-43727.67</v>
      </c>
      <c r="E15" s="11">
        <v>-177587.51</v>
      </c>
      <c r="F15" s="11">
        <v>-278486.59999999998</v>
      </c>
      <c r="G15" s="11">
        <v>-824362.98</v>
      </c>
      <c r="H15" s="4">
        <f t="shared" ref="H15:H49" si="0">+C15*O15</f>
        <v>-36320440.907435425</v>
      </c>
      <c r="I15" s="4">
        <f t="shared" ref="I15:I49" si="1">+D15*O15</f>
        <v>-844125.86522775015</v>
      </c>
      <c r="J15" s="4">
        <f t="shared" ref="J15:J49" si="2">+E15*O15</f>
        <v>-3428177.4110624176</v>
      </c>
      <c r="K15" s="4">
        <f t="shared" ref="K15:K49" si="3">+F15*O15</f>
        <v>-5375949.4201116674</v>
      </c>
      <c r="L15" s="4">
        <f t="shared" ref="L15:L49" si="4">+G15*O15</f>
        <v>-15913633.490058502</v>
      </c>
      <c r="N15" t="s">
        <v>28</v>
      </c>
      <c r="O15" s="7">
        <v>19.304158333333337</v>
      </c>
    </row>
    <row r="16" spans="1:15" x14ac:dyDescent="0.35">
      <c r="A16" s="14" t="s">
        <v>51</v>
      </c>
      <c r="B16" s="12" t="s">
        <v>46</v>
      </c>
      <c r="C16" s="11">
        <v>-1627125.27</v>
      </c>
      <c r="D16" s="11">
        <v>-31358.9</v>
      </c>
      <c r="E16" s="11">
        <v>-91775.24</v>
      </c>
      <c r="F16" s="11">
        <v>-115293.21</v>
      </c>
      <c r="G16" s="11">
        <v>-1017063.79</v>
      </c>
      <c r="H16" s="4">
        <f t="shared" si="0"/>
        <v>-34986867.896234751</v>
      </c>
      <c r="I16" s="4">
        <f t="shared" si="1"/>
        <v>-674287.16884916672</v>
      </c>
      <c r="J16" s="4">
        <f t="shared" si="2"/>
        <v>-1973374.9190836668</v>
      </c>
      <c r="K16" s="4">
        <f t="shared" si="3"/>
        <v>-2479064.3854992501</v>
      </c>
      <c r="L16" s="4">
        <f t="shared" si="4"/>
        <v>-21869168.354059085</v>
      </c>
      <c r="N16" t="s">
        <v>29</v>
      </c>
      <c r="O16" s="7">
        <v>21.502258333333334</v>
      </c>
    </row>
    <row r="17" spans="1:15" x14ac:dyDescent="0.35">
      <c r="A17" s="14" t="s">
        <v>51</v>
      </c>
      <c r="B17" s="12" t="s">
        <v>45</v>
      </c>
      <c r="C17" s="11">
        <v>-226143.3</v>
      </c>
      <c r="D17" s="11">
        <v>-49256.38</v>
      </c>
      <c r="E17" s="11">
        <v>-67.150000000000006</v>
      </c>
      <c r="F17" s="11">
        <v>-234501.31</v>
      </c>
      <c r="G17" s="11">
        <v>-1684498.74</v>
      </c>
      <c r="H17" s="4">
        <f t="shared" si="0"/>
        <v>-5054376.2515724991</v>
      </c>
      <c r="I17" s="4">
        <f t="shared" si="1"/>
        <v>-1100896.1013234998</v>
      </c>
      <c r="J17" s="4">
        <f t="shared" si="2"/>
        <v>-1500.8243237500001</v>
      </c>
      <c r="K17" s="4">
        <f t="shared" si="3"/>
        <v>-5241180.4914257498</v>
      </c>
      <c r="L17" s="4">
        <f t="shared" si="4"/>
        <v>-37649094.301090494</v>
      </c>
      <c r="N17" t="s">
        <v>30</v>
      </c>
      <c r="O17" s="7">
        <v>22.350324999999998</v>
      </c>
    </row>
    <row r="18" spans="1:15" x14ac:dyDescent="0.35">
      <c r="A18" s="14" t="s">
        <v>51</v>
      </c>
      <c r="B18" s="12" t="s">
        <v>31</v>
      </c>
      <c r="C18" s="11">
        <v>-1498269.94</v>
      </c>
      <c r="D18" s="11">
        <v>-72975.039999999994</v>
      </c>
      <c r="E18" s="11">
        <v>-160701.79999999999</v>
      </c>
      <c r="F18" s="11">
        <v>-38431.56</v>
      </c>
      <c r="G18" s="11">
        <v>-530471.41</v>
      </c>
      <c r="H18" s="4">
        <f t="shared" si="0"/>
        <v>-33545939.331446338</v>
      </c>
      <c r="I18" s="4">
        <f t="shared" si="1"/>
        <v>-1633895.3343413335</v>
      </c>
      <c r="J18" s="4">
        <f t="shared" si="2"/>
        <v>-3598078.4832766671</v>
      </c>
      <c r="K18" s="4">
        <f t="shared" si="3"/>
        <v>-860474.30156200007</v>
      </c>
      <c r="L18" s="4">
        <f t="shared" si="4"/>
        <v>-11877139.934427837</v>
      </c>
      <c r="N18" t="s">
        <v>12</v>
      </c>
      <c r="O18" s="7">
        <v>22.389783333333337</v>
      </c>
    </row>
    <row r="19" spans="1:15" x14ac:dyDescent="0.35">
      <c r="A19" s="14" t="s">
        <v>51</v>
      </c>
      <c r="B19" s="12" t="s">
        <v>44</v>
      </c>
      <c r="C19" s="11">
        <v>-1931761.08</v>
      </c>
      <c r="D19" s="11">
        <v>-39298.46</v>
      </c>
      <c r="E19" s="11">
        <v>-265331.89</v>
      </c>
      <c r="F19" s="11">
        <v>-257279.96</v>
      </c>
      <c r="G19" s="11">
        <v>-327227.38</v>
      </c>
      <c r="H19" s="4">
        <f t="shared" si="0"/>
        <v>-43138720.107795008</v>
      </c>
      <c r="I19" s="4">
        <f t="shared" si="1"/>
        <v>-877585.37231083342</v>
      </c>
      <c r="J19" s="4">
        <f t="shared" si="2"/>
        <v>-5925203.8240579171</v>
      </c>
      <c r="K19" s="4">
        <f t="shared" si="3"/>
        <v>-5745393.8267483339</v>
      </c>
      <c r="L19" s="4">
        <f t="shared" si="4"/>
        <v>-7307410.0640991675</v>
      </c>
      <c r="N19" t="s">
        <v>84</v>
      </c>
      <c r="O19" s="7">
        <v>22.331291666666669</v>
      </c>
    </row>
    <row r="20" spans="1:15" x14ac:dyDescent="0.35">
      <c r="A20" s="14" t="s">
        <v>51</v>
      </c>
      <c r="B20" s="12" t="s">
        <v>43</v>
      </c>
      <c r="C20" s="11">
        <v>-1847955.47</v>
      </c>
      <c r="D20" s="11">
        <v>-11798.19</v>
      </c>
      <c r="E20" s="11">
        <v>-607624.78</v>
      </c>
      <c r="F20" s="11">
        <v>-346487.88</v>
      </c>
      <c r="G20" s="11">
        <v>-513984.92</v>
      </c>
      <c r="H20" s="4">
        <f t="shared" si="0"/>
        <v>-41174280.427441083</v>
      </c>
      <c r="I20" s="4">
        <f t="shared" si="1"/>
        <v>-262875.37307174999</v>
      </c>
      <c r="J20" s="4">
        <f t="shared" si="2"/>
        <v>-13538482.659640167</v>
      </c>
      <c r="K20" s="4">
        <f t="shared" si="3"/>
        <v>-7720093.5668809991</v>
      </c>
      <c r="L20" s="4">
        <f t="shared" si="4"/>
        <v>-11452093.719312333</v>
      </c>
      <c r="N20" t="s">
        <v>85</v>
      </c>
      <c r="O20" s="7">
        <v>22.280991666666665</v>
      </c>
    </row>
    <row r="21" spans="1:15" x14ac:dyDescent="0.35">
      <c r="A21" s="14" t="s">
        <v>51</v>
      </c>
      <c r="B21" s="12" t="s">
        <v>42</v>
      </c>
      <c r="C21" s="11">
        <v>-1117423.95</v>
      </c>
      <c r="D21" s="11">
        <v>-68247.28</v>
      </c>
      <c r="E21" s="11">
        <v>-88321.9</v>
      </c>
      <c r="F21" s="11">
        <v>-110489.7</v>
      </c>
      <c r="G21" s="11">
        <v>-381596.33</v>
      </c>
      <c r="H21" s="4">
        <f t="shared" si="0"/>
        <v>-24823666.167912502</v>
      </c>
      <c r="I21" s="4">
        <f t="shared" si="1"/>
        <v>-1516119.0124733334</v>
      </c>
      <c r="J21" s="4">
        <f t="shared" si="2"/>
        <v>-1962078.3686583336</v>
      </c>
      <c r="K21" s="4">
        <f t="shared" si="3"/>
        <v>-2454537.8929750002</v>
      </c>
      <c r="L21" s="4">
        <f t="shared" si="4"/>
        <v>-8477194.2706441674</v>
      </c>
      <c r="N21" t="s">
        <v>86</v>
      </c>
      <c r="O21" s="7">
        <v>22.215083333333336</v>
      </c>
    </row>
    <row r="22" spans="1:15" x14ac:dyDescent="0.35">
      <c r="A22" s="14" t="s">
        <v>51</v>
      </c>
      <c r="B22" s="12" t="s">
        <v>41</v>
      </c>
      <c r="C22" s="11">
        <v>-970597.25</v>
      </c>
      <c r="D22" s="11">
        <v>-43936.3</v>
      </c>
      <c r="E22" s="11">
        <v>23609.93</v>
      </c>
      <c r="F22" s="11">
        <v>-325111.11</v>
      </c>
      <c r="G22" s="11">
        <v>-369481.22</v>
      </c>
      <c r="H22" s="4">
        <f t="shared" si="0"/>
        <v>-21452989.692093752</v>
      </c>
      <c r="I22" s="4">
        <f t="shared" si="1"/>
        <v>-971118.54686250014</v>
      </c>
      <c r="J22" s="4">
        <f t="shared" si="2"/>
        <v>521847.33154875005</v>
      </c>
      <c r="K22" s="4">
        <f t="shared" si="3"/>
        <v>-7185890.22544125</v>
      </c>
      <c r="L22" s="4">
        <f t="shared" si="4"/>
        <v>-8166597.2205074998</v>
      </c>
      <c r="N22" t="s">
        <v>87</v>
      </c>
      <c r="O22" s="7">
        <v>22.102875000000001</v>
      </c>
    </row>
    <row r="23" spans="1:15" x14ac:dyDescent="0.35">
      <c r="A23" s="14" t="s">
        <v>51</v>
      </c>
      <c r="B23" s="12" t="s">
        <v>40</v>
      </c>
      <c r="C23" s="11">
        <v>-1853462.78</v>
      </c>
      <c r="D23" s="11">
        <v>-56871.15</v>
      </c>
      <c r="E23" s="11">
        <v>21738.75</v>
      </c>
      <c r="F23" s="11">
        <v>-369979.04</v>
      </c>
      <c r="G23" s="11">
        <v>-304228.32</v>
      </c>
      <c r="H23" s="4">
        <f t="shared" si="0"/>
        <v>-40235912.205153175</v>
      </c>
      <c r="I23" s="4">
        <f t="shared" si="1"/>
        <v>-1234587.8337012504</v>
      </c>
      <c r="J23" s="4">
        <f t="shared" si="2"/>
        <v>471915.83553125011</v>
      </c>
      <c r="K23" s="4">
        <f t="shared" si="3"/>
        <v>-8031693.0729986681</v>
      </c>
      <c r="L23" s="4">
        <f t="shared" si="4"/>
        <v>-6604343.019956002</v>
      </c>
      <c r="N23" t="s">
        <v>88</v>
      </c>
      <c r="O23" s="7">
        <v>21.708508333333338</v>
      </c>
    </row>
    <row r="24" spans="1:15" x14ac:dyDescent="0.35">
      <c r="A24" s="14" t="s">
        <v>51</v>
      </c>
      <c r="B24" s="12" t="s">
        <v>39</v>
      </c>
      <c r="C24" s="11">
        <v>-1347613.8</v>
      </c>
      <c r="D24" s="11">
        <v>-38200.9</v>
      </c>
      <c r="E24" s="11">
        <v>159089.46</v>
      </c>
      <c r="F24" s="11">
        <v>-174423.9</v>
      </c>
      <c r="G24" s="11">
        <v>-425650.18</v>
      </c>
      <c r="H24" s="4">
        <f t="shared" si="0"/>
        <v>-29049713.348435007</v>
      </c>
      <c r="I24" s="4">
        <f t="shared" si="1"/>
        <v>-823474.1991008335</v>
      </c>
      <c r="J24" s="4">
        <f t="shared" si="2"/>
        <v>3429397.3612895003</v>
      </c>
      <c r="K24" s="4">
        <f t="shared" si="3"/>
        <v>-3759952.8114925004</v>
      </c>
      <c r="L24" s="4">
        <f t="shared" si="4"/>
        <v>-9175489.0872368347</v>
      </c>
      <c r="N24" t="s">
        <v>89</v>
      </c>
      <c r="O24" s="7">
        <v>21.556408333333337</v>
      </c>
    </row>
    <row r="25" spans="1:15" x14ac:dyDescent="0.35">
      <c r="A25" s="14" t="s">
        <v>51</v>
      </c>
      <c r="B25" s="12" t="s">
        <v>38</v>
      </c>
      <c r="C25" s="11">
        <v>-1191458.5900000001</v>
      </c>
      <c r="D25" s="11">
        <v>-14881.07</v>
      </c>
      <c r="E25" s="11">
        <v>-1181434.5900000001</v>
      </c>
      <c r="F25" s="11">
        <v>-174265.76</v>
      </c>
      <c r="G25" s="11">
        <v>-648047.97</v>
      </c>
      <c r="H25" s="4">
        <f t="shared" si="0"/>
        <v>-25606093.283482838</v>
      </c>
      <c r="I25" s="4">
        <f t="shared" si="1"/>
        <v>-319814.77978016669</v>
      </c>
      <c r="J25" s="4">
        <f t="shared" si="2"/>
        <v>-25390663.656949505</v>
      </c>
      <c r="K25" s="4">
        <f t="shared" si="3"/>
        <v>-3745212.2500346671</v>
      </c>
      <c r="L25" s="4">
        <f t="shared" si="4"/>
        <v>-13927447.341658501</v>
      </c>
      <c r="N25" t="s">
        <v>90</v>
      </c>
      <c r="O25" s="7">
        <v>21.491383333333335</v>
      </c>
    </row>
    <row r="26" spans="1:15" x14ac:dyDescent="0.35">
      <c r="A26" s="14" t="s">
        <v>50</v>
      </c>
      <c r="B26" s="12" t="s">
        <v>48</v>
      </c>
      <c r="C26" s="11">
        <v>-1271197.32</v>
      </c>
      <c r="D26" s="11">
        <v>-151109.15</v>
      </c>
      <c r="E26" s="11">
        <v>-141614.39999999999</v>
      </c>
      <c r="F26" s="11">
        <v>-156827.25</v>
      </c>
      <c r="G26" s="11">
        <v>-442889.75</v>
      </c>
      <c r="H26" s="4">
        <f t="shared" si="0"/>
        <v>-25998209.789310001</v>
      </c>
      <c r="I26" s="4">
        <f t="shared" si="1"/>
        <v>-3090446.5585125</v>
      </c>
      <c r="J26" s="4">
        <f t="shared" si="2"/>
        <v>-2896262.3051999998</v>
      </c>
      <c r="K26" s="4">
        <f t="shared" si="3"/>
        <v>-3207391.7101874999</v>
      </c>
      <c r="L26" s="4">
        <f t="shared" si="4"/>
        <v>-9057870.4445625003</v>
      </c>
      <c r="N26" t="s">
        <v>27</v>
      </c>
      <c r="O26">
        <v>20.451750000000001</v>
      </c>
    </row>
    <row r="27" spans="1:15" x14ac:dyDescent="0.35">
      <c r="A27" s="14" t="s">
        <v>50</v>
      </c>
      <c r="B27" s="12" t="s">
        <v>47</v>
      </c>
      <c r="C27" s="11">
        <v>-813953.47</v>
      </c>
      <c r="D27" s="11">
        <v>-4494.37</v>
      </c>
      <c r="E27" s="11">
        <v>-187936.23</v>
      </c>
      <c r="F27" s="11">
        <v>-119743.58</v>
      </c>
      <c r="G27" s="11">
        <v>-515495.23</v>
      </c>
      <c r="H27" s="4">
        <f t="shared" si="0"/>
        <v>-16634441.485001998</v>
      </c>
      <c r="I27" s="4">
        <f t="shared" si="1"/>
        <v>-91849.641941999987</v>
      </c>
      <c r="J27" s="4">
        <f t="shared" si="2"/>
        <v>-3840777.5580179999</v>
      </c>
      <c r="K27" s="4">
        <f t="shared" si="3"/>
        <v>-2447151.6470280001</v>
      </c>
      <c r="L27" s="4">
        <f t="shared" si="4"/>
        <v>-10534969.817418</v>
      </c>
      <c r="N27" t="s">
        <v>28</v>
      </c>
      <c r="O27">
        <v>20.436599999999999</v>
      </c>
    </row>
    <row r="28" spans="1:15" x14ac:dyDescent="0.35">
      <c r="A28" s="14" t="s">
        <v>50</v>
      </c>
      <c r="B28" s="12" t="s">
        <v>46</v>
      </c>
      <c r="C28" s="11">
        <v>-1583473.17</v>
      </c>
      <c r="D28" s="11">
        <v>-73247.17</v>
      </c>
      <c r="E28" s="11">
        <v>291061.26</v>
      </c>
      <c r="F28" s="11">
        <v>-262429.34999999998</v>
      </c>
      <c r="G28" s="11">
        <v>-725324.87</v>
      </c>
      <c r="H28" s="4">
        <f t="shared" si="0"/>
        <v>-32693271.17367325</v>
      </c>
      <c r="I28" s="4">
        <f t="shared" si="1"/>
        <v>-1512301.9681565834</v>
      </c>
      <c r="J28" s="4">
        <f t="shared" si="2"/>
        <v>6009413.2831635009</v>
      </c>
      <c r="K28" s="4">
        <f t="shared" si="3"/>
        <v>-5418262.8831537496</v>
      </c>
      <c r="L28" s="4">
        <f t="shared" si="4"/>
        <v>-14975462.239072418</v>
      </c>
      <c r="N28" t="s">
        <v>29</v>
      </c>
      <c r="O28">
        <v>20.646558333333335</v>
      </c>
    </row>
    <row r="29" spans="1:15" x14ac:dyDescent="0.35">
      <c r="A29" s="14" t="s">
        <v>50</v>
      </c>
      <c r="B29" s="12" t="s">
        <v>45</v>
      </c>
      <c r="C29" s="11">
        <v>-1232828.1599999999</v>
      </c>
      <c r="D29" s="11">
        <v>-32806.21</v>
      </c>
      <c r="E29" s="11">
        <v>-75766.960000000006</v>
      </c>
      <c r="F29" s="11">
        <v>-274207.65999999997</v>
      </c>
      <c r="G29" s="11">
        <v>-179313.1</v>
      </c>
      <c r="H29" s="4">
        <f t="shared" si="0"/>
        <v>-25175199.297011863</v>
      </c>
      <c r="I29" s="4">
        <f t="shared" si="1"/>
        <v>-669925.38110876991</v>
      </c>
      <c r="J29" s="4">
        <f t="shared" si="2"/>
        <v>-1547213.456033261</v>
      </c>
      <c r="K29" s="4">
        <f t="shared" si="3"/>
        <v>-5599509.0907619009</v>
      </c>
      <c r="L29" s="4">
        <f t="shared" si="4"/>
        <v>-3661696.881635976</v>
      </c>
      <c r="N29" t="s">
        <v>30</v>
      </c>
      <c r="O29">
        <v>20.420688068166665</v>
      </c>
    </row>
    <row r="30" spans="1:15" x14ac:dyDescent="0.35">
      <c r="A30" s="14" t="s">
        <v>50</v>
      </c>
      <c r="B30" s="12" t="s">
        <v>31</v>
      </c>
      <c r="C30" s="11">
        <v>-1414217.29</v>
      </c>
      <c r="D30" s="11">
        <v>-92077.61</v>
      </c>
      <c r="E30" s="11">
        <v>-186228.84</v>
      </c>
      <c r="F30" s="11">
        <v>-232528.52</v>
      </c>
      <c r="G30" s="11">
        <v>-564265.34</v>
      </c>
      <c r="H30" s="4">
        <f t="shared" si="0"/>
        <v>-28815449.733594306</v>
      </c>
      <c r="I30" s="4">
        <f t="shared" si="1"/>
        <v>-1876131.5968244881</v>
      </c>
      <c r="J30" s="4">
        <f t="shared" si="2"/>
        <v>-3794514.3337666136</v>
      </c>
      <c r="K30" s="4">
        <f t="shared" si="3"/>
        <v>-4737895.6027945867</v>
      </c>
      <c r="L30" s="4">
        <f t="shared" si="4"/>
        <v>-11497214.505968526</v>
      </c>
      <c r="N30" t="s">
        <v>12</v>
      </c>
      <c r="O30">
        <v>20.375546203083335</v>
      </c>
    </row>
    <row r="31" spans="1:15" x14ac:dyDescent="0.35">
      <c r="A31" s="14" t="s">
        <v>50</v>
      </c>
      <c r="B31" s="12" t="s">
        <v>44</v>
      </c>
      <c r="C31" s="11">
        <v>-2470097.08</v>
      </c>
      <c r="D31" s="11">
        <v>-53705.03</v>
      </c>
      <c r="E31" s="11">
        <v>-229634.2</v>
      </c>
      <c r="F31" s="11">
        <v>-242274.91</v>
      </c>
      <c r="G31" s="11">
        <v>-81939.44</v>
      </c>
      <c r="H31" s="4">
        <f t="shared" si="0"/>
        <v>-50233994.246894985</v>
      </c>
      <c r="I31" s="4">
        <f t="shared" si="1"/>
        <v>-1092191.1490415276</v>
      </c>
      <c r="J31" s="4">
        <f t="shared" si="2"/>
        <v>-4670036.3216859205</v>
      </c>
      <c r="K31" s="4">
        <f t="shared" si="3"/>
        <v>-4927108.5471292492</v>
      </c>
      <c r="L31" s="4">
        <f t="shared" si="4"/>
        <v>-1666390.1151422749</v>
      </c>
      <c r="N31" t="s">
        <v>84</v>
      </c>
      <c r="O31">
        <v>20.336850180356063</v>
      </c>
    </row>
    <row r="32" spans="1:15" x14ac:dyDescent="0.35">
      <c r="A32" s="14" t="s">
        <v>50</v>
      </c>
      <c r="B32" s="12" t="s">
        <v>43</v>
      </c>
      <c r="C32" s="11">
        <v>-1756975.25</v>
      </c>
      <c r="D32" s="11">
        <v>-5566.49</v>
      </c>
      <c r="E32" s="11">
        <v>-464755.62</v>
      </c>
      <c r="F32" s="11">
        <v>-202479.47</v>
      </c>
      <c r="G32" s="11">
        <v>-649156.03</v>
      </c>
      <c r="H32" s="4">
        <f t="shared" si="0"/>
        <v>-35653794.267507225</v>
      </c>
      <c r="I32" s="4">
        <f t="shared" si="1"/>
        <v>-112959.18326233469</v>
      </c>
      <c r="J32" s="4">
        <f t="shared" si="2"/>
        <v>-9431152.3512626421</v>
      </c>
      <c r="K32" s="4">
        <f t="shared" si="3"/>
        <v>-4108857.7467291593</v>
      </c>
      <c r="L32" s="4">
        <f t="shared" si="4"/>
        <v>-13173136.924456818</v>
      </c>
      <c r="N32" t="s">
        <v>85</v>
      </c>
      <c r="O32">
        <v>20.292712869750002</v>
      </c>
    </row>
    <row r="33" spans="1:15" x14ac:dyDescent="0.35">
      <c r="A33" s="14" t="s">
        <v>50</v>
      </c>
      <c r="B33" s="12" t="s">
        <v>42</v>
      </c>
      <c r="C33" s="11">
        <v>-2231147.1</v>
      </c>
      <c r="D33" s="11">
        <v>-42812.36</v>
      </c>
      <c r="E33" s="11">
        <v>-167850.64</v>
      </c>
      <c r="F33" s="11">
        <v>-320253.65999999997</v>
      </c>
      <c r="G33" s="11">
        <v>-512493.37</v>
      </c>
      <c r="H33" s="4">
        <f t="shared" si="0"/>
        <v>-45198623.991334476</v>
      </c>
      <c r="I33" s="4">
        <f t="shared" si="1"/>
        <v>-867293.67230948084</v>
      </c>
      <c r="J33" s="4">
        <f t="shared" si="2"/>
        <v>-3400321.7287039687</v>
      </c>
      <c r="K33" s="4">
        <f t="shared" si="3"/>
        <v>-6487705.2526875855</v>
      </c>
      <c r="L33" s="4">
        <f t="shared" si="4"/>
        <v>-10382101.264717981</v>
      </c>
      <c r="N33" t="s">
        <v>86</v>
      </c>
      <c r="O33">
        <v>20.258020634916665</v>
      </c>
    </row>
    <row r="34" spans="1:15" x14ac:dyDescent="0.35">
      <c r="A34" s="14" t="s">
        <v>50</v>
      </c>
      <c r="B34" s="12" t="s">
        <v>41</v>
      </c>
      <c r="C34" s="11">
        <v>-1308203.76</v>
      </c>
      <c r="D34" s="11">
        <v>-28254.69</v>
      </c>
      <c r="E34" s="11">
        <v>-113119.42</v>
      </c>
      <c r="F34" s="11">
        <v>-327522.06</v>
      </c>
      <c r="G34" s="11">
        <v>-328731.71999999997</v>
      </c>
      <c r="H34" s="4">
        <f t="shared" si="0"/>
        <v>-26451759.601186704</v>
      </c>
      <c r="I34" s="4">
        <f t="shared" si="1"/>
        <v>-571307.23082928138</v>
      </c>
      <c r="J34" s="4">
        <f t="shared" si="2"/>
        <v>-2287264.2592509221</v>
      </c>
      <c r="K34" s="4">
        <f t="shared" si="3"/>
        <v>-6622465.9033279708</v>
      </c>
      <c r="L34" s="4">
        <f t="shared" si="4"/>
        <v>-6646925.1171733504</v>
      </c>
      <c r="N34" t="s">
        <v>87</v>
      </c>
      <c r="O34">
        <v>20.219907945522724</v>
      </c>
    </row>
    <row r="35" spans="1:15" x14ac:dyDescent="0.35">
      <c r="A35" s="14" t="s">
        <v>50</v>
      </c>
      <c r="B35" s="12" t="s">
        <v>40</v>
      </c>
      <c r="C35" s="11">
        <v>-1855805.35</v>
      </c>
      <c r="D35" s="11">
        <v>-64817.34</v>
      </c>
      <c r="E35" s="11">
        <v>-284914.46999999997</v>
      </c>
      <c r="F35" s="11">
        <v>-209321.36</v>
      </c>
      <c r="G35" s="11">
        <v>-650348.07999999996</v>
      </c>
      <c r="H35" s="4">
        <f t="shared" si="0"/>
        <v>-37518857.649583243</v>
      </c>
      <c r="I35" s="4">
        <f t="shared" si="1"/>
        <v>-1310413.5908890646</v>
      </c>
      <c r="J35" s="4">
        <f t="shared" si="2"/>
        <v>-5760122.1174604613</v>
      </c>
      <c r="K35" s="4">
        <f t="shared" si="3"/>
        <v>-4231854.5470607495</v>
      </c>
      <c r="L35" s="4">
        <f t="shared" si="4"/>
        <v>-13148101.462364988</v>
      </c>
      <c r="N35" t="s">
        <v>88</v>
      </c>
      <c r="O35">
        <v>20.217022032824314</v>
      </c>
    </row>
    <row r="36" spans="1:15" x14ac:dyDescent="0.35">
      <c r="A36" s="14" t="s">
        <v>50</v>
      </c>
      <c r="B36" s="12" t="s">
        <v>39</v>
      </c>
      <c r="C36" s="11">
        <v>-375825.15</v>
      </c>
      <c r="D36" s="11">
        <v>-28248.07</v>
      </c>
      <c r="E36" s="11">
        <v>-118486.49</v>
      </c>
      <c r="F36" s="11">
        <v>146837.03</v>
      </c>
      <c r="G36" s="11">
        <v>-577305.64</v>
      </c>
      <c r="H36" s="4">
        <f t="shared" si="0"/>
        <v>-7610330.9043099824</v>
      </c>
      <c r="I36" s="4">
        <f t="shared" si="1"/>
        <v>-572013.76786016487</v>
      </c>
      <c r="J36" s="4">
        <f t="shared" si="2"/>
        <v>-2399310.9470992447</v>
      </c>
      <c r="K36" s="4">
        <f t="shared" si="3"/>
        <v>2973399.6974552977</v>
      </c>
      <c r="L36" s="4">
        <f t="shared" si="4"/>
        <v>-11690242.000367599</v>
      </c>
      <c r="N36" t="s">
        <v>89</v>
      </c>
      <c r="O36">
        <v>20.249658396490979</v>
      </c>
    </row>
    <row r="37" spans="1:15" x14ac:dyDescent="0.35">
      <c r="A37" s="14" t="s">
        <v>50</v>
      </c>
      <c r="B37" s="12" t="s">
        <v>38</v>
      </c>
      <c r="C37" s="11">
        <v>-1102229.4099999999</v>
      </c>
      <c r="D37" s="11">
        <v>-28969.439999999999</v>
      </c>
      <c r="E37" s="11">
        <v>-96324.49</v>
      </c>
      <c r="F37" s="11">
        <v>-303002.93</v>
      </c>
      <c r="G37" s="11">
        <v>-692928.47</v>
      </c>
      <c r="H37" s="4">
        <f t="shared" si="0"/>
        <v>-22356179.338576127</v>
      </c>
      <c r="I37" s="4">
        <f t="shared" si="1"/>
        <v>-587578.22110564157</v>
      </c>
      <c r="J37" s="4">
        <f t="shared" si="2"/>
        <v>-1953719.9367025446</v>
      </c>
      <c r="K37" s="4">
        <f t="shared" si="3"/>
        <v>-6145715.0224235347</v>
      </c>
      <c r="L37" s="4">
        <f t="shared" si="4"/>
        <v>-14054454.547828812</v>
      </c>
      <c r="N37" t="s">
        <v>90</v>
      </c>
      <c r="O37">
        <v>20.282691729824311</v>
      </c>
    </row>
    <row r="38" spans="1:15" x14ac:dyDescent="0.35">
      <c r="A38" s="14" t="s">
        <v>49</v>
      </c>
      <c r="B38" s="12" t="s">
        <v>48</v>
      </c>
      <c r="C38" s="11">
        <v>-1223261.8799999999</v>
      </c>
      <c r="D38" s="11">
        <v>-16888.43</v>
      </c>
      <c r="E38" s="11">
        <v>-174304.36</v>
      </c>
      <c r="F38" s="11">
        <v>-159034.60999999999</v>
      </c>
      <c r="G38" s="11">
        <v>-287922.84000000003</v>
      </c>
      <c r="H38" s="4">
        <f t="shared" si="0"/>
        <v>-25637927.795110997</v>
      </c>
      <c r="I38" s="4">
        <f t="shared" si="1"/>
        <v>-353958.83415641665</v>
      </c>
      <c r="J38" s="4">
        <f t="shared" si="2"/>
        <v>-3653185.5272503328</v>
      </c>
      <c r="K38" s="4">
        <f t="shared" si="3"/>
        <v>-3333152.0541649163</v>
      </c>
      <c r="L38" s="4">
        <f t="shared" si="4"/>
        <v>-6034476.4299229998</v>
      </c>
      <c r="N38" t="s">
        <v>27</v>
      </c>
      <c r="O38">
        <v>20.958658333333332</v>
      </c>
    </row>
    <row r="39" spans="1:15" x14ac:dyDescent="0.35">
      <c r="A39" s="14" t="s">
        <v>49</v>
      </c>
      <c r="B39" s="12" t="s">
        <v>47</v>
      </c>
      <c r="C39" s="11">
        <v>-2288671.2599999998</v>
      </c>
      <c r="D39" s="11">
        <v>-34017.589999999997</v>
      </c>
      <c r="E39" s="11">
        <v>-57670.93</v>
      </c>
      <c r="F39" s="11">
        <v>-335016.28999999998</v>
      </c>
      <c r="G39" s="11">
        <v>-773867.35</v>
      </c>
      <c r="H39" s="4">
        <f t="shared" si="0"/>
        <v>-47863630.517237</v>
      </c>
      <c r="I39" s="4">
        <f t="shared" si="1"/>
        <v>-711419.49798716663</v>
      </c>
      <c r="J39" s="4">
        <f t="shared" si="2"/>
        <v>-1206088.4991868334</v>
      </c>
      <c r="K39" s="4">
        <f t="shared" si="3"/>
        <v>-7006290.5940521667</v>
      </c>
      <c r="L39" s="4">
        <f t="shared" si="4"/>
        <v>-16184107.152965834</v>
      </c>
      <c r="N39" t="s">
        <v>28</v>
      </c>
      <c r="O39">
        <v>20.913283333333336</v>
      </c>
    </row>
    <row r="40" spans="1:15" x14ac:dyDescent="0.35">
      <c r="A40" s="14" t="s">
        <v>49</v>
      </c>
      <c r="B40" s="12" t="s">
        <v>46</v>
      </c>
      <c r="C40" s="11">
        <v>-1432910.2</v>
      </c>
      <c r="D40" s="11">
        <v>-16209.09</v>
      </c>
      <c r="E40" s="11">
        <v>-69282.67</v>
      </c>
      <c r="F40" s="11">
        <v>-453633.89</v>
      </c>
      <c r="G40" s="11">
        <v>-797360.39</v>
      </c>
      <c r="H40" s="4">
        <f t="shared" si="0"/>
        <v>0</v>
      </c>
      <c r="I40" s="4">
        <f t="shared" si="1"/>
        <v>0</v>
      </c>
      <c r="J40" s="4">
        <f t="shared" si="2"/>
        <v>0</v>
      </c>
      <c r="K40" s="4">
        <f t="shared" si="3"/>
        <v>0</v>
      </c>
      <c r="L40" s="4">
        <f t="shared" si="4"/>
        <v>0</v>
      </c>
    </row>
    <row r="41" spans="1:15" x14ac:dyDescent="0.35">
      <c r="A41" s="14" t="s">
        <v>49</v>
      </c>
      <c r="B41" s="12" t="s">
        <v>45</v>
      </c>
      <c r="C41" s="11">
        <v>-1413501.42</v>
      </c>
      <c r="D41" s="11">
        <v>-38085.300000000003</v>
      </c>
      <c r="E41" s="11">
        <v>-234400.87</v>
      </c>
      <c r="F41" s="11">
        <v>-94141.09</v>
      </c>
      <c r="G41" s="11">
        <v>-528268.03</v>
      </c>
      <c r="H41" s="4">
        <f t="shared" si="0"/>
        <v>0</v>
      </c>
      <c r="I41" s="4">
        <f t="shared" si="1"/>
        <v>0</v>
      </c>
      <c r="J41" s="4">
        <f t="shared" si="2"/>
        <v>0</v>
      </c>
      <c r="K41" s="4">
        <f t="shared" si="3"/>
        <v>0</v>
      </c>
      <c r="L41" s="4">
        <f t="shared" si="4"/>
        <v>0</v>
      </c>
    </row>
    <row r="42" spans="1:15" x14ac:dyDescent="0.35">
      <c r="A42" s="14" t="s">
        <v>49</v>
      </c>
      <c r="B42" s="12" t="s">
        <v>31</v>
      </c>
      <c r="C42" s="11">
        <v>-1585766.57</v>
      </c>
      <c r="D42" s="11">
        <v>-56850.720000000001</v>
      </c>
      <c r="E42" s="11">
        <v>-335025.09999999998</v>
      </c>
      <c r="F42" s="11">
        <v>-172831.76</v>
      </c>
      <c r="G42" s="11">
        <v>-412767.38</v>
      </c>
      <c r="H42" s="4">
        <f t="shared" si="0"/>
        <v>0</v>
      </c>
      <c r="I42" s="4">
        <f t="shared" si="1"/>
        <v>0</v>
      </c>
      <c r="J42" s="4">
        <f t="shared" si="2"/>
        <v>0</v>
      </c>
      <c r="K42" s="4">
        <f t="shared" si="3"/>
        <v>0</v>
      </c>
      <c r="L42" s="4">
        <f t="shared" si="4"/>
        <v>0</v>
      </c>
    </row>
    <row r="43" spans="1:15" x14ac:dyDescent="0.35">
      <c r="A43" s="14" t="s">
        <v>49</v>
      </c>
      <c r="B43" s="12" t="s">
        <v>44</v>
      </c>
      <c r="C43" s="11">
        <v>-1366275.51</v>
      </c>
      <c r="D43" s="11">
        <v>-29355.21</v>
      </c>
      <c r="E43" s="11">
        <v>-284187.62</v>
      </c>
      <c r="F43" s="11">
        <v>-116102.16</v>
      </c>
      <c r="G43" s="11">
        <v>-477704.3</v>
      </c>
      <c r="H43" s="4">
        <f t="shared" si="0"/>
        <v>0</v>
      </c>
      <c r="I43" s="4">
        <f t="shared" si="1"/>
        <v>0</v>
      </c>
      <c r="J43" s="4">
        <f t="shared" si="2"/>
        <v>0</v>
      </c>
      <c r="K43" s="4">
        <f t="shared" si="3"/>
        <v>0</v>
      </c>
      <c r="L43" s="4">
        <f t="shared" si="4"/>
        <v>0</v>
      </c>
    </row>
    <row r="44" spans="1:15" x14ac:dyDescent="0.35">
      <c r="A44" s="14" t="s">
        <v>49</v>
      </c>
      <c r="B44" s="12" t="s">
        <v>43</v>
      </c>
      <c r="C44" s="11">
        <v>-1698599.95</v>
      </c>
      <c r="D44" s="11">
        <v>-29355.21</v>
      </c>
      <c r="E44" s="11">
        <v>-303135.77</v>
      </c>
      <c r="F44" s="11">
        <v>-116102.16</v>
      </c>
      <c r="G44" s="11">
        <v>-589831.41</v>
      </c>
      <c r="H44" s="4">
        <f t="shared" si="0"/>
        <v>0</v>
      </c>
      <c r="I44" s="4">
        <f t="shared" si="1"/>
        <v>0</v>
      </c>
      <c r="J44" s="4">
        <f t="shared" si="2"/>
        <v>0</v>
      </c>
      <c r="K44" s="4">
        <f t="shared" si="3"/>
        <v>0</v>
      </c>
      <c r="L44" s="4">
        <f t="shared" si="4"/>
        <v>0</v>
      </c>
    </row>
    <row r="45" spans="1:15" x14ac:dyDescent="0.35">
      <c r="A45" s="14" t="s">
        <v>49</v>
      </c>
      <c r="B45" s="12" t="s">
        <v>42</v>
      </c>
      <c r="C45" s="11">
        <v>-1360659.5</v>
      </c>
      <c r="D45" s="11">
        <v>-29355.21</v>
      </c>
      <c r="E45" s="11">
        <v>-285727.44</v>
      </c>
      <c r="F45" s="11">
        <v>-116102.16</v>
      </c>
      <c r="G45" s="11">
        <v>-589907.44999999995</v>
      </c>
      <c r="H45" s="4">
        <f t="shared" si="0"/>
        <v>0</v>
      </c>
      <c r="I45" s="4">
        <f t="shared" si="1"/>
        <v>0</v>
      </c>
      <c r="J45" s="4">
        <f t="shared" si="2"/>
        <v>0</v>
      </c>
      <c r="K45" s="4">
        <f t="shared" si="3"/>
        <v>0</v>
      </c>
      <c r="L45" s="4">
        <f t="shared" si="4"/>
        <v>0</v>
      </c>
    </row>
    <row r="46" spans="1:15" x14ac:dyDescent="0.35">
      <c r="A46" s="14" t="s">
        <v>49</v>
      </c>
      <c r="B46" s="12" t="s">
        <v>41</v>
      </c>
      <c r="C46" s="11">
        <v>-1340501.17</v>
      </c>
      <c r="D46" s="11">
        <v>-29355.21</v>
      </c>
      <c r="E46" s="11">
        <v>-284865.86</v>
      </c>
      <c r="F46" s="11">
        <v>-116102.16</v>
      </c>
      <c r="G46" s="11">
        <v>-589867.71</v>
      </c>
      <c r="H46" s="4">
        <f t="shared" si="0"/>
        <v>0</v>
      </c>
      <c r="I46" s="4">
        <f t="shared" si="1"/>
        <v>0</v>
      </c>
      <c r="J46" s="4">
        <f t="shared" si="2"/>
        <v>0</v>
      </c>
      <c r="K46" s="4">
        <f t="shared" si="3"/>
        <v>0</v>
      </c>
      <c r="L46" s="4">
        <f t="shared" si="4"/>
        <v>0</v>
      </c>
    </row>
    <row r="47" spans="1:15" x14ac:dyDescent="0.35">
      <c r="A47" s="14" t="s">
        <v>49</v>
      </c>
      <c r="B47" s="12" t="s">
        <v>40</v>
      </c>
      <c r="C47" s="11">
        <v>-1134696.51</v>
      </c>
      <c r="D47" s="11">
        <v>-33652.79</v>
      </c>
      <c r="E47" s="11">
        <v>-290059.53000000003</v>
      </c>
      <c r="F47" s="11">
        <v>-116102.16</v>
      </c>
      <c r="G47" s="11">
        <v>-589857.66</v>
      </c>
      <c r="H47" s="4">
        <f t="shared" si="0"/>
        <v>0</v>
      </c>
      <c r="I47" s="4">
        <f t="shared" si="1"/>
        <v>0</v>
      </c>
      <c r="J47" s="4">
        <f t="shared" si="2"/>
        <v>0</v>
      </c>
      <c r="K47" s="4">
        <f t="shared" si="3"/>
        <v>0</v>
      </c>
      <c r="L47" s="4">
        <f t="shared" si="4"/>
        <v>0</v>
      </c>
    </row>
    <row r="48" spans="1:15" x14ac:dyDescent="0.35">
      <c r="A48" s="14" t="s">
        <v>49</v>
      </c>
      <c r="B48" s="12" t="s">
        <v>39</v>
      </c>
      <c r="C48" s="11">
        <v>-1636120.93</v>
      </c>
      <c r="D48" s="11">
        <v>-37950.36</v>
      </c>
      <c r="E48" s="11">
        <v>-323615.38</v>
      </c>
      <c r="F48" s="11">
        <v>-116102.16</v>
      </c>
      <c r="G48" s="11">
        <v>-589880.55000000005</v>
      </c>
      <c r="H48" s="4">
        <f t="shared" si="0"/>
        <v>0</v>
      </c>
      <c r="I48" s="4">
        <f t="shared" si="1"/>
        <v>0</v>
      </c>
      <c r="J48" s="4">
        <f t="shared" si="2"/>
        <v>0</v>
      </c>
      <c r="K48" s="4">
        <f t="shared" si="3"/>
        <v>0</v>
      </c>
      <c r="L48" s="4">
        <f t="shared" si="4"/>
        <v>0</v>
      </c>
    </row>
    <row r="49" spans="1:12" x14ac:dyDescent="0.35">
      <c r="A49" s="14" t="s">
        <v>49</v>
      </c>
      <c r="B49" s="12" t="s">
        <v>38</v>
      </c>
      <c r="C49" s="11">
        <v>-1714092.32</v>
      </c>
      <c r="D49" s="11">
        <v>-37950.36</v>
      </c>
      <c r="E49" s="11">
        <v>-300910.49</v>
      </c>
      <c r="F49" s="11">
        <v>-116102.16</v>
      </c>
      <c r="G49" s="11">
        <v>-285784.65999999997</v>
      </c>
      <c r="H49" s="4">
        <f t="shared" si="0"/>
        <v>0</v>
      </c>
      <c r="I49" s="4">
        <f t="shared" si="1"/>
        <v>0</v>
      </c>
      <c r="J49" s="4">
        <f t="shared" si="2"/>
        <v>0</v>
      </c>
      <c r="K49" s="4">
        <f t="shared" si="3"/>
        <v>0</v>
      </c>
      <c r="L49" s="4">
        <f t="shared" si="4"/>
        <v>0</v>
      </c>
    </row>
  </sheetData>
  <autoFilter ref="A1:G49" xr:uid="{1DED801E-B484-48D3-9244-DFEF5736F74B}">
    <filterColumn colId="0">
      <filters>
        <filter val="FY20"/>
        <filter val="FY21"/>
        <filter val="FY22"/>
      </filters>
    </filterColumn>
  </autoFilter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106A-341D-4DF3-9A26-7DAD813F07A8}">
  <sheetPr filterMode="1"/>
  <dimension ref="A1:K49"/>
  <sheetViews>
    <sheetView workbookViewId="0">
      <selection activeCell="H14" sqref="H14"/>
    </sheetView>
  </sheetViews>
  <sheetFormatPr defaultRowHeight="14.5" x14ac:dyDescent="0.35"/>
  <cols>
    <col min="3" max="7" width="12.54296875" bestFit="1" customWidth="1"/>
    <col min="8" max="8" width="14.6328125" bestFit="1" customWidth="1"/>
    <col min="9" max="9" width="11.08984375" bestFit="1" customWidth="1"/>
  </cols>
  <sheetData>
    <row r="1" spans="1:11" x14ac:dyDescent="0.35">
      <c r="A1" s="24" t="s">
        <v>4</v>
      </c>
      <c r="B1" s="24" t="s">
        <v>5</v>
      </c>
      <c r="C1" s="25" t="s">
        <v>65</v>
      </c>
      <c r="D1" s="25" t="s">
        <v>66</v>
      </c>
      <c r="E1" s="25" t="s">
        <v>67</v>
      </c>
      <c r="F1" s="25" t="s">
        <v>68</v>
      </c>
      <c r="G1" s="25" t="s">
        <v>69</v>
      </c>
      <c r="H1" s="37" t="s">
        <v>94</v>
      </c>
    </row>
    <row r="2" spans="1:11" hidden="1" x14ac:dyDescent="0.35">
      <c r="A2" s="14" t="s">
        <v>52</v>
      </c>
      <c r="B2" s="12" t="s">
        <v>48</v>
      </c>
      <c r="C2" s="11">
        <v>5483.53</v>
      </c>
      <c r="D2" s="11">
        <v>0</v>
      </c>
      <c r="E2" s="11">
        <v>0</v>
      </c>
      <c r="F2" s="11">
        <v>265.17</v>
      </c>
      <c r="G2" s="11">
        <v>848.52</v>
      </c>
    </row>
    <row r="3" spans="1:11" hidden="1" x14ac:dyDescent="0.35">
      <c r="A3" s="14" t="s">
        <v>52</v>
      </c>
      <c r="B3" s="12" t="s">
        <v>47</v>
      </c>
      <c r="C3" s="11">
        <v>-507292.87</v>
      </c>
      <c r="D3" s="11">
        <v>0</v>
      </c>
      <c r="E3" s="11">
        <v>0</v>
      </c>
      <c r="F3" s="11">
        <v>-17040.830000000002</v>
      </c>
      <c r="G3" s="11">
        <v>-106177.58</v>
      </c>
    </row>
    <row r="4" spans="1:11" hidden="1" x14ac:dyDescent="0.35">
      <c r="A4" s="14" t="s">
        <v>52</v>
      </c>
      <c r="B4" s="12" t="s">
        <v>46</v>
      </c>
      <c r="C4" s="11">
        <v>556364.41</v>
      </c>
      <c r="D4" s="11">
        <v>0</v>
      </c>
      <c r="E4" s="11">
        <v>0</v>
      </c>
      <c r="F4" s="11">
        <v>18689.23</v>
      </c>
      <c r="G4" s="11">
        <v>116448.37</v>
      </c>
    </row>
    <row r="5" spans="1:11" hidden="1" x14ac:dyDescent="0.35">
      <c r="A5" s="14" t="s">
        <v>52</v>
      </c>
      <c r="B5" s="12" t="s">
        <v>45</v>
      </c>
      <c r="C5" s="11">
        <v>92611.8</v>
      </c>
      <c r="D5" s="11">
        <v>0</v>
      </c>
      <c r="E5" s="11">
        <v>0</v>
      </c>
      <c r="F5" s="11">
        <v>3110.99</v>
      </c>
      <c r="G5" s="11">
        <v>19383.86</v>
      </c>
    </row>
    <row r="6" spans="1:11" hidden="1" x14ac:dyDescent="0.35">
      <c r="A6" s="14" t="s">
        <v>52</v>
      </c>
      <c r="B6" s="12" t="s">
        <v>31</v>
      </c>
      <c r="C6" s="11">
        <v>350.86</v>
      </c>
      <c r="D6" s="11">
        <v>0</v>
      </c>
      <c r="E6" s="11">
        <v>0</v>
      </c>
      <c r="F6" s="11">
        <v>6.91</v>
      </c>
      <c r="G6" s="11">
        <v>63.94</v>
      </c>
    </row>
    <row r="7" spans="1:11" hidden="1" x14ac:dyDescent="0.35">
      <c r="A7" s="14" t="s">
        <v>52</v>
      </c>
      <c r="B7" s="12" t="s">
        <v>44</v>
      </c>
      <c r="C7" s="11">
        <v>139660.59</v>
      </c>
      <c r="D7" s="11">
        <v>0</v>
      </c>
      <c r="E7" s="11">
        <v>0</v>
      </c>
      <c r="F7" s="11">
        <v>2751.9299999999994</v>
      </c>
      <c r="G7" s="11">
        <v>25455.38</v>
      </c>
    </row>
    <row r="8" spans="1:11" hidden="1" x14ac:dyDescent="0.35">
      <c r="A8" s="14" t="s">
        <v>52</v>
      </c>
      <c r="B8" s="12" t="s">
        <v>43</v>
      </c>
      <c r="C8" s="11">
        <v>137385.51999999999</v>
      </c>
      <c r="D8" s="11">
        <v>0</v>
      </c>
      <c r="E8" s="11">
        <v>0</v>
      </c>
      <c r="F8" s="11">
        <v>2707.1099999999997</v>
      </c>
      <c r="G8" s="11">
        <v>25040.710000000003</v>
      </c>
    </row>
    <row r="9" spans="1:11" hidden="1" x14ac:dyDescent="0.35">
      <c r="A9" s="14" t="s">
        <v>52</v>
      </c>
      <c r="B9" s="12" t="s">
        <v>42</v>
      </c>
      <c r="C9" s="11">
        <v>118097.4</v>
      </c>
      <c r="D9" s="11">
        <v>0</v>
      </c>
      <c r="E9" s="11">
        <v>0</v>
      </c>
      <c r="F9" s="11">
        <v>1691.9499999999998</v>
      </c>
      <c r="G9" s="11">
        <v>20303.29</v>
      </c>
    </row>
    <row r="10" spans="1:11" hidden="1" x14ac:dyDescent="0.35">
      <c r="A10" s="14" t="s">
        <v>52</v>
      </c>
      <c r="B10" s="12" t="s">
        <v>41</v>
      </c>
      <c r="C10" s="11">
        <v>126260.61</v>
      </c>
      <c r="D10" s="11">
        <v>0</v>
      </c>
      <c r="E10" s="11">
        <v>0</v>
      </c>
      <c r="F10" s="11">
        <v>1808.8999999999999</v>
      </c>
      <c r="G10" s="11">
        <v>21706.69</v>
      </c>
    </row>
    <row r="11" spans="1:11" hidden="1" x14ac:dyDescent="0.35">
      <c r="A11" s="14" t="s">
        <v>52</v>
      </c>
      <c r="B11" s="12" t="s">
        <v>40</v>
      </c>
      <c r="C11" s="11">
        <v>120550.88</v>
      </c>
      <c r="D11" s="11">
        <v>0</v>
      </c>
      <c r="E11" s="11">
        <v>0</v>
      </c>
      <c r="F11" s="11">
        <v>1727.1000000000001</v>
      </c>
      <c r="G11" s="11">
        <v>20725.09</v>
      </c>
    </row>
    <row r="12" spans="1:11" hidden="1" x14ac:dyDescent="0.35">
      <c r="A12" s="14" t="s">
        <v>52</v>
      </c>
      <c r="B12" s="12" t="s">
        <v>39</v>
      </c>
      <c r="C12" s="11">
        <v>86029.61</v>
      </c>
      <c r="D12" s="11">
        <v>866.06999999999994</v>
      </c>
      <c r="E12" s="11">
        <v>0</v>
      </c>
      <c r="F12" s="11">
        <v>866.07</v>
      </c>
      <c r="G12" s="11">
        <v>16455.330000000002</v>
      </c>
    </row>
    <row r="13" spans="1:11" hidden="1" x14ac:dyDescent="0.35">
      <c r="A13" s="14" t="s">
        <v>52</v>
      </c>
      <c r="B13" s="12" t="s">
        <v>38</v>
      </c>
      <c r="C13" s="11">
        <v>124943.25</v>
      </c>
      <c r="D13" s="11">
        <v>1257.82</v>
      </c>
      <c r="E13" s="11">
        <v>0</v>
      </c>
      <c r="F13" s="11">
        <v>1257.82</v>
      </c>
      <c r="G13" s="11">
        <v>23898.55</v>
      </c>
    </row>
    <row r="14" spans="1:11" x14ac:dyDescent="0.35">
      <c r="A14" s="14" t="s">
        <v>51</v>
      </c>
      <c r="B14" s="12" t="s">
        <v>48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J14" t="s">
        <v>27</v>
      </c>
      <c r="K14" s="7">
        <v>19.533749999999998</v>
      </c>
    </row>
    <row r="15" spans="1:11" x14ac:dyDescent="0.35">
      <c r="A15" s="14" t="s">
        <v>51</v>
      </c>
      <c r="B15" s="12" t="s">
        <v>47</v>
      </c>
      <c r="C15" s="11">
        <v>528803.29</v>
      </c>
      <c r="D15" s="11">
        <v>1398.03</v>
      </c>
      <c r="E15" s="11">
        <v>0</v>
      </c>
      <c r="F15" s="11">
        <v>5592.1100000000006</v>
      </c>
      <c r="G15" s="11">
        <v>69202.289999999994</v>
      </c>
      <c r="H15" s="4">
        <f>+C15*K15</f>
        <v>10208102.437347585</v>
      </c>
      <c r="I15" s="4"/>
      <c r="J15" t="s">
        <v>28</v>
      </c>
      <c r="K15" s="7">
        <v>19.304158333333337</v>
      </c>
    </row>
    <row r="16" spans="1:11" x14ac:dyDescent="0.35">
      <c r="A16" s="14" t="s">
        <v>51</v>
      </c>
      <c r="B16" s="12" t="s">
        <v>46</v>
      </c>
      <c r="C16" s="11">
        <v>591750.01</v>
      </c>
      <c r="D16" s="11">
        <v>1564.44</v>
      </c>
      <c r="E16" s="11">
        <v>0</v>
      </c>
      <c r="F16" s="11">
        <v>6257.76</v>
      </c>
      <c r="G16" s="11">
        <v>77439.86</v>
      </c>
      <c r="H16" s="4">
        <f t="shared" ref="H16:H49" si="0">+C16*K16</f>
        <v>12723961.583772583</v>
      </c>
      <c r="J16" t="s">
        <v>29</v>
      </c>
      <c r="K16" s="7">
        <v>21.502258333333334</v>
      </c>
    </row>
    <row r="17" spans="1:11" x14ac:dyDescent="0.35">
      <c r="A17" s="14" t="s">
        <v>51</v>
      </c>
      <c r="B17" s="12" t="s">
        <v>45</v>
      </c>
      <c r="C17" s="11">
        <v>427686.77</v>
      </c>
      <c r="D17" s="11">
        <v>1130.69</v>
      </c>
      <c r="E17" s="11">
        <v>0</v>
      </c>
      <c r="F17" s="11">
        <v>4522.79</v>
      </c>
      <c r="G17" s="11">
        <v>55969.59</v>
      </c>
      <c r="H17" s="4">
        <f t="shared" si="0"/>
        <v>9558938.3077002503</v>
      </c>
      <c r="J17" t="s">
        <v>30</v>
      </c>
      <c r="K17" s="7">
        <v>22.350324999999998</v>
      </c>
    </row>
    <row r="18" spans="1:11" x14ac:dyDescent="0.35">
      <c r="A18" s="14" t="s">
        <v>51</v>
      </c>
      <c r="B18" s="12" t="s">
        <v>31</v>
      </c>
      <c r="C18" s="11">
        <v>119598.45000000001</v>
      </c>
      <c r="D18" s="11">
        <v>1316.6799999999998</v>
      </c>
      <c r="E18" s="11">
        <v>0</v>
      </c>
      <c r="F18" s="11">
        <v>9655.65</v>
      </c>
      <c r="G18" s="11">
        <v>45425.46</v>
      </c>
      <c r="H18" s="4">
        <f t="shared" si="0"/>
        <v>2677783.3825025009</v>
      </c>
      <c r="J18" t="s">
        <v>12</v>
      </c>
      <c r="K18" s="7">
        <v>22.389783333333337</v>
      </c>
    </row>
    <row r="19" spans="1:11" x14ac:dyDescent="0.35">
      <c r="A19" s="14" t="s">
        <v>51</v>
      </c>
      <c r="B19" s="12" t="s">
        <v>44</v>
      </c>
      <c r="C19" s="11">
        <v>150886.79999999999</v>
      </c>
      <c r="D19" s="11">
        <v>1661.14</v>
      </c>
      <c r="E19" s="11">
        <v>0</v>
      </c>
      <c r="F19" s="11">
        <v>12181.69</v>
      </c>
      <c r="G19" s="11">
        <v>57309.29</v>
      </c>
      <c r="H19" s="4">
        <f t="shared" si="0"/>
        <v>3369497.1394500001</v>
      </c>
      <c r="J19" t="s">
        <v>84</v>
      </c>
      <c r="K19" s="7">
        <v>22.331291666666669</v>
      </c>
    </row>
    <row r="20" spans="1:11" x14ac:dyDescent="0.35">
      <c r="A20" s="14" t="s">
        <v>51</v>
      </c>
      <c r="B20" s="12" t="s">
        <v>43</v>
      </c>
      <c r="C20" s="11">
        <v>183837.79</v>
      </c>
      <c r="D20" s="11">
        <v>2023.9</v>
      </c>
      <c r="E20" s="11">
        <v>0</v>
      </c>
      <c r="F20" s="11">
        <v>14841.96</v>
      </c>
      <c r="G20" s="11">
        <v>69824.63</v>
      </c>
      <c r="H20" s="4">
        <f t="shared" si="0"/>
        <v>4096088.2670084164</v>
      </c>
      <c r="J20" t="s">
        <v>85</v>
      </c>
      <c r="K20" s="7">
        <v>22.280991666666665</v>
      </c>
    </row>
    <row r="21" spans="1:11" x14ac:dyDescent="0.35">
      <c r="A21" s="14" t="s">
        <v>51</v>
      </c>
      <c r="B21" s="12" t="s">
        <v>42</v>
      </c>
      <c r="C21" s="11">
        <v>560187.30000000005</v>
      </c>
      <c r="D21" s="11">
        <v>1853.9</v>
      </c>
      <c r="E21" s="11">
        <v>0</v>
      </c>
      <c r="F21" s="11">
        <v>16376.130000000001</v>
      </c>
      <c r="G21" s="11">
        <v>57161.98</v>
      </c>
      <c r="H21" s="4">
        <f t="shared" si="0"/>
        <v>12444607.551775003</v>
      </c>
      <c r="J21" t="s">
        <v>86</v>
      </c>
      <c r="K21" s="7">
        <v>22.215083333333336</v>
      </c>
    </row>
    <row r="22" spans="1:11" x14ac:dyDescent="0.35">
      <c r="A22" s="14" t="s">
        <v>51</v>
      </c>
      <c r="B22" s="12" t="s">
        <v>41</v>
      </c>
      <c r="C22" s="11">
        <v>393987.31</v>
      </c>
      <c r="D22" s="11">
        <v>1303.8699999999999</v>
      </c>
      <c r="E22" s="11">
        <v>0</v>
      </c>
      <c r="F22" s="11">
        <v>11517.55</v>
      </c>
      <c r="G22" s="11">
        <v>40202.79</v>
      </c>
      <c r="H22" s="4">
        <f t="shared" si="0"/>
        <v>8708252.2645162512</v>
      </c>
      <c r="J22" t="s">
        <v>87</v>
      </c>
      <c r="K22" s="7">
        <v>22.102875000000001</v>
      </c>
    </row>
    <row r="23" spans="1:11" x14ac:dyDescent="0.35">
      <c r="A23" s="14" t="s">
        <v>51</v>
      </c>
      <c r="B23" s="12" t="s">
        <v>40</v>
      </c>
      <c r="C23" s="11">
        <v>537136.30999999994</v>
      </c>
      <c r="D23" s="11">
        <v>1777.62</v>
      </c>
      <c r="E23" s="11">
        <v>0</v>
      </c>
      <c r="F23" s="11">
        <v>15702.27</v>
      </c>
      <c r="G23" s="11">
        <v>54809.83</v>
      </c>
      <c r="H23" s="4">
        <f t="shared" si="0"/>
        <v>11660428.061770918</v>
      </c>
      <c r="J23" t="s">
        <v>88</v>
      </c>
      <c r="K23" s="7">
        <v>21.708508333333338</v>
      </c>
    </row>
    <row r="24" spans="1:11" x14ac:dyDescent="0.35">
      <c r="A24" s="14" t="s">
        <v>51</v>
      </c>
      <c r="B24" s="12" t="s">
        <v>39</v>
      </c>
      <c r="C24" s="11">
        <v>919451.39999999991</v>
      </c>
      <c r="D24" s="11">
        <v>2040.21</v>
      </c>
      <c r="E24" s="11">
        <v>0</v>
      </c>
      <c r="F24" s="11">
        <v>11901.19</v>
      </c>
      <c r="G24" s="11">
        <v>59845.950000000004</v>
      </c>
      <c r="H24" s="4">
        <f t="shared" si="0"/>
        <v>19820069.821055003</v>
      </c>
      <c r="J24" t="s">
        <v>89</v>
      </c>
      <c r="K24" s="7">
        <v>21.556408333333337</v>
      </c>
    </row>
    <row r="25" spans="1:11" x14ac:dyDescent="0.35">
      <c r="A25" s="14" t="s">
        <v>51</v>
      </c>
      <c r="B25" s="12" t="s">
        <v>38</v>
      </c>
      <c r="C25" s="11">
        <v>-390240.43</v>
      </c>
      <c r="D25" s="11">
        <v>-865.92</v>
      </c>
      <c r="E25" s="11">
        <v>0</v>
      </c>
      <c r="F25" s="11">
        <v>-5051.2</v>
      </c>
      <c r="G25" s="11">
        <v>-25400.27</v>
      </c>
      <c r="H25" s="4">
        <f t="shared" si="0"/>
        <v>-8386806.6732948339</v>
      </c>
      <c r="J25" t="s">
        <v>90</v>
      </c>
      <c r="K25" s="7">
        <v>21.491383333333335</v>
      </c>
    </row>
    <row r="26" spans="1:11" x14ac:dyDescent="0.35">
      <c r="A26" s="14" t="s">
        <v>50</v>
      </c>
      <c r="B26" s="12" t="s">
        <v>48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4">
        <f t="shared" si="0"/>
        <v>0</v>
      </c>
      <c r="J26" t="s">
        <v>27</v>
      </c>
      <c r="K26">
        <v>20.451750000000001</v>
      </c>
    </row>
    <row r="27" spans="1:11" x14ac:dyDescent="0.35">
      <c r="A27" s="14" t="s">
        <v>50</v>
      </c>
      <c r="B27" s="12" t="s">
        <v>47</v>
      </c>
      <c r="C27" s="11">
        <v>570855.86</v>
      </c>
      <c r="D27" s="11">
        <v>348.08</v>
      </c>
      <c r="E27" s="11">
        <v>0</v>
      </c>
      <c r="F27" s="11">
        <v>16359.89</v>
      </c>
      <c r="G27" s="11">
        <v>65787.67</v>
      </c>
      <c r="H27" s="4">
        <f t="shared" si="0"/>
        <v>11666352.868476</v>
      </c>
      <c r="J27" t="s">
        <v>28</v>
      </c>
      <c r="K27">
        <v>20.436599999999999</v>
      </c>
    </row>
    <row r="28" spans="1:11" x14ac:dyDescent="0.35">
      <c r="A28" s="14" t="s">
        <v>50</v>
      </c>
      <c r="B28" s="12" t="s">
        <v>46</v>
      </c>
      <c r="C28" s="11">
        <v>329173.81</v>
      </c>
      <c r="D28" s="11">
        <v>200.72</v>
      </c>
      <c r="E28" s="11">
        <v>0</v>
      </c>
      <c r="F28" s="11">
        <v>9433.65</v>
      </c>
      <c r="G28" s="11">
        <v>37935.26</v>
      </c>
      <c r="H28" s="4">
        <f t="shared" si="0"/>
        <v>6796306.2699705837</v>
      </c>
      <c r="J28" t="s">
        <v>29</v>
      </c>
      <c r="K28">
        <v>20.646558333333335</v>
      </c>
    </row>
    <row r="29" spans="1:11" x14ac:dyDescent="0.35">
      <c r="A29" s="14" t="s">
        <v>50</v>
      </c>
      <c r="B29" s="12" t="s">
        <v>45</v>
      </c>
      <c r="C29" s="11">
        <v>533534.38</v>
      </c>
      <c r="D29" s="11">
        <v>325.33</v>
      </c>
      <c r="E29" s="11">
        <v>0</v>
      </c>
      <c r="F29" s="11">
        <v>15290.33</v>
      </c>
      <c r="G29" s="11">
        <v>61486.6</v>
      </c>
      <c r="H29" s="4">
        <f t="shared" si="0"/>
        <v>10895139.147622699</v>
      </c>
      <c r="J29" t="s">
        <v>30</v>
      </c>
      <c r="K29">
        <v>20.420688068166665</v>
      </c>
    </row>
    <row r="30" spans="1:11" x14ac:dyDescent="0.35">
      <c r="A30" s="14" t="s">
        <v>50</v>
      </c>
      <c r="B30" s="12" t="s">
        <v>31</v>
      </c>
      <c r="C30" s="11">
        <v>473484.23</v>
      </c>
      <c r="D30" s="11">
        <v>632.16</v>
      </c>
      <c r="E30" s="11">
        <v>0</v>
      </c>
      <c r="F30" s="11">
        <v>16646.77</v>
      </c>
      <c r="G30" s="11">
        <v>48675.950000000004</v>
      </c>
      <c r="H30" s="4">
        <f t="shared" si="0"/>
        <v>9647499.8047963362</v>
      </c>
      <c r="J30" t="s">
        <v>12</v>
      </c>
      <c r="K30">
        <v>20.375546203083335</v>
      </c>
    </row>
    <row r="31" spans="1:11" x14ac:dyDescent="0.35">
      <c r="A31" s="14" t="s">
        <v>50</v>
      </c>
      <c r="B31" s="12" t="s">
        <v>44</v>
      </c>
      <c r="C31" s="11">
        <v>610915.06999999995</v>
      </c>
      <c r="D31" s="11">
        <v>815.64</v>
      </c>
      <c r="E31" s="11">
        <v>0</v>
      </c>
      <c r="F31" s="11">
        <v>21478.539999999997</v>
      </c>
      <c r="G31" s="11">
        <v>62804.35</v>
      </c>
      <c r="H31" s="4">
        <f t="shared" si="0"/>
        <v>12424088.251511736</v>
      </c>
      <c r="J31" t="s">
        <v>84</v>
      </c>
      <c r="K31">
        <v>20.336850180356063</v>
      </c>
    </row>
    <row r="32" spans="1:11" x14ac:dyDescent="0.35">
      <c r="A32" s="14" t="s">
        <v>50</v>
      </c>
      <c r="B32" s="12" t="s">
        <v>43</v>
      </c>
      <c r="C32" s="11">
        <v>669342.18000000005</v>
      </c>
      <c r="D32" s="11">
        <v>893.64</v>
      </c>
      <c r="E32" s="11">
        <v>0</v>
      </c>
      <c r="F32" s="11">
        <v>23532.71</v>
      </c>
      <c r="G32" s="11">
        <v>68810.87</v>
      </c>
      <c r="H32" s="4">
        <f t="shared" si="0"/>
        <v>13582768.670352522</v>
      </c>
      <c r="J32" t="s">
        <v>85</v>
      </c>
      <c r="K32">
        <v>20.292712869750002</v>
      </c>
    </row>
    <row r="33" spans="1:11" x14ac:dyDescent="0.35">
      <c r="A33" s="14" t="s">
        <v>50</v>
      </c>
      <c r="B33" s="12" t="s">
        <v>42</v>
      </c>
      <c r="C33" s="11">
        <v>655105.26</v>
      </c>
      <c r="D33" s="11">
        <v>874.65000000000009</v>
      </c>
      <c r="E33" s="11">
        <v>0</v>
      </c>
      <c r="F33" s="11">
        <v>23032.2</v>
      </c>
      <c r="G33" s="11">
        <v>67347.28</v>
      </c>
      <c r="H33" s="4">
        <f t="shared" si="0"/>
        <v>13271135.875122447</v>
      </c>
      <c r="J33" t="s">
        <v>86</v>
      </c>
      <c r="K33">
        <v>20.258020634916665</v>
      </c>
    </row>
    <row r="34" spans="1:11" x14ac:dyDescent="0.35">
      <c r="A34" s="14" t="s">
        <v>50</v>
      </c>
      <c r="B34" s="12" t="s">
        <v>41</v>
      </c>
      <c r="C34" s="11">
        <v>795844.15</v>
      </c>
      <c r="D34" s="11">
        <v>1062.54</v>
      </c>
      <c r="E34" s="11">
        <v>0</v>
      </c>
      <c r="F34" s="11">
        <v>27980.28</v>
      </c>
      <c r="G34" s="11">
        <v>81815.759999999995</v>
      </c>
      <c r="H34" s="4">
        <f t="shared" si="0"/>
        <v>16091895.451982779</v>
      </c>
      <c r="J34" t="s">
        <v>87</v>
      </c>
      <c r="K34">
        <v>20.219907945522724</v>
      </c>
    </row>
    <row r="35" spans="1:11" x14ac:dyDescent="0.35">
      <c r="A35" s="14" t="s">
        <v>50</v>
      </c>
      <c r="B35" s="12" t="s">
        <v>40</v>
      </c>
      <c r="C35" s="11">
        <v>270801.8</v>
      </c>
      <c r="D35" s="11">
        <v>361.56</v>
      </c>
      <c r="E35" s="11">
        <v>0</v>
      </c>
      <c r="F35" s="11">
        <v>9520.85</v>
      </c>
      <c r="G35" s="11">
        <v>27839.440000000002</v>
      </c>
      <c r="H35" s="4">
        <f t="shared" si="0"/>
        <v>5474805.9571284829</v>
      </c>
      <c r="J35" t="s">
        <v>88</v>
      </c>
      <c r="K35">
        <v>20.217022032824314</v>
      </c>
    </row>
    <row r="36" spans="1:11" x14ac:dyDescent="0.35">
      <c r="A36" s="14" t="s">
        <v>50</v>
      </c>
      <c r="B36" s="12" t="s">
        <v>39</v>
      </c>
      <c r="C36" s="11">
        <v>959193.35</v>
      </c>
      <c r="D36" s="11">
        <v>2486.56</v>
      </c>
      <c r="E36" s="11">
        <v>621.64</v>
      </c>
      <c r="F36" s="11">
        <v>24554.85</v>
      </c>
      <c r="G36" s="11">
        <v>90448.89</v>
      </c>
      <c r="H36" s="4">
        <f t="shared" si="0"/>
        <v>19423337.673685811</v>
      </c>
      <c r="J36" t="s">
        <v>89</v>
      </c>
      <c r="K36">
        <v>20.249658396490979</v>
      </c>
    </row>
    <row r="37" spans="1:11" x14ac:dyDescent="0.35">
      <c r="A37" s="14" t="s">
        <v>50</v>
      </c>
      <c r="B37" s="12" t="s">
        <v>38</v>
      </c>
      <c r="C37" s="11">
        <v>311233.33999999997</v>
      </c>
      <c r="D37" s="11">
        <v>806.81999999999994</v>
      </c>
      <c r="E37" s="11">
        <v>201.71</v>
      </c>
      <c r="F37" s="11">
        <v>7967.42</v>
      </c>
      <c r="G37" s="11">
        <v>29348.32</v>
      </c>
      <c r="H37" s="4">
        <f t="shared" si="0"/>
        <v>6312649.8912635976</v>
      </c>
      <c r="J37" t="s">
        <v>90</v>
      </c>
      <c r="K37">
        <v>20.282691729824311</v>
      </c>
    </row>
    <row r="38" spans="1:11" x14ac:dyDescent="0.35">
      <c r="A38" s="14" t="s">
        <v>49</v>
      </c>
      <c r="B38" s="12" t="s">
        <v>48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4">
        <f t="shared" si="0"/>
        <v>0</v>
      </c>
      <c r="J38" t="s">
        <v>27</v>
      </c>
      <c r="K38">
        <v>20.958658333333332</v>
      </c>
    </row>
    <row r="39" spans="1:11" x14ac:dyDescent="0.35">
      <c r="A39" s="14" t="s">
        <v>49</v>
      </c>
      <c r="B39" s="12" t="s">
        <v>47</v>
      </c>
      <c r="C39" s="11">
        <v>609740.23</v>
      </c>
      <c r="D39" s="11">
        <v>1580.65</v>
      </c>
      <c r="E39" s="11">
        <v>395.17</v>
      </c>
      <c r="F39" s="11">
        <v>15609.029999999999</v>
      </c>
      <c r="G39" s="11">
        <v>57496.57</v>
      </c>
      <c r="H39" s="4">
        <f t="shared" si="0"/>
        <v>12751670.189721834</v>
      </c>
      <c r="J39" t="s">
        <v>28</v>
      </c>
      <c r="K39">
        <v>20.913283333333336</v>
      </c>
    </row>
    <row r="40" spans="1:11" x14ac:dyDescent="0.35">
      <c r="A40" s="14" t="s">
        <v>49</v>
      </c>
      <c r="B40" s="12" t="s">
        <v>46</v>
      </c>
      <c r="C40" s="11">
        <v>1080895.0899999999</v>
      </c>
      <c r="D40" s="11">
        <v>2802.0699999999997</v>
      </c>
      <c r="E40" s="11">
        <v>700.52</v>
      </c>
      <c r="F40" s="11">
        <v>27670.36</v>
      </c>
      <c r="G40" s="11">
        <v>101924.98000000001</v>
      </c>
      <c r="H40" s="4">
        <f t="shared" si="0"/>
        <v>0</v>
      </c>
    </row>
    <row r="41" spans="1:11" x14ac:dyDescent="0.35">
      <c r="A41" s="14" t="s">
        <v>49</v>
      </c>
      <c r="B41" s="12" t="s">
        <v>45</v>
      </c>
      <c r="C41" s="11">
        <v>727734.52</v>
      </c>
      <c r="D41" s="11">
        <v>1886.55</v>
      </c>
      <c r="E41" s="11">
        <v>471.64</v>
      </c>
      <c r="F41" s="11">
        <v>18629.64</v>
      </c>
      <c r="G41" s="11">
        <v>68623.049999999988</v>
      </c>
      <c r="H41" s="4">
        <f t="shared" si="0"/>
        <v>0</v>
      </c>
    </row>
    <row r="42" spans="1:11" x14ac:dyDescent="0.35">
      <c r="A42" s="14" t="s">
        <v>49</v>
      </c>
      <c r="B42" s="12" t="s">
        <v>31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4">
        <f t="shared" si="0"/>
        <v>0</v>
      </c>
    </row>
    <row r="43" spans="1:11" x14ac:dyDescent="0.35">
      <c r="A43" s="14" t="s">
        <v>49</v>
      </c>
      <c r="B43" s="12" t="s">
        <v>44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4">
        <f t="shared" si="0"/>
        <v>0</v>
      </c>
    </row>
    <row r="44" spans="1:11" x14ac:dyDescent="0.35">
      <c r="A44" s="14" t="s">
        <v>49</v>
      </c>
      <c r="B44" s="12" t="s">
        <v>43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4">
        <f t="shared" si="0"/>
        <v>0</v>
      </c>
    </row>
    <row r="45" spans="1:11" x14ac:dyDescent="0.35">
      <c r="A45" s="14" t="s">
        <v>49</v>
      </c>
      <c r="B45" s="12" t="s">
        <v>42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4">
        <f t="shared" si="0"/>
        <v>0</v>
      </c>
    </row>
    <row r="46" spans="1:11" x14ac:dyDescent="0.35">
      <c r="A46" s="14" t="s">
        <v>49</v>
      </c>
      <c r="B46" s="12" t="s">
        <v>41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4">
        <f t="shared" si="0"/>
        <v>0</v>
      </c>
    </row>
    <row r="47" spans="1:11" x14ac:dyDescent="0.35">
      <c r="A47" s="14" t="s">
        <v>49</v>
      </c>
      <c r="B47" s="12" t="s">
        <v>40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4">
        <f t="shared" si="0"/>
        <v>0</v>
      </c>
    </row>
    <row r="48" spans="1:11" x14ac:dyDescent="0.35">
      <c r="A48" s="14" t="s">
        <v>49</v>
      </c>
      <c r="B48" s="12" t="s">
        <v>39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4">
        <f t="shared" si="0"/>
        <v>0</v>
      </c>
    </row>
    <row r="49" spans="1:8" x14ac:dyDescent="0.35">
      <c r="A49" s="14" t="s">
        <v>49</v>
      </c>
      <c r="B49" s="12" t="s">
        <v>38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4">
        <f t="shared" si="0"/>
        <v>0</v>
      </c>
    </row>
  </sheetData>
  <autoFilter ref="A1:G49" xr:uid="{0D63106A-341D-4DF3-9A26-7DAD813F07A8}">
    <filterColumn colId="0">
      <filters>
        <filter val="FY20"/>
        <filter val="FY21"/>
        <filter val="FY22"/>
      </filters>
    </filterColumn>
  </autoFilter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0018-BE54-4F0F-A1AB-D3132923C577}">
  <dimension ref="A1:F33"/>
  <sheetViews>
    <sheetView topLeftCell="E1" workbookViewId="0">
      <selection activeCell="I22" sqref="I22"/>
    </sheetView>
  </sheetViews>
  <sheetFormatPr defaultRowHeight="14.5" x14ac:dyDescent="0.35"/>
  <cols>
    <col min="1" max="4" width="0" hidden="1" customWidth="1"/>
    <col min="5" max="5" width="12.36328125" bestFit="1" customWidth="1"/>
    <col min="6" max="6" width="11.81640625" bestFit="1" customWidth="1"/>
  </cols>
  <sheetData>
    <row r="1" spans="1:6" x14ac:dyDescent="0.35">
      <c r="A1" t="s">
        <v>4</v>
      </c>
      <c r="B1" t="s">
        <v>5</v>
      </c>
      <c r="C1" t="s">
        <v>83</v>
      </c>
    </row>
    <row r="2" spans="1:6" x14ac:dyDescent="0.35">
      <c r="A2">
        <v>2022</v>
      </c>
      <c r="B2" t="s">
        <v>27</v>
      </c>
      <c r="C2">
        <v>20.958658333333332</v>
      </c>
    </row>
    <row r="3" spans="1:6" x14ac:dyDescent="0.35">
      <c r="A3">
        <v>2022</v>
      </c>
      <c r="B3" t="s">
        <v>28</v>
      </c>
      <c r="C3">
        <v>20.913283333333336</v>
      </c>
      <c r="E3" s="5" t="s">
        <v>20</v>
      </c>
      <c r="F3" t="s">
        <v>91</v>
      </c>
    </row>
    <row r="4" spans="1:6" x14ac:dyDescent="0.35">
      <c r="A4">
        <v>2021</v>
      </c>
      <c r="B4" t="s">
        <v>27</v>
      </c>
      <c r="C4">
        <v>20.451750000000001</v>
      </c>
      <c r="E4" s="6">
        <v>2020</v>
      </c>
      <c r="F4" s="7"/>
    </row>
    <row r="5" spans="1:6" x14ac:dyDescent="0.35">
      <c r="A5">
        <v>2021</v>
      </c>
      <c r="B5" t="s">
        <v>28</v>
      </c>
      <c r="C5">
        <v>20.436599999999999</v>
      </c>
      <c r="E5" s="10" t="s">
        <v>27</v>
      </c>
      <c r="F5" s="7">
        <v>19.533749999999998</v>
      </c>
    </row>
    <row r="6" spans="1:6" x14ac:dyDescent="0.35">
      <c r="A6">
        <v>2021</v>
      </c>
      <c r="B6" t="s">
        <v>29</v>
      </c>
      <c r="C6">
        <v>20.646558333333335</v>
      </c>
      <c r="E6" s="10" t="s">
        <v>28</v>
      </c>
      <c r="F6" s="7">
        <v>19.304158333333337</v>
      </c>
    </row>
    <row r="7" spans="1:6" x14ac:dyDescent="0.35">
      <c r="A7">
        <v>2021</v>
      </c>
      <c r="B7" t="s">
        <v>30</v>
      </c>
      <c r="C7">
        <v>20.420688068166665</v>
      </c>
      <c r="E7" s="10" t="s">
        <v>29</v>
      </c>
      <c r="F7" s="7">
        <v>21.502258333333334</v>
      </c>
    </row>
    <row r="8" spans="1:6" x14ac:dyDescent="0.35">
      <c r="A8">
        <v>2021</v>
      </c>
      <c r="B8" t="s">
        <v>12</v>
      </c>
      <c r="C8">
        <v>20.375546203083335</v>
      </c>
      <c r="E8" s="10" t="s">
        <v>30</v>
      </c>
      <c r="F8" s="7">
        <v>22.350324999999998</v>
      </c>
    </row>
    <row r="9" spans="1:6" x14ac:dyDescent="0.35">
      <c r="A9">
        <v>2021</v>
      </c>
      <c r="B9" t="s">
        <v>84</v>
      </c>
      <c r="C9">
        <v>20.336850180356063</v>
      </c>
      <c r="E9" s="10" t="s">
        <v>12</v>
      </c>
      <c r="F9" s="7">
        <v>22.389783333333337</v>
      </c>
    </row>
    <row r="10" spans="1:6" x14ac:dyDescent="0.35">
      <c r="A10">
        <v>2021</v>
      </c>
      <c r="B10" t="s">
        <v>85</v>
      </c>
      <c r="C10">
        <v>20.292712869750002</v>
      </c>
      <c r="E10" s="10" t="s">
        <v>84</v>
      </c>
      <c r="F10" s="7">
        <v>22.331291666666669</v>
      </c>
    </row>
    <row r="11" spans="1:6" x14ac:dyDescent="0.35">
      <c r="A11">
        <v>2021</v>
      </c>
      <c r="B11" t="s">
        <v>86</v>
      </c>
      <c r="C11">
        <v>20.258020634916665</v>
      </c>
      <c r="E11" s="10" t="s">
        <v>85</v>
      </c>
      <c r="F11" s="7">
        <v>22.280991666666665</v>
      </c>
    </row>
    <row r="12" spans="1:6" x14ac:dyDescent="0.35">
      <c r="A12">
        <v>2021</v>
      </c>
      <c r="B12" t="s">
        <v>87</v>
      </c>
      <c r="C12">
        <v>20.219907945522724</v>
      </c>
      <c r="E12" s="10" t="s">
        <v>86</v>
      </c>
      <c r="F12" s="7">
        <v>22.215083333333336</v>
      </c>
    </row>
    <row r="13" spans="1:6" x14ac:dyDescent="0.35">
      <c r="A13">
        <v>2021</v>
      </c>
      <c r="B13" t="s">
        <v>88</v>
      </c>
      <c r="C13">
        <v>20.217022032824314</v>
      </c>
      <c r="E13" s="10" t="s">
        <v>87</v>
      </c>
      <c r="F13" s="7">
        <v>22.102875000000001</v>
      </c>
    </row>
    <row r="14" spans="1:6" x14ac:dyDescent="0.35">
      <c r="A14">
        <v>2021</v>
      </c>
      <c r="B14" t="s">
        <v>89</v>
      </c>
      <c r="C14">
        <v>20.249658396490979</v>
      </c>
      <c r="E14" s="10" t="s">
        <v>88</v>
      </c>
      <c r="F14" s="7">
        <v>21.708508333333338</v>
      </c>
    </row>
    <row r="15" spans="1:6" x14ac:dyDescent="0.35">
      <c r="A15">
        <v>2021</v>
      </c>
      <c r="B15" t="s">
        <v>90</v>
      </c>
      <c r="C15">
        <v>20.282691729824311</v>
      </c>
      <c r="E15" s="10" t="s">
        <v>89</v>
      </c>
      <c r="F15" s="7">
        <v>21.556408333333337</v>
      </c>
    </row>
    <row r="16" spans="1:6" x14ac:dyDescent="0.35">
      <c r="A16">
        <v>2020</v>
      </c>
      <c r="B16" t="s">
        <v>27</v>
      </c>
      <c r="C16">
        <v>19.533749999999998</v>
      </c>
      <c r="E16" s="10" t="s">
        <v>90</v>
      </c>
      <c r="F16" s="7">
        <v>21.491383333333335</v>
      </c>
    </row>
    <row r="17" spans="1:6" x14ac:dyDescent="0.35">
      <c r="A17">
        <v>2020</v>
      </c>
      <c r="B17" t="s">
        <v>28</v>
      </c>
      <c r="C17">
        <v>19.304158333333337</v>
      </c>
      <c r="E17" s="6">
        <v>2021</v>
      </c>
      <c r="F17" s="7"/>
    </row>
    <row r="18" spans="1:6" x14ac:dyDescent="0.35">
      <c r="A18">
        <v>2020</v>
      </c>
      <c r="B18" t="s">
        <v>29</v>
      </c>
      <c r="C18">
        <v>21.502258333333334</v>
      </c>
      <c r="E18" s="10" t="s">
        <v>27</v>
      </c>
      <c r="F18" s="7">
        <v>20.451750000000001</v>
      </c>
    </row>
    <row r="19" spans="1:6" x14ac:dyDescent="0.35">
      <c r="A19">
        <v>2020</v>
      </c>
      <c r="B19" t="s">
        <v>30</v>
      </c>
      <c r="C19">
        <v>22.350324999999998</v>
      </c>
      <c r="E19" s="10" t="s">
        <v>28</v>
      </c>
      <c r="F19" s="7">
        <v>20.436599999999999</v>
      </c>
    </row>
    <row r="20" spans="1:6" x14ac:dyDescent="0.35">
      <c r="A20">
        <v>2020</v>
      </c>
      <c r="B20" t="s">
        <v>12</v>
      </c>
      <c r="C20">
        <v>22.389783333333337</v>
      </c>
      <c r="E20" s="10" t="s">
        <v>29</v>
      </c>
      <c r="F20" s="7">
        <v>20.646558333333335</v>
      </c>
    </row>
    <row r="21" spans="1:6" x14ac:dyDescent="0.35">
      <c r="A21">
        <v>2020</v>
      </c>
      <c r="B21" t="s">
        <v>84</v>
      </c>
      <c r="C21">
        <v>22.331291666666669</v>
      </c>
      <c r="E21" s="10" t="s">
        <v>30</v>
      </c>
      <c r="F21" s="7">
        <v>20.420688068166665</v>
      </c>
    </row>
    <row r="22" spans="1:6" x14ac:dyDescent="0.35">
      <c r="A22">
        <v>2020</v>
      </c>
      <c r="B22" t="s">
        <v>85</v>
      </c>
      <c r="C22">
        <v>22.280991666666665</v>
      </c>
      <c r="E22" s="10" t="s">
        <v>12</v>
      </c>
      <c r="F22" s="7">
        <v>20.375546203083335</v>
      </c>
    </row>
    <row r="23" spans="1:6" x14ac:dyDescent="0.35">
      <c r="A23">
        <v>2020</v>
      </c>
      <c r="B23" t="s">
        <v>86</v>
      </c>
      <c r="C23">
        <v>22.215083333333336</v>
      </c>
      <c r="E23" s="10" t="s">
        <v>84</v>
      </c>
      <c r="F23" s="7">
        <v>20.336850180356063</v>
      </c>
    </row>
    <row r="24" spans="1:6" x14ac:dyDescent="0.35">
      <c r="A24">
        <v>2020</v>
      </c>
      <c r="B24" t="s">
        <v>87</v>
      </c>
      <c r="C24">
        <v>22.102875000000001</v>
      </c>
      <c r="E24" s="10" t="s">
        <v>85</v>
      </c>
      <c r="F24" s="7">
        <v>20.292712869750002</v>
      </c>
    </row>
    <row r="25" spans="1:6" x14ac:dyDescent="0.35">
      <c r="A25">
        <v>2020</v>
      </c>
      <c r="B25" t="s">
        <v>88</v>
      </c>
      <c r="C25">
        <v>21.708508333333338</v>
      </c>
      <c r="E25" s="10" t="s">
        <v>86</v>
      </c>
      <c r="F25" s="7">
        <v>20.258020634916665</v>
      </c>
    </row>
    <row r="26" spans="1:6" x14ac:dyDescent="0.35">
      <c r="A26">
        <v>2020</v>
      </c>
      <c r="B26" t="s">
        <v>89</v>
      </c>
      <c r="C26">
        <v>21.556408333333337</v>
      </c>
      <c r="E26" s="10" t="s">
        <v>87</v>
      </c>
      <c r="F26" s="7">
        <v>20.219907945522724</v>
      </c>
    </row>
    <row r="27" spans="1:6" x14ac:dyDescent="0.35">
      <c r="A27">
        <v>2020</v>
      </c>
      <c r="B27" t="s">
        <v>90</v>
      </c>
      <c r="C27">
        <v>21.491383333333335</v>
      </c>
      <c r="E27" s="10" t="s">
        <v>88</v>
      </c>
      <c r="F27" s="7">
        <v>20.217022032824314</v>
      </c>
    </row>
    <row r="28" spans="1:6" x14ac:dyDescent="0.35">
      <c r="E28" s="10" t="s">
        <v>89</v>
      </c>
      <c r="F28" s="7">
        <v>20.249658396490979</v>
      </c>
    </row>
    <row r="29" spans="1:6" x14ac:dyDescent="0.35">
      <c r="E29" s="10" t="s">
        <v>90</v>
      </c>
      <c r="F29" s="7">
        <v>20.282691729824311</v>
      </c>
    </row>
    <row r="30" spans="1:6" x14ac:dyDescent="0.35">
      <c r="E30" s="6">
        <v>2022</v>
      </c>
      <c r="F30" s="7"/>
    </row>
    <row r="31" spans="1:6" x14ac:dyDescent="0.35">
      <c r="E31" s="10" t="s">
        <v>27</v>
      </c>
      <c r="F31" s="7">
        <v>20.958658333333332</v>
      </c>
    </row>
    <row r="32" spans="1:6" x14ac:dyDescent="0.35">
      <c r="E32" s="10" t="s">
        <v>28</v>
      </c>
      <c r="F32" s="7">
        <v>20.913283333333336</v>
      </c>
    </row>
    <row r="33" spans="5:6" x14ac:dyDescent="0.35">
      <c r="E33" s="6" t="s">
        <v>21</v>
      </c>
      <c r="F33" s="7">
        <v>544.8267647276017</v>
      </c>
    </row>
  </sheetData>
  <phoneticPr fontId="20" type="noConversion"/>
  <pageMargins left="0.7" right="0.7" top="0.75" bottom="0.75" header="0.3" footer="0.3"/>
  <pageSetup orientation="portrait" horizontalDpi="300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0B5E-4D49-4824-BE37-96680D878B9E}">
  <dimension ref="A1:G26"/>
  <sheetViews>
    <sheetView workbookViewId="0">
      <selection activeCell="C9" sqref="C9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14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1750524.68</v>
      </c>
      <c r="B2" s="1">
        <v>1750524.68</v>
      </c>
      <c r="C2" s="2">
        <v>0.86070000000000002</v>
      </c>
      <c r="D2">
        <v>2022</v>
      </c>
      <c r="E2" t="s">
        <v>8</v>
      </c>
      <c r="F2">
        <v>1506745.3220734401</v>
      </c>
      <c r="G2" t="s">
        <v>26</v>
      </c>
    </row>
    <row r="3" spans="1:7" x14ac:dyDescent="0.35">
      <c r="A3" s="1">
        <v>1183048.53</v>
      </c>
      <c r="B3" s="1">
        <v>1183048.53</v>
      </c>
      <c r="C3" s="2">
        <v>0.63229999999999997</v>
      </c>
      <c r="D3">
        <v>2021</v>
      </c>
      <c r="E3" t="s">
        <v>13</v>
      </c>
      <c r="F3">
        <v>748042.69576774898</v>
      </c>
      <c r="G3" t="s">
        <v>26</v>
      </c>
    </row>
    <row r="4" spans="1:7" x14ac:dyDescent="0.35">
      <c r="A4" s="1">
        <v>1139555.7</v>
      </c>
      <c r="B4" s="1">
        <v>1236112.7</v>
      </c>
      <c r="C4" s="2">
        <v>0.78759999999999997</v>
      </c>
      <c r="D4">
        <v>2019</v>
      </c>
      <c r="E4" t="s">
        <v>14</v>
      </c>
      <c r="F4">
        <v>973583.49204449996</v>
      </c>
      <c r="G4" t="s">
        <v>26</v>
      </c>
    </row>
    <row r="5" spans="1:7" x14ac:dyDescent="0.35">
      <c r="A5" s="1">
        <v>767253.59</v>
      </c>
      <c r="B5" s="1">
        <v>781830.59</v>
      </c>
      <c r="C5" s="2">
        <v>0.91390000000000005</v>
      </c>
      <c r="D5">
        <v>2019</v>
      </c>
      <c r="E5" t="s">
        <v>13</v>
      </c>
      <c r="F5">
        <v>714551.52124999999</v>
      </c>
      <c r="G5" t="s">
        <v>26</v>
      </c>
    </row>
    <row r="6" spans="1:7" x14ac:dyDescent="0.35">
      <c r="A6" s="1">
        <v>712173.63</v>
      </c>
      <c r="B6" s="1">
        <v>750619.63</v>
      </c>
      <c r="C6" s="2">
        <v>0.71120000000000005</v>
      </c>
      <c r="D6">
        <v>2019</v>
      </c>
      <c r="E6" t="s">
        <v>12</v>
      </c>
      <c r="F6">
        <v>533803.88062689896</v>
      </c>
      <c r="G6" t="s">
        <v>26</v>
      </c>
    </row>
    <row r="7" spans="1:7" x14ac:dyDescent="0.35">
      <c r="A7" s="1">
        <v>691443.68</v>
      </c>
      <c r="B7" s="1">
        <v>742837.08</v>
      </c>
      <c r="C7" s="2">
        <v>0.43140000000000001</v>
      </c>
      <c r="D7">
        <v>2021</v>
      </c>
      <c r="E7" t="s">
        <v>18</v>
      </c>
      <c r="F7">
        <v>320450.23867602</v>
      </c>
      <c r="G7" t="s">
        <v>26</v>
      </c>
    </row>
    <row r="8" spans="1:7" x14ac:dyDescent="0.35">
      <c r="A8" s="1">
        <v>625714.22</v>
      </c>
      <c r="B8" s="1">
        <v>657582.22</v>
      </c>
      <c r="C8" s="2">
        <v>0.83040000000000003</v>
      </c>
      <c r="D8">
        <v>2019</v>
      </c>
      <c r="E8" t="s">
        <v>11</v>
      </c>
      <c r="F8">
        <v>546065.41838619998</v>
      </c>
      <c r="G8" t="s">
        <v>26</v>
      </c>
    </row>
    <row r="9" spans="1:7" x14ac:dyDescent="0.35">
      <c r="A9" s="1">
        <v>559604.67000000004</v>
      </c>
      <c r="B9" s="1">
        <v>584170.67000000004</v>
      </c>
      <c r="C9" s="2">
        <v>0.6956</v>
      </c>
      <c r="D9">
        <v>2019</v>
      </c>
      <c r="E9" t="s">
        <v>9</v>
      </c>
      <c r="F9">
        <v>406371.61830849998</v>
      </c>
      <c r="G9" t="s">
        <v>26</v>
      </c>
    </row>
    <row r="10" spans="1:7" x14ac:dyDescent="0.35">
      <c r="A10" s="1">
        <v>494586.92</v>
      </c>
      <c r="B10" s="1">
        <v>530436.92000000004</v>
      </c>
      <c r="C10" s="2">
        <v>0.88770000000000004</v>
      </c>
      <c r="D10">
        <v>2019</v>
      </c>
      <c r="E10" t="s">
        <v>8</v>
      </c>
      <c r="F10">
        <v>470846.95999999897</v>
      </c>
      <c r="G10" t="s">
        <v>26</v>
      </c>
    </row>
    <row r="11" spans="1:7" x14ac:dyDescent="0.35">
      <c r="A11" s="1">
        <v>286587.5</v>
      </c>
      <c r="B11" s="1">
        <v>291733.5</v>
      </c>
      <c r="C11" s="2">
        <v>0.9042</v>
      </c>
      <c r="D11">
        <v>2019</v>
      </c>
      <c r="E11" t="s">
        <v>10</v>
      </c>
      <c r="F11">
        <v>263791.85379039898</v>
      </c>
      <c r="G11" t="s">
        <v>26</v>
      </c>
    </row>
    <row r="12" spans="1:7" x14ac:dyDescent="0.35">
      <c r="A12" s="1">
        <v>254794.88</v>
      </c>
      <c r="B12" s="1">
        <v>285961.37</v>
      </c>
      <c r="C12" s="2">
        <v>0.70320000000000005</v>
      </c>
      <c r="D12">
        <v>2021</v>
      </c>
      <c r="E12" t="s">
        <v>17</v>
      </c>
      <c r="F12">
        <v>201084.8460553</v>
      </c>
      <c r="G12" t="s">
        <v>26</v>
      </c>
    </row>
    <row r="13" spans="1:7" x14ac:dyDescent="0.35">
      <c r="A13" s="1">
        <v>212529.69</v>
      </c>
      <c r="B13" s="1">
        <v>231717.69</v>
      </c>
      <c r="C13" s="2">
        <v>0.86040000000000005</v>
      </c>
      <c r="D13">
        <v>2022</v>
      </c>
      <c r="E13" t="s">
        <v>9</v>
      </c>
      <c r="F13">
        <v>199370.84499664101</v>
      </c>
      <c r="G13" t="s">
        <v>26</v>
      </c>
    </row>
    <row r="14" spans="1:7" x14ac:dyDescent="0.35">
      <c r="A14" s="1">
        <v>202570.34</v>
      </c>
      <c r="B14" s="1">
        <v>217783.74</v>
      </c>
      <c r="C14" s="2">
        <v>0.84830000000000005</v>
      </c>
      <c r="D14">
        <v>2021</v>
      </c>
      <c r="E14" t="s">
        <v>14</v>
      </c>
      <c r="F14">
        <v>184738.67776824001</v>
      </c>
      <c r="G14" t="s">
        <v>26</v>
      </c>
    </row>
    <row r="15" spans="1:7" x14ac:dyDescent="0.35">
      <c r="A15" s="1">
        <v>148801.14000000001</v>
      </c>
      <c r="B15" s="1">
        <v>148801.14000000001</v>
      </c>
      <c r="C15" s="2">
        <v>0.90410000000000001</v>
      </c>
      <c r="D15">
        <v>2021</v>
      </c>
      <c r="E15" t="s">
        <v>11</v>
      </c>
      <c r="F15">
        <v>134537.08786465001</v>
      </c>
      <c r="G15" t="s">
        <v>26</v>
      </c>
    </row>
    <row r="16" spans="1:7" x14ac:dyDescent="0.35">
      <c r="A16" s="1">
        <v>116376.36</v>
      </c>
      <c r="B16" s="1">
        <v>123854.36</v>
      </c>
      <c r="C16" s="2">
        <v>0.82020000000000004</v>
      </c>
      <c r="D16">
        <v>2020</v>
      </c>
      <c r="E16" t="s">
        <v>15</v>
      </c>
      <c r="F16">
        <v>101586.94906427999</v>
      </c>
      <c r="G16" t="s">
        <v>26</v>
      </c>
    </row>
    <row r="17" spans="1:7" x14ac:dyDescent="0.35">
      <c r="A17" s="1">
        <v>100191.86</v>
      </c>
      <c r="B17" s="1">
        <v>100191.86</v>
      </c>
      <c r="C17" s="2">
        <v>0.752</v>
      </c>
      <c r="D17">
        <v>2021</v>
      </c>
      <c r="E17" t="s">
        <v>10</v>
      </c>
      <c r="F17">
        <v>75347.524611689994</v>
      </c>
      <c r="G17" t="s">
        <v>26</v>
      </c>
    </row>
    <row r="18" spans="1:7" x14ac:dyDescent="0.35">
      <c r="A18" s="1">
        <v>95202.75</v>
      </c>
      <c r="B18" s="1">
        <v>99914.97</v>
      </c>
      <c r="C18" s="2">
        <v>0.88260000000000005</v>
      </c>
      <c r="D18">
        <v>2021</v>
      </c>
      <c r="E18" t="s">
        <v>19</v>
      </c>
      <c r="F18">
        <v>88180.437726921999</v>
      </c>
      <c r="G18" t="s">
        <v>26</v>
      </c>
    </row>
    <row r="19" spans="1:7" x14ac:dyDescent="0.35">
      <c r="A19" s="1">
        <v>75632.95</v>
      </c>
      <c r="B19" s="1">
        <v>82439.53</v>
      </c>
      <c r="C19" s="2">
        <v>0.39500000000000002</v>
      </c>
      <c r="D19">
        <v>2021</v>
      </c>
      <c r="E19" t="s">
        <v>15</v>
      </c>
      <c r="F19">
        <v>32564.5409903</v>
      </c>
      <c r="G19" t="s">
        <v>26</v>
      </c>
    </row>
    <row r="20" spans="1:7" x14ac:dyDescent="0.35">
      <c r="A20" s="1">
        <v>54325.81</v>
      </c>
      <c r="B20" s="1">
        <v>54325.81</v>
      </c>
      <c r="C20" s="2">
        <v>0.93479999999999996</v>
      </c>
      <c r="D20">
        <v>2020</v>
      </c>
      <c r="E20" t="s">
        <v>16</v>
      </c>
      <c r="F20">
        <v>50785.59</v>
      </c>
      <c r="G20" t="s">
        <v>26</v>
      </c>
    </row>
    <row r="21" spans="1:7" x14ac:dyDescent="0.35">
      <c r="A21" s="1">
        <v>53730.01</v>
      </c>
      <c r="B21" s="1">
        <v>53730.01</v>
      </c>
      <c r="C21" s="2">
        <v>0.94879999999999998</v>
      </c>
      <c r="D21">
        <v>2021</v>
      </c>
      <c r="E21" t="s">
        <v>8</v>
      </c>
      <c r="F21">
        <v>50976.934651709998</v>
      </c>
      <c r="G21" t="s">
        <v>26</v>
      </c>
    </row>
    <row r="22" spans="1:7" x14ac:dyDescent="0.35">
      <c r="A22" s="1">
        <v>43586.38</v>
      </c>
      <c r="B22" s="1">
        <v>46234.38</v>
      </c>
      <c r="C22" s="2">
        <v>0.33879999999999999</v>
      </c>
      <c r="D22">
        <v>2020</v>
      </c>
      <c r="E22" t="s">
        <v>17</v>
      </c>
      <c r="F22">
        <v>15664.1559336099</v>
      </c>
      <c r="G22" t="s">
        <v>26</v>
      </c>
    </row>
    <row r="23" spans="1:7" x14ac:dyDescent="0.35">
      <c r="A23" s="1">
        <v>16803.68</v>
      </c>
      <c r="B23" s="1">
        <v>16803.68</v>
      </c>
      <c r="C23" s="2">
        <v>0.40379999999999999</v>
      </c>
      <c r="D23">
        <v>2021</v>
      </c>
      <c r="E23" t="s">
        <v>9</v>
      </c>
      <c r="F23">
        <v>6785.9430710999904</v>
      </c>
      <c r="G23" t="s">
        <v>26</v>
      </c>
    </row>
    <row r="24" spans="1:7" x14ac:dyDescent="0.35">
      <c r="A24" s="1">
        <v>15769.08</v>
      </c>
      <c r="B24" s="1">
        <v>16490.080000000002</v>
      </c>
      <c r="C24" s="2">
        <v>0.878</v>
      </c>
      <c r="D24">
        <v>2019</v>
      </c>
      <c r="E24" t="s">
        <v>19</v>
      </c>
      <c r="F24">
        <v>14478.585091000001</v>
      </c>
      <c r="G24" t="s">
        <v>26</v>
      </c>
    </row>
    <row r="25" spans="1:7" x14ac:dyDescent="0.35">
      <c r="A25" s="1">
        <v>14910.34</v>
      </c>
      <c r="B25" s="1">
        <v>15923.82</v>
      </c>
      <c r="C25" s="2">
        <v>0.43959999999999999</v>
      </c>
      <c r="D25">
        <v>2021</v>
      </c>
      <c r="E25" t="s">
        <v>12</v>
      </c>
      <c r="F25">
        <v>7000.5640053759898</v>
      </c>
      <c r="G25" t="s">
        <v>26</v>
      </c>
    </row>
    <row r="26" spans="1:7" x14ac:dyDescent="0.35">
      <c r="A26" s="1">
        <v>5705.39</v>
      </c>
      <c r="B26" s="1">
        <v>5943.57</v>
      </c>
      <c r="C26" s="2">
        <v>0.44359999999999999</v>
      </c>
      <c r="D26">
        <v>2021</v>
      </c>
      <c r="E26" t="s">
        <v>16</v>
      </c>
      <c r="F26">
        <v>2636.47510237799</v>
      </c>
      <c r="G26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206E-19BE-4A5E-BCEA-1AE3F96A5F25}">
  <dimension ref="A1:G39"/>
  <sheetViews>
    <sheetView topLeftCell="A2" workbookViewId="0">
      <selection sqref="A1:G39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14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37866839.869999997</v>
      </c>
      <c r="B2" s="1">
        <v>37866839.869999997</v>
      </c>
      <c r="C2" s="2">
        <v>0.51659999999999995</v>
      </c>
      <c r="D2">
        <v>2021</v>
      </c>
      <c r="E2" t="s">
        <v>13</v>
      </c>
      <c r="F2">
        <v>19563427.584796399</v>
      </c>
      <c r="G2" t="s">
        <v>26</v>
      </c>
    </row>
    <row r="3" spans="1:7" x14ac:dyDescent="0.35">
      <c r="A3" s="1">
        <v>37707790.149999999</v>
      </c>
      <c r="B3" s="1">
        <v>38595959.149999999</v>
      </c>
      <c r="C3" s="2">
        <v>0.82530000000000003</v>
      </c>
      <c r="D3">
        <v>2020</v>
      </c>
      <c r="E3" t="s">
        <v>10</v>
      </c>
      <c r="F3">
        <v>31854739.091586001</v>
      </c>
      <c r="G3" t="s">
        <v>26</v>
      </c>
    </row>
    <row r="4" spans="1:7" x14ac:dyDescent="0.35">
      <c r="A4" s="1">
        <v>34995844</v>
      </c>
      <c r="B4" s="1">
        <v>36270222</v>
      </c>
      <c r="C4" s="2">
        <v>0.85389999999999999</v>
      </c>
      <c r="D4">
        <v>2020</v>
      </c>
      <c r="E4" t="s">
        <v>9</v>
      </c>
      <c r="F4">
        <v>30971413.379853699</v>
      </c>
      <c r="G4" t="s">
        <v>26</v>
      </c>
    </row>
    <row r="5" spans="1:7" x14ac:dyDescent="0.35">
      <c r="A5" s="1">
        <v>32626051.129999999</v>
      </c>
      <c r="B5" s="1">
        <v>35051069.640000001</v>
      </c>
      <c r="C5" s="2">
        <v>0.77759999999999996</v>
      </c>
      <c r="D5">
        <v>2021</v>
      </c>
      <c r="E5" t="s">
        <v>18</v>
      </c>
      <c r="F5">
        <v>27256383.319341701</v>
      </c>
      <c r="G5" t="s">
        <v>26</v>
      </c>
    </row>
    <row r="6" spans="1:7" x14ac:dyDescent="0.35">
      <c r="A6" s="1">
        <v>32571818.449999999</v>
      </c>
      <c r="B6" s="1">
        <v>34002318.450000003</v>
      </c>
      <c r="C6" s="2">
        <v>0.52969999999999995</v>
      </c>
      <c r="D6">
        <v>2019</v>
      </c>
      <c r="E6" t="s">
        <v>9</v>
      </c>
      <c r="F6">
        <v>18009919.729782201</v>
      </c>
      <c r="G6" t="s">
        <v>26</v>
      </c>
    </row>
    <row r="7" spans="1:7" x14ac:dyDescent="0.35">
      <c r="A7" s="1">
        <v>28819310.280000001</v>
      </c>
      <c r="B7" s="1">
        <v>30245769.469999999</v>
      </c>
      <c r="C7" s="2">
        <v>0.84640000000000004</v>
      </c>
      <c r="D7">
        <v>2021</v>
      </c>
      <c r="E7" t="s">
        <v>19</v>
      </c>
      <c r="F7">
        <v>25601493.782158099</v>
      </c>
      <c r="G7" t="s">
        <v>26</v>
      </c>
    </row>
    <row r="8" spans="1:7" x14ac:dyDescent="0.35">
      <c r="A8" s="1">
        <v>26722576.780000001</v>
      </c>
      <c r="B8" s="1">
        <v>26722576.780000001</v>
      </c>
      <c r="C8" s="2">
        <v>1</v>
      </c>
      <c r="D8">
        <v>2020</v>
      </c>
      <c r="E8" t="s">
        <v>14</v>
      </c>
      <c r="F8">
        <v>26722576.780000001</v>
      </c>
      <c r="G8" t="s">
        <v>26</v>
      </c>
    </row>
    <row r="9" spans="1:7" x14ac:dyDescent="0.35">
      <c r="A9" s="1">
        <v>26382559.09</v>
      </c>
      <c r="B9" s="1">
        <v>27726352.09</v>
      </c>
      <c r="C9" s="2">
        <v>0.74839999999999995</v>
      </c>
      <c r="D9">
        <v>2019</v>
      </c>
      <c r="E9" t="s">
        <v>11</v>
      </c>
      <c r="F9">
        <v>20749798.268421002</v>
      </c>
      <c r="G9" t="s">
        <v>26</v>
      </c>
    </row>
    <row r="10" spans="1:7" x14ac:dyDescent="0.35">
      <c r="A10" s="1">
        <v>26264525.059999999</v>
      </c>
      <c r="B10" s="1">
        <v>26264525.059999999</v>
      </c>
      <c r="C10" s="2">
        <v>0.86629999999999996</v>
      </c>
      <c r="D10">
        <v>2020</v>
      </c>
      <c r="E10" t="s">
        <v>16</v>
      </c>
      <c r="F10">
        <v>22753781.759999901</v>
      </c>
      <c r="G10" t="s">
        <v>26</v>
      </c>
    </row>
    <row r="11" spans="1:7" x14ac:dyDescent="0.35">
      <c r="A11" s="1">
        <v>25008192.879999999</v>
      </c>
      <c r="B11" s="1">
        <v>25008192.879999999</v>
      </c>
      <c r="C11" s="2">
        <v>0.86009999999999998</v>
      </c>
      <c r="D11">
        <v>2022</v>
      </c>
      <c r="E11" t="s">
        <v>8</v>
      </c>
      <c r="F11">
        <v>21510636.999405298</v>
      </c>
      <c r="G11" t="s">
        <v>26</v>
      </c>
    </row>
    <row r="12" spans="1:7" x14ac:dyDescent="0.35">
      <c r="A12" s="1">
        <v>24582448.359999999</v>
      </c>
      <c r="B12" s="1">
        <v>26162266.359999999</v>
      </c>
      <c r="C12" s="2">
        <v>0.89100000000000001</v>
      </c>
      <c r="D12">
        <v>2020</v>
      </c>
      <c r="E12" t="s">
        <v>15</v>
      </c>
      <c r="F12">
        <v>23310485.5</v>
      </c>
      <c r="G12" t="s">
        <v>26</v>
      </c>
    </row>
    <row r="13" spans="1:7" x14ac:dyDescent="0.35">
      <c r="A13" s="1">
        <v>23514152.280000001</v>
      </c>
      <c r="B13" s="1">
        <v>24944936.280000001</v>
      </c>
      <c r="C13" s="2">
        <v>0.86450000000000005</v>
      </c>
      <c r="D13">
        <v>2020</v>
      </c>
      <c r="E13" t="s">
        <v>17</v>
      </c>
      <c r="F13">
        <v>21565960.3798378</v>
      </c>
      <c r="G13" t="s">
        <v>26</v>
      </c>
    </row>
    <row r="14" spans="1:7" x14ac:dyDescent="0.35">
      <c r="A14" s="1">
        <v>22828225.460000001</v>
      </c>
      <c r="B14" s="1">
        <v>23936495.460000001</v>
      </c>
      <c r="C14" s="2">
        <v>0.82550000000000001</v>
      </c>
      <c r="D14">
        <v>2019</v>
      </c>
      <c r="E14" t="s">
        <v>19</v>
      </c>
      <c r="F14">
        <v>19760071.4082538</v>
      </c>
      <c r="G14" t="s">
        <v>26</v>
      </c>
    </row>
    <row r="15" spans="1:7" x14ac:dyDescent="0.35">
      <c r="A15" s="1">
        <v>22318986.969999999</v>
      </c>
      <c r="B15" s="1">
        <v>22459714.969999999</v>
      </c>
      <c r="C15" s="2">
        <v>0.80559999999999998</v>
      </c>
      <c r="D15">
        <v>2019</v>
      </c>
      <c r="E15" t="s">
        <v>17</v>
      </c>
      <c r="F15">
        <v>18092513.717914999</v>
      </c>
      <c r="G15" t="s">
        <v>26</v>
      </c>
    </row>
    <row r="16" spans="1:7" x14ac:dyDescent="0.35">
      <c r="A16" s="1">
        <v>22278183.210000001</v>
      </c>
      <c r="B16" s="1">
        <v>22278183.210000001</v>
      </c>
      <c r="C16" s="2">
        <v>0.82089999999999996</v>
      </c>
      <c r="D16">
        <v>2019</v>
      </c>
      <c r="E16" t="s">
        <v>18</v>
      </c>
      <c r="F16">
        <v>18287094.462331101</v>
      </c>
      <c r="G16" t="s">
        <v>26</v>
      </c>
    </row>
    <row r="17" spans="1:7" x14ac:dyDescent="0.35">
      <c r="A17" s="1">
        <v>21897166.629999999</v>
      </c>
      <c r="B17" s="1">
        <v>23053690.629999999</v>
      </c>
      <c r="C17" s="2">
        <v>1</v>
      </c>
      <c r="D17">
        <v>2020</v>
      </c>
      <c r="E17" t="s">
        <v>13</v>
      </c>
      <c r="F17">
        <v>23053690.629999999</v>
      </c>
      <c r="G17" t="s">
        <v>26</v>
      </c>
    </row>
    <row r="18" spans="1:7" x14ac:dyDescent="0.35">
      <c r="A18" s="1">
        <v>20768141.25</v>
      </c>
      <c r="B18" s="1">
        <v>21141273.25</v>
      </c>
      <c r="C18" s="2">
        <v>0.85429999999999995</v>
      </c>
      <c r="D18">
        <v>2019</v>
      </c>
      <c r="E18" t="s">
        <v>10</v>
      </c>
      <c r="F18">
        <v>18061023.326485101</v>
      </c>
      <c r="G18" t="s">
        <v>26</v>
      </c>
    </row>
    <row r="19" spans="1:7" x14ac:dyDescent="0.35">
      <c r="A19" s="1">
        <v>20266285.600000001</v>
      </c>
      <c r="B19" s="1">
        <v>20266285.600000001</v>
      </c>
      <c r="C19" s="2">
        <v>0.85389999999999999</v>
      </c>
      <c r="D19">
        <v>2020</v>
      </c>
      <c r="E19" t="s">
        <v>18</v>
      </c>
      <c r="F19">
        <v>17305195.424812399</v>
      </c>
      <c r="G19" t="s">
        <v>26</v>
      </c>
    </row>
    <row r="20" spans="1:7" x14ac:dyDescent="0.35">
      <c r="A20" s="1">
        <v>19215481.300000001</v>
      </c>
      <c r="B20" s="1">
        <v>19215481.300000001</v>
      </c>
      <c r="C20" s="2">
        <v>0.90759999999999996</v>
      </c>
      <c r="D20">
        <v>2020</v>
      </c>
      <c r="E20" t="s">
        <v>8</v>
      </c>
      <c r="F20">
        <v>17439602.199999999</v>
      </c>
      <c r="G20" t="s">
        <v>26</v>
      </c>
    </row>
    <row r="21" spans="1:7" x14ac:dyDescent="0.35">
      <c r="A21" s="1">
        <v>19129915.620000001</v>
      </c>
      <c r="B21" s="1">
        <v>20162626.620000001</v>
      </c>
      <c r="C21" s="2">
        <v>0.7873</v>
      </c>
      <c r="D21">
        <v>2019</v>
      </c>
      <c r="E21" t="s">
        <v>12</v>
      </c>
      <c r="F21">
        <v>15874578.577002499</v>
      </c>
      <c r="G21" t="s">
        <v>26</v>
      </c>
    </row>
    <row r="22" spans="1:7" x14ac:dyDescent="0.35">
      <c r="A22" s="1">
        <v>18965357.760000002</v>
      </c>
      <c r="B22" s="1">
        <v>20389690.07</v>
      </c>
      <c r="C22" s="2">
        <v>0.87780000000000002</v>
      </c>
      <c r="D22">
        <v>2021</v>
      </c>
      <c r="E22" t="s">
        <v>14</v>
      </c>
      <c r="F22">
        <v>17898694.573802099</v>
      </c>
      <c r="G22" t="s">
        <v>26</v>
      </c>
    </row>
    <row r="23" spans="1:7" x14ac:dyDescent="0.35">
      <c r="A23" s="1">
        <v>18898382.550000001</v>
      </c>
      <c r="B23" s="1">
        <v>20182939.879999999</v>
      </c>
      <c r="C23" s="2">
        <v>0.90069999999999995</v>
      </c>
      <c r="D23">
        <v>2021</v>
      </c>
      <c r="E23" t="s">
        <v>12</v>
      </c>
      <c r="F23">
        <v>18178308.831617799</v>
      </c>
      <c r="G23" t="s">
        <v>26</v>
      </c>
    </row>
    <row r="24" spans="1:7" x14ac:dyDescent="0.35">
      <c r="A24" s="1">
        <v>18224965.949999999</v>
      </c>
      <c r="B24" s="1">
        <v>18224965.949999999</v>
      </c>
      <c r="C24" s="2">
        <v>0.81840000000000002</v>
      </c>
      <c r="D24">
        <v>2021</v>
      </c>
      <c r="E24" t="s">
        <v>11</v>
      </c>
      <c r="F24">
        <v>14916173.222855801</v>
      </c>
      <c r="G24" t="s">
        <v>26</v>
      </c>
    </row>
    <row r="25" spans="1:7" x14ac:dyDescent="0.35">
      <c r="A25" s="1">
        <v>16921755.829999998</v>
      </c>
      <c r="B25" s="1">
        <v>18449855.829999998</v>
      </c>
      <c r="C25" s="2">
        <v>0.874</v>
      </c>
      <c r="D25">
        <v>2022</v>
      </c>
      <c r="E25" t="s">
        <v>9</v>
      </c>
      <c r="F25">
        <v>16124598.3080811</v>
      </c>
      <c r="G25" t="s">
        <v>26</v>
      </c>
    </row>
    <row r="26" spans="1:7" x14ac:dyDescent="0.35">
      <c r="A26" s="1">
        <v>16414881.369999999</v>
      </c>
      <c r="B26" s="1">
        <v>17892135.989999998</v>
      </c>
      <c r="C26" s="2">
        <v>0.82709999999999995</v>
      </c>
      <c r="D26">
        <v>2021</v>
      </c>
      <c r="E26" t="s">
        <v>15</v>
      </c>
      <c r="F26">
        <v>14798950.562224699</v>
      </c>
      <c r="G26" t="s">
        <v>26</v>
      </c>
    </row>
    <row r="27" spans="1:7" x14ac:dyDescent="0.35">
      <c r="A27" s="1">
        <v>15751506.91</v>
      </c>
      <c r="B27" s="1">
        <v>17678229.739999998</v>
      </c>
      <c r="C27" s="2">
        <v>0.67479999999999996</v>
      </c>
      <c r="D27">
        <v>2021</v>
      </c>
      <c r="E27" t="s">
        <v>17</v>
      </c>
      <c r="F27">
        <v>11928829.141559601</v>
      </c>
      <c r="G27" t="s">
        <v>26</v>
      </c>
    </row>
    <row r="28" spans="1:7" x14ac:dyDescent="0.35">
      <c r="A28" s="1">
        <v>14531364.6</v>
      </c>
      <c r="B28" s="1">
        <v>15415471.6</v>
      </c>
      <c r="C28" s="2">
        <v>0.96499999999999997</v>
      </c>
      <c r="D28">
        <v>2020</v>
      </c>
      <c r="E28" t="s">
        <v>19</v>
      </c>
      <c r="F28">
        <v>14875160.292785499</v>
      </c>
      <c r="G28" t="s">
        <v>26</v>
      </c>
    </row>
    <row r="29" spans="1:7" x14ac:dyDescent="0.35">
      <c r="A29" s="1">
        <v>12907169.91</v>
      </c>
      <c r="B29" s="1">
        <v>13445993.34</v>
      </c>
      <c r="C29" s="2">
        <v>0.87070000000000003</v>
      </c>
      <c r="D29">
        <v>2021</v>
      </c>
      <c r="E29" t="s">
        <v>16</v>
      </c>
      <c r="F29">
        <v>11707385.7546505</v>
      </c>
      <c r="G29" t="s">
        <v>26</v>
      </c>
    </row>
    <row r="30" spans="1:7" x14ac:dyDescent="0.35">
      <c r="A30" s="1">
        <v>12894659.52</v>
      </c>
      <c r="B30" s="1">
        <v>13139626.52</v>
      </c>
      <c r="C30" s="2">
        <v>0.87139999999999995</v>
      </c>
      <c r="D30">
        <v>2019</v>
      </c>
      <c r="E30" t="s">
        <v>13</v>
      </c>
      <c r="F30">
        <v>11449836.983999999</v>
      </c>
      <c r="G30" t="s">
        <v>26</v>
      </c>
    </row>
    <row r="31" spans="1:7" x14ac:dyDescent="0.35">
      <c r="A31" s="1">
        <v>12680545.939999999</v>
      </c>
      <c r="B31" s="1">
        <v>13630999.939999999</v>
      </c>
      <c r="C31" s="2">
        <v>0.8286</v>
      </c>
      <c r="D31">
        <v>2019</v>
      </c>
      <c r="E31" t="s">
        <v>16</v>
      </c>
      <c r="F31">
        <v>11294590.491878999</v>
      </c>
      <c r="G31" t="s">
        <v>26</v>
      </c>
    </row>
    <row r="32" spans="1:7" x14ac:dyDescent="0.35">
      <c r="A32" s="1">
        <v>12494554.710000001</v>
      </c>
      <c r="B32" s="1">
        <v>13400307.710000001</v>
      </c>
      <c r="C32" s="2">
        <v>0.86099999999999999</v>
      </c>
      <c r="D32">
        <v>2019</v>
      </c>
      <c r="E32" t="s">
        <v>8</v>
      </c>
      <c r="F32">
        <v>11537910.380000001</v>
      </c>
      <c r="G32" t="s">
        <v>26</v>
      </c>
    </row>
    <row r="33" spans="1:7" x14ac:dyDescent="0.35">
      <c r="A33" s="1">
        <v>12491047.289999999</v>
      </c>
      <c r="B33" s="1">
        <v>13549419.289999999</v>
      </c>
      <c r="C33" s="2">
        <v>0.81140000000000001</v>
      </c>
      <c r="D33">
        <v>2019</v>
      </c>
      <c r="E33" t="s">
        <v>14</v>
      </c>
      <c r="F33">
        <v>10994615.135471201</v>
      </c>
      <c r="G33" t="s">
        <v>26</v>
      </c>
    </row>
    <row r="34" spans="1:7" x14ac:dyDescent="0.35">
      <c r="A34" s="1">
        <v>12268942.810000001</v>
      </c>
      <c r="B34" s="1">
        <v>12268942.810000001</v>
      </c>
      <c r="C34" s="2">
        <v>0.85499999999999998</v>
      </c>
      <c r="D34">
        <v>2019</v>
      </c>
      <c r="E34" t="s">
        <v>15</v>
      </c>
      <c r="F34">
        <v>10489476.925743001</v>
      </c>
      <c r="G34" t="s">
        <v>26</v>
      </c>
    </row>
    <row r="35" spans="1:7" x14ac:dyDescent="0.35">
      <c r="A35" s="1">
        <v>11756251.74</v>
      </c>
      <c r="B35" s="1">
        <v>11756251.74</v>
      </c>
      <c r="C35" s="2">
        <v>0.92290000000000005</v>
      </c>
      <c r="D35">
        <v>2021</v>
      </c>
      <c r="E35" t="s">
        <v>8</v>
      </c>
      <c r="F35">
        <v>10849926.344678801</v>
      </c>
      <c r="G35" t="s">
        <v>26</v>
      </c>
    </row>
    <row r="36" spans="1:7" x14ac:dyDescent="0.35">
      <c r="A36" s="1">
        <v>11322838.92</v>
      </c>
      <c r="B36" s="1">
        <v>11322838.92</v>
      </c>
      <c r="C36" s="2">
        <v>0.84289999999999998</v>
      </c>
      <c r="D36">
        <v>2021</v>
      </c>
      <c r="E36" t="s">
        <v>9</v>
      </c>
      <c r="F36">
        <v>9544536.2985821404</v>
      </c>
      <c r="G36" t="s">
        <v>26</v>
      </c>
    </row>
    <row r="37" spans="1:7" x14ac:dyDescent="0.35">
      <c r="A37" s="1">
        <v>6181507.9800000004</v>
      </c>
      <c r="B37" s="1">
        <v>7361706.9800000004</v>
      </c>
      <c r="C37" s="2">
        <v>0.81589999999999996</v>
      </c>
      <c r="D37">
        <v>2020</v>
      </c>
      <c r="E37" t="s">
        <v>12</v>
      </c>
      <c r="F37">
        <v>6006569.9262925005</v>
      </c>
      <c r="G37" t="s">
        <v>26</v>
      </c>
    </row>
    <row r="38" spans="1:7" x14ac:dyDescent="0.35">
      <c r="A38" s="1">
        <v>4311750.09</v>
      </c>
      <c r="B38" s="1">
        <v>4311750.09</v>
      </c>
      <c r="C38" s="2">
        <v>0.85619999999999996</v>
      </c>
      <c r="D38">
        <v>2021</v>
      </c>
      <c r="E38" t="s">
        <v>10</v>
      </c>
      <c r="F38">
        <v>3691831.4545434802</v>
      </c>
      <c r="G38" t="s">
        <v>26</v>
      </c>
    </row>
    <row r="39" spans="1:7" x14ac:dyDescent="0.35">
      <c r="A39" s="1">
        <v>3600858.42</v>
      </c>
      <c r="B39" s="1">
        <v>3600858.42</v>
      </c>
      <c r="C39" s="2">
        <v>0.9</v>
      </c>
      <c r="D39">
        <v>2020</v>
      </c>
      <c r="E39" t="s">
        <v>11</v>
      </c>
      <c r="F39">
        <v>3240621.29752</v>
      </c>
      <c r="G3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topLeftCell="A2" workbookViewId="0">
      <selection sqref="A1:G39"/>
    </sheetView>
  </sheetViews>
  <sheetFormatPr defaultRowHeight="14.5" x14ac:dyDescent="0.35"/>
  <cols>
    <col min="1" max="1" width="15" customWidth="1"/>
    <col min="2" max="2" width="17.54296875" customWidth="1"/>
    <col min="3" max="3" width="15.1796875" customWidth="1"/>
    <col min="4" max="4" width="15.6328125" customWidth="1"/>
    <col min="7" max="7" width="15" style="4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8" x14ac:dyDescent="0.35">
      <c r="A2" t="s">
        <v>7</v>
      </c>
      <c r="B2" s="1">
        <v>18956471.870000001</v>
      </c>
      <c r="C2" s="1">
        <v>20330418.870000001</v>
      </c>
      <c r="D2" s="2">
        <v>0.6865</v>
      </c>
      <c r="E2">
        <v>2019</v>
      </c>
      <c r="F2" t="s">
        <v>8</v>
      </c>
      <c r="G2" s="4">
        <v>13957029.9599999</v>
      </c>
      <c r="H2" s="3"/>
    </row>
    <row r="3" spans="1:8" x14ac:dyDescent="0.35">
      <c r="A3" t="s">
        <v>7</v>
      </c>
      <c r="B3" s="1">
        <v>37555121</v>
      </c>
      <c r="C3" s="1">
        <v>39204225</v>
      </c>
      <c r="D3" s="2">
        <v>0.50219999999999998</v>
      </c>
      <c r="E3">
        <v>2019</v>
      </c>
      <c r="F3" t="s">
        <v>9</v>
      </c>
      <c r="G3" s="4">
        <v>19688957.6798012</v>
      </c>
    </row>
    <row r="4" spans="1:8" x14ac:dyDescent="0.35">
      <c r="A4" t="s">
        <v>7</v>
      </c>
      <c r="B4" s="1">
        <v>25372284.559999999</v>
      </c>
      <c r="C4" s="1">
        <v>25827818.559999999</v>
      </c>
      <c r="D4" s="2">
        <v>0.76400000000000001</v>
      </c>
      <c r="E4">
        <v>2019</v>
      </c>
      <c r="F4" t="s">
        <v>10</v>
      </c>
      <c r="G4" s="4">
        <v>19733073.206864201</v>
      </c>
    </row>
    <row r="5" spans="1:8" x14ac:dyDescent="0.35">
      <c r="A5" t="s">
        <v>7</v>
      </c>
      <c r="B5" s="1">
        <v>32045481.190000001</v>
      </c>
      <c r="C5" s="1">
        <v>33677508.189999998</v>
      </c>
      <c r="D5" s="2">
        <v>0.66759999999999997</v>
      </c>
      <c r="E5">
        <v>2019</v>
      </c>
      <c r="F5" t="s">
        <v>11</v>
      </c>
      <c r="G5" s="4">
        <v>22483094.1958628</v>
      </c>
    </row>
    <row r="6" spans="1:8" x14ac:dyDescent="0.35">
      <c r="A6" t="s">
        <v>7</v>
      </c>
      <c r="B6" s="1">
        <v>22562937.949999999</v>
      </c>
      <c r="C6" s="1">
        <v>23780769.949999999</v>
      </c>
      <c r="D6" s="2">
        <v>0.72050000000000003</v>
      </c>
      <c r="E6">
        <v>2019</v>
      </c>
      <c r="F6" t="s">
        <v>12</v>
      </c>
      <c r="G6" s="4">
        <v>17134623.9903755</v>
      </c>
    </row>
    <row r="7" spans="1:8" x14ac:dyDescent="0.35">
      <c r="A7" t="s">
        <v>7</v>
      </c>
      <c r="B7" s="1">
        <v>19087899.809999999</v>
      </c>
      <c r="C7" s="1">
        <v>19450167.809999999</v>
      </c>
      <c r="D7" s="2">
        <v>0.71340000000000003</v>
      </c>
      <c r="E7">
        <v>2019</v>
      </c>
      <c r="F7" t="s">
        <v>13</v>
      </c>
      <c r="G7" s="4">
        <v>13874903.5774702</v>
      </c>
    </row>
    <row r="8" spans="1:8" x14ac:dyDescent="0.35">
      <c r="A8" t="s">
        <v>7</v>
      </c>
      <c r="B8" s="1">
        <v>14932649.85</v>
      </c>
      <c r="C8" s="1">
        <v>16197741.85</v>
      </c>
      <c r="D8" s="2">
        <v>0.73219999999999996</v>
      </c>
      <c r="E8">
        <v>2019</v>
      </c>
      <c r="F8" t="s">
        <v>14</v>
      </c>
      <c r="G8" s="4">
        <v>11860021.891185399</v>
      </c>
    </row>
    <row r="9" spans="1:8" x14ac:dyDescent="0.35">
      <c r="A9" t="s">
        <v>7</v>
      </c>
      <c r="B9" s="1">
        <v>16182271.74</v>
      </c>
      <c r="C9" s="1">
        <v>16182271.74</v>
      </c>
      <c r="D9" s="2">
        <v>0.72599999999999998</v>
      </c>
      <c r="E9">
        <v>2019</v>
      </c>
      <c r="F9" t="s">
        <v>15</v>
      </c>
      <c r="G9" s="4">
        <v>11748100.223182401</v>
      </c>
    </row>
    <row r="10" spans="1:8" x14ac:dyDescent="0.35">
      <c r="A10" t="s">
        <v>7</v>
      </c>
      <c r="B10" s="1">
        <v>18389565.469999999</v>
      </c>
      <c r="C10" s="1">
        <v>19767698.469999999</v>
      </c>
      <c r="D10" s="2">
        <v>0.70430000000000004</v>
      </c>
      <c r="E10">
        <v>2019</v>
      </c>
      <c r="F10" t="s">
        <v>16</v>
      </c>
      <c r="G10" s="4">
        <v>13922715.183491601</v>
      </c>
    </row>
    <row r="11" spans="1:8" x14ac:dyDescent="0.35">
      <c r="A11" t="s">
        <v>7</v>
      </c>
      <c r="B11" s="1">
        <v>28235950.84</v>
      </c>
      <c r="C11" s="1">
        <v>28413731.84</v>
      </c>
      <c r="D11" s="2">
        <v>0.71809999999999996</v>
      </c>
      <c r="E11">
        <v>2019</v>
      </c>
      <c r="F11" t="s">
        <v>17</v>
      </c>
      <c r="G11" s="4">
        <v>20402627.193436202</v>
      </c>
    </row>
    <row r="12" spans="1:8" x14ac:dyDescent="0.35">
      <c r="A12" t="s">
        <v>7</v>
      </c>
      <c r="B12" s="1">
        <v>27173264.789999999</v>
      </c>
      <c r="C12" s="1">
        <v>27173264.789999999</v>
      </c>
      <c r="D12" s="2">
        <v>0.74170000000000003</v>
      </c>
      <c r="E12">
        <v>2019</v>
      </c>
      <c r="F12" t="s">
        <v>18</v>
      </c>
      <c r="G12" s="4">
        <v>20154704.040419601</v>
      </c>
    </row>
    <row r="13" spans="1:8" x14ac:dyDescent="0.35">
      <c r="A13" t="s">
        <v>7</v>
      </c>
      <c r="B13" s="1">
        <v>24617724.190000001</v>
      </c>
      <c r="C13" s="1">
        <v>25795767.190000001</v>
      </c>
      <c r="D13" s="2">
        <v>0.78600000000000003</v>
      </c>
      <c r="E13">
        <v>2019</v>
      </c>
      <c r="F13" t="s">
        <v>19</v>
      </c>
      <c r="G13" s="4">
        <v>20276282.300230399</v>
      </c>
    </row>
    <row r="14" spans="1:8" x14ac:dyDescent="0.35">
      <c r="A14" t="s">
        <v>7</v>
      </c>
      <c r="B14" s="1">
        <v>26784781.109999999</v>
      </c>
      <c r="C14" s="1">
        <v>26784781.109999999</v>
      </c>
      <c r="D14" s="2">
        <v>0.73970000000000002</v>
      </c>
      <c r="E14">
        <v>2020</v>
      </c>
      <c r="F14" t="s">
        <v>8</v>
      </c>
      <c r="G14" s="4">
        <v>19812397.440000001</v>
      </c>
    </row>
    <row r="15" spans="1:8" x14ac:dyDescent="0.35">
      <c r="A15" t="s">
        <v>7</v>
      </c>
      <c r="B15" s="1">
        <v>39677054.119999997</v>
      </c>
      <c r="C15" s="1">
        <v>41121691.119999997</v>
      </c>
      <c r="D15" s="2">
        <v>0.80010000000000003</v>
      </c>
      <c r="E15">
        <v>2020</v>
      </c>
      <c r="F15" t="s">
        <v>9</v>
      </c>
      <c r="G15" s="4">
        <v>32903035.0242741</v>
      </c>
    </row>
    <row r="16" spans="1:8" x14ac:dyDescent="0.35">
      <c r="A16" t="s">
        <v>7</v>
      </c>
      <c r="B16" s="1">
        <v>48313448.32</v>
      </c>
      <c r="C16" s="1">
        <v>49451165.32</v>
      </c>
      <c r="D16" s="2">
        <v>0.77159999999999995</v>
      </c>
      <c r="E16">
        <v>2020</v>
      </c>
      <c r="F16" t="s">
        <v>10</v>
      </c>
      <c r="G16" s="4">
        <v>38155817.873610698</v>
      </c>
    </row>
    <row r="17" spans="1:7" x14ac:dyDescent="0.35">
      <c r="A17" t="s">
        <v>7</v>
      </c>
      <c r="B17" s="1">
        <v>15618804.689999999</v>
      </c>
      <c r="C17" s="1">
        <v>15618804.689999999</v>
      </c>
      <c r="D17" s="2">
        <v>0.59730000000000005</v>
      </c>
      <c r="E17">
        <v>2020</v>
      </c>
      <c r="F17" t="s">
        <v>11</v>
      </c>
      <c r="G17" s="4">
        <v>9329340.1664668694</v>
      </c>
    </row>
    <row r="18" spans="1:7" x14ac:dyDescent="0.35">
      <c r="A18" t="s">
        <v>7</v>
      </c>
      <c r="B18" s="1">
        <v>8957819.0500000007</v>
      </c>
      <c r="C18" s="1">
        <v>10667924.050000001</v>
      </c>
      <c r="D18" s="2">
        <v>0.75260000000000005</v>
      </c>
      <c r="E18">
        <v>2020</v>
      </c>
      <c r="F18" t="s">
        <v>12</v>
      </c>
      <c r="G18" s="4">
        <v>8028794.76808492</v>
      </c>
    </row>
    <row r="19" spans="1:7" x14ac:dyDescent="0.35">
      <c r="A19" t="s">
        <v>7</v>
      </c>
      <c r="B19" s="1">
        <v>23349962.239999998</v>
      </c>
      <c r="C19" s="1">
        <v>24583627.239999998</v>
      </c>
      <c r="D19" s="2">
        <v>0.999</v>
      </c>
      <c r="E19">
        <v>2020</v>
      </c>
      <c r="F19" t="s">
        <v>13</v>
      </c>
      <c r="G19" s="4">
        <v>24559358.906461801</v>
      </c>
    </row>
    <row r="20" spans="1:7" x14ac:dyDescent="0.35">
      <c r="A20" t="s">
        <v>7</v>
      </c>
      <c r="B20" s="1">
        <v>29111407.219999999</v>
      </c>
      <c r="C20" s="1">
        <v>29111407.219999999</v>
      </c>
      <c r="D20" s="2">
        <v>0.99709999999999999</v>
      </c>
      <c r="E20">
        <v>2020</v>
      </c>
      <c r="F20" t="s">
        <v>14</v>
      </c>
      <c r="G20" s="4">
        <v>29025548.133658499</v>
      </c>
    </row>
    <row r="21" spans="1:7" x14ac:dyDescent="0.35">
      <c r="A21" t="s">
        <v>7</v>
      </c>
      <c r="B21" s="1">
        <v>26887634.98</v>
      </c>
      <c r="C21" s="1">
        <v>28615523.98</v>
      </c>
      <c r="D21" s="2">
        <v>0.84379999999999999</v>
      </c>
      <c r="E21">
        <v>2020</v>
      </c>
      <c r="F21" t="s">
        <v>15</v>
      </c>
      <c r="G21" s="4">
        <v>24146917.238263302</v>
      </c>
    </row>
    <row r="22" spans="1:7" x14ac:dyDescent="0.35">
      <c r="A22" t="s">
        <v>7</v>
      </c>
      <c r="B22" s="1">
        <v>29629110.66</v>
      </c>
      <c r="C22" s="1">
        <v>29629110.66</v>
      </c>
      <c r="D22" s="2">
        <v>0.82720000000000005</v>
      </c>
      <c r="E22">
        <v>2020</v>
      </c>
      <c r="F22" t="s">
        <v>16</v>
      </c>
      <c r="G22" s="4">
        <v>24509352.765812598</v>
      </c>
    </row>
    <row r="23" spans="1:7" x14ac:dyDescent="0.35">
      <c r="A23" t="s">
        <v>7</v>
      </c>
      <c r="B23" s="1">
        <v>29821567.359999999</v>
      </c>
      <c r="C23" s="1">
        <v>31636029.359999999</v>
      </c>
      <c r="D23" s="2">
        <v>0.78800000000000003</v>
      </c>
      <c r="E23">
        <v>2020</v>
      </c>
      <c r="F23" t="s">
        <v>17</v>
      </c>
      <c r="G23" s="4">
        <v>24930628.896703199</v>
      </c>
    </row>
    <row r="24" spans="1:7" x14ac:dyDescent="0.35">
      <c r="A24" t="s">
        <v>7</v>
      </c>
      <c r="B24" s="1">
        <v>22917663.289999999</v>
      </c>
      <c r="C24" s="1">
        <v>22917663.289999999</v>
      </c>
      <c r="D24" s="2">
        <v>0.79720000000000002</v>
      </c>
      <c r="E24">
        <v>2020</v>
      </c>
      <c r="F24" t="s">
        <v>18</v>
      </c>
      <c r="G24" s="4">
        <v>18269494.280223601</v>
      </c>
    </row>
    <row r="25" spans="1:7" x14ac:dyDescent="0.35">
      <c r="A25" t="s">
        <v>7</v>
      </c>
      <c r="B25" s="1">
        <v>19105763.109999999</v>
      </c>
      <c r="C25" s="1">
        <v>20268053.109999999</v>
      </c>
      <c r="D25" s="2">
        <v>0.96640000000000004</v>
      </c>
      <c r="E25">
        <v>2020</v>
      </c>
      <c r="F25" t="s">
        <v>19</v>
      </c>
      <c r="G25" s="4">
        <v>19588007.596295599</v>
      </c>
    </row>
    <row r="26" spans="1:7" x14ac:dyDescent="0.35">
      <c r="A26" t="s">
        <v>7</v>
      </c>
      <c r="B26" s="1">
        <v>13944455.6</v>
      </c>
      <c r="C26" s="1">
        <v>13944455.6</v>
      </c>
      <c r="D26" s="2">
        <v>0.84209999999999996</v>
      </c>
      <c r="E26">
        <v>2021</v>
      </c>
      <c r="F26" t="s">
        <v>8</v>
      </c>
      <c r="G26" s="4">
        <v>11743129.567437701</v>
      </c>
    </row>
    <row r="27" spans="1:7" x14ac:dyDescent="0.35">
      <c r="A27" t="s">
        <v>7</v>
      </c>
      <c r="B27" s="1">
        <v>14396153.109999999</v>
      </c>
      <c r="C27" s="1">
        <v>14396153.109999999</v>
      </c>
      <c r="D27" s="2">
        <v>0.75109999999999999</v>
      </c>
      <c r="E27">
        <v>2021</v>
      </c>
      <c r="F27" t="s">
        <v>9</v>
      </c>
      <c r="G27" s="4">
        <v>10813165.889111999</v>
      </c>
    </row>
    <row r="28" spans="1:7" x14ac:dyDescent="0.35">
      <c r="A28" t="s">
        <v>7</v>
      </c>
      <c r="B28" s="1">
        <v>9463943.1500000004</v>
      </c>
      <c r="C28" s="1">
        <v>9463943.1500000004</v>
      </c>
      <c r="D28" s="2">
        <v>0.66549999999999998</v>
      </c>
      <c r="E28">
        <v>2021</v>
      </c>
      <c r="F28" t="s">
        <v>10</v>
      </c>
      <c r="G28" s="4">
        <v>6298029.8339215498</v>
      </c>
    </row>
    <row r="29" spans="1:7" x14ac:dyDescent="0.35">
      <c r="A29" t="s">
        <v>7</v>
      </c>
      <c r="B29" s="1">
        <v>23396588.23</v>
      </c>
      <c r="C29" s="1">
        <v>23396588.23</v>
      </c>
      <c r="D29" s="2">
        <v>0.74639999999999995</v>
      </c>
      <c r="E29">
        <v>2021</v>
      </c>
      <c r="F29" t="s">
        <v>11</v>
      </c>
      <c r="G29" s="4">
        <v>17463789.0781845</v>
      </c>
    </row>
    <row r="30" spans="1:7" x14ac:dyDescent="0.35">
      <c r="A30" t="s">
        <v>7</v>
      </c>
      <c r="B30" s="1">
        <v>21157320.539999999</v>
      </c>
      <c r="C30" s="1">
        <v>22595421.98</v>
      </c>
      <c r="D30" s="2">
        <v>0.82530000000000003</v>
      </c>
      <c r="E30">
        <v>2021</v>
      </c>
      <c r="F30" t="s">
        <v>12</v>
      </c>
      <c r="G30" s="4">
        <v>18648687.2305241</v>
      </c>
    </row>
    <row r="31" spans="1:7" x14ac:dyDescent="0.35">
      <c r="A31" t="s">
        <v>7</v>
      </c>
      <c r="B31" s="1">
        <v>40179396.950000003</v>
      </c>
      <c r="C31" s="1">
        <v>40179396.950000003</v>
      </c>
      <c r="D31" s="2">
        <v>0.48359999999999997</v>
      </c>
      <c r="E31">
        <v>2021</v>
      </c>
      <c r="F31" t="s">
        <v>13</v>
      </c>
      <c r="G31" s="4">
        <v>19431247.5348849</v>
      </c>
    </row>
    <row r="32" spans="1:7" x14ac:dyDescent="0.35">
      <c r="A32" t="s">
        <v>7</v>
      </c>
      <c r="B32" s="1">
        <v>24056884.440000001</v>
      </c>
      <c r="C32" s="1">
        <v>25863599.52</v>
      </c>
      <c r="D32" s="2">
        <v>0.79469999999999996</v>
      </c>
      <c r="E32">
        <v>2021</v>
      </c>
      <c r="F32" t="s">
        <v>14</v>
      </c>
      <c r="G32" s="4">
        <v>20553692.203797098</v>
      </c>
    </row>
    <row r="33" spans="1:7" x14ac:dyDescent="0.35">
      <c r="A33" t="s">
        <v>7</v>
      </c>
      <c r="B33" s="1">
        <v>18030662.190000001</v>
      </c>
      <c r="C33" s="1">
        <v>19653328.75</v>
      </c>
      <c r="D33" s="2">
        <v>0.79710000000000003</v>
      </c>
      <c r="E33">
        <v>2021</v>
      </c>
      <c r="F33" t="s">
        <v>15</v>
      </c>
      <c r="G33" s="4">
        <v>15666455.927981</v>
      </c>
    </row>
    <row r="34" spans="1:7" x14ac:dyDescent="0.35">
      <c r="A34" t="s">
        <v>7</v>
      </c>
      <c r="B34" s="1">
        <v>16641597.02</v>
      </c>
      <c r="C34" s="1">
        <v>17336318.059999999</v>
      </c>
      <c r="D34" s="2">
        <v>0.75339999999999996</v>
      </c>
      <c r="E34">
        <v>2021</v>
      </c>
      <c r="F34" t="s">
        <v>16</v>
      </c>
      <c r="G34" s="4">
        <v>13060328.0915066</v>
      </c>
    </row>
    <row r="35" spans="1:7" x14ac:dyDescent="0.35">
      <c r="A35" t="s">
        <v>7</v>
      </c>
      <c r="B35" s="1">
        <v>25034527.690000001</v>
      </c>
      <c r="C35" s="1">
        <v>28096748.75</v>
      </c>
      <c r="D35" s="2">
        <v>0.63539999999999996</v>
      </c>
      <c r="E35">
        <v>2021</v>
      </c>
      <c r="F35" t="s">
        <v>17</v>
      </c>
      <c r="G35" s="4">
        <v>17851764.830335401</v>
      </c>
    </row>
    <row r="36" spans="1:7" x14ac:dyDescent="0.35">
      <c r="A36" t="s">
        <v>7</v>
      </c>
      <c r="B36" s="1">
        <v>37472673.399999999</v>
      </c>
      <c r="C36" s="1">
        <v>40257930.07</v>
      </c>
      <c r="D36" s="2">
        <v>0.75239999999999996</v>
      </c>
      <c r="E36">
        <v>2021</v>
      </c>
      <c r="F36" t="s">
        <v>18</v>
      </c>
      <c r="G36" s="4">
        <v>30289080.307495698</v>
      </c>
    </row>
    <row r="37" spans="1:7" x14ac:dyDescent="0.35">
      <c r="A37" t="s">
        <v>7</v>
      </c>
      <c r="B37" s="1">
        <v>34146503.939999998</v>
      </c>
      <c r="C37" s="1">
        <v>35836641.340000004</v>
      </c>
      <c r="D37" s="2">
        <v>0.77910000000000001</v>
      </c>
      <c r="E37">
        <v>2021</v>
      </c>
      <c r="F37" t="s">
        <v>19</v>
      </c>
      <c r="G37" s="4">
        <v>27921769.148574699</v>
      </c>
    </row>
    <row r="38" spans="1:7" x14ac:dyDescent="0.35">
      <c r="A38" t="s">
        <v>7</v>
      </c>
      <c r="B38" s="1">
        <v>30989511.140000001</v>
      </c>
      <c r="C38" s="1">
        <v>30989511.140000001</v>
      </c>
      <c r="D38" s="2">
        <v>0.76639999999999997</v>
      </c>
      <c r="E38">
        <v>2022</v>
      </c>
      <c r="F38" t="s">
        <v>8</v>
      </c>
      <c r="G38" s="4">
        <v>23750785.4341405</v>
      </c>
    </row>
    <row r="39" spans="1:7" x14ac:dyDescent="0.35">
      <c r="A39" t="s">
        <v>7</v>
      </c>
      <c r="B39" s="1">
        <v>21894375.940000001</v>
      </c>
      <c r="C39" s="1">
        <v>23871250.940000001</v>
      </c>
      <c r="D39" s="2">
        <v>0.76259999999999994</v>
      </c>
      <c r="E39">
        <v>2022</v>
      </c>
      <c r="F39" t="s">
        <v>9</v>
      </c>
      <c r="G39" s="4">
        <v>18203877.333246801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4B9-424F-48E9-9900-B7832DBFD8AE}">
  <dimension ref="A1:G39"/>
  <sheetViews>
    <sheetView topLeftCell="A2" workbookViewId="0">
      <selection activeCell="C5" sqref="C5"/>
    </sheetView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  <col min="7" max="7" width="34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25</v>
      </c>
    </row>
    <row r="2" spans="1:7" x14ac:dyDescent="0.35">
      <c r="A2" s="1">
        <v>39049888.399999999</v>
      </c>
      <c r="B2" s="1">
        <v>39049888.399999999</v>
      </c>
      <c r="C2" s="2">
        <v>0.52010000000000001</v>
      </c>
      <c r="D2">
        <v>2021</v>
      </c>
      <c r="E2" t="s">
        <v>13</v>
      </c>
      <c r="F2">
        <v>20311470.2805641</v>
      </c>
      <c r="G2" t="s">
        <v>26</v>
      </c>
    </row>
    <row r="3" spans="1:7" x14ac:dyDescent="0.35">
      <c r="A3" s="1">
        <v>37707790.149999999</v>
      </c>
      <c r="B3" s="1">
        <v>38595959.149999999</v>
      </c>
      <c r="C3" s="2">
        <v>0.82530000000000003</v>
      </c>
      <c r="D3">
        <v>2020</v>
      </c>
      <c r="E3" t="s">
        <v>10</v>
      </c>
      <c r="F3">
        <v>31854739.091586001</v>
      </c>
      <c r="G3" t="s">
        <v>26</v>
      </c>
    </row>
    <row r="4" spans="1:7" x14ac:dyDescent="0.35">
      <c r="A4" s="1">
        <v>34995844</v>
      </c>
      <c r="B4" s="1">
        <v>36270222</v>
      </c>
      <c r="C4" s="2">
        <v>0.85389999999999999</v>
      </c>
      <c r="D4">
        <v>2020</v>
      </c>
      <c r="E4" t="s">
        <v>9</v>
      </c>
      <c r="F4">
        <v>30971413.379853699</v>
      </c>
      <c r="G4" t="s">
        <v>26</v>
      </c>
    </row>
    <row r="5" spans="1:7" x14ac:dyDescent="0.35">
      <c r="A5" s="1">
        <v>33317494.809999999</v>
      </c>
      <c r="B5" s="1">
        <v>35793906.719999999</v>
      </c>
      <c r="C5" s="2">
        <v>0.77039999999999997</v>
      </c>
      <c r="D5">
        <v>2021</v>
      </c>
      <c r="E5" t="s">
        <v>18</v>
      </c>
      <c r="F5">
        <v>27576833.558017701</v>
      </c>
      <c r="G5" t="s">
        <v>26</v>
      </c>
    </row>
    <row r="6" spans="1:7" x14ac:dyDescent="0.35">
      <c r="A6" s="1">
        <v>33131423.120000001</v>
      </c>
      <c r="B6" s="1">
        <v>34586489.119999997</v>
      </c>
      <c r="C6" s="2">
        <v>0.53249999999999997</v>
      </c>
      <c r="D6">
        <v>2019</v>
      </c>
      <c r="E6" t="s">
        <v>9</v>
      </c>
      <c r="F6">
        <v>18416291.348090701</v>
      </c>
      <c r="G6" t="s">
        <v>26</v>
      </c>
    </row>
    <row r="7" spans="1:7" x14ac:dyDescent="0.35">
      <c r="A7" s="1">
        <v>28914513.030000001</v>
      </c>
      <c r="B7" s="1">
        <v>30345684.43</v>
      </c>
      <c r="C7" s="2">
        <v>0.84660000000000002</v>
      </c>
      <c r="D7">
        <v>2021</v>
      </c>
      <c r="E7" t="s">
        <v>19</v>
      </c>
      <c r="F7">
        <v>25689674.219884999</v>
      </c>
      <c r="G7" t="s">
        <v>26</v>
      </c>
    </row>
    <row r="8" spans="1:7" x14ac:dyDescent="0.35">
      <c r="A8" s="1">
        <v>27008273.309999999</v>
      </c>
      <c r="B8" s="1">
        <v>28383934.309999999</v>
      </c>
      <c r="C8" s="2">
        <v>0.75029999999999997</v>
      </c>
      <c r="D8">
        <v>2019</v>
      </c>
      <c r="E8" t="s">
        <v>11</v>
      </c>
      <c r="F8">
        <v>21295863.6868072</v>
      </c>
      <c r="G8" t="s">
        <v>26</v>
      </c>
    </row>
    <row r="9" spans="1:7" x14ac:dyDescent="0.35">
      <c r="A9" s="1">
        <v>26758717.559999999</v>
      </c>
      <c r="B9" s="1">
        <v>26758717.559999999</v>
      </c>
      <c r="C9" s="2">
        <v>0.86019999999999996</v>
      </c>
      <c r="D9">
        <v>2022</v>
      </c>
      <c r="E9" t="s">
        <v>8</v>
      </c>
      <c r="F9">
        <v>23017382.321478698</v>
      </c>
      <c r="G9" t="s">
        <v>26</v>
      </c>
    </row>
    <row r="10" spans="1:7" x14ac:dyDescent="0.35">
      <c r="A10" s="1">
        <v>26722576.780000001</v>
      </c>
      <c r="B10" s="1">
        <v>26722576.780000001</v>
      </c>
      <c r="C10" s="2">
        <v>1</v>
      </c>
      <c r="D10">
        <v>2020</v>
      </c>
      <c r="E10" t="s">
        <v>14</v>
      </c>
      <c r="F10">
        <v>26722576.780000001</v>
      </c>
      <c r="G10" t="s">
        <v>26</v>
      </c>
    </row>
    <row r="11" spans="1:7" x14ac:dyDescent="0.35">
      <c r="A11" s="1">
        <v>26318850.870000001</v>
      </c>
      <c r="B11" s="1">
        <v>26318850.870000001</v>
      </c>
      <c r="C11" s="2">
        <v>0.86650000000000005</v>
      </c>
      <c r="D11">
        <v>2020</v>
      </c>
      <c r="E11" t="s">
        <v>16</v>
      </c>
      <c r="F11">
        <v>22804567.349999901</v>
      </c>
      <c r="G11" t="s">
        <v>26</v>
      </c>
    </row>
    <row r="12" spans="1:7" x14ac:dyDescent="0.35">
      <c r="A12" s="1">
        <v>24698824.719999999</v>
      </c>
      <c r="B12" s="1">
        <v>26286120.719999999</v>
      </c>
      <c r="C12" s="2">
        <v>0.89070000000000005</v>
      </c>
      <c r="D12">
        <v>2020</v>
      </c>
      <c r="E12" t="s">
        <v>15</v>
      </c>
      <c r="F12">
        <v>23412072.449064199</v>
      </c>
      <c r="G12" t="s">
        <v>26</v>
      </c>
    </row>
    <row r="13" spans="1:7" x14ac:dyDescent="0.35">
      <c r="A13" s="1">
        <v>23557738.66</v>
      </c>
      <c r="B13" s="1">
        <v>24991170.66</v>
      </c>
      <c r="C13" s="2">
        <v>0.86360000000000003</v>
      </c>
      <c r="D13">
        <v>2020</v>
      </c>
      <c r="E13" t="s">
        <v>17</v>
      </c>
      <c r="F13">
        <v>21581624.5357714</v>
      </c>
      <c r="G13" t="s">
        <v>26</v>
      </c>
    </row>
    <row r="14" spans="1:7" x14ac:dyDescent="0.35">
      <c r="A14" s="1">
        <v>22843994.539999999</v>
      </c>
      <c r="B14" s="1">
        <v>23952985.539999999</v>
      </c>
      <c r="C14" s="2">
        <v>0.8256</v>
      </c>
      <c r="D14">
        <v>2019</v>
      </c>
      <c r="E14" t="s">
        <v>19</v>
      </c>
      <c r="F14">
        <v>19774549.993344899</v>
      </c>
      <c r="G14" t="s">
        <v>26</v>
      </c>
    </row>
    <row r="15" spans="1:7" x14ac:dyDescent="0.35">
      <c r="A15" s="1">
        <v>22318986.969999999</v>
      </c>
      <c r="B15" s="1">
        <v>22459714.969999999</v>
      </c>
      <c r="C15" s="2">
        <v>0.80559999999999998</v>
      </c>
      <c r="D15">
        <v>2019</v>
      </c>
      <c r="E15" t="s">
        <v>17</v>
      </c>
      <c r="F15">
        <v>18092513.717914999</v>
      </c>
      <c r="G15" t="s">
        <v>26</v>
      </c>
    </row>
    <row r="16" spans="1:7" x14ac:dyDescent="0.35">
      <c r="A16" s="1">
        <v>22278183.210000001</v>
      </c>
      <c r="B16" s="1">
        <v>22278183.210000001</v>
      </c>
      <c r="C16" s="2">
        <v>0.82089999999999996</v>
      </c>
      <c r="D16">
        <v>2019</v>
      </c>
      <c r="E16" t="s">
        <v>18</v>
      </c>
      <c r="F16">
        <v>18287094.462331101</v>
      </c>
      <c r="G16" t="s">
        <v>26</v>
      </c>
    </row>
    <row r="17" spans="1:7" x14ac:dyDescent="0.35">
      <c r="A17" s="1">
        <v>21897166.629999999</v>
      </c>
      <c r="B17" s="1">
        <v>23053690.629999999</v>
      </c>
      <c r="C17" s="2">
        <v>1</v>
      </c>
      <c r="D17">
        <v>2020</v>
      </c>
      <c r="E17" t="s">
        <v>13</v>
      </c>
      <c r="F17">
        <v>23053690.629999999</v>
      </c>
      <c r="G17" t="s">
        <v>26</v>
      </c>
    </row>
    <row r="18" spans="1:7" x14ac:dyDescent="0.35">
      <c r="A18" s="1">
        <v>21054728.75</v>
      </c>
      <c r="B18" s="1">
        <v>21433006.75</v>
      </c>
      <c r="C18" s="2">
        <v>0.85499999999999998</v>
      </c>
      <c r="D18">
        <v>2019</v>
      </c>
      <c r="E18" t="s">
        <v>10</v>
      </c>
      <c r="F18">
        <v>18324815.1802755</v>
      </c>
      <c r="G18" t="s">
        <v>26</v>
      </c>
    </row>
    <row r="19" spans="1:7" x14ac:dyDescent="0.35">
      <c r="A19" s="1">
        <v>20266285.600000001</v>
      </c>
      <c r="B19" s="1">
        <v>20266285.600000001</v>
      </c>
      <c r="C19" s="2">
        <v>0.85389999999999999</v>
      </c>
      <c r="D19">
        <v>2020</v>
      </c>
      <c r="E19" t="s">
        <v>18</v>
      </c>
      <c r="F19">
        <v>17305195.424812399</v>
      </c>
      <c r="G19" t="s">
        <v>26</v>
      </c>
    </row>
    <row r="20" spans="1:7" x14ac:dyDescent="0.35">
      <c r="A20" s="1">
        <v>19842089.25</v>
      </c>
      <c r="B20" s="1">
        <v>20913246.25</v>
      </c>
      <c r="C20" s="2">
        <v>0.78459999999999996</v>
      </c>
      <c r="D20">
        <v>2019</v>
      </c>
      <c r="E20" t="s">
        <v>12</v>
      </c>
      <c r="F20">
        <v>16408382.457629399</v>
      </c>
      <c r="G20" t="s">
        <v>26</v>
      </c>
    </row>
    <row r="21" spans="1:7" x14ac:dyDescent="0.35">
      <c r="A21" s="1">
        <v>19215481.300000001</v>
      </c>
      <c r="B21" s="1">
        <v>19215481.300000001</v>
      </c>
      <c r="C21" s="2">
        <v>0.90759999999999996</v>
      </c>
      <c r="D21">
        <v>2020</v>
      </c>
      <c r="E21" t="s">
        <v>8</v>
      </c>
      <c r="F21">
        <v>17439602.199999999</v>
      </c>
      <c r="G21" t="s">
        <v>26</v>
      </c>
    </row>
    <row r="22" spans="1:7" x14ac:dyDescent="0.35">
      <c r="A22" s="1">
        <v>19167928.100000001</v>
      </c>
      <c r="B22" s="1">
        <v>20607473.809999999</v>
      </c>
      <c r="C22" s="2">
        <v>0.87749999999999995</v>
      </c>
      <c r="D22">
        <v>2021</v>
      </c>
      <c r="E22" t="s">
        <v>14</v>
      </c>
      <c r="F22">
        <v>18083433.2515704</v>
      </c>
      <c r="G22" t="s">
        <v>26</v>
      </c>
    </row>
    <row r="23" spans="1:7" x14ac:dyDescent="0.35">
      <c r="A23" s="1">
        <v>18913292.890000001</v>
      </c>
      <c r="B23" s="1">
        <v>20198863.699999999</v>
      </c>
      <c r="C23" s="2">
        <v>0.90029999999999999</v>
      </c>
      <c r="D23">
        <v>2021</v>
      </c>
      <c r="E23" t="s">
        <v>12</v>
      </c>
      <c r="F23">
        <v>18185309.3956232</v>
      </c>
      <c r="G23" t="s">
        <v>26</v>
      </c>
    </row>
    <row r="24" spans="1:7" x14ac:dyDescent="0.35">
      <c r="A24" s="1">
        <v>18373767.09</v>
      </c>
      <c r="B24" s="1">
        <v>18373767.09</v>
      </c>
      <c r="C24" s="2">
        <v>0.81910000000000005</v>
      </c>
      <c r="D24">
        <v>2021</v>
      </c>
      <c r="E24" t="s">
        <v>11</v>
      </c>
      <c r="F24">
        <v>15050710.3107205</v>
      </c>
      <c r="G24" t="s">
        <v>26</v>
      </c>
    </row>
    <row r="25" spans="1:7" x14ac:dyDescent="0.35">
      <c r="A25" s="1">
        <v>17134285.52</v>
      </c>
      <c r="B25" s="1">
        <v>18681573.52</v>
      </c>
      <c r="C25" s="2">
        <v>0.87380000000000002</v>
      </c>
      <c r="D25">
        <v>2022</v>
      </c>
      <c r="E25" t="s">
        <v>9</v>
      </c>
      <c r="F25">
        <v>16323969.1530778</v>
      </c>
      <c r="G25" t="s">
        <v>26</v>
      </c>
    </row>
    <row r="26" spans="1:7" x14ac:dyDescent="0.35">
      <c r="A26" s="1">
        <v>16490514.32</v>
      </c>
      <c r="B26" s="1">
        <v>17974575.52</v>
      </c>
      <c r="C26" s="2">
        <v>0.82509999999999994</v>
      </c>
      <c r="D26">
        <v>2021</v>
      </c>
      <c r="E26" t="s">
        <v>15</v>
      </c>
      <c r="F26">
        <v>14831515.103215</v>
      </c>
      <c r="G26" t="s">
        <v>26</v>
      </c>
    </row>
    <row r="27" spans="1:7" x14ac:dyDescent="0.35">
      <c r="A27" s="1">
        <v>16006301.789999999</v>
      </c>
      <c r="B27" s="1">
        <v>17964191.109999999</v>
      </c>
      <c r="C27" s="2">
        <v>0.67520000000000002</v>
      </c>
      <c r="D27">
        <v>2021</v>
      </c>
      <c r="E27" t="s">
        <v>17</v>
      </c>
      <c r="F27">
        <v>12129913.9876149</v>
      </c>
      <c r="G27" t="s">
        <v>26</v>
      </c>
    </row>
    <row r="28" spans="1:7" x14ac:dyDescent="0.35">
      <c r="A28" s="1">
        <v>14531364.6</v>
      </c>
      <c r="B28" s="1">
        <v>15415471.6</v>
      </c>
      <c r="C28" s="2">
        <v>0.96499999999999997</v>
      </c>
      <c r="D28">
        <v>2020</v>
      </c>
      <c r="E28" t="s">
        <v>19</v>
      </c>
      <c r="F28">
        <v>14875160.292785499</v>
      </c>
      <c r="G28" t="s">
        <v>26</v>
      </c>
    </row>
    <row r="29" spans="1:7" x14ac:dyDescent="0.35">
      <c r="A29" s="1">
        <v>13661913.109999999</v>
      </c>
      <c r="B29" s="1">
        <v>13921457.109999999</v>
      </c>
      <c r="C29" s="2">
        <v>0.87380000000000002</v>
      </c>
      <c r="D29">
        <v>2019</v>
      </c>
      <c r="E29" t="s">
        <v>13</v>
      </c>
      <c r="F29">
        <v>12164388.505249999</v>
      </c>
      <c r="G29" t="s">
        <v>26</v>
      </c>
    </row>
    <row r="30" spans="1:7" x14ac:dyDescent="0.35">
      <c r="A30" s="1">
        <v>13630602.99</v>
      </c>
      <c r="B30" s="1">
        <v>14785531.99</v>
      </c>
      <c r="C30" s="2">
        <v>0.8095</v>
      </c>
      <c r="D30">
        <v>2019</v>
      </c>
      <c r="E30" t="s">
        <v>14</v>
      </c>
      <c r="F30">
        <v>11968198.6275157</v>
      </c>
      <c r="G30" t="s">
        <v>26</v>
      </c>
    </row>
    <row r="31" spans="1:7" x14ac:dyDescent="0.35">
      <c r="A31" s="1">
        <v>12989141.630000001</v>
      </c>
      <c r="B31" s="1">
        <v>13930744.630000001</v>
      </c>
      <c r="C31" s="2">
        <v>0.86199999999999999</v>
      </c>
      <c r="D31">
        <v>2019</v>
      </c>
      <c r="E31" t="s">
        <v>8</v>
      </c>
      <c r="F31">
        <v>12008757.34</v>
      </c>
      <c r="G31" t="s">
        <v>26</v>
      </c>
    </row>
    <row r="32" spans="1:7" x14ac:dyDescent="0.35">
      <c r="A32" s="1">
        <v>12912875.300000001</v>
      </c>
      <c r="B32" s="1">
        <v>13451936.91</v>
      </c>
      <c r="C32" s="2">
        <v>0.87050000000000005</v>
      </c>
      <c r="D32">
        <v>2021</v>
      </c>
      <c r="E32" t="s">
        <v>16</v>
      </c>
      <c r="F32">
        <v>11710022.2297529</v>
      </c>
      <c r="G32" t="s">
        <v>26</v>
      </c>
    </row>
    <row r="33" spans="1:7" x14ac:dyDescent="0.35">
      <c r="A33" s="1">
        <v>12680545.939999999</v>
      </c>
      <c r="B33" s="1">
        <v>13630999.939999999</v>
      </c>
      <c r="C33" s="2">
        <v>0.8286</v>
      </c>
      <c r="D33">
        <v>2019</v>
      </c>
      <c r="E33" t="s">
        <v>16</v>
      </c>
      <c r="F33">
        <v>11294590.491878999</v>
      </c>
      <c r="G33" t="s">
        <v>26</v>
      </c>
    </row>
    <row r="34" spans="1:7" x14ac:dyDescent="0.35">
      <c r="A34" s="1">
        <v>12268942.810000001</v>
      </c>
      <c r="B34" s="1">
        <v>12268942.810000001</v>
      </c>
      <c r="C34" s="2">
        <v>0.85499999999999998</v>
      </c>
      <c r="D34">
        <v>2019</v>
      </c>
      <c r="E34" t="s">
        <v>15</v>
      </c>
      <c r="F34">
        <v>10489476.925743001</v>
      </c>
      <c r="G34" t="s">
        <v>26</v>
      </c>
    </row>
    <row r="35" spans="1:7" x14ac:dyDescent="0.35">
      <c r="A35" s="1">
        <v>11809981.75</v>
      </c>
      <c r="B35" s="1">
        <v>11809981.75</v>
      </c>
      <c r="C35" s="2">
        <v>0.92300000000000004</v>
      </c>
      <c r="D35">
        <v>2021</v>
      </c>
      <c r="E35" t="s">
        <v>8</v>
      </c>
      <c r="F35">
        <v>10900903.279330499</v>
      </c>
      <c r="G35" t="s">
        <v>26</v>
      </c>
    </row>
    <row r="36" spans="1:7" x14ac:dyDescent="0.35">
      <c r="A36" s="1">
        <v>11339642.6</v>
      </c>
      <c r="B36" s="1">
        <v>11339642.6</v>
      </c>
      <c r="C36" s="2">
        <v>0.84230000000000005</v>
      </c>
      <c r="D36">
        <v>2021</v>
      </c>
      <c r="E36" t="s">
        <v>9</v>
      </c>
      <c r="F36">
        <v>9551322.2416532394</v>
      </c>
      <c r="G36" t="s">
        <v>26</v>
      </c>
    </row>
    <row r="37" spans="1:7" x14ac:dyDescent="0.35">
      <c r="A37" s="1">
        <v>6181507.9800000004</v>
      </c>
      <c r="B37" s="1">
        <v>7361706.9800000004</v>
      </c>
      <c r="C37" s="2">
        <v>0.81589999999999996</v>
      </c>
      <c r="D37">
        <v>2020</v>
      </c>
      <c r="E37" t="s">
        <v>12</v>
      </c>
      <c r="F37">
        <v>6006569.9262925005</v>
      </c>
      <c r="G37" t="s">
        <v>26</v>
      </c>
    </row>
    <row r="38" spans="1:7" x14ac:dyDescent="0.35">
      <c r="A38" s="1">
        <v>4411941.95</v>
      </c>
      <c r="B38" s="1">
        <v>4411941.95</v>
      </c>
      <c r="C38" s="2">
        <v>0.85389999999999999</v>
      </c>
      <c r="D38">
        <v>2021</v>
      </c>
      <c r="E38" t="s">
        <v>10</v>
      </c>
      <c r="F38">
        <v>3767178.9791551698</v>
      </c>
      <c r="G38" t="s">
        <v>26</v>
      </c>
    </row>
    <row r="39" spans="1:7" x14ac:dyDescent="0.35">
      <c r="A39" s="1">
        <v>3600858.42</v>
      </c>
      <c r="B39" s="1">
        <v>3600858.42</v>
      </c>
      <c r="C39" s="2">
        <v>0.9</v>
      </c>
      <c r="D39">
        <v>2020</v>
      </c>
      <c r="E39" t="s">
        <v>11</v>
      </c>
      <c r="F39">
        <v>3240621.29752</v>
      </c>
      <c r="G3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2A13-30D3-4A1F-A1DC-E1CDE02F0E06}">
  <dimension ref="A1:F39"/>
  <sheetViews>
    <sheetView workbookViewId="0"/>
  </sheetViews>
  <sheetFormatPr defaultRowHeight="14.5" x14ac:dyDescent="0.35"/>
  <cols>
    <col min="1" max="1" width="17.54296875" customWidth="1"/>
    <col min="2" max="2" width="15.1796875" customWidth="1"/>
    <col min="3" max="3" width="15.6328125" customWidth="1"/>
    <col min="6" max="6" width="13.72656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s="1">
        <v>7323266.9100000001</v>
      </c>
      <c r="B2" s="1">
        <v>8219048.2199999997</v>
      </c>
      <c r="C2" s="2">
        <v>0.54500000000000004</v>
      </c>
      <c r="D2">
        <v>2021</v>
      </c>
      <c r="E2" t="s">
        <v>17</v>
      </c>
      <c r="F2">
        <v>4479450.46235028</v>
      </c>
    </row>
    <row r="3" spans="1:6" x14ac:dyDescent="0.35">
      <c r="A3" s="1">
        <v>6000816.4699999997</v>
      </c>
      <c r="B3" s="1">
        <v>6141930.4699999997</v>
      </c>
      <c r="C3" s="2">
        <v>0.59819999999999995</v>
      </c>
      <c r="D3">
        <v>2020</v>
      </c>
      <c r="E3" t="s">
        <v>10</v>
      </c>
      <c r="F3">
        <v>3673879.1667096401</v>
      </c>
    </row>
    <row r="4" spans="1:6" x14ac:dyDescent="0.35">
      <c r="A4" s="1">
        <v>5269977.8499999996</v>
      </c>
      <c r="B4" s="1">
        <v>5269977.8499999996</v>
      </c>
      <c r="C4" s="2">
        <v>0.56240000000000001</v>
      </c>
      <c r="D4">
        <v>2020</v>
      </c>
      <c r="E4" t="s">
        <v>11</v>
      </c>
      <c r="F4">
        <v>2963880.2135529402</v>
      </c>
    </row>
    <row r="5" spans="1:6" x14ac:dyDescent="0.35">
      <c r="A5" s="1">
        <v>4086745.76</v>
      </c>
      <c r="B5" s="1">
        <v>4455623.76</v>
      </c>
      <c r="C5" s="2">
        <v>0.31659999999999999</v>
      </c>
      <c r="D5">
        <v>2022</v>
      </c>
      <c r="E5" t="s">
        <v>9</v>
      </c>
      <c r="F5">
        <v>1410433.96756235</v>
      </c>
    </row>
    <row r="6" spans="1:6" x14ac:dyDescent="0.35">
      <c r="A6" s="1">
        <v>3997241.15</v>
      </c>
      <c r="B6" s="1">
        <v>4240300.1500000004</v>
      </c>
      <c r="C6" s="2">
        <v>0.97289999999999999</v>
      </c>
      <c r="D6">
        <v>2020</v>
      </c>
      <c r="E6" t="s">
        <v>19</v>
      </c>
      <c r="F6">
        <v>4125286.2734022602</v>
      </c>
    </row>
    <row r="7" spans="1:6" x14ac:dyDescent="0.35">
      <c r="A7" s="1">
        <v>3812776.3</v>
      </c>
      <c r="B7" s="1">
        <v>3884991.3</v>
      </c>
      <c r="C7" s="2">
        <v>0.55920000000000003</v>
      </c>
      <c r="D7">
        <v>2019</v>
      </c>
      <c r="E7" t="s">
        <v>13</v>
      </c>
      <c r="F7">
        <v>2172507.1201257198</v>
      </c>
    </row>
    <row r="8" spans="1:6" x14ac:dyDescent="0.35">
      <c r="A8" s="1">
        <v>3794085.54</v>
      </c>
      <c r="B8" s="1">
        <v>3794085.54</v>
      </c>
      <c r="C8" s="2">
        <v>0.42159999999999997</v>
      </c>
      <c r="D8">
        <v>2020</v>
      </c>
      <c r="E8" t="s">
        <v>18</v>
      </c>
      <c r="F8">
        <v>1599673.79783887</v>
      </c>
    </row>
    <row r="9" spans="1:6" x14ac:dyDescent="0.35">
      <c r="A9" s="1">
        <v>3655001.42</v>
      </c>
      <c r="B9" s="1">
        <v>3807583.31</v>
      </c>
      <c r="C9" s="2">
        <v>0.45140000000000002</v>
      </c>
      <c r="D9">
        <v>2021</v>
      </c>
      <c r="E9" t="s">
        <v>16</v>
      </c>
      <c r="F9">
        <v>1718564.62678729</v>
      </c>
    </row>
    <row r="10" spans="1:6" x14ac:dyDescent="0.35">
      <c r="A10" s="1">
        <v>3645759.27</v>
      </c>
      <c r="B10" s="1">
        <v>3916740.08</v>
      </c>
      <c r="C10" s="2">
        <v>0.48870000000000002</v>
      </c>
      <c r="D10">
        <v>2021</v>
      </c>
      <c r="E10" t="s">
        <v>18</v>
      </c>
      <c r="F10">
        <v>1914260.1710345999</v>
      </c>
    </row>
    <row r="11" spans="1:6" x14ac:dyDescent="0.35">
      <c r="A11" s="1">
        <v>3565928.64</v>
      </c>
      <c r="B11" s="1">
        <v>3565928.64</v>
      </c>
      <c r="C11" s="2">
        <v>0.64959999999999996</v>
      </c>
      <c r="D11">
        <v>2022</v>
      </c>
      <c r="E11" t="s">
        <v>8</v>
      </c>
      <c r="F11">
        <v>2316454.0050036102</v>
      </c>
    </row>
    <row r="12" spans="1:6" x14ac:dyDescent="0.35">
      <c r="A12" s="1">
        <v>3418756.34</v>
      </c>
      <c r="B12" s="1">
        <v>3480014.34</v>
      </c>
      <c r="C12" s="2">
        <v>0.50470000000000004</v>
      </c>
      <c r="D12">
        <v>2019</v>
      </c>
      <c r="E12" t="s">
        <v>10</v>
      </c>
      <c r="F12">
        <v>1756385.1745303499</v>
      </c>
    </row>
    <row r="13" spans="1:6" x14ac:dyDescent="0.35">
      <c r="A13" s="1">
        <v>3134224.41</v>
      </c>
      <c r="B13" s="1">
        <v>3134224.41</v>
      </c>
      <c r="C13" s="2">
        <v>0.44800000000000001</v>
      </c>
      <c r="D13">
        <v>2021</v>
      </c>
      <c r="E13" t="s">
        <v>10</v>
      </c>
      <c r="F13">
        <v>1403991.1065795701</v>
      </c>
    </row>
    <row r="14" spans="1:6" x14ac:dyDescent="0.35">
      <c r="A14" s="1">
        <v>3118894.64</v>
      </c>
      <c r="B14" s="1">
        <v>3118894.64</v>
      </c>
      <c r="C14" s="2">
        <v>0.4955</v>
      </c>
      <c r="D14">
        <v>2021</v>
      </c>
      <c r="E14" t="s">
        <v>11</v>
      </c>
      <c r="F14">
        <v>1545473.9291974599</v>
      </c>
    </row>
    <row r="15" spans="1:6" x14ac:dyDescent="0.35">
      <c r="A15" s="1">
        <v>3094927.73</v>
      </c>
      <c r="B15" s="1">
        <v>3094927.73</v>
      </c>
      <c r="C15" s="2">
        <v>0.40560000000000002</v>
      </c>
      <c r="D15">
        <v>2021</v>
      </c>
      <c r="E15" t="s">
        <v>8</v>
      </c>
      <c r="F15">
        <v>1255379.35805146</v>
      </c>
    </row>
    <row r="16" spans="1:6" x14ac:dyDescent="0.35">
      <c r="A16" s="1">
        <v>3036894.41</v>
      </c>
      <c r="B16" s="1">
        <v>3187210.5</v>
      </c>
      <c r="C16" s="2">
        <v>0.5756</v>
      </c>
      <c r="D16">
        <v>2021</v>
      </c>
      <c r="E16" t="s">
        <v>19</v>
      </c>
      <c r="F16">
        <v>1834470.46882833</v>
      </c>
    </row>
    <row r="17" spans="1:6" x14ac:dyDescent="0.35">
      <c r="A17" s="1">
        <v>2959619.35</v>
      </c>
      <c r="B17" s="1">
        <v>3181892.06</v>
      </c>
      <c r="C17" s="2">
        <v>0.5242</v>
      </c>
      <c r="D17">
        <v>2021</v>
      </c>
      <c r="E17" t="s">
        <v>14</v>
      </c>
      <c r="F17">
        <v>1668021.3720088501</v>
      </c>
    </row>
    <row r="18" spans="1:6" x14ac:dyDescent="0.35">
      <c r="A18" s="1">
        <v>2888664.67</v>
      </c>
      <c r="B18" s="1">
        <v>3041213.67</v>
      </c>
      <c r="C18" s="2">
        <v>0.98609999999999998</v>
      </c>
      <c r="D18">
        <v>2020</v>
      </c>
      <c r="E18" t="s">
        <v>13</v>
      </c>
      <c r="F18">
        <v>2999012.2901597698</v>
      </c>
    </row>
    <row r="19" spans="1:6" x14ac:dyDescent="0.35">
      <c r="A19" s="1">
        <v>2877657.37</v>
      </c>
      <c r="B19" s="1">
        <v>3024128.37</v>
      </c>
      <c r="C19" s="2">
        <v>0.52190000000000003</v>
      </c>
      <c r="D19">
        <v>2019</v>
      </c>
      <c r="E19" t="s">
        <v>11</v>
      </c>
      <c r="F19">
        <v>1578353.3358944601</v>
      </c>
    </row>
    <row r="20" spans="1:6" x14ac:dyDescent="0.35">
      <c r="A20" s="1">
        <v>2862136.75</v>
      </c>
      <c r="B20" s="1">
        <v>2862136.75</v>
      </c>
      <c r="C20" s="2">
        <v>0.439</v>
      </c>
      <c r="D20">
        <v>2019</v>
      </c>
      <c r="E20" t="s">
        <v>18</v>
      </c>
      <c r="F20">
        <v>1256619.7521142301</v>
      </c>
    </row>
    <row r="21" spans="1:6" x14ac:dyDescent="0.35">
      <c r="A21" s="1">
        <v>2781942.03</v>
      </c>
      <c r="B21" s="1">
        <v>2781942.03</v>
      </c>
      <c r="C21" s="2">
        <v>0.48620000000000002</v>
      </c>
      <c r="D21">
        <v>2019</v>
      </c>
      <c r="E21" t="s">
        <v>15</v>
      </c>
      <c r="F21">
        <v>1352617.5153274101</v>
      </c>
    </row>
    <row r="22" spans="1:6" x14ac:dyDescent="0.35">
      <c r="A22" s="1">
        <v>2755654.05</v>
      </c>
      <c r="B22" s="1">
        <v>2855900.05</v>
      </c>
      <c r="C22" s="2">
        <v>0.48259999999999997</v>
      </c>
      <c r="D22">
        <v>2020</v>
      </c>
      <c r="E22" t="s">
        <v>9</v>
      </c>
      <c r="F22">
        <v>1378211.05181983</v>
      </c>
    </row>
    <row r="23" spans="1:6" x14ac:dyDescent="0.35">
      <c r="A23" s="1">
        <v>2609077.42</v>
      </c>
      <c r="B23" s="1">
        <v>2609077.42</v>
      </c>
      <c r="C23" s="2">
        <v>0.37080000000000002</v>
      </c>
      <c r="D23">
        <v>2020</v>
      </c>
      <c r="E23" t="s">
        <v>8</v>
      </c>
      <c r="F23">
        <v>967437.799999999</v>
      </c>
    </row>
    <row r="24" spans="1:6" x14ac:dyDescent="0.35">
      <c r="A24" s="1">
        <v>2582231.42</v>
      </c>
      <c r="B24" s="1">
        <v>2800938.42</v>
      </c>
      <c r="C24" s="2">
        <v>0.61639999999999995</v>
      </c>
      <c r="D24">
        <v>2019</v>
      </c>
      <c r="E24" t="s">
        <v>14</v>
      </c>
      <c r="F24">
        <v>1726560.13717117</v>
      </c>
    </row>
    <row r="25" spans="1:6" x14ac:dyDescent="0.35">
      <c r="A25" s="1">
        <v>2508096.71</v>
      </c>
      <c r="B25" s="1">
        <v>2660616.71</v>
      </c>
      <c r="C25" s="2">
        <v>0.47810000000000002</v>
      </c>
      <c r="D25">
        <v>2020</v>
      </c>
      <c r="E25" t="s">
        <v>17</v>
      </c>
      <c r="F25">
        <v>1271939.7566865101</v>
      </c>
    </row>
    <row r="26" spans="1:6" x14ac:dyDescent="0.35">
      <c r="A26" s="1">
        <v>2451784.0499999998</v>
      </c>
      <c r="B26" s="1">
        <v>2451784.0499999998</v>
      </c>
      <c r="C26" s="2">
        <v>0.50209999999999999</v>
      </c>
      <c r="D26">
        <v>2021</v>
      </c>
      <c r="E26" t="s">
        <v>13</v>
      </c>
      <c r="F26">
        <v>1230972.60175441</v>
      </c>
    </row>
    <row r="27" spans="1:6" x14ac:dyDescent="0.35">
      <c r="A27" s="1">
        <v>2406445.64</v>
      </c>
      <c r="B27" s="1">
        <v>2580777.64</v>
      </c>
      <c r="C27" s="2">
        <v>0.50490000000000002</v>
      </c>
      <c r="D27">
        <v>2019</v>
      </c>
      <c r="E27" t="s">
        <v>8</v>
      </c>
      <c r="F27">
        <v>1303074.70999999</v>
      </c>
    </row>
    <row r="28" spans="1:6" x14ac:dyDescent="0.35">
      <c r="A28" s="1">
        <v>2402307.66</v>
      </c>
      <c r="B28" s="1">
        <v>2860821.66</v>
      </c>
      <c r="C28" s="2">
        <v>0.62849999999999995</v>
      </c>
      <c r="D28">
        <v>2020</v>
      </c>
      <c r="E28" t="s">
        <v>12</v>
      </c>
      <c r="F28">
        <v>1798099.7922765401</v>
      </c>
    </row>
    <row r="29" spans="1:6" x14ac:dyDescent="0.35">
      <c r="A29" s="1">
        <v>2345830.39</v>
      </c>
      <c r="B29" s="1">
        <v>2521548.39</v>
      </c>
      <c r="C29" s="2">
        <v>0.49080000000000001</v>
      </c>
      <c r="D29">
        <v>2019</v>
      </c>
      <c r="E29" t="s">
        <v>16</v>
      </c>
      <c r="F29">
        <v>1237696.720734</v>
      </c>
    </row>
    <row r="30" spans="1:6" x14ac:dyDescent="0.35">
      <c r="A30" s="1">
        <v>2225505.35</v>
      </c>
      <c r="B30" s="1">
        <v>2323122.35</v>
      </c>
      <c r="C30" s="2">
        <v>0.46589999999999998</v>
      </c>
      <c r="D30">
        <v>2019</v>
      </c>
      <c r="E30" t="s">
        <v>9</v>
      </c>
      <c r="F30">
        <v>1082233.68112374</v>
      </c>
    </row>
    <row r="31" spans="1:6" x14ac:dyDescent="0.35">
      <c r="A31" s="1">
        <v>2108938.31</v>
      </c>
      <c r="B31" s="1">
        <v>2222690.31</v>
      </c>
      <c r="C31" s="2">
        <v>0.53920000000000001</v>
      </c>
      <c r="D31">
        <v>2019</v>
      </c>
      <c r="E31" t="s">
        <v>12</v>
      </c>
      <c r="F31">
        <v>1198415.3525893199</v>
      </c>
    </row>
    <row r="32" spans="1:6" x14ac:dyDescent="0.35">
      <c r="A32" s="1">
        <v>2009320.57</v>
      </c>
      <c r="B32" s="1">
        <v>2009320.57</v>
      </c>
      <c r="C32" s="2">
        <v>0.48020000000000002</v>
      </c>
      <c r="D32">
        <v>2021</v>
      </c>
      <c r="E32" t="s">
        <v>9</v>
      </c>
      <c r="F32">
        <v>964794.88769122295</v>
      </c>
    </row>
    <row r="33" spans="1:6" x14ac:dyDescent="0.35">
      <c r="A33" s="1">
        <v>1863040.98</v>
      </c>
      <c r="B33" s="1">
        <v>1989675.25</v>
      </c>
      <c r="C33" s="2">
        <v>0.52</v>
      </c>
      <c r="D33">
        <v>2021</v>
      </c>
      <c r="E33" t="s">
        <v>12</v>
      </c>
      <c r="F33">
        <v>1034600.45958577</v>
      </c>
    </row>
    <row r="34" spans="1:6" x14ac:dyDescent="0.35">
      <c r="A34" s="1">
        <v>1719435.17</v>
      </c>
      <c r="B34" s="1">
        <v>1874175.46</v>
      </c>
      <c r="C34" s="2">
        <v>0.46889999999999998</v>
      </c>
      <c r="D34">
        <v>2021</v>
      </c>
      <c r="E34" t="s">
        <v>15</v>
      </c>
      <c r="F34">
        <v>878851.91228440194</v>
      </c>
    </row>
    <row r="35" spans="1:6" x14ac:dyDescent="0.35">
      <c r="A35" s="1">
        <v>1622006.82</v>
      </c>
      <c r="B35" s="1">
        <v>1726179.82</v>
      </c>
      <c r="C35" s="2">
        <v>0.62919999999999998</v>
      </c>
      <c r="D35">
        <v>2020</v>
      </c>
      <c r="E35" t="s">
        <v>15</v>
      </c>
      <c r="F35">
        <v>1086120.60666234</v>
      </c>
    </row>
    <row r="36" spans="1:6" x14ac:dyDescent="0.35">
      <c r="A36" s="1">
        <v>1618651.26</v>
      </c>
      <c r="B36" s="1">
        <v>1618651.26</v>
      </c>
      <c r="C36" s="2">
        <v>0.9758</v>
      </c>
      <c r="D36">
        <v>2020</v>
      </c>
      <c r="E36" t="s">
        <v>14</v>
      </c>
      <c r="F36">
        <v>1579431.1627486299</v>
      </c>
    </row>
    <row r="37" spans="1:6" x14ac:dyDescent="0.35">
      <c r="A37" s="1">
        <v>1563740.46</v>
      </c>
      <c r="B37" s="1">
        <v>1563740.46</v>
      </c>
      <c r="C37" s="2">
        <v>0.50619999999999998</v>
      </c>
      <c r="D37">
        <v>2020</v>
      </c>
      <c r="E37" t="s">
        <v>16</v>
      </c>
      <c r="F37">
        <v>791514.47211206902</v>
      </c>
    </row>
    <row r="38" spans="1:6" x14ac:dyDescent="0.35">
      <c r="A38" s="1">
        <v>1475498.29</v>
      </c>
      <c r="B38" s="1">
        <v>1484710.29</v>
      </c>
      <c r="C38" s="2">
        <v>0.41399999999999998</v>
      </c>
      <c r="D38">
        <v>2019</v>
      </c>
      <c r="E38" t="s">
        <v>17</v>
      </c>
      <c r="F38">
        <v>614620.41005625797</v>
      </c>
    </row>
    <row r="39" spans="1:6" x14ac:dyDescent="0.35">
      <c r="A39" s="1">
        <v>963460.48</v>
      </c>
      <c r="B39" s="1">
        <v>1003859.48</v>
      </c>
      <c r="C39" s="2">
        <v>0.50419999999999998</v>
      </c>
      <c r="D39">
        <v>2019</v>
      </c>
      <c r="E39" t="s">
        <v>19</v>
      </c>
      <c r="F39">
        <v>506139.53989630699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"/>
  <sheetViews>
    <sheetView workbookViewId="0">
      <selection activeCell="D11" sqref="D11"/>
    </sheetView>
  </sheetViews>
  <sheetFormatPr defaultRowHeight="14.5" x14ac:dyDescent="0.35"/>
  <cols>
    <col min="1" max="1" width="15" customWidth="1"/>
    <col min="2" max="2" width="17.54296875" customWidth="1"/>
    <col min="3" max="3" width="15.1796875" customWidth="1"/>
    <col min="4" max="4" width="15.6328125" customWidth="1"/>
    <col min="7" max="7" width="15" style="4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35">
      <c r="A2" t="s">
        <v>7</v>
      </c>
      <c r="B2" s="1">
        <v>21362917.510000002</v>
      </c>
      <c r="C2" s="1">
        <v>22911196.510000002</v>
      </c>
      <c r="D2" s="2">
        <v>0.66610000000000003</v>
      </c>
      <c r="E2">
        <v>2019</v>
      </c>
      <c r="F2" t="s">
        <v>8</v>
      </c>
      <c r="G2" s="4">
        <v>15260104.67</v>
      </c>
    </row>
    <row r="3" spans="1:7" x14ac:dyDescent="0.35">
      <c r="A3" t="s">
        <v>7</v>
      </c>
      <c r="B3" s="1">
        <v>39780626.350000001</v>
      </c>
      <c r="C3" s="1">
        <v>41527347.350000001</v>
      </c>
      <c r="D3" s="2">
        <v>0.50019999999999998</v>
      </c>
      <c r="E3">
        <v>2019</v>
      </c>
      <c r="F3" t="s">
        <v>9</v>
      </c>
      <c r="G3" s="4">
        <v>20771191.3609249</v>
      </c>
    </row>
    <row r="4" spans="1:7" x14ac:dyDescent="0.35">
      <c r="A4" t="s">
        <v>7</v>
      </c>
      <c r="B4" s="1">
        <v>28791040.899999999</v>
      </c>
      <c r="C4" s="1">
        <v>29307832.899999999</v>
      </c>
      <c r="D4" s="2">
        <v>0.73319999999999996</v>
      </c>
      <c r="E4">
        <v>2019</v>
      </c>
      <c r="F4" t="s">
        <v>10</v>
      </c>
      <c r="G4" s="4">
        <v>21489458.381394599</v>
      </c>
    </row>
    <row r="5" spans="1:7" x14ac:dyDescent="0.35">
      <c r="A5" t="s">
        <v>7</v>
      </c>
      <c r="B5" s="1">
        <v>34923138.560000002</v>
      </c>
      <c r="C5" s="1">
        <v>36701636.560000002</v>
      </c>
      <c r="D5" s="2">
        <v>0.65559999999999996</v>
      </c>
      <c r="E5">
        <v>2019</v>
      </c>
      <c r="F5" t="s">
        <v>11</v>
      </c>
      <c r="G5" s="4">
        <v>24061447.531757198</v>
      </c>
    </row>
    <row r="6" spans="1:7" x14ac:dyDescent="0.35">
      <c r="A6" t="s">
        <v>7</v>
      </c>
      <c r="B6" s="1">
        <v>24671876.260000002</v>
      </c>
      <c r="C6" s="1">
        <v>26003460.260000002</v>
      </c>
      <c r="D6" s="2">
        <v>0.70499999999999996</v>
      </c>
      <c r="E6">
        <v>2019</v>
      </c>
      <c r="F6" t="s">
        <v>12</v>
      </c>
      <c r="G6" s="4">
        <v>18333039.342964798</v>
      </c>
    </row>
    <row r="7" spans="1:7" x14ac:dyDescent="0.35">
      <c r="A7" t="s">
        <v>7</v>
      </c>
      <c r="B7" s="1">
        <v>22900676.109999999</v>
      </c>
      <c r="C7" s="1">
        <v>23335159.109999999</v>
      </c>
      <c r="D7" s="2">
        <v>0.68769999999999998</v>
      </c>
      <c r="E7">
        <v>2019</v>
      </c>
      <c r="F7" t="s">
        <v>13</v>
      </c>
      <c r="G7" s="4">
        <v>16047410.697596001</v>
      </c>
    </row>
    <row r="8" spans="1:7" x14ac:dyDescent="0.35">
      <c r="A8" t="s">
        <v>7</v>
      </c>
      <c r="B8" s="1">
        <v>17514881.27</v>
      </c>
      <c r="C8" s="1">
        <v>18998680.27</v>
      </c>
      <c r="D8" s="2">
        <v>0.71509999999999996</v>
      </c>
      <c r="E8">
        <v>2019</v>
      </c>
      <c r="F8" t="s">
        <v>14</v>
      </c>
      <c r="G8" s="4">
        <v>13586582.028356601</v>
      </c>
    </row>
    <row r="9" spans="1:7" x14ac:dyDescent="0.35">
      <c r="A9" t="s">
        <v>7</v>
      </c>
      <c r="B9" s="1">
        <v>18964213.77</v>
      </c>
      <c r="C9" s="1">
        <v>18964213.77</v>
      </c>
      <c r="D9" s="2">
        <v>0.69079999999999997</v>
      </c>
      <c r="E9">
        <v>2019</v>
      </c>
      <c r="F9" t="s">
        <v>15</v>
      </c>
      <c r="G9" s="4">
        <v>13100717.7385098</v>
      </c>
    </row>
    <row r="10" spans="1:7" x14ac:dyDescent="0.35">
      <c r="A10" t="s">
        <v>7</v>
      </c>
      <c r="B10" s="1">
        <v>20735395.859999999</v>
      </c>
      <c r="C10" s="1">
        <v>22289246.859999999</v>
      </c>
      <c r="D10" s="2">
        <v>0.68020000000000003</v>
      </c>
      <c r="E10">
        <v>2019</v>
      </c>
      <c r="F10" t="s">
        <v>16</v>
      </c>
      <c r="G10" s="4">
        <v>15160411.904225601</v>
      </c>
    </row>
    <row r="11" spans="1:7" x14ac:dyDescent="0.35">
      <c r="A11" t="s">
        <v>7</v>
      </c>
      <c r="B11" s="1">
        <v>29711449.129999999</v>
      </c>
      <c r="C11" s="1">
        <v>29898442.129999999</v>
      </c>
      <c r="D11" s="2">
        <v>0.70299999999999996</v>
      </c>
      <c r="E11">
        <v>2019</v>
      </c>
      <c r="F11" t="s">
        <v>17</v>
      </c>
      <c r="G11" s="4">
        <v>21017247.603492402</v>
      </c>
    </row>
    <row r="12" spans="1:7" x14ac:dyDescent="0.35">
      <c r="A12" t="s">
        <v>7</v>
      </c>
      <c r="B12" s="1">
        <v>30035401.539999999</v>
      </c>
      <c r="C12" s="1">
        <v>30035401.539999999</v>
      </c>
      <c r="D12" s="2">
        <v>0.71289999999999998</v>
      </c>
      <c r="E12">
        <v>2019</v>
      </c>
      <c r="F12" t="s">
        <v>18</v>
      </c>
      <c r="G12" s="4">
        <v>21411323.792533901</v>
      </c>
    </row>
    <row r="13" spans="1:7" x14ac:dyDescent="0.35">
      <c r="A13" t="s">
        <v>7</v>
      </c>
      <c r="B13" s="1">
        <v>25581184.670000002</v>
      </c>
      <c r="C13" s="1">
        <v>26799626.670000002</v>
      </c>
      <c r="D13" s="2">
        <v>0.77549999999999997</v>
      </c>
      <c r="E13">
        <v>2019</v>
      </c>
      <c r="F13" t="s">
        <v>19</v>
      </c>
      <c r="G13" s="4">
        <v>20782421.840126801</v>
      </c>
    </row>
    <row r="14" spans="1:7" x14ac:dyDescent="0.35">
      <c r="A14" t="s">
        <v>7</v>
      </c>
      <c r="B14" s="1">
        <v>29393858.530000001</v>
      </c>
      <c r="C14" s="1">
        <v>29393858.530000001</v>
      </c>
      <c r="D14" s="2">
        <v>0.70689999999999997</v>
      </c>
      <c r="E14">
        <v>2020</v>
      </c>
      <c r="F14" t="s">
        <v>8</v>
      </c>
      <c r="G14" s="4">
        <v>20779835.239999998</v>
      </c>
    </row>
    <row r="15" spans="1:7" x14ac:dyDescent="0.35">
      <c r="A15" t="s">
        <v>7</v>
      </c>
      <c r="B15" s="1">
        <v>42432708.170000002</v>
      </c>
      <c r="C15" s="1">
        <v>43977591.170000002</v>
      </c>
      <c r="D15" s="2">
        <v>0.77949999999999997</v>
      </c>
      <c r="E15">
        <v>2020</v>
      </c>
      <c r="F15" t="s">
        <v>9</v>
      </c>
      <c r="G15" s="4">
        <v>34281246.076094002</v>
      </c>
    </row>
    <row r="16" spans="1:7" x14ac:dyDescent="0.35">
      <c r="A16" t="s">
        <v>7</v>
      </c>
      <c r="B16" s="1">
        <v>54314264.789999999</v>
      </c>
      <c r="C16" s="1">
        <v>55593095.789999999</v>
      </c>
      <c r="D16" s="2">
        <v>0.75239999999999996</v>
      </c>
      <c r="E16">
        <v>2020</v>
      </c>
      <c r="F16" t="s">
        <v>10</v>
      </c>
      <c r="G16" s="4">
        <v>41829697.0403203</v>
      </c>
    </row>
    <row r="17" spans="1:7" x14ac:dyDescent="0.35">
      <c r="A17" t="s">
        <v>7</v>
      </c>
      <c r="B17" s="1">
        <v>20888782.539999999</v>
      </c>
      <c r="C17" s="1">
        <v>20888782.539999999</v>
      </c>
      <c r="D17" s="2">
        <v>0.58850000000000002</v>
      </c>
      <c r="E17">
        <v>2020</v>
      </c>
      <c r="F17" t="s">
        <v>11</v>
      </c>
      <c r="G17" s="4">
        <v>12293220.380019801</v>
      </c>
    </row>
    <row r="18" spans="1:7" x14ac:dyDescent="0.35">
      <c r="A18" t="s">
        <v>7</v>
      </c>
      <c r="B18" s="1">
        <v>11360126.710000001</v>
      </c>
      <c r="C18" s="1">
        <v>13528745.710000001</v>
      </c>
      <c r="D18" s="2">
        <v>0.72640000000000005</v>
      </c>
      <c r="E18">
        <v>2020</v>
      </c>
      <c r="F18" t="s">
        <v>12</v>
      </c>
      <c r="G18" s="4">
        <v>9826894.5603614692</v>
      </c>
    </row>
    <row r="19" spans="1:7" x14ac:dyDescent="0.35">
      <c r="A19" t="s">
        <v>7</v>
      </c>
      <c r="B19" s="1">
        <v>26238626.91</v>
      </c>
      <c r="C19" s="1">
        <v>27624840.91</v>
      </c>
      <c r="D19" s="2">
        <v>0.99760000000000004</v>
      </c>
      <c r="E19">
        <v>2020</v>
      </c>
      <c r="F19" t="s">
        <v>13</v>
      </c>
      <c r="G19" s="4">
        <v>27558371.1966215</v>
      </c>
    </row>
    <row r="20" spans="1:7" x14ac:dyDescent="0.35">
      <c r="A20" t="s">
        <v>7</v>
      </c>
      <c r="B20" s="1">
        <v>30730058.48</v>
      </c>
      <c r="C20" s="1">
        <v>30730058.48</v>
      </c>
      <c r="D20" s="2">
        <v>0.99590000000000001</v>
      </c>
      <c r="E20">
        <v>2020</v>
      </c>
      <c r="F20" t="s">
        <v>14</v>
      </c>
      <c r="G20" s="4">
        <v>30604979.2964071</v>
      </c>
    </row>
    <row r="21" spans="1:7" x14ac:dyDescent="0.35">
      <c r="A21" t="s">
        <v>7</v>
      </c>
      <c r="B21" s="1">
        <v>28509641.800000001</v>
      </c>
      <c r="C21" s="1">
        <v>30341703.800000001</v>
      </c>
      <c r="D21" s="2">
        <v>0.83160000000000001</v>
      </c>
      <c r="E21">
        <v>2020</v>
      </c>
      <c r="F21" t="s">
        <v>15</v>
      </c>
      <c r="G21" s="4">
        <v>25233037.844925601</v>
      </c>
    </row>
    <row r="22" spans="1:7" x14ac:dyDescent="0.35">
      <c r="A22" t="s">
        <v>7</v>
      </c>
      <c r="B22" s="1">
        <v>31192851.120000001</v>
      </c>
      <c r="C22" s="1">
        <v>31192851.120000001</v>
      </c>
      <c r="D22" s="2">
        <v>0.81110000000000004</v>
      </c>
      <c r="E22">
        <v>2020</v>
      </c>
      <c r="F22" t="s">
        <v>16</v>
      </c>
      <c r="G22" s="4">
        <v>25300867.237924598</v>
      </c>
    </row>
    <row r="23" spans="1:7" x14ac:dyDescent="0.35">
      <c r="A23" t="s">
        <v>7</v>
      </c>
      <c r="B23" s="1">
        <v>32329664.07</v>
      </c>
      <c r="C23" s="1">
        <v>34296646.07</v>
      </c>
      <c r="D23" s="2">
        <v>0.76400000000000001</v>
      </c>
      <c r="E23">
        <v>2020</v>
      </c>
      <c r="F23" t="s">
        <v>17</v>
      </c>
      <c r="G23" s="4">
        <v>26202568.6533897</v>
      </c>
    </row>
    <row r="24" spans="1:7" x14ac:dyDescent="0.35">
      <c r="A24" t="s">
        <v>7</v>
      </c>
      <c r="B24" s="1">
        <v>26711748.829999998</v>
      </c>
      <c r="C24" s="1">
        <v>26711748.829999998</v>
      </c>
      <c r="D24" s="2">
        <v>0.74380000000000002</v>
      </c>
      <c r="E24">
        <v>2020</v>
      </c>
      <c r="F24" t="s">
        <v>18</v>
      </c>
      <c r="G24" s="4">
        <v>19869168.078062501</v>
      </c>
    </row>
    <row r="25" spans="1:7" x14ac:dyDescent="0.35">
      <c r="A25" t="s">
        <v>7</v>
      </c>
      <c r="B25" s="1">
        <v>23103004.260000002</v>
      </c>
      <c r="C25" s="1">
        <v>24508353.260000002</v>
      </c>
      <c r="D25" s="2">
        <v>0.96760000000000002</v>
      </c>
      <c r="E25">
        <v>2020</v>
      </c>
      <c r="F25" t="s">
        <v>19</v>
      </c>
      <c r="G25" s="4">
        <v>23713293.869697899</v>
      </c>
    </row>
    <row r="26" spans="1:7" x14ac:dyDescent="0.35">
      <c r="A26" t="s">
        <v>7</v>
      </c>
      <c r="B26" s="1">
        <v>17039383.329999998</v>
      </c>
      <c r="C26" s="1">
        <v>17039383.329999998</v>
      </c>
      <c r="D26" s="2">
        <v>0.76290000000000002</v>
      </c>
      <c r="E26">
        <v>2021</v>
      </c>
      <c r="F26" t="s">
        <v>8</v>
      </c>
      <c r="G26" s="4">
        <v>12998508.9254892</v>
      </c>
    </row>
    <row r="27" spans="1:7" x14ac:dyDescent="0.35">
      <c r="A27" t="s">
        <v>7</v>
      </c>
      <c r="B27" s="1">
        <v>16405473.68</v>
      </c>
      <c r="C27" s="1">
        <v>16405473.68</v>
      </c>
      <c r="D27" s="2">
        <v>0.71789999999999998</v>
      </c>
      <c r="E27">
        <v>2021</v>
      </c>
      <c r="F27" t="s">
        <v>9</v>
      </c>
      <c r="G27" s="4">
        <v>11777960.776803199</v>
      </c>
    </row>
    <row r="28" spans="1:7" x14ac:dyDescent="0.35">
      <c r="A28" t="s">
        <v>7</v>
      </c>
      <c r="B28" s="1">
        <v>12598167.560000001</v>
      </c>
      <c r="C28" s="1">
        <v>12598167.560000001</v>
      </c>
      <c r="D28" s="2">
        <v>0.61140000000000005</v>
      </c>
      <c r="E28">
        <v>2021</v>
      </c>
      <c r="F28" t="s">
        <v>10</v>
      </c>
      <c r="G28" s="4">
        <v>7702020.9405011302</v>
      </c>
    </row>
    <row r="29" spans="1:7" x14ac:dyDescent="0.35">
      <c r="A29" t="s">
        <v>7</v>
      </c>
      <c r="B29" s="1">
        <v>26515482.870000001</v>
      </c>
      <c r="C29" s="1">
        <v>26515482.870000001</v>
      </c>
      <c r="D29" s="2">
        <v>0.71689999999999998</v>
      </c>
      <c r="E29">
        <v>2021</v>
      </c>
      <c r="F29" t="s">
        <v>11</v>
      </c>
      <c r="G29" s="4">
        <v>19009263.007381901</v>
      </c>
    </row>
    <row r="30" spans="1:7" x14ac:dyDescent="0.35">
      <c r="A30" t="s">
        <v>7</v>
      </c>
      <c r="B30" s="1">
        <v>23020361.52</v>
      </c>
      <c r="C30" s="1">
        <v>24585097.23</v>
      </c>
      <c r="D30" s="2">
        <v>0.80059999999999998</v>
      </c>
      <c r="E30">
        <v>2021</v>
      </c>
      <c r="F30" t="s">
        <v>12</v>
      </c>
      <c r="G30" s="4">
        <v>19683287.690109901</v>
      </c>
    </row>
    <row r="31" spans="1:7" x14ac:dyDescent="0.35">
      <c r="A31" t="s">
        <v>7</v>
      </c>
      <c r="B31" s="1">
        <v>42631181</v>
      </c>
      <c r="C31" s="1">
        <v>42631181</v>
      </c>
      <c r="D31" s="2">
        <v>0.48470000000000002</v>
      </c>
      <c r="E31">
        <v>2021</v>
      </c>
      <c r="F31" t="s">
        <v>13</v>
      </c>
      <c r="G31" s="4">
        <v>20662220.136639301</v>
      </c>
    </row>
    <row r="32" spans="1:7" x14ac:dyDescent="0.35">
      <c r="A32" t="s">
        <v>7</v>
      </c>
      <c r="B32" s="1">
        <v>27016503.789999999</v>
      </c>
      <c r="C32" s="1">
        <v>29045491.579999998</v>
      </c>
      <c r="D32" s="2">
        <v>0.7651</v>
      </c>
      <c r="E32">
        <v>2021</v>
      </c>
      <c r="F32" t="s">
        <v>14</v>
      </c>
      <c r="G32" s="4">
        <v>22221713.575805899</v>
      </c>
    </row>
    <row r="33" spans="1:7" x14ac:dyDescent="0.35">
      <c r="A33" t="s">
        <v>7</v>
      </c>
      <c r="B33" s="1">
        <v>19750097.359999999</v>
      </c>
      <c r="C33" s="1">
        <v>21527504.210000001</v>
      </c>
      <c r="D33" s="2">
        <v>0.76859999999999995</v>
      </c>
      <c r="E33">
        <v>2021</v>
      </c>
      <c r="F33" t="s">
        <v>15</v>
      </c>
      <c r="G33" s="4">
        <v>16545307.840265401</v>
      </c>
    </row>
    <row r="34" spans="1:7" x14ac:dyDescent="0.35">
      <c r="A34" t="s">
        <v>7</v>
      </c>
      <c r="B34" s="1">
        <v>20296598.440000001</v>
      </c>
      <c r="C34" s="1">
        <v>21143901.370000001</v>
      </c>
      <c r="D34" s="2">
        <v>0.69899999999999995</v>
      </c>
      <c r="E34">
        <v>2021</v>
      </c>
      <c r="F34" t="s">
        <v>16</v>
      </c>
      <c r="G34" s="4">
        <v>14778892.7182939</v>
      </c>
    </row>
    <row r="35" spans="1:7" x14ac:dyDescent="0.35">
      <c r="A35" t="s">
        <v>7</v>
      </c>
      <c r="B35" s="1">
        <v>32357794.600000001</v>
      </c>
      <c r="C35" s="1">
        <v>36315796.969999999</v>
      </c>
      <c r="D35" s="2">
        <v>0.6149</v>
      </c>
      <c r="E35">
        <v>2021</v>
      </c>
      <c r="F35" t="s">
        <v>17</v>
      </c>
      <c r="G35" s="4">
        <v>22331215.292685699</v>
      </c>
    </row>
    <row r="36" spans="1:7" x14ac:dyDescent="0.35">
      <c r="A36" t="s">
        <v>7</v>
      </c>
      <c r="B36" s="1">
        <v>41118432.670000002</v>
      </c>
      <c r="C36" s="1">
        <v>44174670.149999999</v>
      </c>
      <c r="D36" s="2">
        <v>0.72899999999999998</v>
      </c>
      <c r="E36">
        <v>2021</v>
      </c>
      <c r="F36" t="s">
        <v>18</v>
      </c>
      <c r="G36" s="4">
        <v>32203340.478530299</v>
      </c>
    </row>
    <row r="37" spans="1:7" x14ac:dyDescent="0.35">
      <c r="A37" t="s">
        <v>7</v>
      </c>
      <c r="B37" s="1">
        <v>37183398.350000001</v>
      </c>
      <c r="C37" s="1">
        <v>39023851.840000004</v>
      </c>
      <c r="D37" s="2">
        <v>0.76249999999999996</v>
      </c>
      <c r="E37">
        <v>2021</v>
      </c>
      <c r="F37" t="s">
        <v>19</v>
      </c>
      <c r="G37" s="4">
        <v>29756239.617403001</v>
      </c>
    </row>
    <row r="38" spans="1:7" x14ac:dyDescent="0.35">
      <c r="A38" t="s">
        <v>7</v>
      </c>
      <c r="B38" s="1">
        <v>34555439.780000001</v>
      </c>
      <c r="C38" s="1">
        <v>34555439.780000001</v>
      </c>
      <c r="D38" s="2">
        <v>0.75439999999999996</v>
      </c>
      <c r="E38">
        <v>2022</v>
      </c>
      <c r="F38" t="s">
        <v>8</v>
      </c>
      <c r="G38" s="4">
        <v>26067239.439144101</v>
      </c>
    </row>
    <row r="39" spans="1:7" x14ac:dyDescent="0.35">
      <c r="A39" t="s">
        <v>7</v>
      </c>
      <c r="B39" s="1">
        <v>25981121.699999999</v>
      </c>
      <c r="C39" s="1">
        <v>28326874.699999999</v>
      </c>
      <c r="D39" s="2">
        <v>0.69240000000000002</v>
      </c>
      <c r="E39">
        <v>2022</v>
      </c>
      <c r="F39" t="s">
        <v>9</v>
      </c>
      <c r="G39" s="4">
        <v>19614311.300809201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3:D46"/>
  <sheetViews>
    <sheetView topLeftCell="A31" workbookViewId="0">
      <selection activeCell="A3" sqref="A3:B33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5" max="5" width="10.8164062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21362917.510000002</v>
      </c>
      <c r="C5" s="1">
        <v>22911196.510000002</v>
      </c>
      <c r="D5" s="2">
        <v>0.66610000000000003</v>
      </c>
    </row>
    <row r="6" spans="1:4" x14ac:dyDescent="0.35">
      <c r="A6" s="10" t="s">
        <v>9</v>
      </c>
      <c r="B6" s="1">
        <v>39780626.350000001</v>
      </c>
      <c r="C6" s="1">
        <v>41527347.350000001</v>
      </c>
      <c r="D6" s="2">
        <v>0.50019999999999998</v>
      </c>
    </row>
    <row r="7" spans="1:4" x14ac:dyDescent="0.35">
      <c r="A7" s="10" t="s">
        <v>10</v>
      </c>
      <c r="B7" s="1">
        <v>28791040.899999999</v>
      </c>
      <c r="C7" s="1">
        <v>29307832.899999999</v>
      </c>
      <c r="D7" s="2">
        <v>0.73319999999999996</v>
      </c>
    </row>
    <row r="8" spans="1:4" x14ac:dyDescent="0.35">
      <c r="A8" s="10" t="s">
        <v>11</v>
      </c>
      <c r="B8" s="1">
        <v>34923138.560000002</v>
      </c>
      <c r="C8" s="1">
        <v>36701636.560000002</v>
      </c>
      <c r="D8" s="2">
        <v>0.65559999999999996</v>
      </c>
    </row>
    <row r="9" spans="1:4" x14ac:dyDescent="0.35">
      <c r="A9" s="10" t="s">
        <v>12</v>
      </c>
      <c r="B9" s="1">
        <v>24671876.260000002</v>
      </c>
      <c r="C9" s="1">
        <v>26003460.260000002</v>
      </c>
      <c r="D9" s="2">
        <v>0.70499999999999996</v>
      </c>
    </row>
    <row r="10" spans="1:4" x14ac:dyDescent="0.35">
      <c r="A10" s="10" t="s">
        <v>13</v>
      </c>
      <c r="B10" s="1">
        <v>22900676.109999999</v>
      </c>
      <c r="C10" s="1">
        <v>23335159.109999999</v>
      </c>
      <c r="D10" s="2">
        <v>0.68769999999999998</v>
      </c>
    </row>
    <row r="11" spans="1:4" x14ac:dyDescent="0.35">
      <c r="A11" s="10" t="s">
        <v>14</v>
      </c>
      <c r="B11" s="1">
        <v>17514881.27</v>
      </c>
      <c r="C11" s="1">
        <v>18998680.27</v>
      </c>
      <c r="D11" s="2">
        <v>0.71509999999999996</v>
      </c>
    </row>
    <row r="12" spans="1:4" x14ac:dyDescent="0.35">
      <c r="A12" s="10" t="s">
        <v>15</v>
      </c>
      <c r="B12" s="1">
        <v>18964213.77</v>
      </c>
      <c r="C12" s="1">
        <v>18964213.77</v>
      </c>
      <c r="D12" s="2">
        <v>0.69079999999999997</v>
      </c>
    </row>
    <row r="13" spans="1:4" x14ac:dyDescent="0.35">
      <c r="A13" s="10" t="s">
        <v>16</v>
      </c>
      <c r="B13" s="1">
        <v>20735395.859999999</v>
      </c>
      <c r="C13" s="1">
        <v>22289246.859999999</v>
      </c>
      <c r="D13" s="2">
        <v>0.68020000000000003</v>
      </c>
    </row>
    <row r="14" spans="1:4" x14ac:dyDescent="0.35">
      <c r="A14" s="10" t="s">
        <v>17</v>
      </c>
      <c r="B14" s="1">
        <v>29711449.129999999</v>
      </c>
      <c r="C14" s="1">
        <v>29898442.129999999</v>
      </c>
      <c r="D14" s="2">
        <v>0.70299999999999996</v>
      </c>
    </row>
    <row r="15" spans="1:4" x14ac:dyDescent="0.35">
      <c r="A15" s="10" t="s">
        <v>18</v>
      </c>
      <c r="B15" s="1">
        <v>30035401.539999999</v>
      </c>
      <c r="C15" s="1">
        <v>30035401.539999999</v>
      </c>
      <c r="D15" s="2">
        <v>0.71289999999999998</v>
      </c>
    </row>
    <row r="16" spans="1:4" x14ac:dyDescent="0.35">
      <c r="A16" s="10" t="s">
        <v>19</v>
      </c>
      <c r="B16" s="1">
        <v>25581184.670000002</v>
      </c>
      <c r="C16" s="1">
        <v>26799626.670000002</v>
      </c>
      <c r="D16" s="2">
        <v>0.77549999999999997</v>
      </c>
    </row>
    <row r="17" spans="1:4" x14ac:dyDescent="0.35">
      <c r="A17" s="6">
        <v>2020</v>
      </c>
      <c r="B17" s="1"/>
      <c r="C17" s="1"/>
      <c r="D17" s="2"/>
    </row>
    <row r="18" spans="1:4" x14ac:dyDescent="0.35">
      <c r="A18" s="10" t="s">
        <v>8</v>
      </c>
      <c r="B18" s="1">
        <v>29393858.530000001</v>
      </c>
      <c r="C18" s="1">
        <v>29393858.530000001</v>
      </c>
      <c r="D18" s="2">
        <v>0.70689999999999997</v>
      </c>
    </row>
    <row r="19" spans="1:4" x14ac:dyDescent="0.35">
      <c r="A19" s="10" t="s">
        <v>9</v>
      </c>
      <c r="B19" s="1">
        <v>42432708.170000002</v>
      </c>
      <c r="C19" s="1">
        <v>43977591.170000002</v>
      </c>
      <c r="D19" s="2">
        <v>0.77949999999999997</v>
      </c>
    </row>
    <row r="20" spans="1:4" x14ac:dyDescent="0.35">
      <c r="A20" s="10" t="s">
        <v>10</v>
      </c>
      <c r="B20" s="1">
        <v>54314264.789999999</v>
      </c>
      <c r="C20" s="1">
        <v>55593095.789999999</v>
      </c>
      <c r="D20" s="2">
        <v>0.75239999999999996</v>
      </c>
    </row>
    <row r="21" spans="1:4" x14ac:dyDescent="0.35">
      <c r="A21" s="10" t="s">
        <v>11</v>
      </c>
      <c r="B21" s="1">
        <v>20888782.539999999</v>
      </c>
      <c r="C21" s="1">
        <v>20888782.539999999</v>
      </c>
      <c r="D21" s="2">
        <v>0.58850000000000002</v>
      </c>
    </row>
    <row r="22" spans="1:4" x14ac:dyDescent="0.35">
      <c r="A22" s="10" t="s">
        <v>12</v>
      </c>
      <c r="B22" s="1">
        <v>11360126.710000001</v>
      </c>
      <c r="C22" s="1">
        <v>13528745.710000001</v>
      </c>
      <c r="D22" s="2">
        <v>0.72640000000000005</v>
      </c>
    </row>
    <row r="23" spans="1:4" x14ac:dyDescent="0.35">
      <c r="A23" s="10" t="s">
        <v>13</v>
      </c>
      <c r="B23" s="1">
        <v>26238626.91</v>
      </c>
      <c r="C23" s="1">
        <v>27624840.91</v>
      </c>
      <c r="D23" s="2">
        <v>0.99760000000000004</v>
      </c>
    </row>
    <row r="24" spans="1:4" x14ac:dyDescent="0.35">
      <c r="A24" s="10" t="s">
        <v>14</v>
      </c>
      <c r="B24" s="1">
        <v>30730058.48</v>
      </c>
      <c r="C24" s="1">
        <v>30730058.48</v>
      </c>
      <c r="D24" s="2">
        <v>0.99590000000000001</v>
      </c>
    </row>
    <row r="25" spans="1:4" x14ac:dyDescent="0.35">
      <c r="A25" s="10" t="s">
        <v>15</v>
      </c>
      <c r="B25" s="1">
        <v>28509641.800000001</v>
      </c>
      <c r="C25" s="1">
        <v>30341703.800000001</v>
      </c>
      <c r="D25" s="2">
        <v>0.83160000000000001</v>
      </c>
    </row>
    <row r="26" spans="1:4" x14ac:dyDescent="0.35">
      <c r="A26" s="10" t="s">
        <v>16</v>
      </c>
      <c r="B26" s="1">
        <v>31192851.120000001</v>
      </c>
      <c r="C26" s="1">
        <v>31192851.120000001</v>
      </c>
      <c r="D26" s="2">
        <v>0.81110000000000004</v>
      </c>
    </row>
    <row r="27" spans="1:4" x14ac:dyDescent="0.35">
      <c r="A27" s="10" t="s">
        <v>17</v>
      </c>
      <c r="B27" s="1">
        <v>32329664.07</v>
      </c>
      <c r="C27" s="1">
        <v>34296646.07</v>
      </c>
      <c r="D27" s="2">
        <v>0.76400000000000001</v>
      </c>
    </row>
    <row r="28" spans="1:4" x14ac:dyDescent="0.35">
      <c r="A28" s="10" t="s">
        <v>18</v>
      </c>
      <c r="B28" s="1">
        <v>26711748.829999998</v>
      </c>
      <c r="C28" s="1">
        <v>26711748.829999998</v>
      </c>
      <c r="D28" s="2">
        <v>0.74380000000000002</v>
      </c>
    </row>
    <row r="29" spans="1:4" x14ac:dyDescent="0.35">
      <c r="A29" s="10" t="s">
        <v>19</v>
      </c>
      <c r="B29" s="1">
        <v>23103004.260000002</v>
      </c>
      <c r="C29" s="1">
        <v>24508353.260000002</v>
      </c>
      <c r="D29" s="2">
        <v>0.96760000000000002</v>
      </c>
    </row>
    <row r="30" spans="1:4" x14ac:dyDescent="0.35">
      <c r="A30" s="6">
        <v>2021</v>
      </c>
      <c r="B30" s="1"/>
      <c r="C30" s="1"/>
      <c r="D30" s="2"/>
    </row>
    <row r="31" spans="1:4" x14ac:dyDescent="0.35">
      <c r="A31" s="10" t="s">
        <v>8</v>
      </c>
      <c r="B31" s="1">
        <v>17039383.329999998</v>
      </c>
      <c r="C31" s="1">
        <v>17039383.329999998</v>
      </c>
      <c r="D31" s="2">
        <v>0.76290000000000002</v>
      </c>
    </row>
    <row r="32" spans="1:4" x14ac:dyDescent="0.35">
      <c r="A32" s="10" t="s">
        <v>9</v>
      </c>
      <c r="B32" s="1">
        <v>16405473.68</v>
      </c>
      <c r="C32" s="1">
        <v>16405473.68</v>
      </c>
      <c r="D32" s="2">
        <v>0.71789999999999998</v>
      </c>
    </row>
    <row r="33" spans="1:4" x14ac:dyDescent="0.35">
      <c r="A33" s="10" t="s">
        <v>10</v>
      </c>
      <c r="B33" s="1">
        <v>12598167.560000001</v>
      </c>
      <c r="C33" s="1">
        <v>12598167.560000001</v>
      </c>
      <c r="D33" s="2">
        <v>0.61140000000000005</v>
      </c>
    </row>
    <row r="34" spans="1:4" x14ac:dyDescent="0.35">
      <c r="A34" s="10" t="s">
        <v>11</v>
      </c>
      <c r="B34" s="1">
        <v>26515482.870000001</v>
      </c>
      <c r="C34" s="1">
        <v>26515482.870000001</v>
      </c>
      <c r="D34" s="2">
        <v>0.71689999999999998</v>
      </c>
    </row>
    <row r="35" spans="1:4" x14ac:dyDescent="0.35">
      <c r="A35" s="10" t="s">
        <v>12</v>
      </c>
      <c r="B35" s="1">
        <v>23020361.52</v>
      </c>
      <c r="C35" s="1">
        <v>24585097.23</v>
      </c>
      <c r="D35" s="2">
        <v>0.80059999999999998</v>
      </c>
    </row>
    <row r="36" spans="1:4" x14ac:dyDescent="0.35">
      <c r="A36" s="10" t="s">
        <v>13</v>
      </c>
      <c r="B36" s="1">
        <v>42631181</v>
      </c>
      <c r="C36" s="1">
        <v>42631181</v>
      </c>
      <c r="D36" s="2">
        <v>0.48470000000000002</v>
      </c>
    </row>
    <row r="37" spans="1:4" x14ac:dyDescent="0.35">
      <c r="A37" s="10" t="s">
        <v>14</v>
      </c>
      <c r="B37" s="1">
        <v>27016503.789999999</v>
      </c>
      <c r="C37" s="1">
        <v>29045491.579999998</v>
      </c>
      <c r="D37" s="2">
        <v>0.7651</v>
      </c>
    </row>
    <row r="38" spans="1:4" x14ac:dyDescent="0.35">
      <c r="A38" s="10" t="s">
        <v>15</v>
      </c>
      <c r="B38" s="1">
        <v>19750097.359999999</v>
      </c>
      <c r="C38" s="1">
        <v>21527504.210000001</v>
      </c>
      <c r="D38" s="2">
        <v>0.76859999999999995</v>
      </c>
    </row>
    <row r="39" spans="1:4" x14ac:dyDescent="0.35">
      <c r="A39" s="10" t="s">
        <v>16</v>
      </c>
      <c r="B39" s="1">
        <v>20296598.440000001</v>
      </c>
      <c r="C39" s="1">
        <v>21143901.370000001</v>
      </c>
      <c r="D39" s="2">
        <v>0.69899999999999995</v>
      </c>
    </row>
    <row r="40" spans="1:4" x14ac:dyDescent="0.35">
      <c r="A40" s="10" t="s">
        <v>17</v>
      </c>
      <c r="B40" s="1">
        <v>32357794.600000001</v>
      </c>
      <c r="C40" s="1">
        <v>36315796.969999999</v>
      </c>
      <c r="D40" s="2">
        <v>0.6149</v>
      </c>
    </row>
    <row r="41" spans="1:4" x14ac:dyDescent="0.35">
      <c r="A41" s="10" t="s">
        <v>18</v>
      </c>
      <c r="B41" s="1">
        <v>41118432.670000002</v>
      </c>
      <c r="C41" s="1">
        <v>44174670.149999999</v>
      </c>
      <c r="D41" s="2">
        <v>0.72899999999999998</v>
      </c>
    </row>
    <row r="42" spans="1:4" x14ac:dyDescent="0.35">
      <c r="A42" s="10" t="s">
        <v>19</v>
      </c>
      <c r="B42" s="1">
        <v>37183398.350000001</v>
      </c>
      <c r="C42" s="1">
        <v>39023851.840000004</v>
      </c>
      <c r="D42" s="2">
        <v>0.76249999999999996</v>
      </c>
    </row>
    <row r="43" spans="1:4" x14ac:dyDescent="0.35">
      <c r="A43" s="6">
        <v>2022</v>
      </c>
      <c r="B43" s="1"/>
      <c r="C43" s="1"/>
      <c r="D43" s="2"/>
    </row>
    <row r="44" spans="1:4" x14ac:dyDescent="0.35">
      <c r="A44" s="10" t="s">
        <v>8</v>
      </c>
      <c r="B44" s="1">
        <v>34555439.780000001</v>
      </c>
      <c r="C44" s="1">
        <v>34555439.780000001</v>
      </c>
      <c r="D44" s="2">
        <v>0.75439999999999996</v>
      </c>
    </row>
    <row r="45" spans="1:4" x14ac:dyDescent="0.35">
      <c r="A45" s="10" t="s">
        <v>9</v>
      </c>
      <c r="B45" s="1">
        <v>25981121.699999999</v>
      </c>
      <c r="C45" s="1">
        <v>28326874.699999999</v>
      </c>
      <c r="D45" s="2">
        <v>0.69240000000000002</v>
      </c>
    </row>
    <row r="46" spans="1:4" x14ac:dyDescent="0.35">
      <c r="A46" s="6" t="s">
        <v>21</v>
      </c>
      <c r="B46" s="1">
        <v>1048647574.7900002</v>
      </c>
      <c r="C46" s="1">
        <v>1089448836.4100001</v>
      </c>
      <c r="D46" s="2">
        <v>27.770899999999997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6D37-2DF8-4AD7-A50A-7DF26B499B93}">
  <sheetPr>
    <tabColor rgb="FFFF0000"/>
  </sheetPr>
  <dimension ref="A3:D46"/>
  <sheetViews>
    <sheetView topLeftCell="A31" workbookViewId="0">
      <selection activeCell="A3" sqref="A3:B33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9"/>
      <c r="C4" s="9"/>
      <c r="D4" s="2"/>
    </row>
    <row r="5" spans="1:4" x14ac:dyDescent="0.35">
      <c r="A5" s="10" t="s">
        <v>8</v>
      </c>
      <c r="B5" s="9">
        <v>2406445.64</v>
      </c>
      <c r="C5" s="9">
        <v>2580777.64</v>
      </c>
      <c r="D5" s="2">
        <v>0.50490000000000002</v>
      </c>
    </row>
    <row r="6" spans="1:4" x14ac:dyDescent="0.35">
      <c r="A6" s="10" t="s">
        <v>9</v>
      </c>
      <c r="B6" s="9">
        <v>2225505.35</v>
      </c>
      <c r="C6" s="9">
        <v>2323122.35</v>
      </c>
      <c r="D6" s="2">
        <v>0.46589999999999998</v>
      </c>
    </row>
    <row r="7" spans="1:4" x14ac:dyDescent="0.35">
      <c r="A7" s="10" t="s">
        <v>10</v>
      </c>
      <c r="B7" s="9">
        <v>3418756.34</v>
      </c>
      <c r="C7" s="9">
        <v>3480014.34</v>
      </c>
      <c r="D7" s="2">
        <v>0.50470000000000004</v>
      </c>
    </row>
    <row r="8" spans="1:4" x14ac:dyDescent="0.35">
      <c r="A8" s="10" t="s">
        <v>11</v>
      </c>
      <c r="B8" s="9">
        <v>2877657.37</v>
      </c>
      <c r="C8" s="9">
        <v>3024128.37</v>
      </c>
      <c r="D8" s="2">
        <v>0.52190000000000003</v>
      </c>
    </row>
    <row r="9" spans="1:4" x14ac:dyDescent="0.35">
      <c r="A9" s="10" t="s">
        <v>12</v>
      </c>
      <c r="B9" s="9">
        <v>2108938.31</v>
      </c>
      <c r="C9" s="9">
        <v>2222690.31</v>
      </c>
      <c r="D9" s="2">
        <v>0.53920000000000001</v>
      </c>
    </row>
    <row r="10" spans="1:4" x14ac:dyDescent="0.35">
      <c r="A10" s="10" t="s">
        <v>13</v>
      </c>
      <c r="B10" s="9">
        <v>3812776.3</v>
      </c>
      <c r="C10" s="9">
        <v>3884991.3</v>
      </c>
      <c r="D10" s="2">
        <v>0.55920000000000003</v>
      </c>
    </row>
    <row r="11" spans="1:4" x14ac:dyDescent="0.35">
      <c r="A11" s="10" t="s">
        <v>14</v>
      </c>
      <c r="B11" s="9">
        <v>2582231.42</v>
      </c>
      <c r="C11" s="9">
        <v>2800938.42</v>
      </c>
      <c r="D11" s="2">
        <v>0.61639999999999995</v>
      </c>
    </row>
    <row r="12" spans="1:4" x14ac:dyDescent="0.35">
      <c r="A12" s="10" t="s">
        <v>15</v>
      </c>
      <c r="B12" s="9">
        <v>2781942.03</v>
      </c>
      <c r="C12" s="9">
        <v>2781942.03</v>
      </c>
      <c r="D12" s="2">
        <v>0.48620000000000002</v>
      </c>
    </row>
    <row r="13" spans="1:4" x14ac:dyDescent="0.35">
      <c r="A13" s="10" t="s">
        <v>16</v>
      </c>
      <c r="B13" s="9">
        <v>2345830.39</v>
      </c>
      <c r="C13" s="9">
        <v>2521548.39</v>
      </c>
      <c r="D13" s="2">
        <v>0.49080000000000001</v>
      </c>
    </row>
    <row r="14" spans="1:4" x14ac:dyDescent="0.35">
      <c r="A14" s="10" t="s">
        <v>17</v>
      </c>
      <c r="B14" s="9">
        <v>1475498.29</v>
      </c>
      <c r="C14" s="9">
        <v>1484710.29</v>
      </c>
      <c r="D14" s="2">
        <v>0.41399999999999998</v>
      </c>
    </row>
    <row r="15" spans="1:4" x14ac:dyDescent="0.35">
      <c r="A15" s="10" t="s">
        <v>18</v>
      </c>
      <c r="B15" s="9">
        <v>2862136.75</v>
      </c>
      <c r="C15" s="9">
        <v>2862136.75</v>
      </c>
      <c r="D15" s="2">
        <v>0.439</v>
      </c>
    </row>
    <row r="16" spans="1:4" x14ac:dyDescent="0.35">
      <c r="A16" s="10" t="s">
        <v>19</v>
      </c>
      <c r="B16" s="9">
        <v>963460.48</v>
      </c>
      <c r="C16" s="9">
        <v>1003859.48</v>
      </c>
      <c r="D16" s="2">
        <v>0.50419999999999998</v>
      </c>
    </row>
    <row r="17" spans="1:4" x14ac:dyDescent="0.35">
      <c r="A17" s="6">
        <v>2020</v>
      </c>
      <c r="B17" s="9"/>
      <c r="C17" s="9"/>
      <c r="D17" s="2"/>
    </row>
    <row r="18" spans="1:4" x14ac:dyDescent="0.35">
      <c r="A18" s="10" t="s">
        <v>8</v>
      </c>
      <c r="B18" s="9">
        <v>2609077.42</v>
      </c>
      <c r="C18" s="9">
        <v>2609077.42</v>
      </c>
      <c r="D18" s="2">
        <v>0.37080000000000002</v>
      </c>
    </row>
    <row r="19" spans="1:4" x14ac:dyDescent="0.35">
      <c r="A19" s="10" t="s">
        <v>9</v>
      </c>
      <c r="B19" s="9">
        <v>2755654.05</v>
      </c>
      <c r="C19" s="9">
        <v>2855900.05</v>
      </c>
      <c r="D19" s="2">
        <v>0.48259999999999997</v>
      </c>
    </row>
    <row r="20" spans="1:4" x14ac:dyDescent="0.35">
      <c r="A20" s="10" t="s">
        <v>10</v>
      </c>
      <c r="B20" s="9">
        <v>6000816.4699999997</v>
      </c>
      <c r="C20" s="9">
        <v>6141930.4699999997</v>
      </c>
      <c r="D20" s="2">
        <v>0.59819999999999995</v>
      </c>
    </row>
    <row r="21" spans="1:4" x14ac:dyDescent="0.35">
      <c r="A21" s="10" t="s">
        <v>11</v>
      </c>
      <c r="B21" s="9">
        <v>5269977.8499999996</v>
      </c>
      <c r="C21" s="9">
        <v>5269977.8499999996</v>
      </c>
      <c r="D21" s="2">
        <v>0.56240000000000001</v>
      </c>
    </row>
    <row r="22" spans="1:4" x14ac:dyDescent="0.35">
      <c r="A22" s="10" t="s">
        <v>12</v>
      </c>
      <c r="B22" s="9">
        <v>2402307.66</v>
      </c>
      <c r="C22" s="9">
        <v>2860821.66</v>
      </c>
      <c r="D22" s="2">
        <v>0.62849999999999995</v>
      </c>
    </row>
    <row r="23" spans="1:4" x14ac:dyDescent="0.35">
      <c r="A23" s="10" t="s">
        <v>13</v>
      </c>
      <c r="B23" s="9">
        <v>2888664.67</v>
      </c>
      <c r="C23" s="9">
        <v>3041213.67</v>
      </c>
      <c r="D23" s="2">
        <v>0.98609999999999998</v>
      </c>
    </row>
    <row r="24" spans="1:4" x14ac:dyDescent="0.35">
      <c r="A24" s="10" t="s">
        <v>14</v>
      </c>
      <c r="B24" s="9">
        <v>1618651.26</v>
      </c>
      <c r="C24" s="9">
        <v>1618651.26</v>
      </c>
      <c r="D24" s="2">
        <v>0.9758</v>
      </c>
    </row>
    <row r="25" spans="1:4" x14ac:dyDescent="0.35">
      <c r="A25" s="10" t="s">
        <v>15</v>
      </c>
      <c r="B25" s="9">
        <v>1622006.82</v>
      </c>
      <c r="C25" s="9">
        <v>1726179.82</v>
      </c>
      <c r="D25" s="2">
        <v>0.62919999999999998</v>
      </c>
    </row>
    <row r="26" spans="1:4" x14ac:dyDescent="0.35">
      <c r="A26" s="10" t="s">
        <v>16</v>
      </c>
      <c r="B26" s="9">
        <v>1563740.46</v>
      </c>
      <c r="C26" s="9">
        <v>1563740.46</v>
      </c>
      <c r="D26" s="2">
        <v>0.50619999999999998</v>
      </c>
    </row>
    <row r="27" spans="1:4" x14ac:dyDescent="0.35">
      <c r="A27" s="10" t="s">
        <v>17</v>
      </c>
      <c r="B27" s="9">
        <v>2508096.71</v>
      </c>
      <c r="C27" s="9">
        <v>2660616.71</v>
      </c>
      <c r="D27" s="2">
        <v>0.47810000000000002</v>
      </c>
    </row>
    <row r="28" spans="1:4" x14ac:dyDescent="0.35">
      <c r="A28" s="10" t="s">
        <v>18</v>
      </c>
      <c r="B28" s="9">
        <v>3794085.54</v>
      </c>
      <c r="C28" s="9">
        <v>3794085.54</v>
      </c>
      <c r="D28" s="2">
        <v>0.42159999999999997</v>
      </c>
    </row>
    <row r="29" spans="1:4" x14ac:dyDescent="0.35">
      <c r="A29" s="10" t="s">
        <v>19</v>
      </c>
      <c r="B29" s="9">
        <v>3997241.15</v>
      </c>
      <c r="C29" s="9">
        <v>4240300.1500000004</v>
      </c>
      <c r="D29" s="2">
        <v>0.97289999999999999</v>
      </c>
    </row>
    <row r="30" spans="1:4" x14ac:dyDescent="0.35">
      <c r="A30" s="6">
        <v>2021</v>
      </c>
      <c r="B30" s="9"/>
      <c r="C30" s="9"/>
      <c r="D30" s="2"/>
    </row>
    <row r="31" spans="1:4" x14ac:dyDescent="0.35">
      <c r="A31" s="10" t="s">
        <v>8</v>
      </c>
      <c r="B31" s="9">
        <v>3094927.73</v>
      </c>
      <c r="C31" s="9">
        <v>3094927.73</v>
      </c>
      <c r="D31" s="2">
        <v>0.40560000000000002</v>
      </c>
    </row>
    <row r="32" spans="1:4" x14ac:dyDescent="0.35">
      <c r="A32" s="10" t="s">
        <v>9</v>
      </c>
      <c r="B32" s="9">
        <v>2009320.57</v>
      </c>
      <c r="C32" s="9">
        <v>2009320.57</v>
      </c>
      <c r="D32" s="2">
        <v>0.48020000000000002</v>
      </c>
    </row>
    <row r="33" spans="1:4" x14ac:dyDescent="0.35">
      <c r="A33" s="10" t="s">
        <v>10</v>
      </c>
      <c r="B33" s="9">
        <v>3134224.41</v>
      </c>
      <c r="C33" s="9">
        <v>3134224.41</v>
      </c>
      <c r="D33" s="2">
        <v>0.44800000000000001</v>
      </c>
    </row>
    <row r="34" spans="1:4" x14ac:dyDescent="0.35">
      <c r="A34" s="10" t="s">
        <v>11</v>
      </c>
      <c r="B34" s="9">
        <v>3118894.64</v>
      </c>
      <c r="C34" s="9">
        <v>3118894.64</v>
      </c>
      <c r="D34" s="2">
        <v>0.4955</v>
      </c>
    </row>
    <row r="35" spans="1:4" x14ac:dyDescent="0.35">
      <c r="A35" s="10" t="s">
        <v>12</v>
      </c>
      <c r="B35" s="9">
        <v>1863040.98</v>
      </c>
      <c r="C35" s="9">
        <v>1989675.25</v>
      </c>
      <c r="D35" s="2">
        <v>0.52</v>
      </c>
    </row>
    <row r="36" spans="1:4" x14ac:dyDescent="0.35">
      <c r="A36" s="10" t="s">
        <v>13</v>
      </c>
      <c r="B36" s="9">
        <v>2451784.0499999998</v>
      </c>
      <c r="C36" s="9">
        <v>2451784.0499999998</v>
      </c>
      <c r="D36" s="2">
        <v>0.50209999999999999</v>
      </c>
    </row>
    <row r="37" spans="1:4" x14ac:dyDescent="0.35">
      <c r="A37" s="10" t="s">
        <v>14</v>
      </c>
      <c r="B37" s="9">
        <v>2959619.35</v>
      </c>
      <c r="C37" s="9">
        <v>3181892.06</v>
      </c>
      <c r="D37" s="2">
        <v>0.5242</v>
      </c>
    </row>
    <row r="38" spans="1:4" x14ac:dyDescent="0.35">
      <c r="A38" s="10" t="s">
        <v>15</v>
      </c>
      <c r="B38" s="9">
        <v>1719435.17</v>
      </c>
      <c r="C38" s="9">
        <v>1874175.46</v>
      </c>
      <c r="D38" s="2">
        <v>0.46889999999999998</v>
      </c>
    </row>
    <row r="39" spans="1:4" x14ac:dyDescent="0.35">
      <c r="A39" s="10" t="s">
        <v>16</v>
      </c>
      <c r="B39" s="9">
        <v>3655001.42</v>
      </c>
      <c r="C39" s="9">
        <v>3807583.31</v>
      </c>
      <c r="D39" s="2">
        <v>0.45140000000000002</v>
      </c>
    </row>
    <row r="40" spans="1:4" x14ac:dyDescent="0.35">
      <c r="A40" s="10" t="s">
        <v>17</v>
      </c>
      <c r="B40" s="9">
        <v>7323266.9100000001</v>
      </c>
      <c r="C40" s="9">
        <v>8219048.2199999997</v>
      </c>
      <c r="D40" s="2">
        <v>0.54500000000000004</v>
      </c>
    </row>
    <row r="41" spans="1:4" x14ac:dyDescent="0.35">
      <c r="A41" s="10" t="s">
        <v>18</v>
      </c>
      <c r="B41" s="9">
        <v>3645759.27</v>
      </c>
      <c r="C41" s="9">
        <v>3916740.08</v>
      </c>
      <c r="D41" s="2">
        <v>0.48870000000000002</v>
      </c>
    </row>
    <row r="42" spans="1:4" x14ac:dyDescent="0.35">
      <c r="A42" s="10" t="s">
        <v>19</v>
      </c>
      <c r="B42" s="9">
        <v>3036894.41</v>
      </c>
      <c r="C42" s="9">
        <v>3187210.5</v>
      </c>
      <c r="D42" s="2">
        <v>0.5756</v>
      </c>
    </row>
    <row r="43" spans="1:4" x14ac:dyDescent="0.35">
      <c r="A43" s="6">
        <v>2022</v>
      </c>
      <c r="B43" s="9"/>
      <c r="C43" s="9"/>
      <c r="D43" s="2"/>
    </row>
    <row r="44" spans="1:4" x14ac:dyDescent="0.35">
      <c r="A44" s="10" t="s">
        <v>8</v>
      </c>
      <c r="B44" s="9">
        <v>3565928.64</v>
      </c>
      <c r="C44" s="9">
        <v>3565928.64</v>
      </c>
      <c r="D44" s="2">
        <v>0.64959999999999996</v>
      </c>
    </row>
    <row r="45" spans="1:4" x14ac:dyDescent="0.35">
      <c r="A45" s="10" t="s">
        <v>9</v>
      </c>
      <c r="B45" s="9">
        <v>4086745.76</v>
      </c>
      <c r="C45" s="9">
        <v>4455623.76</v>
      </c>
      <c r="D45" s="2">
        <v>0.31659999999999999</v>
      </c>
    </row>
    <row r="46" spans="1:4" x14ac:dyDescent="0.35">
      <c r="A46" s="6" t="s">
        <v>21</v>
      </c>
      <c r="B46" s="9">
        <v>112556342.03999998</v>
      </c>
      <c r="C46" s="9">
        <v>117360383.40999998</v>
      </c>
      <c r="D46" s="2">
        <v>20.530200000000004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9992-83FD-4509-B697-CCC1DBCD8099}">
  <sheetPr>
    <tabColor rgb="FF0070C0"/>
  </sheetPr>
  <dimension ref="A3:D46"/>
  <sheetViews>
    <sheetView workbookViewId="0">
      <selection activeCell="H10" sqref="H10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  <col min="6" max="6" width="12.542968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12989141.630000001</v>
      </c>
      <c r="C5" s="1">
        <v>13930744.630000001</v>
      </c>
      <c r="D5" s="2">
        <v>0.86199999999999999</v>
      </c>
    </row>
    <row r="6" spans="1:4" x14ac:dyDescent="0.35">
      <c r="A6" s="10" t="s">
        <v>9</v>
      </c>
      <c r="B6" s="1">
        <v>33131423.120000001</v>
      </c>
      <c r="C6" s="1">
        <v>34586489.119999997</v>
      </c>
      <c r="D6" s="2">
        <v>0.53249999999999997</v>
      </c>
    </row>
    <row r="7" spans="1:4" x14ac:dyDescent="0.35">
      <c r="A7" s="10" t="s">
        <v>10</v>
      </c>
      <c r="B7" s="1">
        <v>21054728.75</v>
      </c>
      <c r="C7" s="1">
        <v>21433006.75</v>
      </c>
      <c r="D7" s="2">
        <v>0.85499999999999998</v>
      </c>
    </row>
    <row r="8" spans="1:4" x14ac:dyDescent="0.35">
      <c r="A8" s="10" t="s">
        <v>11</v>
      </c>
      <c r="B8" s="1">
        <v>27008273.309999999</v>
      </c>
      <c r="C8" s="1">
        <v>28383934.309999999</v>
      </c>
      <c r="D8" s="2">
        <v>0.75029999999999997</v>
      </c>
    </row>
    <row r="9" spans="1:4" x14ac:dyDescent="0.35">
      <c r="A9" s="10" t="s">
        <v>12</v>
      </c>
      <c r="B9" s="1">
        <v>19842089.25</v>
      </c>
      <c r="C9" s="1">
        <v>20913246.25</v>
      </c>
      <c r="D9" s="2">
        <v>0.78459999999999996</v>
      </c>
    </row>
    <row r="10" spans="1:4" x14ac:dyDescent="0.35">
      <c r="A10" s="10" t="s">
        <v>13</v>
      </c>
      <c r="B10" s="1">
        <v>13661913.109999999</v>
      </c>
      <c r="C10" s="1">
        <v>13921457.109999999</v>
      </c>
      <c r="D10" s="2">
        <v>0.87380000000000002</v>
      </c>
    </row>
    <row r="11" spans="1:4" x14ac:dyDescent="0.35">
      <c r="A11" s="10" t="s">
        <v>14</v>
      </c>
      <c r="B11" s="1">
        <v>13630602.99</v>
      </c>
      <c r="C11" s="1">
        <v>14785531.99</v>
      </c>
      <c r="D11" s="2">
        <v>0.8095</v>
      </c>
    </row>
    <row r="12" spans="1:4" x14ac:dyDescent="0.35">
      <c r="A12" s="10" t="s">
        <v>15</v>
      </c>
      <c r="B12" s="1">
        <v>12268942.810000001</v>
      </c>
      <c r="C12" s="1">
        <v>12268942.810000001</v>
      </c>
      <c r="D12" s="2">
        <v>0.85499999999999998</v>
      </c>
    </row>
    <row r="13" spans="1:4" x14ac:dyDescent="0.35">
      <c r="A13" s="10" t="s">
        <v>16</v>
      </c>
      <c r="B13" s="1">
        <v>12680545.939999999</v>
      </c>
      <c r="C13" s="1">
        <v>13630999.939999999</v>
      </c>
      <c r="D13" s="2">
        <v>0.8286</v>
      </c>
    </row>
    <row r="14" spans="1:4" x14ac:dyDescent="0.35">
      <c r="A14" s="10" t="s">
        <v>17</v>
      </c>
      <c r="B14" s="1">
        <v>22318986.969999999</v>
      </c>
      <c r="C14" s="1">
        <v>22459714.969999999</v>
      </c>
      <c r="D14" s="2">
        <v>0.80559999999999998</v>
      </c>
    </row>
    <row r="15" spans="1:4" x14ac:dyDescent="0.35">
      <c r="A15" s="10" t="s">
        <v>18</v>
      </c>
      <c r="B15" s="1">
        <v>22278183.210000001</v>
      </c>
      <c r="C15" s="1">
        <v>22278183.210000001</v>
      </c>
      <c r="D15" s="2">
        <v>0.82089999999999996</v>
      </c>
    </row>
    <row r="16" spans="1:4" x14ac:dyDescent="0.35">
      <c r="A16" s="10" t="s">
        <v>19</v>
      </c>
      <c r="B16" s="1">
        <v>22843994.539999999</v>
      </c>
      <c r="C16" s="1">
        <v>23952985.539999999</v>
      </c>
      <c r="D16" s="2">
        <v>0.8256</v>
      </c>
    </row>
    <row r="17" spans="1:4" x14ac:dyDescent="0.35">
      <c r="A17" s="6">
        <v>2020</v>
      </c>
      <c r="B17" s="1"/>
      <c r="C17" s="1"/>
      <c r="D17" s="2"/>
    </row>
    <row r="18" spans="1:4" x14ac:dyDescent="0.35">
      <c r="A18" s="10" t="s">
        <v>8</v>
      </c>
      <c r="B18" s="1">
        <v>19215481.300000001</v>
      </c>
      <c r="C18" s="1">
        <v>19215481.300000001</v>
      </c>
      <c r="D18" s="2">
        <v>0.90759999999999996</v>
      </c>
    </row>
    <row r="19" spans="1:4" x14ac:dyDescent="0.35">
      <c r="A19" s="10" t="s">
        <v>9</v>
      </c>
      <c r="B19" s="1">
        <v>34995844</v>
      </c>
      <c r="C19" s="1">
        <v>36270222</v>
      </c>
      <c r="D19" s="2">
        <v>0.85389999999999999</v>
      </c>
    </row>
    <row r="20" spans="1:4" x14ac:dyDescent="0.35">
      <c r="A20" s="10" t="s">
        <v>10</v>
      </c>
      <c r="B20" s="1">
        <v>37707790.149999999</v>
      </c>
      <c r="C20" s="1">
        <v>38595959.149999999</v>
      </c>
      <c r="D20" s="2">
        <v>0.82530000000000003</v>
      </c>
    </row>
    <row r="21" spans="1:4" x14ac:dyDescent="0.35">
      <c r="A21" s="10" t="s">
        <v>11</v>
      </c>
      <c r="B21" s="1">
        <v>3600858.42</v>
      </c>
      <c r="C21" s="1">
        <v>3600858.42</v>
      </c>
      <c r="D21" s="2">
        <v>0.9</v>
      </c>
    </row>
    <row r="22" spans="1:4" x14ac:dyDescent="0.35">
      <c r="A22" s="10" t="s">
        <v>12</v>
      </c>
      <c r="B22" s="1">
        <v>6181507.9800000004</v>
      </c>
      <c r="C22" s="1">
        <v>7361706.9800000004</v>
      </c>
      <c r="D22" s="2">
        <v>0.81589999999999996</v>
      </c>
    </row>
    <row r="23" spans="1:4" x14ac:dyDescent="0.35">
      <c r="A23" s="10" t="s">
        <v>13</v>
      </c>
      <c r="B23" s="1">
        <v>21897166.629999999</v>
      </c>
      <c r="C23" s="1">
        <v>23053690.629999999</v>
      </c>
      <c r="D23" s="2">
        <v>1</v>
      </c>
    </row>
    <row r="24" spans="1:4" x14ac:dyDescent="0.35">
      <c r="A24" s="10" t="s">
        <v>14</v>
      </c>
      <c r="B24" s="1">
        <v>26722576.780000001</v>
      </c>
      <c r="C24" s="1">
        <v>26722576.780000001</v>
      </c>
      <c r="D24" s="2">
        <v>1</v>
      </c>
    </row>
    <row r="25" spans="1:4" x14ac:dyDescent="0.35">
      <c r="A25" s="10" t="s">
        <v>15</v>
      </c>
      <c r="B25" s="1">
        <v>24698824.719999999</v>
      </c>
      <c r="C25" s="1">
        <v>26286120.719999999</v>
      </c>
      <c r="D25" s="2">
        <v>0.89070000000000005</v>
      </c>
    </row>
    <row r="26" spans="1:4" x14ac:dyDescent="0.35">
      <c r="A26" s="10" t="s">
        <v>16</v>
      </c>
      <c r="B26" s="1">
        <v>26318850.870000001</v>
      </c>
      <c r="C26" s="1">
        <v>26318850.870000001</v>
      </c>
      <c r="D26" s="2">
        <v>0.86650000000000005</v>
      </c>
    </row>
    <row r="27" spans="1:4" x14ac:dyDescent="0.35">
      <c r="A27" s="10" t="s">
        <v>17</v>
      </c>
      <c r="B27" s="1">
        <v>23557738.66</v>
      </c>
      <c r="C27" s="1">
        <v>24991170.66</v>
      </c>
      <c r="D27" s="2">
        <v>0.86360000000000003</v>
      </c>
    </row>
    <row r="28" spans="1:4" x14ac:dyDescent="0.35">
      <c r="A28" s="10" t="s">
        <v>18</v>
      </c>
      <c r="B28" s="1">
        <v>20266285.600000001</v>
      </c>
      <c r="C28" s="1">
        <v>20266285.600000001</v>
      </c>
      <c r="D28" s="2">
        <v>0.85389999999999999</v>
      </c>
    </row>
    <row r="29" spans="1:4" x14ac:dyDescent="0.35">
      <c r="A29" s="10" t="s">
        <v>19</v>
      </c>
      <c r="B29" s="1">
        <v>14531364.6</v>
      </c>
      <c r="C29" s="1">
        <v>15415471.6</v>
      </c>
      <c r="D29" s="2">
        <v>0.96499999999999997</v>
      </c>
    </row>
    <row r="30" spans="1:4" x14ac:dyDescent="0.35">
      <c r="A30" s="6">
        <v>2021</v>
      </c>
      <c r="B30" s="1"/>
      <c r="C30" s="1"/>
      <c r="D30" s="2"/>
    </row>
    <row r="31" spans="1:4" x14ac:dyDescent="0.35">
      <c r="A31" s="10" t="s">
        <v>8</v>
      </c>
      <c r="B31" s="1">
        <v>11809981.75</v>
      </c>
      <c r="C31" s="1">
        <v>11809981.75</v>
      </c>
      <c r="D31" s="2">
        <v>0.92300000000000004</v>
      </c>
    </row>
    <row r="32" spans="1:4" x14ac:dyDescent="0.35">
      <c r="A32" s="10" t="s">
        <v>9</v>
      </c>
      <c r="B32" s="1">
        <v>11339642.6</v>
      </c>
      <c r="C32" s="1">
        <v>11339642.6</v>
      </c>
      <c r="D32" s="2">
        <v>0.84230000000000005</v>
      </c>
    </row>
    <row r="33" spans="1:4" x14ac:dyDescent="0.35">
      <c r="A33" s="10" t="s">
        <v>10</v>
      </c>
      <c r="B33" s="1">
        <v>4411941.95</v>
      </c>
      <c r="C33" s="1">
        <v>4411941.95</v>
      </c>
      <c r="D33" s="2">
        <v>0.85389999999999999</v>
      </c>
    </row>
    <row r="34" spans="1:4" x14ac:dyDescent="0.35">
      <c r="A34" s="10" t="s">
        <v>11</v>
      </c>
      <c r="B34" s="1">
        <v>18373767.09</v>
      </c>
      <c r="C34" s="1">
        <v>18373767.09</v>
      </c>
      <c r="D34" s="2">
        <v>0.81910000000000005</v>
      </c>
    </row>
    <row r="35" spans="1:4" x14ac:dyDescent="0.35">
      <c r="A35" s="10" t="s">
        <v>12</v>
      </c>
      <c r="B35" s="1">
        <v>18913292.890000001</v>
      </c>
      <c r="C35" s="1">
        <v>20198863.699999999</v>
      </c>
      <c r="D35" s="2">
        <v>0.90029999999999999</v>
      </c>
    </row>
    <row r="36" spans="1:4" x14ac:dyDescent="0.35">
      <c r="A36" s="10" t="s">
        <v>13</v>
      </c>
      <c r="B36" s="1">
        <v>39049888.399999999</v>
      </c>
      <c r="C36" s="1">
        <v>39049888.399999999</v>
      </c>
      <c r="D36" s="2">
        <v>0.52010000000000001</v>
      </c>
    </row>
    <row r="37" spans="1:4" x14ac:dyDescent="0.35">
      <c r="A37" s="10" t="s">
        <v>14</v>
      </c>
      <c r="B37" s="1">
        <v>19167928.100000001</v>
      </c>
      <c r="C37" s="1">
        <v>20607473.809999999</v>
      </c>
      <c r="D37" s="2">
        <v>0.87749999999999995</v>
      </c>
    </row>
    <row r="38" spans="1:4" x14ac:dyDescent="0.35">
      <c r="A38" s="10" t="s">
        <v>15</v>
      </c>
      <c r="B38" s="1">
        <v>16490514.32</v>
      </c>
      <c r="C38" s="1">
        <v>17974575.52</v>
      </c>
      <c r="D38" s="2">
        <v>0.82509999999999994</v>
      </c>
    </row>
    <row r="39" spans="1:4" x14ac:dyDescent="0.35">
      <c r="A39" s="10" t="s">
        <v>16</v>
      </c>
      <c r="B39" s="1">
        <v>12912875.300000001</v>
      </c>
      <c r="C39" s="1">
        <v>13451936.91</v>
      </c>
      <c r="D39" s="2">
        <v>0.87050000000000005</v>
      </c>
    </row>
    <row r="40" spans="1:4" x14ac:dyDescent="0.35">
      <c r="A40" s="10" t="s">
        <v>17</v>
      </c>
      <c r="B40" s="1">
        <v>16006301.789999999</v>
      </c>
      <c r="C40" s="1">
        <v>17964191.109999999</v>
      </c>
      <c r="D40" s="2">
        <v>0.67520000000000002</v>
      </c>
    </row>
    <row r="41" spans="1:4" x14ac:dyDescent="0.35">
      <c r="A41" s="10" t="s">
        <v>18</v>
      </c>
      <c r="B41" s="1">
        <v>33317494.809999999</v>
      </c>
      <c r="C41" s="1">
        <v>35793906.719999999</v>
      </c>
      <c r="D41" s="2">
        <v>0.77039999999999997</v>
      </c>
    </row>
    <row r="42" spans="1:4" x14ac:dyDescent="0.35">
      <c r="A42" s="10" t="s">
        <v>19</v>
      </c>
      <c r="B42" s="1">
        <v>28914513.030000001</v>
      </c>
      <c r="C42" s="1">
        <v>30345684.43</v>
      </c>
      <c r="D42" s="2">
        <v>0.84660000000000002</v>
      </c>
    </row>
    <row r="43" spans="1:4" x14ac:dyDescent="0.35">
      <c r="A43" s="6">
        <v>2022</v>
      </c>
      <c r="B43" s="1"/>
      <c r="C43" s="1"/>
      <c r="D43" s="2"/>
    </row>
    <row r="44" spans="1:4" x14ac:dyDescent="0.35">
      <c r="A44" s="10" t="s">
        <v>8</v>
      </c>
      <c r="B44" s="1">
        <v>26758717.559999999</v>
      </c>
      <c r="C44" s="1">
        <v>26758717.559999999</v>
      </c>
      <c r="D44" s="2">
        <v>0.86019999999999996</v>
      </c>
    </row>
    <row r="45" spans="1:4" x14ac:dyDescent="0.35">
      <c r="A45" s="10" t="s">
        <v>9</v>
      </c>
      <c r="B45" s="1">
        <v>17134285.52</v>
      </c>
      <c r="C45" s="1">
        <v>18681573.52</v>
      </c>
      <c r="D45" s="2">
        <v>0.87380000000000002</v>
      </c>
    </row>
    <row r="46" spans="1:4" x14ac:dyDescent="0.35">
      <c r="A46" s="6" t="s">
        <v>21</v>
      </c>
      <c r="B46" s="1">
        <v>768004260.44999993</v>
      </c>
      <c r="C46" s="1">
        <v>797405776.40999997</v>
      </c>
      <c r="D46" s="2">
        <v>31.803799999999995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3B18-7DE7-4F16-91E2-41CD2E47EF95}">
  <sheetPr>
    <tabColor rgb="FF0070C0"/>
  </sheetPr>
  <dimension ref="A2:L49"/>
  <sheetViews>
    <sheetView workbookViewId="0">
      <selection activeCell="D10" sqref="D10"/>
    </sheetView>
  </sheetViews>
  <sheetFormatPr defaultRowHeight="14.5" x14ac:dyDescent="0.35"/>
  <cols>
    <col min="1" max="1" width="13.7265625" bestFit="1" customWidth="1"/>
    <col min="2" max="2" width="19.6328125" bestFit="1" customWidth="1"/>
    <col min="3" max="4" width="20.08984375" bestFit="1" customWidth="1"/>
    <col min="6" max="6" width="13.26953125" style="11" bestFit="1" customWidth="1"/>
    <col min="7" max="7" width="13.6328125" style="20" bestFit="1" customWidth="1"/>
    <col min="8" max="8" width="14.453125" style="20" bestFit="1" customWidth="1"/>
    <col min="9" max="9" width="14.453125" style="20" customWidth="1"/>
    <col min="11" max="11" width="12.54296875" customWidth="1"/>
  </cols>
  <sheetData>
    <row r="2" spans="1:11" ht="15" thickBot="1" x14ac:dyDescent="0.4">
      <c r="F2" s="16"/>
    </row>
    <row r="3" spans="1:11" x14ac:dyDescent="0.35">
      <c r="A3" s="5" t="s">
        <v>20</v>
      </c>
      <c r="B3" t="s">
        <v>22</v>
      </c>
      <c r="F3" s="18" t="s">
        <v>35</v>
      </c>
      <c r="G3" s="21"/>
      <c r="H3" s="21"/>
      <c r="I3" s="21"/>
      <c r="K3" s="18" t="s">
        <v>34</v>
      </c>
    </row>
    <row r="4" spans="1:11" x14ac:dyDescent="0.35">
      <c r="A4" s="6">
        <v>2020</v>
      </c>
      <c r="B4" s="1"/>
      <c r="F4" s="15"/>
      <c r="G4" s="21"/>
      <c r="H4" s="21"/>
      <c r="I4" s="21"/>
      <c r="K4" s="15"/>
    </row>
    <row r="5" spans="1:11" x14ac:dyDescent="0.35">
      <c r="A5" s="10" t="s">
        <v>8</v>
      </c>
      <c r="B5" s="1">
        <v>19215481.300000001</v>
      </c>
      <c r="F5" s="15">
        <v>0</v>
      </c>
      <c r="G5" s="21"/>
      <c r="H5" s="21"/>
      <c r="I5" s="21"/>
      <c r="K5" s="15">
        <v>5483.53</v>
      </c>
    </row>
    <row r="6" spans="1:11" x14ac:dyDescent="0.35">
      <c r="A6" s="10" t="s">
        <v>9</v>
      </c>
      <c r="B6" s="1">
        <v>36270222</v>
      </c>
      <c r="F6" s="15">
        <v>-3099846.13</v>
      </c>
      <c r="G6" s="21"/>
      <c r="H6" s="21"/>
      <c r="I6" s="21"/>
      <c r="K6" s="15">
        <v>-507292.87</v>
      </c>
    </row>
    <row r="7" spans="1:11" x14ac:dyDescent="0.35">
      <c r="A7" s="10" t="s">
        <v>10</v>
      </c>
      <c r="B7" s="1">
        <v>38595959.149999999</v>
      </c>
      <c r="F7" s="15">
        <v>-1206685.77</v>
      </c>
      <c r="G7" s="21"/>
      <c r="H7" s="21"/>
      <c r="I7" s="21"/>
      <c r="K7" s="15">
        <v>556364.41</v>
      </c>
    </row>
    <row r="8" spans="1:11" x14ac:dyDescent="0.35">
      <c r="A8" s="10" t="s">
        <v>11</v>
      </c>
      <c r="B8" s="1">
        <v>3600858.42</v>
      </c>
      <c r="F8" s="15">
        <v>-1780653.8</v>
      </c>
      <c r="G8" s="21"/>
      <c r="H8" s="21"/>
      <c r="I8" s="21"/>
      <c r="K8" s="15">
        <v>92611.8</v>
      </c>
    </row>
    <row r="9" spans="1:11" x14ac:dyDescent="0.35">
      <c r="A9" s="10" t="s">
        <v>12</v>
      </c>
      <c r="B9" s="1">
        <v>7361706.9800000004</v>
      </c>
      <c r="F9" s="15">
        <v>-2136693.96</v>
      </c>
      <c r="G9" s="21"/>
      <c r="H9" s="21"/>
      <c r="I9" s="21"/>
      <c r="K9" s="15">
        <v>350.86</v>
      </c>
    </row>
    <row r="10" spans="1:11" x14ac:dyDescent="0.35">
      <c r="A10" s="10" t="s">
        <v>13</v>
      </c>
      <c r="B10" s="1">
        <v>23053690.629999999</v>
      </c>
      <c r="F10" s="15">
        <v>-1487731.11</v>
      </c>
      <c r="G10" s="21"/>
      <c r="H10" s="21"/>
      <c r="I10" s="21"/>
      <c r="K10" s="15">
        <v>139660.59</v>
      </c>
    </row>
    <row r="11" spans="1:11" x14ac:dyDescent="0.35">
      <c r="A11" s="10" t="s">
        <v>14</v>
      </c>
      <c r="B11" s="1">
        <v>26722576.780000001</v>
      </c>
      <c r="F11" s="15">
        <v>-2173008.0499999998</v>
      </c>
      <c r="G11" s="21"/>
      <c r="H11" s="21"/>
      <c r="I11" s="21"/>
      <c r="K11" s="15">
        <v>137385.51999999999</v>
      </c>
    </row>
    <row r="12" spans="1:11" x14ac:dyDescent="0.35">
      <c r="A12" s="10" t="s">
        <v>15</v>
      </c>
      <c r="B12" s="1">
        <v>26162266.359999999</v>
      </c>
      <c r="F12" s="15">
        <v>-2870358.31</v>
      </c>
      <c r="G12" s="21"/>
      <c r="H12" s="21"/>
      <c r="I12" s="21"/>
      <c r="K12" s="15">
        <v>118097.4</v>
      </c>
    </row>
    <row r="13" spans="1:11" x14ac:dyDescent="0.35">
      <c r="A13" s="10" t="s">
        <v>16</v>
      </c>
      <c r="B13" s="1">
        <v>26264525.059999999</v>
      </c>
      <c r="F13" s="15">
        <v>-1967682.68</v>
      </c>
      <c r="G13" s="21"/>
      <c r="H13" s="21"/>
      <c r="I13" s="21"/>
      <c r="K13" s="15">
        <v>126260.61</v>
      </c>
    </row>
    <row r="14" spans="1:11" x14ac:dyDescent="0.35">
      <c r="A14" s="10" t="s">
        <v>17</v>
      </c>
      <c r="B14" s="1">
        <v>24944936.280000001</v>
      </c>
      <c r="F14" s="15">
        <v>-225037.44</v>
      </c>
      <c r="G14" s="21"/>
      <c r="H14" s="21"/>
      <c r="I14" s="21"/>
      <c r="K14" s="15">
        <v>120550.88</v>
      </c>
    </row>
    <row r="15" spans="1:11" x14ac:dyDescent="0.35">
      <c r="A15" s="10" t="s">
        <v>18</v>
      </c>
      <c r="B15" s="1">
        <v>20266285.600000001</v>
      </c>
      <c r="F15" s="15">
        <v>-3459747.77</v>
      </c>
      <c r="G15" s="21"/>
      <c r="H15" s="21"/>
      <c r="I15" s="21"/>
      <c r="K15" s="15">
        <v>86029.61</v>
      </c>
    </row>
    <row r="16" spans="1:11" x14ac:dyDescent="0.35">
      <c r="A16" s="10" t="s">
        <v>19</v>
      </c>
      <c r="B16" s="1">
        <v>15415471.6</v>
      </c>
      <c r="F16" s="15">
        <v>-2801300.36</v>
      </c>
      <c r="G16" s="21"/>
      <c r="H16" s="21"/>
      <c r="I16" s="21"/>
      <c r="K16" s="15">
        <v>124943.25</v>
      </c>
    </row>
    <row r="17" spans="1:11" x14ac:dyDescent="0.35">
      <c r="A17" s="6">
        <v>2021</v>
      </c>
      <c r="B17" s="1"/>
      <c r="F17" s="15"/>
      <c r="G17" s="21"/>
      <c r="H17" s="21"/>
      <c r="I17" s="21"/>
      <c r="K17" s="15"/>
    </row>
    <row r="18" spans="1:11" x14ac:dyDescent="0.35">
      <c r="A18" s="10" t="s">
        <v>8</v>
      </c>
      <c r="B18" s="1">
        <v>11756251.74</v>
      </c>
      <c r="F18" s="15">
        <v>-2572530.2799999998</v>
      </c>
      <c r="G18" s="21"/>
      <c r="H18" s="21"/>
      <c r="I18" s="21"/>
      <c r="K18" s="15">
        <v>0</v>
      </c>
    </row>
    <row r="19" spans="1:11" x14ac:dyDescent="0.35">
      <c r="A19" s="10" t="s">
        <v>9</v>
      </c>
      <c r="B19" s="1">
        <v>11322838.92</v>
      </c>
      <c r="F19" s="15">
        <v>-1881482.75</v>
      </c>
      <c r="G19" s="21"/>
      <c r="H19" s="21"/>
      <c r="I19" s="21"/>
      <c r="K19" s="15">
        <v>528803.29</v>
      </c>
    </row>
    <row r="20" spans="1:11" x14ac:dyDescent="0.35">
      <c r="A20" s="10" t="s">
        <v>10</v>
      </c>
      <c r="B20" s="1">
        <v>4311750.09</v>
      </c>
      <c r="F20" s="15">
        <v>-1627125.27</v>
      </c>
      <c r="G20" s="21"/>
      <c r="H20" s="21"/>
      <c r="I20" s="21"/>
      <c r="K20" s="15">
        <v>591750.01</v>
      </c>
    </row>
    <row r="21" spans="1:11" x14ac:dyDescent="0.35">
      <c r="A21" s="10" t="s">
        <v>11</v>
      </c>
      <c r="B21" s="1">
        <v>18224965.949999999</v>
      </c>
      <c r="F21" s="15">
        <v>-226143.3</v>
      </c>
      <c r="G21" s="21"/>
      <c r="H21" s="21"/>
      <c r="I21" s="21"/>
      <c r="K21" s="15">
        <v>427686.77</v>
      </c>
    </row>
    <row r="22" spans="1:11" x14ac:dyDescent="0.35">
      <c r="A22" s="10" t="s">
        <v>12</v>
      </c>
      <c r="B22" s="1">
        <v>20182939.879999999</v>
      </c>
      <c r="F22" s="15">
        <v>-1498269.94</v>
      </c>
      <c r="G22" s="21"/>
      <c r="H22" s="21"/>
      <c r="I22" s="21"/>
      <c r="K22" s="15">
        <v>119598.45000000001</v>
      </c>
    </row>
    <row r="23" spans="1:11" x14ac:dyDescent="0.35">
      <c r="A23" s="10" t="s">
        <v>13</v>
      </c>
      <c r="B23" s="1">
        <v>37866839.869999997</v>
      </c>
      <c r="F23" s="15">
        <v>-1931761.08</v>
      </c>
      <c r="G23" s="21"/>
      <c r="H23" s="21"/>
      <c r="I23" s="21"/>
      <c r="K23" s="15">
        <v>150886.79999999999</v>
      </c>
    </row>
    <row r="24" spans="1:11" x14ac:dyDescent="0.35">
      <c r="A24" s="10" t="s">
        <v>14</v>
      </c>
      <c r="B24" s="1">
        <v>20389690.07</v>
      </c>
      <c r="F24" s="15">
        <v>-1847955.47</v>
      </c>
      <c r="G24" s="21"/>
      <c r="H24" s="21"/>
      <c r="I24" s="21"/>
      <c r="K24" s="15">
        <v>183837.79</v>
      </c>
    </row>
    <row r="25" spans="1:11" x14ac:dyDescent="0.35">
      <c r="A25" s="10" t="s">
        <v>15</v>
      </c>
      <c r="B25" s="1">
        <v>17892135.989999998</v>
      </c>
      <c r="F25" s="15">
        <v>-1117423.95</v>
      </c>
      <c r="G25" s="21"/>
      <c r="H25" s="21"/>
      <c r="I25" s="21"/>
      <c r="K25" s="15">
        <v>560187.30000000005</v>
      </c>
    </row>
    <row r="26" spans="1:11" x14ac:dyDescent="0.35">
      <c r="A26" s="10" t="s">
        <v>16</v>
      </c>
      <c r="B26" s="1">
        <v>13445993.34</v>
      </c>
      <c r="F26" s="15">
        <v>-970597.25</v>
      </c>
      <c r="G26" s="21"/>
      <c r="H26" s="21"/>
      <c r="I26" s="21"/>
      <c r="K26" s="15">
        <v>393987.31</v>
      </c>
    </row>
    <row r="27" spans="1:11" x14ac:dyDescent="0.35">
      <c r="A27" s="10" t="s">
        <v>17</v>
      </c>
      <c r="B27" s="1">
        <v>17678229.739999998</v>
      </c>
      <c r="F27" s="15">
        <v>-1853462.78</v>
      </c>
      <c r="G27" s="21"/>
      <c r="H27" s="21"/>
      <c r="I27" s="21"/>
      <c r="K27" s="15">
        <v>537136.30999999994</v>
      </c>
    </row>
    <row r="28" spans="1:11" x14ac:dyDescent="0.35">
      <c r="A28" s="10" t="s">
        <v>18</v>
      </c>
      <c r="B28" s="1">
        <v>35051069.640000001</v>
      </c>
      <c r="F28" s="15">
        <v>-1347613.8</v>
      </c>
      <c r="G28" s="21"/>
      <c r="H28" s="21"/>
      <c r="I28" s="21"/>
      <c r="K28" s="15">
        <v>919451.39999999991</v>
      </c>
    </row>
    <row r="29" spans="1:11" x14ac:dyDescent="0.35">
      <c r="A29" s="10" t="s">
        <v>19</v>
      </c>
      <c r="B29" s="1">
        <v>30245769.469999999</v>
      </c>
      <c r="F29" s="15">
        <v>-1191458.5900000001</v>
      </c>
      <c r="G29" s="21"/>
      <c r="H29" s="21"/>
      <c r="I29" s="21"/>
      <c r="K29" s="15">
        <v>-390240.43</v>
      </c>
    </row>
    <row r="30" spans="1:11" ht="15" thickBot="1" x14ac:dyDescent="0.4">
      <c r="A30" s="6">
        <v>2022</v>
      </c>
      <c r="B30" s="1"/>
      <c r="F30" s="15"/>
      <c r="G30" s="21"/>
      <c r="H30" s="21"/>
      <c r="I30" s="21"/>
      <c r="K30" s="15"/>
    </row>
    <row r="31" spans="1:11" ht="15" thickBot="1" x14ac:dyDescent="0.4">
      <c r="A31" s="10" t="s">
        <v>8</v>
      </c>
      <c r="B31" s="1">
        <v>25008192.879999999</v>
      </c>
      <c r="F31" s="15">
        <v>-1271197.32</v>
      </c>
      <c r="G31" s="21">
        <f>C31</f>
        <v>0</v>
      </c>
      <c r="H31" s="22">
        <v>-1271197.32</v>
      </c>
      <c r="I31" s="23" t="e">
        <f>+H31/G31</f>
        <v>#DIV/0!</v>
      </c>
      <c r="K31" s="15">
        <v>0</v>
      </c>
    </row>
    <row r="32" spans="1:11" ht="15" thickBot="1" x14ac:dyDescent="0.4">
      <c r="A32" s="10" t="s">
        <v>9</v>
      </c>
      <c r="B32" s="1">
        <v>18449855.829999998</v>
      </c>
      <c r="F32" s="15">
        <v>-813953.47</v>
      </c>
      <c r="G32" s="21">
        <f>+C32+G31</f>
        <v>0</v>
      </c>
      <c r="H32" s="22">
        <v>-2085150.79</v>
      </c>
      <c r="I32" s="23" t="e">
        <f t="shared" ref="I32:I42" si="0">+H32/G32</f>
        <v>#DIV/0!</v>
      </c>
      <c r="K32" s="15">
        <v>570855.86</v>
      </c>
    </row>
    <row r="33" spans="1:12" ht="15" thickBot="1" x14ac:dyDescent="0.4">
      <c r="A33" s="6" t="s">
        <v>21</v>
      </c>
      <c r="B33" s="1">
        <v>549700503.56999993</v>
      </c>
      <c r="F33" s="15">
        <v>-1583473.17</v>
      </c>
      <c r="G33" s="21">
        <f t="shared" ref="G33" si="1">C33</f>
        <v>0</v>
      </c>
      <c r="H33" s="22">
        <v>-3668623.96</v>
      </c>
      <c r="I33" s="23" t="e">
        <f t="shared" si="0"/>
        <v>#DIV/0!</v>
      </c>
      <c r="K33" s="15">
        <v>329173.81</v>
      </c>
    </row>
    <row r="34" spans="1:12" ht="15" thickBot="1" x14ac:dyDescent="0.4">
      <c r="F34" s="15">
        <v>-1232828.1599999999</v>
      </c>
      <c r="G34" s="21">
        <f t="shared" ref="G34" si="2">+C34+G33</f>
        <v>0</v>
      </c>
      <c r="H34" s="22">
        <v>-4901452.12</v>
      </c>
      <c r="I34" s="23" t="e">
        <f t="shared" si="0"/>
        <v>#DIV/0!</v>
      </c>
      <c r="K34" s="15">
        <v>533534.38</v>
      </c>
    </row>
    <row r="35" spans="1:12" ht="15" thickBot="1" x14ac:dyDescent="0.4">
      <c r="F35" s="15">
        <v>-1414217.29</v>
      </c>
      <c r="G35" s="21">
        <f t="shared" ref="G35" si="3">C35</f>
        <v>0</v>
      </c>
      <c r="H35" s="22">
        <v>-6315669.4100000001</v>
      </c>
      <c r="I35" s="23" t="e">
        <f t="shared" si="0"/>
        <v>#DIV/0!</v>
      </c>
      <c r="K35" s="15">
        <v>473484.23</v>
      </c>
    </row>
    <row r="36" spans="1:12" ht="15" thickBot="1" x14ac:dyDescent="0.4">
      <c r="F36" s="15">
        <v>-2470097.08</v>
      </c>
      <c r="G36" s="21">
        <f t="shared" ref="G36" si="4">+C36+G35</f>
        <v>0</v>
      </c>
      <c r="H36" s="22">
        <v>-8785766.4900000002</v>
      </c>
      <c r="I36" s="23" t="e">
        <f t="shared" si="0"/>
        <v>#DIV/0!</v>
      </c>
      <c r="K36" s="15">
        <v>610915.06999999995</v>
      </c>
    </row>
    <row r="37" spans="1:12" ht="15" thickBot="1" x14ac:dyDescent="0.4">
      <c r="F37" s="15">
        <v>-1756975.25</v>
      </c>
      <c r="G37" s="21">
        <f t="shared" ref="G37" si="5">C37</f>
        <v>0</v>
      </c>
      <c r="H37" s="22">
        <v>-10542741.74</v>
      </c>
      <c r="I37" s="23" t="e">
        <f t="shared" si="0"/>
        <v>#DIV/0!</v>
      </c>
      <c r="K37" s="15">
        <v>669342.18000000005</v>
      </c>
    </row>
    <row r="38" spans="1:12" ht="15" thickBot="1" x14ac:dyDescent="0.4">
      <c r="F38" s="15">
        <v>-2231147.1</v>
      </c>
      <c r="G38" s="21">
        <f t="shared" ref="G38" si="6">+C38+G37</f>
        <v>0</v>
      </c>
      <c r="H38" s="22">
        <v>-12773888.84</v>
      </c>
      <c r="I38" s="23" t="e">
        <f t="shared" si="0"/>
        <v>#DIV/0!</v>
      </c>
      <c r="K38" s="15">
        <v>655105.26</v>
      </c>
    </row>
    <row r="39" spans="1:12" ht="15" thickBot="1" x14ac:dyDescent="0.4">
      <c r="F39" s="15">
        <v>-1308203.76</v>
      </c>
      <c r="G39" s="21">
        <f t="shared" ref="G39" si="7">C39</f>
        <v>0</v>
      </c>
      <c r="H39" s="22">
        <v>-14082092.6</v>
      </c>
      <c r="I39" s="23" t="e">
        <f t="shared" si="0"/>
        <v>#DIV/0!</v>
      </c>
      <c r="K39" s="15">
        <v>795844.15</v>
      </c>
    </row>
    <row r="40" spans="1:12" ht="15" thickBot="1" x14ac:dyDescent="0.4">
      <c r="F40" s="15">
        <v>-1855805.35</v>
      </c>
      <c r="G40" s="21">
        <f t="shared" ref="G40" si="8">+C40+G39</f>
        <v>0</v>
      </c>
      <c r="H40" s="22">
        <v>-15937897.949999999</v>
      </c>
      <c r="I40" s="23" t="e">
        <f t="shared" si="0"/>
        <v>#DIV/0!</v>
      </c>
      <c r="K40" s="15">
        <v>270801.8</v>
      </c>
    </row>
    <row r="41" spans="1:12" ht="15" thickBot="1" x14ac:dyDescent="0.4">
      <c r="F41" s="15">
        <v>-375825.15</v>
      </c>
      <c r="G41" s="21">
        <f t="shared" ref="G41" si="9">C41</f>
        <v>0</v>
      </c>
      <c r="H41" s="22">
        <v>-16313723.1</v>
      </c>
      <c r="I41" s="23" t="e">
        <f t="shared" si="0"/>
        <v>#DIV/0!</v>
      </c>
      <c r="K41" s="15">
        <v>959193.35</v>
      </c>
    </row>
    <row r="42" spans="1:12" ht="15" thickBot="1" x14ac:dyDescent="0.4">
      <c r="F42" s="15">
        <v>-1102229.4099999999</v>
      </c>
      <c r="G42" s="21">
        <f t="shared" ref="G42:G45" si="10">+C42+G41</f>
        <v>0</v>
      </c>
      <c r="H42" s="22">
        <v>-17415952.510000002</v>
      </c>
      <c r="I42" s="23" t="e">
        <f t="shared" si="0"/>
        <v>#DIV/0!</v>
      </c>
      <c r="K42" s="15">
        <v>311233.33999999997</v>
      </c>
    </row>
    <row r="43" spans="1:12" ht="15" thickBot="1" x14ac:dyDescent="0.4">
      <c r="F43" s="15"/>
      <c r="G43" s="21"/>
      <c r="H43" s="21"/>
      <c r="I43" s="21"/>
      <c r="K43" s="15"/>
    </row>
    <row r="44" spans="1:12" ht="15" thickBot="1" x14ac:dyDescent="0.4">
      <c r="F44" s="15">
        <v>-1223261.8799999999</v>
      </c>
      <c r="G44" s="21">
        <f t="shared" si="10"/>
        <v>0</v>
      </c>
      <c r="H44" s="22">
        <v>-1223261.8799999999</v>
      </c>
      <c r="I44" s="21"/>
      <c r="K44" s="15">
        <v>0</v>
      </c>
      <c r="L44" t="s">
        <v>27</v>
      </c>
    </row>
    <row r="45" spans="1:12" ht="15" thickBot="1" x14ac:dyDescent="0.4">
      <c r="F45" s="15">
        <v>-2288671.2599999998</v>
      </c>
      <c r="G45" s="21">
        <f t="shared" si="10"/>
        <v>0</v>
      </c>
      <c r="H45" s="22">
        <v>-3511933.14</v>
      </c>
      <c r="I45" s="21"/>
      <c r="K45" s="15">
        <v>609740.23</v>
      </c>
      <c r="L45" t="s">
        <v>28</v>
      </c>
    </row>
    <row r="46" spans="1:12" ht="15" thickBot="1" x14ac:dyDescent="0.4">
      <c r="F46" s="15">
        <v>-1432910.2</v>
      </c>
      <c r="G46" s="21"/>
      <c r="H46" s="22">
        <v>-4944843.34</v>
      </c>
      <c r="I46" s="21"/>
      <c r="K46" s="15">
        <v>1080895.0899999999</v>
      </c>
      <c r="L46" t="s">
        <v>29</v>
      </c>
    </row>
    <row r="47" spans="1:12" ht="15" thickBot="1" x14ac:dyDescent="0.4">
      <c r="F47" s="15">
        <v>-1413501.42</v>
      </c>
      <c r="G47" s="21"/>
      <c r="H47" s="22">
        <v>-6358344.7599999998</v>
      </c>
      <c r="I47" s="21"/>
      <c r="K47" s="15">
        <v>727734.52</v>
      </c>
      <c r="L47" t="s">
        <v>30</v>
      </c>
    </row>
    <row r="48" spans="1:12" ht="15" thickBot="1" x14ac:dyDescent="0.4">
      <c r="F48" s="19"/>
      <c r="G48" s="21"/>
      <c r="H48" s="21"/>
      <c r="I48" s="21"/>
      <c r="K48" s="19"/>
    </row>
    <row r="49" spans="6:6" x14ac:dyDescent="0.35">
      <c r="F49" s="17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29CC-1F5A-4CC5-BCE5-F85C2C9A66A8}">
  <sheetPr>
    <tabColor rgb="FF0070C0"/>
  </sheetPr>
  <dimension ref="A3:D33"/>
  <sheetViews>
    <sheetView topLeftCell="A16" workbookViewId="0">
      <selection activeCell="H10" sqref="H10"/>
    </sheetView>
  </sheetViews>
  <sheetFormatPr defaultRowHeight="14.5" x14ac:dyDescent="0.35"/>
  <cols>
    <col min="1" max="1" width="13.7265625" bestFit="1" customWidth="1"/>
    <col min="2" max="2" width="22.08984375" bestFit="1" customWidth="1"/>
    <col min="3" max="3" width="19.6328125" bestFit="1" customWidth="1"/>
    <col min="4" max="4" width="20.08984375" bestFit="1" customWidth="1"/>
  </cols>
  <sheetData>
    <row r="3" spans="1:4" x14ac:dyDescent="0.35">
      <c r="A3" s="5" t="s">
        <v>20</v>
      </c>
      <c r="B3" t="s">
        <v>24</v>
      </c>
      <c r="C3" t="s">
        <v>22</v>
      </c>
      <c r="D3" t="s">
        <v>23</v>
      </c>
    </row>
    <row r="4" spans="1:4" x14ac:dyDescent="0.35">
      <c r="A4" s="6">
        <v>2019</v>
      </c>
      <c r="B4" s="1"/>
      <c r="C4" s="1"/>
      <c r="D4" s="2"/>
    </row>
    <row r="5" spans="1:4" x14ac:dyDescent="0.35">
      <c r="A5" s="10" t="s">
        <v>8</v>
      </c>
      <c r="B5" s="1">
        <v>494586.92</v>
      </c>
      <c r="C5" s="1">
        <v>530436.92000000004</v>
      </c>
      <c r="D5" s="2">
        <v>0.88770000000000004</v>
      </c>
    </row>
    <row r="6" spans="1:4" x14ac:dyDescent="0.35">
      <c r="A6" s="10" t="s">
        <v>9</v>
      </c>
      <c r="B6" s="1">
        <v>559604.67000000004</v>
      </c>
      <c r="C6" s="1">
        <v>584170.67000000004</v>
      </c>
      <c r="D6" s="2">
        <v>0.6956</v>
      </c>
    </row>
    <row r="7" spans="1:4" x14ac:dyDescent="0.35">
      <c r="A7" s="10" t="s">
        <v>10</v>
      </c>
      <c r="B7" s="1">
        <v>286587.5</v>
      </c>
      <c r="C7" s="1">
        <v>291733.5</v>
      </c>
      <c r="D7" s="2">
        <v>0.9042</v>
      </c>
    </row>
    <row r="8" spans="1:4" x14ac:dyDescent="0.35">
      <c r="A8" s="10" t="s">
        <v>11</v>
      </c>
      <c r="B8" s="1">
        <v>625714.22</v>
      </c>
      <c r="C8" s="1">
        <v>657582.22</v>
      </c>
      <c r="D8" s="2">
        <v>0.83040000000000003</v>
      </c>
    </row>
    <row r="9" spans="1:4" x14ac:dyDescent="0.35">
      <c r="A9" s="10" t="s">
        <v>12</v>
      </c>
      <c r="B9" s="1">
        <v>712173.63</v>
      </c>
      <c r="C9" s="1">
        <v>750619.63</v>
      </c>
      <c r="D9" s="2">
        <v>0.71120000000000005</v>
      </c>
    </row>
    <row r="10" spans="1:4" x14ac:dyDescent="0.35">
      <c r="A10" s="10" t="s">
        <v>13</v>
      </c>
      <c r="B10" s="1">
        <v>767253.59</v>
      </c>
      <c r="C10" s="1">
        <v>781830.59</v>
      </c>
      <c r="D10" s="2">
        <v>0.91390000000000005</v>
      </c>
    </row>
    <row r="11" spans="1:4" x14ac:dyDescent="0.35">
      <c r="A11" s="10" t="s">
        <v>14</v>
      </c>
      <c r="B11" s="1">
        <v>1139555.7</v>
      </c>
      <c r="C11" s="1">
        <v>1236112.7</v>
      </c>
      <c r="D11" s="2">
        <v>0.78759999999999997</v>
      </c>
    </row>
    <row r="12" spans="1:4" x14ac:dyDescent="0.35">
      <c r="A12" s="10" t="s">
        <v>19</v>
      </c>
      <c r="B12" s="1">
        <v>15769.08</v>
      </c>
      <c r="C12" s="1">
        <v>16490.080000000002</v>
      </c>
      <c r="D12" s="2">
        <v>0.878</v>
      </c>
    </row>
    <row r="13" spans="1:4" x14ac:dyDescent="0.35">
      <c r="A13" s="6">
        <v>2020</v>
      </c>
      <c r="B13" s="1"/>
      <c r="C13" s="1"/>
      <c r="D13" s="2"/>
    </row>
    <row r="14" spans="1:4" x14ac:dyDescent="0.35">
      <c r="A14" s="10" t="s">
        <v>15</v>
      </c>
      <c r="B14" s="1">
        <v>116376.36</v>
      </c>
      <c r="C14" s="1">
        <v>123854.36</v>
      </c>
      <c r="D14" s="2">
        <v>0.82020000000000004</v>
      </c>
    </row>
    <row r="15" spans="1:4" x14ac:dyDescent="0.35">
      <c r="A15" s="10" t="s">
        <v>16</v>
      </c>
      <c r="B15" s="1">
        <v>54325.81</v>
      </c>
      <c r="C15" s="1">
        <v>54325.81</v>
      </c>
      <c r="D15" s="2">
        <v>0.93479999999999996</v>
      </c>
    </row>
    <row r="16" spans="1:4" x14ac:dyDescent="0.35">
      <c r="A16" s="10" t="s">
        <v>17</v>
      </c>
      <c r="B16" s="1">
        <v>43586.38</v>
      </c>
      <c r="C16" s="1">
        <v>46234.38</v>
      </c>
      <c r="D16" s="2">
        <v>0.33879999999999999</v>
      </c>
    </row>
    <row r="17" spans="1:4" x14ac:dyDescent="0.35">
      <c r="A17" s="6">
        <v>2021</v>
      </c>
      <c r="B17" s="1"/>
      <c r="C17" s="1"/>
      <c r="D17" s="2"/>
    </row>
    <row r="18" spans="1:4" x14ac:dyDescent="0.35">
      <c r="A18" s="10" t="s">
        <v>8</v>
      </c>
      <c r="B18" s="1">
        <v>53730.01</v>
      </c>
      <c r="C18" s="1">
        <v>53730.01</v>
      </c>
      <c r="D18" s="2">
        <v>0.94879999999999998</v>
      </c>
    </row>
    <row r="19" spans="1:4" x14ac:dyDescent="0.35">
      <c r="A19" s="10" t="s">
        <v>9</v>
      </c>
      <c r="B19" s="1">
        <v>16803.68</v>
      </c>
      <c r="C19" s="1">
        <v>16803.68</v>
      </c>
      <c r="D19" s="2">
        <v>0.40379999999999999</v>
      </c>
    </row>
    <row r="20" spans="1:4" x14ac:dyDescent="0.35">
      <c r="A20" s="10" t="s">
        <v>10</v>
      </c>
      <c r="B20" s="1">
        <v>100191.86</v>
      </c>
      <c r="C20" s="1">
        <v>100191.86</v>
      </c>
      <c r="D20" s="2">
        <v>0.752</v>
      </c>
    </row>
    <row r="21" spans="1:4" x14ac:dyDescent="0.35">
      <c r="A21" s="10" t="s">
        <v>11</v>
      </c>
      <c r="B21" s="1">
        <v>148801.14000000001</v>
      </c>
      <c r="C21" s="1">
        <v>148801.14000000001</v>
      </c>
      <c r="D21" s="2">
        <v>0.90410000000000001</v>
      </c>
    </row>
    <row r="22" spans="1:4" x14ac:dyDescent="0.35">
      <c r="A22" s="10" t="s">
        <v>12</v>
      </c>
      <c r="B22" s="1">
        <v>14910.34</v>
      </c>
      <c r="C22" s="1">
        <v>15923.82</v>
      </c>
      <c r="D22" s="2">
        <v>0.43959999999999999</v>
      </c>
    </row>
    <row r="23" spans="1:4" x14ac:dyDescent="0.35">
      <c r="A23" s="10" t="s">
        <v>13</v>
      </c>
      <c r="B23" s="1">
        <v>1183048.53</v>
      </c>
      <c r="C23" s="1">
        <v>1183048.53</v>
      </c>
      <c r="D23" s="2">
        <v>0.63229999999999997</v>
      </c>
    </row>
    <row r="24" spans="1:4" x14ac:dyDescent="0.35">
      <c r="A24" s="10" t="s">
        <v>14</v>
      </c>
      <c r="B24" s="1">
        <v>202570.34</v>
      </c>
      <c r="C24" s="1">
        <v>217783.74</v>
      </c>
      <c r="D24" s="2">
        <v>0.84830000000000005</v>
      </c>
    </row>
    <row r="25" spans="1:4" x14ac:dyDescent="0.35">
      <c r="A25" s="10" t="s">
        <v>15</v>
      </c>
      <c r="B25" s="1">
        <v>75632.95</v>
      </c>
      <c r="C25" s="1">
        <v>82439.53</v>
      </c>
      <c r="D25" s="2">
        <v>0.39500000000000002</v>
      </c>
    </row>
    <row r="26" spans="1:4" x14ac:dyDescent="0.35">
      <c r="A26" s="10" t="s">
        <v>16</v>
      </c>
      <c r="B26" s="1">
        <v>5705.39</v>
      </c>
      <c r="C26" s="1">
        <v>5943.57</v>
      </c>
      <c r="D26" s="2">
        <v>0.44359999999999999</v>
      </c>
    </row>
    <row r="27" spans="1:4" x14ac:dyDescent="0.35">
      <c r="A27" s="10" t="s">
        <v>17</v>
      </c>
      <c r="B27" s="1">
        <v>254794.88</v>
      </c>
      <c r="C27" s="1">
        <v>285961.37</v>
      </c>
      <c r="D27" s="2">
        <v>0.70320000000000005</v>
      </c>
    </row>
    <row r="28" spans="1:4" x14ac:dyDescent="0.35">
      <c r="A28" s="10" t="s">
        <v>18</v>
      </c>
      <c r="B28" s="1">
        <v>691443.68</v>
      </c>
      <c r="C28" s="1">
        <v>742837.08</v>
      </c>
      <c r="D28" s="2">
        <v>0.43140000000000001</v>
      </c>
    </row>
    <row r="29" spans="1:4" x14ac:dyDescent="0.35">
      <c r="A29" s="10" t="s">
        <v>19</v>
      </c>
      <c r="B29" s="1">
        <v>95202.75</v>
      </c>
      <c r="C29" s="1">
        <v>99914.97</v>
      </c>
      <c r="D29" s="2">
        <v>0.88260000000000005</v>
      </c>
    </row>
    <row r="30" spans="1:4" x14ac:dyDescent="0.35">
      <c r="A30" s="6">
        <v>2022</v>
      </c>
      <c r="B30" s="1"/>
      <c r="C30" s="1"/>
      <c r="D30" s="2"/>
    </row>
    <row r="31" spans="1:4" x14ac:dyDescent="0.35">
      <c r="A31" s="10" t="s">
        <v>8</v>
      </c>
      <c r="B31" s="1">
        <v>1750524.68</v>
      </c>
      <c r="C31" s="1">
        <v>1750524.68</v>
      </c>
      <c r="D31" s="2">
        <v>0.86070000000000002</v>
      </c>
    </row>
    <row r="32" spans="1:4" x14ac:dyDescent="0.35">
      <c r="A32" s="10" t="s">
        <v>9</v>
      </c>
      <c r="B32" s="1">
        <v>212529.69</v>
      </c>
      <c r="C32" s="1">
        <v>231717.69</v>
      </c>
      <c r="D32" s="2">
        <v>0.86040000000000005</v>
      </c>
    </row>
    <row r="33" spans="1:4" x14ac:dyDescent="0.35">
      <c r="A33" s="6" t="s">
        <v>21</v>
      </c>
      <c r="B33" s="1">
        <v>9621423.7799999975</v>
      </c>
      <c r="C33" s="1">
        <v>10009012.529999999</v>
      </c>
      <c r="D33" s="2">
        <v>18.208200000000005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4888-1E0D-4BA4-A9FE-B1B1B9B3A4D7}">
  <dimension ref="A1:AX20"/>
  <sheetViews>
    <sheetView showGridLines="0" zoomScale="70" zoomScaleNormal="70" workbookViewId="0">
      <selection activeCell="C17" sqref="C17"/>
    </sheetView>
  </sheetViews>
  <sheetFormatPr defaultRowHeight="14.5" x14ac:dyDescent="0.35"/>
  <cols>
    <col min="1" max="1" width="4.81640625" bestFit="1" customWidth="1"/>
    <col min="2" max="2" width="6.81640625" bestFit="1" customWidth="1"/>
    <col min="3" max="50" width="36.81640625" bestFit="1" customWidth="1"/>
  </cols>
  <sheetData>
    <row r="1" spans="1:50" x14ac:dyDescent="0.35">
      <c r="A1" s="13"/>
      <c r="B1" s="13"/>
      <c r="C1" s="13" t="s">
        <v>33</v>
      </c>
      <c r="D1" s="13" t="s">
        <v>33</v>
      </c>
      <c r="E1" s="13" t="s">
        <v>33</v>
      </c>
      <c r="F1" s="13" t="s">
        <v>33</v>
      </c>
      <c r="G1" s="13" t="s">
        <v>33</v>
      </c>
      <c r="H1" s="13" t="s">
        <v>33</v>
      </c>
      <c r="I1" s="13" t="s">
        <v>33</v>
      </c>
      <c r="J1" s="13" t="s">
        <v>33</v>
      </c>
      <c r="K1" s="13" t="s">
        <v>33</v>
      </c>
      <c r="L1" s="13" t="s">
        <v>33</v>
      </c>
      <c r="M1" s="13" t="s">
        <v>33</v>
      </c>
      <c r="N1" s="13" t="s">
        <v>33</v>
      </c>
      <c r="O1" s="13" t="s">
        <v>33</v>
      </c>
      <c r="P1" s="13" t="s">
        <v>33</v>
      </c>
      <c r="Q1" s="13" t="s">
        <v>33</v>
      </c>
      <c r="R1" s="13" t="s">
        <v>33</v>
      </c>
      <c r="S1" s="13" t="s">
        <v>33</v>
      </c>
      <c r="T1" s="13" t="s">
        <v>33</v>
      </c>
      <c r="U1" s="13" t="s">
        <v>33</v>
      </c>
      <c r="V1" s="13" t="s">
        <v>33</v>
      </c>
      <c r="W1" s="13" t="s">
        <v>33</v>
      </c>
      <c r="X1" s="13" t="s">
        <v>33</v>
      </c>
      <c r="Y1" s="13" t="s">
        <v>33</v>
      </c>
      <c r="Z1" s="13" t="s">
        <v>33</v>
      </c>
      <c r="AA1" s="13" t="s">
        <v>33</v>
      </c>
      <c r="AB1" s="13" t="s">
        <v>33</v>
      </c>
      <c r="AC1" s="13" t="s">
        <v>33</v>
      </c>
      <c r="AD1" s="13" t="s">
        <v>33</v>
      </c>
      <c r="AE1" s="13" t="s">
        <v>33</v>
      </c>
      <c r="AF1" s="13" t="s">
        <v>33</v>
      </c>
      <c r="AG1" s="13" t="s">
        <v>33</v>
      </c>
      <c r="AH1" s="13" t="s">
        <v>33</v>
      </c>
      <c r="AI1" s="13" t="s">
        <v>33</v>
      </c>
      <c r="AJ1" s="13" t="s">
        <v>33</v>
      </c>
      <c r="AK1" s="13" t="s">
        <v>33</v>
      </c>
      <c r="AL1" s="13" t="s">
        <v>33</v>
      </c>
      <c r="AM1" s="13" t="s">
        <v>33</v>
      </c>
      <c r="AN1" s="13" t="s">
        <v>33</v>
      </c>
      <c r="AO1" s="13" t="s">
        <v>33</v>
      </c>
      <c r="AP1" s="13" t="s">
        <v>33</v>
      </c>
      <c r="AQ1" s="13" t="s">
        <v>33</v>
      </c>
      <c r="AR1" s="13" t="s">
        <v>33</v>
      </c>
      <c r="AS1" s="13" t="s">
        <v>33</v>
      </c>
      <c r="AT1" s="13" t="s">
        <v>33</v>
      </c>
      <c r="AU1" s="13" t="s">
        <v>33</v>
      </c>
      <c r="AV1" s="13" t="s">
        <v>33</v>
      </c>
      <c r="AW1" s="13" t="s">
        <v>33</v>
      </c>
      <c r="AX1" s="13" t="s">
        <v>33</v>
      </c>
    </row>
    <row r="2" spans="1:50" x14ac:dyDescent="0.35">
      <c r="A2" s="13"/>
      <c r="B2" s="13"/>
      <c r="C2" s="12" t="s">
        <v>58</v>
      </c>
      <c r="D2" s="12" t="s">
        <v>58</v>
      </c>
      <c r="E2" s="12" t="s">
        <v>58</v>
      </c>
      <c r="F2" s="12" t="s">
        <v>58</v>
      </c>
      <c r="G2" s="12" t="s">
        <v>58</v>
      </c>
      <c r="H2" s="12" t="s">
        <v>58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12" t="s">
        <v>58</v>
      </c>
      <c r="P2" s="12" t="s">
        <v>58</v>
      </c>
      <c r="Q2" s="12" t="s">
        <v>58</v>
      </c>
      <c r="R2" s="12" t="s">
        <v>58</v>
      </c>
      <c r="S2" s="12" t="s">
        <v>58</v>
      </c>
      <c r="T2" s="12" t="s">
        <v>58</v>
      </c>
      <c r="U2" s="12" t="s">
        <v>58</v>
      </c>
      <c r="V2" s="12" t="s">
        <v>58</v>
      </c>
      <c r="W2" s="12" t="s">
        <v>58</v>
      </c>
      <c r="X2" s="12" t="s">
        <v>58</v>
      </c>
      <c r="Y2" s="12" t="s">
        <v>58</v>
      </c>
      <c r="Z2" s="12" t="s">
        <v>58</v>
      </c>
      <c r="AA2" s="12" t="s">
        <v>58</v>
      </c>
      <c r="AB2" s="12" t="s">
        <v>58</v>
      </c>
      <c r="AC2" s="12" t="s">
        <v>58</v>
      </c>
      <c r="AD2" s="12" t="s">
        <v>58</v>
      </c>
      <c r="AE2" s="12" t="s">
        <v>58</v>
      </c>
      <c r="AF2" s="12" t="s">
        <v>58</v>
      </c>
      <c r="AG2" s="12" t="s">
        <v>58</v>
      </c>
      <c r="AH2" s="12" t="s">
        <v>58</v>
      </c>
      <c r="AI2" s="12" t="s">
        <v>58</v>
      </c>
      <c r="AJ2" s="12" t="s">
        <v>58</v>
      </c>
      <c r="AK2" s="12" t="s">
        <v>58</v>
      </c>
      <c r="AL2" s="12" t="s">
        <v>58</v>
      </c>
      <c r="AM2" s="12" t="s">
        <v>58</v>
      </c>
      <c r="AN2" s="12" t="s">
        <v>58</v>
      </c>
      <c r="AO2" s="12" t="s">
        <v>58</v>
      </c>
      <c r="AP2" s="12" t="s">
        <v>58</v>
      </c>
      <c r="AQ2" s="12" t="s">
        <v>58</v>
      </c>
      <c r="AR2" s="12" t="s">
        <v>58</v>
      </c>
      <c r="AS2" s="12" t="s">
        <v>58</v>
      </c>
      <c r="AT2" s="12" t="s">
        <v>58</v>
      </c>
      <c r="AU2" s="12" t="s">
        <v>58</v>
      </c>
      <c r="AV2" s="12" t="s">
        <v>58</v>
      </c>
      <c r="AW2" s="12" t="s">
        <v>58</v>
      </c>
      <c r="AX2" s="12" t="s">
        <v>58</v>
      </c>
    </row>
    <row r="3" spans="1:50" x14ac:dyDescent="0.35">
      <c r="A3" s="13"/>
      <c r="B3" s="13"/>
      <c r="C3" s="12" t="s">
        <v>57</v>
      </c>
      <c r="D3" s="12" t="s">
        <v>57</v>
      </c>
      <c r="E3" s="13" t="s">
        <v>57</v>
      </c>
      <c r="F3" s="13" t="s">
        <v>57</v>
      </c>
      <c r="G3" s="13" t="s">
        <v>57</v>
      </c>
      <c r="H3" s="13" t="s">
        <v>57</v>
      </c>
      <c r="I3" s="13" t="s">
        <v>57</v>
      </c>
      <c r="J3" s="13" t="s">
        <v>57</v>
      </c>
      <c r="K3" s="13" t="s">
        <v>57</v>
      </c>
      <c r="L3" s="13" t="s">
        <v>57</v>
      </c>
      <c r="M3" s="13" t="s">
        <v>57</v>
      </c>
      <c r="N3" s="13" t="s">
        <v>57</v>
      </c>
      <c r="O3" s="13" t="s">
        <v>57</v>
      </c>
      <c r="P3" s="13" t="s">
        <v>57</v>
      </c>
      <c r="Q3" s="13" t="s">
        <v>57</v>
      </c>
      <c r="R3" s="13" t="s">
        <v>57</v>
      </c>
      <c r="S3" s="13" t="s">
        <v>57</v>
      </c>
      <c r="T3" s="13" t="s">
        <v>57</v>
      </c>
      <c r="U3" s="13" t="s">
        <v>57</v>
      </c>
      <c r="V3" s="13" t="s">
        <v>57</v>
      </c>
      <c r="W3" s="13" t="s">
        <v>57</v>
      </c>
      <c r="X3" s="13" t="s">
        <v>57</v>
      </c>
      <c r="Y3" s="13" t="s">
        <v>57</v>
      </c>
      <c r="Z3" s="13" t="s">
        <v>57</v>
      </c>
      <c r="AA3" s="13" t="s">
        <v>57</v>
      </c>
      <c r="AB3" s="13" t="s">
        <v>57</v>
      </c>
      <c r="AC3" s="13" t="s">
        <v>57</v>
      </c>
      <c r="AD3" s="13" t="s">
        <v>57</v>
      </c>
      <c r="AE3" s="13" t="s">
        <v>57</v>
      </c>
      <c r="AF3" s="13" t="s">
        <v>57</v>
      </c>
      <c r="AG3" s="13" t="s">
        <v>57</v>
      </c>
      <c r="AH3" s="13" t="s">
        <v>57</v>
      </c>
      <c r="AI3" s="13" t="s">
        <v>57</v>
      </c>
      <c r="AJ3" s="13" t="s">
        <v>57</v>
      </c>
      <c r="AK3" s="13" t="s">
        <v>57</v>
      </c>
      <c r="AL3" s="13" t="s">
        <v>57</v>
      </c>
      <c r="AM3" s="13" t="s">
        <v>57</v>
      </c>
      <c r="AN3" s="13" t="s">
        <v>57</v>
      </c>
      <c r="AO3" s="13" t="s">
        <v>57</v>
      </c>
      <c r="AP3" s="13" t="s">
        <v>57</v>
      </c>
      <c r="AQ3" s="13" t="s">
        <v>57</v>
      </c>
      <c r="AR3" s="13" t="s">
        <v>57</v>
      </c>
      <c r="AS3" s="13" t="s">
        <v>57</v>
      </c>
      <c r="AT3" s="13" t="s">
        <v>57</v>
      </c>
      <c r="AU3" s="13" t="s">
        <v>57</v>
      </c>
      <c r="AV3" s="13" t="s">
        <v>57</v>
      </c>
      <c r="AW3" s="13" t="s">
        <v>57</v>
      </c>
      <c r="AX3" s="13" t="s">
        <v>57</v>
      </c>
    </row>
    <row r="4" spans="1:50" x14ac:dyDescent="0.35">
      <c r="A4" s="13"/>
      <c r="B4" s="13"/>
      <c r="C4" s="13" t="s">
        <v>56</v>
      </c>
      <c r="D4" s="13" t="s">
        <v>56</v>
      </c>
      <c r="E4" s="13" t="s">
        <v>56</v>
      </c>
      <c r="F4" s="13" t="s">
        <v>56</v>
      </c>
      <c r="G4" s="13" t="s">
        <v>56</v>
      </c>
      <c r="H4" s="13" t="s">
        <v>56</v>
      </c>
      <c r="I4" s="13" t="s">
        <v>56</v>
      </c>
      <c r="J4" s="13" t="s">
        <v>56</v>
      </c>
      <c r="K4" s="13" t="s">
        <v>56</v>
      </c>
      <c r="L4" s="13" t="s">
        <v>56</v>
      </c>
      <c r="M4" s="13" t="s">
        <v>56</v>
      </c>
      <c r="N4" s="13" t="s">
        <v>56</v>
      </c>
      <c r="O4" s="13" t="s">
        <v>56</v>
      </c>
      <c r="P4" s="13" t="s">
        <v>56</v>
      </c>
      <c r="Q4" s="13" t="s">
        <v>56</v>
      </c>
      <c r="R4" s="13" t="s">
        <v>56</v>
      </c>
      <c r="S4" s="13" t="s">
        <v>56</v>
      </c>
      <c r="T4" s="13" t="s">
        <v>56</v>
      </c>
      <c r="U4" s="13" t="s">
        <v>56</v>
      </c>
      <c r="V4" s="13" t="s">
        <v>56</v>
      </c>
      <c r="W4" s="13" t="s">
        <v>56</v>
      </c>
      <c r="X4" s="13" t="s">
        <v>56</v>
      </c>
      <c r="Y4" s="13" t="s">
        <v>56</v>
      </c>
      <c r="Z4" s="13" t="s">
        <v>56</v>
      </c>
      <c r="AA4" s="13" t="s">
        <v>56</v>
      </c>
      <c r="AB4" s="13" t="s">
        <v>56</v>
      </c>
      <c r="AC4" s="13" t="s">
        <v>56</v>
      </c>
      <c r="AD4" s="13" t="s">
        <v>56</v>
      </c>
      <c r="AE4" s="13" t="s">
        <v>56</v>
      </c>
      <c r="AF4" s="13" t="s">
        <v>56</v>
      </c>
      <c r="AG4" s="13" t="s">
        <v>56</v>
      </c>
      <c r="AH4" s="13" t="s">
        <v>56</v>
      </c>
      <c r="AI4" s="13" t="s">
        <v>56</v>
      </c>
      <c r="AJ4" s="13" t="s">
        <v>56</v>
      </c>
      <c r="AK4" s="13" t="s">
        <v>56</v>
      </c>
      <c r="AL4" s="13" t="s">
        <v>56</v>
      </c>
      <c r="AM4" s="13" t="s">
        <v>56</v>
      </c>
      <c r="AN4" s="13" t="s">
        <v>56</v>
      </c>
      <c r="AO4" s="13" t="s">
        <v>56</v>
      </c>
      <c r="AP4" s="13" t="s">
        <v>56</v>
      </c>
      <c r="AQ4" s="13" t="s">
        <v>56</v>
      </c>
      <c r="AR4" s="13" t="s">
        <v>56</v>
      </c>
      <c r="AS4" s="13" t="s">
        <v>56</v>
      </c>
      <c r="AT4" s="13" t="s">
        <v>56</v>
      </c>
      <c r="AU4" s="13" t="s">
        <v>56</v>
      </c>
      <c r="AV4" s="13" t="s">
        <v>56</v>
      </c>
      <c r="AW4" s="13" t="s">
        <v>56</v>
      </c>
      <c r="AX4" s="13" t="s">
        <v>56</v>
      </c>
    </row>
    <row r="5" spans="1:50" x14ac:dyDescent="0.35">
      <c r="A5" s="13"/>
      <c r="B5" s="13"/>
      <c r="C5" s="12" t="s">
        <v>32</v>
      </c>
      <c r="D5" s="12" t="s">
        <v>32</v>
      </c>
      <c r="E5" s="12" t="s">
        <v>32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32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2" t="s">
        <v>32</v>
      </c>
      <c r="Y5" s="12" t="s">
        <v>32</v>
      </c>
      <c r="Z5" s="12" t="s">
        <v>32</v>
      </c>
      <c r="AA5" s="12" t="s">
        <v>32</v>
      </c>
      <c r="AB5" s="12" t="s">
        <v>32</v>
      </c>
      <c r="AC5" s="12" t="s">
        <v>32</v>
      </c>
      <c r="AD5" s="12" t="s">
        <v>32</v>
      </c>
      <c r="AE5" s="12" t="s">
        <v>32</v>
      </c>
      <c r="AF5" s="12" t="s">
        <v>32</v>
      </c>
      <c r="AG5" s="12" t="s">
        <v>32</v>
      </c>
      <c r="AH5" s="12" t="s">
        <v>32</v>
      </c>
      <c r="AI5" s="12" t="s">
        <v>32</v>
      </c>
      <c r="AJ5" s="12" t="s">
        <v>32</v>
      </c>
      <c r="AK5" s="12" t="s">
        <v>32</v>
      </c>
      <c r="AL5" s="12" t="s">
        <v>32</v>
      </c>
      <c r="AM5" s="12" t="s">
        <v>32</v>
      </c>
      <c r="AN5" s="12" t="s">
        <v>32</v>
      </c>
      <c r="AO5" s="12" t="s">
        <v>32</v>
      </c>
      <c r="AP5" s="12" t="s">
        <v>32</v>
      </c>
      <c r="AQ5" s="12" t="s">
        <v>32</v>
      </c>
      <c r="AR5" s="12" t="s">
        <v>32</v>
      </c>
      <c r="AS5" s="12" t="s">
        <v>32</v>
      </c>
      <c r="AT5" s="12" t="s">
        <v>32</v>
      </c>
      <c r="AU5" s="12" t="s">
        <v>32</v>
      </c>
      <c r="AV5" s="12" t="s">
        <v>32</v>
      </c>
      <c r="AW5" s="12" t="s">
        <v>32</v>
      </c>
      <c r="AX5" s="12" t="s">
        <v>32</v>
      </c>
    </row>
    <row r="6" spans="1:50" x14ac:dyDescent="0.35">
      <c r="A6" s="13"/>
      <c r="B6" s="13"/>
      <c r="C6" s="13" t="s">
        <v>55</v>
      </c>
      <c r="D6" s="13" t="s">
        <v>55</v>
      </c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 t="s">
        <v>55</v>
      </c>
      <c r="L6" s="13" t="s">
        <v>55</v>
      </c>
      <c r="M6" s="13" t="s">
        <v>55</v>
      </c>
      <c r="N6" s="13" t="s">
        <v>55</v>
      </c>
      <c r="O6" s="13" t="s">
        <v>55</v>
      </c>
      <c r="P6" s="13" t="s">
        <v>55</v>
      </c>
      <c r="Q6" s="13" t="s">
        <v>55</v>
      </c>
      <c r="R6" s="13" t="s">
        <v>55</v>
      </c>
      <c r="S6" s="13" t="s">
        <v>55</v>
      </c>
      <c r="T6" s="13" t="s">
        <v>55</v>
      </c>
      <c r="U6" s="13" t="s">
        <v>55</v>
      </c>
      <c r="V6" s="13" t="s">
        <v>55</v>
      </c>
      <c r="W6" s="13" t="s">
        <v>55</v>
      </c>
      <c r="X6" s="13" t="s">
        <v>55</v>
      </c>
      <c r="Y6" s="13" t="s">
        <v>55</v>
      </c>
      <c r="Z6" s="13" t="s">
        <v>55</v>
      </c>
      <c r="AA6" s="13" t="s">
        <v>55</v>
      </c>
      <c r="AB6" s="13" t="s">
        <v>55</v>
      </c>
      <c r="AC6" s="13" t="s">
        <v>55</v>
      </c>
      <c r="AD6" s="13" t="s">
        <v>55</v>
      </c>
      <c r="AE6" s="13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</row>
    <row r="7" spans="1:50" x14ac:dyDescent="0.35">
      <c r="A7" s="13"/>
      <c r="B7" s="13"/>
      <c r="C7" s="12" t="s">
        <v>61</v>
      </c>
      <c r="D7" s="12" t="s">
        <v>61</v>
      </c>
      <c r="E7" s="12" t="s">
        <v>61</v>
      </c>
      <c r="F7" s="12" t="s">
        <v>61</v>
      </c>
      <c r="G7" s="12" t="s">
        <v>61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61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61</v>
      </c>
      <c r="S7" s="12" t="s">
        <v>61</v>
      </c>
      <c r="T7" s="12" t="s">
        <v>61</v>
      </c>
      <c r="U7" s="12" t="s">
        <v>61</v>
      </c>
      <c r="V7" s="12" t="s">
        <v>61</v>
      </c>
      <c r="W7" s="12" t="s">
        <v>61</v>
      </c>
      <c r="X7" s="12" t="s">
        <v>61</v>
      </c>
      <c r="Y7" s="12" t="s">
        <v>61</v>
      </c>
      <c r="Z7" s="12" t="s">
        <v>61</v>
      </c>
      <c r="AA7" s="12" t="s">
        <v>61</v>
      </c>
      <c r="AB7" s="12" t="s">
        <v>61</v>
      </c>
      <c r="AC7" s="12" t="s">
        <v>61</v>
      </c>
      <c r="AD7" s="12" t="s">
        <v>61</v>
      </c>
      <c r="AE7" s="12" t="s">
        <v>61</v>
      </c>
      <c r="AF7" s="12" t="s">
        <v>61</v>
      </c>
      <c r="AG7" s="12" t="s">
        <v>61</v>
      </c>
      <c r="AH7" s="12" t="s">
        <v>61</v>
      </c>
      <c r="AI7" s="12" t="s">
        <v>61</v>
      </c>
      <c r="AJ7" s="12" t="s">
        <v>61</v>
      </c>
      <c r="AK7" s="12" t="s">
        <v>61</v>
      </c>
      <c r="AL7" s="12" t="s">
        <v>61</v>
      </c>
      <c r="AM7" s="12" t="s">
        <v>61</v>
      </c>
      <c r="AN7" s="12" t="s">
        <v>61</v>
      </c>
      <c r="AO7" s="12" t="s">
        <v>61</v>
      </c>
      <c r="AP7" s="12" t="s">
        <v>61</v>
      </c>
      <c r="AQ7" s="12" t="s">
        <v>61</v>
      </c>
      <c r="AR7" s="12" t="s">
        <v>61</v>
      </c>
      <c r="AS7" s="12" t="s">
        <v>61</v>
      </c>
      <c r="AT7" s="12" t="s">
        <v>61</v>
      </c>
      <c r="AU7" s="12" t="s">
        <v>61</v>
      </c>
      <c r="AV7" s="12" t="s">
        <v>61</v>
      </c>
      <c r="AW7" s="12" t="s">
        <v>61</v>
      </c>
      <c r="AX7" s="12" t="s">
        <v>61</v>
      </c>
    </row>
    <row r="8" spans="1:50" x14ac:dyDescent="0.35">
      <c r="A8" s="13"/>
      <c r="B8" s="13"/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13" t="s">
        <v>53</v>
      </c>
      <c r="W8" s="13" t="s">
        <v>53</v>
      </c>
      <c r="X8" s="13" t="s">
        <v>53</v>
      </c>
      <c r="Y8" s="13" t="s">
        <v>53</v>
      </c>
      <c r="Z8" s="13" t="s">
        <v>53</v>
      </c>
      <c r="AA8" s="13" t="s">
        <v>53</v>
      </c>
      <c r="AB8" s="13" t="s">
        <v>53</v>
      </c>
      <c r="AC8" s="13" t="s">
        <v>53</v>
      </c>
      <c r="AD8" s="13" t="s">
        <v>53</v>
      </c>
      <c r="AE8" s="13" t="s">
        <v>53</v>
      </c>
      <c r="AF8" s="13" t="s">
        <v>53</v>
      </c>
      <c r="AG8" s="13" t="s">
        <v>53</v>
      </c>
      <c r="AH8" s="13" t="s">
        <v>53</v>
      </c>
      <c r="AI8" s="13" t="s">
        <v>53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53</v>
      </c>
      <c r="AO8" s="13" t="s">
        <v>53</v>
      </c>
      <c r="AP8" s="13" t="s">
        <v>53</v>
      </c>
      <c r="AQ8" s="13" t="s">
        <v>53</v>
      </c>
      <c r="AR8" s="13" t="s">
        <v>53</v>
      </c>
      <c r="AS8" s="13" t="s">
        <v>53</v>
      </c>
      <c r="AT8" s="13" t="s">
        <v>53</v>
      </c>
      <c r="AU8" s="13" t="s">
        <v>53</v>
      </c>
      <c r="AV8" s="13" t="s">
        <v>53</v>
      </c>
      <c r="AW8" s="13" t="s">
        <v>53</v>
      </c>
      <c r="AX8" s="13" t="s">
        <v>53</v>
      </c>
    </row>
    <row r="9" spans="1:50" x14ac:dyDescent="0.35">
      <c r="A9" s="13"/>
      <c r="B9" s="13"/>
      <c r="C9" s="14" t="s">
        <v>52</v>
      </c>
      <c r="D9" s="14" t="s">
        <v>52</v>
      </c>
      <c r="E9" s="14" t="s">
        <v>52</v>
      </c>
      <c r="F9" s="14" t="s">
        <v>52</v>
      </c>
      <c r="G9" s="14" t="s">
        <v>52</v>
      </c>
      <c r="H9" s="14" t="s">
        <v>52</v>
      </c>
      <c r="I9" s="14" t="s">
        <v>52</v>
      </c>
      <c r="J9" s="14" t="s">
        <v>52</v>
      </c>
      <c r="K9" s="14" t="s">
        <v>52</v>
      </c>
      <c r="L9" s="14" t="s">
        <v>52</v>
      </c>
      <c r="M9" s="14" t="s">
        <v>52</v>
      </c>
      <c r="N9" s="14" t="s">
        <v>52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  <c r="T9" s="14" t="s">
        <v>51</v>
      </c>
      <c r="U9" s="14" t="s">
        <v>51</v>
      </c>
      <c r="V9" s="14" t="s">
        <v>51</v>
      </c>
      <c r="W9" s="14" t="s">
        <v>51</v>
      </c>
      <c r="X9" s="14" t="s">
        <v>51</v>
      </c>
      <c r="Y9" s="14" t="s">
        <v>51</v>
      </c>
      <c r="Z9" s="14" t="s">
        <v>51</v>
      </c>
      <c r="AA9" s="14" t="s">
        <v>50</v>
      </c>
      <c r="AB9" s="14" t="s">
        <v>50</v>
      </c>
      <c r="AC9" s="14" t="s">
        <v>50</v>
      </c>
      <c r="AD9" s="14" t="s">
        <v>50</v>
      </c>
      <c r="AE9" s="14" t="s">
        <v>50</v>
      </c>
      <c r="AF9" s="14" t="s">
        <v>50</v>
      </c>
      <c r="AG9" s="14" t="s">
        <v>50</v>
      </c>
      <c r="AH9" s="14" t="s">
        <v>50</v>
      </c>
      <c r="AI9" s="14" t="s">
        <v>50</v>
      </c>
      <c r="AJ9" s="14" t="s">
        <v>50</v>
      </c>
      <c r="AK9" s="14" t="s">
        <v>50</v>
      </c>
      <c r="AL9" s="14" t="s">
        <v>50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49</v>
      </c>
      <c r="AR9" s="14" t="s">
        <v>49</v>
      </c>
      <c r="AS9" s="14" t="s">
        <v>49</v>
      </c>
      <c r="AT9" s="14" t="s">
        <v>49</v>
      </c>
      <c r="AU9" s="14" t="s">
        <v>49</v>
      </c>
      <c r="AV9" s="14" t="s">
        <v>49</v>
      </c>
      <c r="AW9" s="14" t="s">
        <v>49</v>
      </c>
      <c r="AX9" s="14" t="s">
        <v>49</v>
      </c>
    </row>
    <row r="10" spans="1:50" x14ac:dyDescent="0.35">
      <c r="A10" s="13"/>
      <c r="B10" s="13"/>
      <c r="C10" s="12" t="s">
        <v>48</v>
      </c>
      <c r="D10" s="12" t="s">
        <v>47</v>
      </c>
      <c r="E10" s="12" t="s">
        <v>46</v>
      </c>
      <c r="F10" s="12" t="s">
        <v>45</v>
      </c>
      <c r="G10" s="12" t="s">
        <v>31</v>
      </c>
      <c r="H10" s="12" t="s">
        <v>44</v>
      </c>
      <c r="I10" s="12" t="s">
        <v>43</v>
      </c>
      <c r="J10" s="12" t="s">
        <v>42</v>
      </c>
      <c r="K10" s="12" t="s">
        <v>41</v>
      </c>
      <c r="L10" s="12" t="s">
        <v>40</v>
      </c>
      <c r="M10" s="12" t="s">
        <v>39</v>
      </c>
      <c r="N10" s="12" t="s">
        <v>38</v>
      </c>
      <c r="O10" s="12" t="s">
        <v>48</v>
      </c>
      <c r="P10" s="12" t="s">
        <v>47</v>
      </c>
      <c r="Q10" s="12" t="s">
        <v>46</v>
      </c>
      <c r="R10" s="12" t="s">
        <v>45</v>
      </c>
      <c r="S10" s="12" t="s">
        <v>31</v>
      </c>
      <c r="T10" s="12" t="s">
        <v>44</v>
      </c>
      <c r="U10" s="12" t="s">
        <v>43</v>
      </c>
      <c r="V10" s="12" t="s">
        <v>42</v>
      </c>
      <c r="W10" s="12" t="s">
        <v>41</v>
      </c>
      <c r="X10" s="12" t="s">
        <v>40</v>
      </c>
      <c r="Y10" s="12" t="s">
        <v>39</v>
      </c>
      <c r="Z10" s="12" t="s">
        <v>38</v>
      </c>
      <c r="AA10" s="12" t="s">
        <v>48</v>
      </c>
      <c r="AB10" s="12" t="s">
        <v>47</v>
      </c>
      <c r="AC10" s="12" t="s">
        <v>46</v>
      </c>
      <c r="AD10" s="12" t="s">
        <v>45</v>
      </c>
      <c r="AE10" s="12" t="s">
        <v>31</v>
      </c>
      <c r="AF10" s="12" t="s">
        <v>44</v>
      </c>
      <c r="AG10" s="12" t="s">
        <v>43</v>
      </c>
      <c r="AH10" s="12" t="s">
        <v>42</v>
      </c>
      <c r="AI10" s="12" t="s">
        <v>41</v>
      </c>
      <c r="AJ10" s="12" t="s">
        <v>40</v>
      </c>
      <c r="AK10" s="12" t="s">
        <v>39</v>
      </c>
      <c r="AL10" s="12" t="s">
        <v>38</v>
      </c>
      <c r="AM10" s="12" t="s">
        <v>48</v>
      </c>
      <c r="AN10" s="12" t="s">
        <v>47</v>
      </c>
      <c r="AO10" s="12" t="s">
        <v>46</v>
      </c>
      <c r="AP10" s="12" t="s">
        <v>45</v>
      </c>
      <c r="AQ10" s="12" t="s">
        <v>31</v>
      </c>
      <c r="AR10" s="12" t="s">
        <v>44</v>
      </c>
      <c r="AS10" s="12" t="s">
        <v>43</v>
      </c>
      <c r="AT10" s="12" t="s">
        <v>42</v>
      </c>
      <c r="AU10" s="12" t="s">
        <v>41</v>
      </c>
      <c r="AV10" s="12" t="s">
        <v>40</v>
      </c>
      <c r="AW10" s="12" t="s">
        <v>39</v>
      </c>
      <c r="AX10" s="12" t="s">
        <v>38</v>
      </c>
    </row>
    <row r="11" spans="1:50" x14ac:dyDescent="0.35">
      <c r="A11" s="14" t="s">
        <v>37</v>
      </c>
      <c r="B11" s="14" t="s">
        <v>36</v>
      </c>
      <c r="C11" s="11">
        <v>5483.53</v>
      </c>
      <c r="D11" s="11">
        <v>-507292.87</v>
      </c>
      <c r="E11" s="11">
        <v>556364.41</v>
      </c>
      <c r="F11" s="11">
        <v>92611.8</v>
      </c>
      <c r="G11" s="11">
        <v>350.86</v>
      </c>
      <c r="H11" s="11">
        <v>139660.59</v>
      </c>
      <c r="I11" s="11">
        <v>137385.51999999999</v>
      </c>
      <c r="J11" s="11">
        <v>118097.4</v>
      </c>
      <c r="K11" s="11">
        <v>126260.61</v>
      </c>
      <c r="L11" s="11">
        <v>120550.88</v>
      </c>
      <c r="M11" s="11">
        <v>86029.61</v>
      </c>
      <c r="N11" s="11">
        <v>124943.25</v>
      </c>
      <c r="O11" s="11">
        <v>0</v>
      </c>
      <c r="P11" s="11">
        <v>528803.29</v>
      </c>
      <c r="Q11" s="11">
        <v>591750.01</v>
      </c>
      <c r="R11" s="11">
        <v>427686.77</v>
      </c>
      <c r="S11" s="11">
        <v>119598.45000000001</v>
      </c>
      <c r="T11" s="11">
        <v>150886.79999999999</v>
      </c>
      <c r="U11" s="11">
        <v>183837.79</v>
      </c>
      <c r="V11" s="11">
        <v>560187.30000000005</v>
      </c>
      <c r="W11" s="11">
        <v>393987.31</v>
      </c>
      <c r="X11" s="11">
        <v>537136.30999999994</v>
      </c>
      <c r="Y11" s="11">
        <v>919451.39999999991</v>
      </c>
      <c r="Z11" s="11">
        <v>-390240.43</v>
      </c>
      <c r="AA11" s="11">
        <v>0</v>
      </c>
      <c r="AB11" s="11">
        <v>570855.86</v>
      </c>
      <c r="AC11" s="11">
        <v>329173.81</v>
      </c>
      <c r="AD11" s="11">
        <v>533534.38</v>
      </c>
      <c r="AE11" s="11">
        <v>473484.23</v>
      </c>
      <c r="AF11" s="11">
        <v>610915.06999999995</v>
      </c>
      <c r="AG11" s="11">
        <v>669342.18000000005</v>
      </c>
      <c r="AH11" s="11">
        <v>655105.26</v>
      </c>
      <c r="AI11" s="11">
        <v>795844.15</v>
      </c>
      <c r="AJ11" s="11">
        <v>270801.8</v>
      </c>
      <c r="AK11" s="11">
        <v>959193.35</v>
      </c>
      <c r="AL11" s="11">
        <v>311233.33999999997</v>
      </c>
      <c r="AM11" s="11">
        <v>0</v>
      </c>
      <c r="AN11" s="11">
        <v>609740.23</v>
      </c>
      <c r="AO11" s="11">
        <v>1080895.0899999999</v>
      </c>
      <c r="AP11" s="11">
        <v>727734.52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</row>
    <row r="16" spans="1:50" x14ac:dyDescent="0.35">
      <c r="C16" s="12" t="s">
        <v>54</v>
      </c>
    </row>
    <row r="17" spans="3:3" x14ac:dyDescent="0.35">
      <c r="C17" s="12" t="s">
        <v>61</v>
      </c>
    </row>
    <row r="18" spans="3:3" x14ac:dyDescent="0.35">
      <c r="C18" s="12" t="s">
        <v>62</v>
      </c>
    </row>
    <row r="19" spans="3:3" x14ac:dyDescent="0.35">
      <c r="C19" s="12" t="s">
        <v>63</v>
      </c>
    </row>
    <row r="20" spans="3:3" x14ac:dyDescent="0.35">
      <c r="C20" s="12" t="s">
        <v>64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F8C-7CC7-4B27-B659-6799E0E81E7C}">
  <dimension ref="A1:AX19"/>
  <sheetViews>
    <sheetView showGridLines="0" zoomScale="70" zoomScaleNormal="70" workbookViewId="0">
      <selection activeCell="C17" sqref="C17"/>
    </sheetView>
  </sheetViews>
  <sheetFormatPr defaultRowHeight="14.5" x14ac:dyDescent="0.35"/>
  <cols>
    <col min="1" max="1" width="4.81640625" bestFit="1" customWidth="1"/>
    <col min="2" max="2" width="6.81640625" bestFit="1" customWidth="1"/>
    <col min="3" max="50" width="36.81640625" bestFit="1" customWidth="1"/>
  </cols>
  <sheetData>
    <row r="1" spans="1:50" x14ac:dyDescent="0.35">
      <c r="A1" s="13"/>
      <c r="B1" s="13"/>
      <c r="C1" s="13" t="s">
        <v>33</v>
      </c>
      <c r="D1" s="13" t="s">
        <v>33</v>
      </c>
      <c r="E1" s="13" t="s">
        <v>33</v>
      </c>
      <c r="F1" s="13" t="s">
        <v>33</v>
      </c>
      <c r="G1" s="13" t="s">
        <v>33</v>
      </c>
      <c r="H1" s="13" t="s">
        <v>33</v>
      </c>
      <c r="I1" s="13" t="s">
        <v>33</v>
      </c>
      <c r="J1" s="13" t="s">
        <v>33</v>
      </c>
      <c r="K1" s="13" t="s">
        <v>33</v>
      </c>
      <c r="L1" s="13" t="s">
        <v>33</v>
      </c>
      <c r="M1" s="13" t="s">
        <v>33</v>
      </c>
      <c r="N1" s="13" t="s">
        <v>33</v>
      </c>
      <c r="O1" s="13" t="s">
        <v>33</v>
      </c>
      <c r="P1" s="13" t="s">
        <v>33</v>
      </c>
      <c r="Q1" s="13" t="s">
        <v>33</v>
      </c>
      <c r="R1" s="13" t="s">
        <v>33</v>
      </c>
      <c r="S1" s="13" t="s">
        <v>33</v>
      </c>
      <c r="T1" s="13" t="s">
        <v>33</v>
      </c>
      <c r="U1" s="13" t="s">
        <v>33</v>
      </c>
      <c r="V1" s="13" t="s">
        <v>33</v>
      </c>
      <c r="W1" s="13" t="s">
        <v>33</v>
      </c>
      <c r="X1" s="13" t="s">
        <v>33</v>
      </c>
      <c r="Y1" s="13" t="s">
        <v>33</v>
      </c>
      <c r="Z1" s="13" t="s">
        <v>33</v>
      </c>
      <c r="AA1" s="13" t="s">
        <v>33</v>
      </c>
      <c r="AB1" s="13" t="s">
        <v>33</v>
      </c>
      <c r="AC1" s="13" t="s">
        <v>33</v>
      </c>
      <c r="AD1" s="13" t="s">
        <v>33</v>
      </c>
      <c r="AE1" s="13" t="s">
        <v>33</v>
      </c>
      <c r="AF1" s="13" t="s">
        <v>33</v>
      </c>
      <c r="AG1" s="13" t="s">
        <v>33</v>
      </c>
      <c r="AH1" s="13" t="s">
        <v>33</v>
      </c>
      <c r="AI1" s="13" t="s">
        <v>33</v>
      </c>
      <c r="AJ1" s="13" t="s">
        <v>33</v>
      </c>
      <c r="AK1" s="13" t="s">
        <v>33</v>
      </c>
      <c r="AL1" s="13" t="s">
        <v>33</v>
      </c>
      <c r="AM1" s="13" t="s">
        <v>33</v>
      </c>
      <c r="AN1" s="13" t="s">
        <v>33</v>
      </c>
      <c r="AO1" s="13" t="s">
        <v>33</v>
      </c>
      <c r="AP1" s="13" t="s">
        <v>33</v>
      </c>
      <c r="AQ1" s="13" t="s">
        <v>33</v>
      </c>
      <c r="AR1" s="13" t="s">
        <v>33</v>
      </c>
      <c r="AS1" s="13" t="s">
        <v>33</v>
      </c>
      <c r="AT1" s="13" t="s">
        <v>33</v>
      </c>
      <c r="AU1" s="13" t="s">
        <v>33</v>
      </c>
      <c r="AV1" s="13" t="s">
        <v>33</v>
      </c>
      <c r="AW1" s="13" t="s">
        <v>33</v>
      </c>
      <c r="AX1" s="13" t="s">
        <v>33</v>
      </c>
    </row>
    <row r="2" spans="1:50" x14ac:dyDescent="0.35">
      <c r="A2" s="13"/>
      <c r="B2" s="13"/>
      <c r="C2" s="12" t="s">
        <v>58</v>
      </c>
      <c r="D2" s="12" t="s">
        <v>58</v>
      </c>
      <c r="E2" s="12" t="s">
        <v>58</v>
      </c>
      <c r="F2" s="12" t="s">
        <v>58</v>
      </c>
      <c r="G2" s="12" t="s">
        <v>58</v>
      </c>
      <c r="H2" s="12" t="s">
        <v>58</v>
      </c>
      <c r="I2" s="12" t="s">
        <v>58</v>
      </c>
      <c r="J2" s="12" t="s">
        <v>58</v>
      </c>
      <c r="K2" s="12" t="s">
        <v>58</v>
      </c>
      <c r="L2" s="12" t="s">
        <v>58</v>
      </c>
      <c r="M2" s="12" t="s">
        <v>58</v>
      </c>
      <c r="N2" s="12" t="s">
        <v>58</v>
      </c>
      <c r="O2" s="12" t="s">
        <v>58</v>
      </c>
      <c r="P2" s="12" t="s">
        <v>58</v>
      </c>
      <c r="Q2" s="12" t="s">
        <v>58</v>
      </c>
      <c r="R2" s="12" t="s">
        <v>58</v>
      </c>
      <c r="S2" s="12" t="s">
        <v>58</v>
      </c>
      <c r="T2" s="12" t="s">
        <v>58</v>
      </c>
      <c r="U2" s="12" t="s">
        <v>58</v>
      </c>
      <c r="V2" s="12" t="s">
        <v>58</v>
      </c>
      <c r="W2" s="12" t="s">
        <v>58</v>
      </c>
      <c r="X2" s="12" t="s">
        <v>58</v>
      </c>
      <c r="Y2" s="12" t="s">
        <v>58</v>
      </c>
      <c r="Z2" s="12" t="s">
        <v>58</v>
      </c>
      <c r="AA2" s="12" t="s">
        <v>58</v>
      </c>
      <c r="AB2" s="12" t="s">
        <v>58</v>
      </c>
      <c r="AC2" s="12" t="s">
        <v>58</v>
      </c>
      <c r="AD2" s="12" t="s">
        <v>58</v>
      </c>
      <c r="AE2" s="12" t="s">
        <v>58</v>
      </c>
      <c r="AF2" s="12" t="s">
        <v>58</v>
      </c>
      <c r="AG2" s="12" t="s">
        <v>58</v>
      </c>
      <c r="AH2" s="12" t="s">
        <v>58</v>
      </c>
      <c r="AI2" s="12" t="s">
        <v>58</v>
      </c>
      <c r="AJ2" s="12" t="s">
        <v>58</v>
      </c>
      <c r="AK2" s="12" t="s">
        <v>58</v>
      </c>
      <c r="AL2" s="12" t="s">
        <v>58</v>
      </c>
      <c r="AM2" s="12" t="s">
        <v>58</v>
      </c>
      <c r="AN2" s="12" t="s">
        <v>58</v>
      </c>
      <c r="AO2" s="12" t="s">
        <v>58</v>
      </c>
      <c r="AP2" s="12" t="s">
        <v>58</v>
      </c>
      <c r="AQ2" s="12" t="s">
        <v>58</v>
      </c>
      <c r="AR2" s="12" t="s">
        <v>58</v>
      </c>
      <c r="AS2" s="12" t="s">
        <v>58</v>
      </c>
      <c r="AT2" s="12" t="s">
        <v>58</v>
      </c>
      <c r="AU2" s="12" t="s">
        <v>58</v>
      </c>
      <c r="AV2" s="12" t="s">
        <v>58</v>
      </c>
      <c r="AW2" s="12" t="s">
        <v>58</v>
      </c>
      <c r="AX2" s="12" t="s">
        <v>58</v>
      </c>
    </row>
    <row r="3" spans="1:50" x14ac:dyDescent="0.35">
      <c r="A3" s="13"/>
      <c r="B3" s="13"/>
      <c r="C3" s="13" t="s">
        <v>60</v>
      </c>
      <c r="D3" s="13" t="s">
        <v>60</v>
      </c>
      <c r="E3" s="13" t="s">
        <v>60</v>
      </c>
      <c r="F3" s="13" t="s">
        <v>60</v>
      </c>
      <c r="G3" s="13" t="s">
        <v>60</v>
      </c>
      <c r="H3" s="13" t="s">
        <v>60</v>
      </c>
      <c r="I3" s="13" t="s">
        <v>60</v>
      </c>
      <c r="J3" s="13" t="s">
        <v>60</v>
      </c>
      <c r="K3" s="13" t="s">
        <v>60</v>
      </c>
      <c r="L3" s="13" t="s">
        <v>60</v>
      </c>
      <c r="M3" s="13" t="s">
        <v>60</v>
      </c>
      <c r="N3" s="13" t="s">
        <v>60</v>
      </c>
      <c r="O3" s="13" t="s">
        <v>60</v>
      </c>
      <c r="P3" s="13" t="s">
        <v>60</v>
      </c>
      <c r="Q3" s="13" t="s">
        <v>60</v>
      </c>
      <c r="R3" s="13" t="s">
        <v>60</v>
      </c>
      <c r="S3" s="13" t="s">
        <v>60</v>
      </c>
      <c r="T3" s="13" t="s">
        <v>60</v>
      </c>
      <c r="U3" s="13" t="s">
        <v>60</v>
      </c>
      <c r="V3" s="13" t="s">
        <v>60</v>
      </c>
      <c r="W3" s="13" t="s">
        <v>60</v>
      </c>
      <c r="X3" s="13" t="s">
        <v>60</v>
      </c>
      <c r="Y3" s="13" t="s">
        <v>60</v>
      </c>
      <c r="Z3" s="13" t="s">
        <v>60</v>
      </c>
      <c r="AA3" s="13" t="s">
        <v>60</v>
      </c>
      <c r="AB3" s="13" t="s">
        <v>60</v>
      </c>
      <c r="AC3" s="13" t="s">
        <v>60</v>
      </c>
      <c r="AD3" s="13" t="s">
        <v>60</v>
      </c>
      <c r="AE3" s="13" t="s">
        <v>60</v>
      </c>
      <c r="AF3" s="13" t="s">
        <v>60</v>
      </c>
      <c r="AG3" s="13" t="s">
        <v>60</v>
      </c>
      <c r="AH3" s="13" t="s">
        <v>60</v>
      </c>
      <c r="AI3" s="13" t="s">
        <v>60</v>
      </c>
      <c r="AJ3" s="13" t="s">
        <v>60</v>
      </c>
      <c r="AK3" s="13" t="s">
        <v>60</v>
      </c>
      <c r="AL3" s="13" t="s">
        <v>60</v>
      </c>
      <c r="AM3" s="13" t="s">
        <v>60</v>
      </c>
      <c r="AN3" s="13" t="s">
        <v>60</v>
      </c>
      <c r="AO3" s="13" t="s">
        <v>60</v>
      </c>
      <c r="AP3" s="13" t="s">
        <v>60</v>
      </c>
      <c r="AQ3" s="13" t="s">
        <v>60</v>
      </c>
      <c r="AR3" s="13" t="s">
        <v>60</v>
      </c>
      <c r="AS3" s="13" t="s">
        <v>60</v>
      </c>
      <c r="AT3" s="13" t="s">
        <v>60</v>
      </c>
      <c r="AU3" s="13" t="s">
        <v>60</v>
      </c>
      <c r="AV3" s="13" t="s">
        <v>60</v>
      </c>
      <c r="AW3" s="13" t="s">
        <v>60</v>
      </c>
      <c r="AX3" s="13" t="s">
        <v>60</v>
      </c>
    </row>
    <row r="4" spans="1:50" x14ac:dyDescent="0.35">
      <c r="A4" s="13"/>
      <c r="B4" s="13"/>
      <c r="C4" s="13" t="s">
        <v>56</v>
      </c>
      <c r="D4" s="13" t="s">
        <v>56</v>
      </c>
      <c r="E4" s="13" t="s">
        <v>56</v>
      </c>
      <c r="F4" s="13" t="s">
        <v>56</v>
      </c>
      <c r="G4" s="13" t="s">
        <v>56</v>
      </c>
      <c r="H4" s="13" t="s">
        <v>56</v>
      </c>
      <c r="I4" s="13" t="s">
        <v>56</v>
      </c>
      <c r="J4" s="13" t="s">
        <v>56</v>
      </c>
      <c r="K4" s="13" t="s">
        <v>56</v>
      </c>
      <c r="L4" s="13" t="s">
        <v>56</v>
      </c>
      <c r="M4" s="13" t="s">
        <v>56</v>
      </c>
      <c r="N4" s="13" t="s">
        <v>56</v>
      </c>
      <c r="O4" s="13" t="s">
        <v>56</v>
      </c>
      <c r="P4" s="13" t="s">
        <v>56</v>
      </c>
      <c r="Q4" s="13" t="s">
        <v>56</v>
      </c>
      <c r="R4" s="13" t="s">
        <v>56</v>
      </c>
      <c r="S4" s="13" t="s">
        <v>56</v>
      </c>
      <c r="T4" s="13" t="s">
        <v>56</v>
      </c>
      <c r="U4" s="13" t="s">
        <v>56</v>
      </c>
      <c r="V4" s="13" t="s">
        <v>56</v>
      </c>
      <c r="W4" s="13" t="s">
        <v>56</v>
      </c>
      <c r="X4" s="13" t="s">
        <v>56</v>
      </c>
      <c r="Y4" s="13" t="s">
        <v>56</v>
      </c>
      <c r="Z4" s="13" t="s">
        <v>56</v>
      </c>
      <c r="AA4" s="13" t="s">
        <v>56</v>
      </c>
      <c r="AB4" s="13" t="s">
        <v>56</v>
      </c>
      <c r="AC4" s="13" t="s">
        <v>56</v>
      </c>
      <c r="AD4" s="13" t="s">
        <v>56</v>
      </c>
      <c r="AE4" s="13" t="s">
        <v>56</v>
      </c>
      <c r="AF4" s="13" t="s">
        <v>56</v>
      </c>
      <c r="AG4" s="13" t="s">
        <v>56</v>
      </c>
      <c r="AH4" s="13" t="s">
        <v>56</v>
      </c>
      <c r="AI4" s="13" t="s">
        <v>56</v>
      </c>
      <c r="AJ4" s="13" t="s">
        <v>56</v>
      </c>
      <c r="AK4" s="13" t="s">
        <v>56</v>
      </c>
      <c r="AL4" s="13" t="s">
        <v>56</v>
      </c>
      <c r="AM4" s="13" t="s">
        <v>56</v>
      </c>
      <c r="AN4" s="13" t="s">
        <v>56</v>
      </c>
      <c r="AO4" s="13" t="s">
        <v>56</v>
      </c>
      <c r="AP4" s="13" t="s">
        <v>56</v>
      </c>
      <c r="AQ4" s="13" t="s">
        <v>56</v>
      </c>
      <c r="AR4" s="13" t="s">
        <v>56</v>
      </c>
      <c r="AS4" s="13" t="s">
        <v>56</v>
      </c>
      <c r="AT4" s="13" t="s">
        <v>56</v>
      </c>
      <c r="AU4" s="13" t="s">
        <v>56</v>
      </c>
      <c r="AV4" s="13" t="s">
        <v>56</v>
      </c>
      <c r="AW4" s="13" t="s">
        <v>56</v>
      </c>
      <c r="AX4" s="13" t="s">
        <v>56</v>
      </c>
    </row>
    <row r="5" spans="1:50" x14ac:dyDescent="0.35">
      <c r="A5" s="13"/>
      <c r="B5" s="13"/>
      <c r="C5" s="12" t="s">
        <v>32</v>
      </c>
      <c r="D5" s="12" t="s">
        <v>32</v>
      </c>
      <c r="E5" s="12" t="s">
        <v>32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32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2" t="s">
        <v>32</v>
      </c>
      <c r="X5" s="12" t="s">
        <v>32</v>
      </c>
      <c r="Y5" s="12" t="s">
        <v>32</v>
      </c>
      <c r="Z5" s="12" t="s">
        <v>32</v>
      </c>
      <c r="AA5" s="12" t="s">
        <v>32</v>
      </c>
      <c r="AB5" s="12" t="s">
        <v>32</v>
      </c>
      <c r="AC5" s="12" t="s">
        <v>32</v>
      </c>
      <c r="AD5" s="12" t="s">
        <v>32</v>
      </c>
      <c r="AE5" s="12" t="s">
        <v>32</v>
      </c>
      <c r="AF5" s="12" t="s">
        <v>32</v>
      </c>
      <c r="AG5" s="12" t="s">
        <v>32</v>
      </c>
      <c r="AH5" s="12" t="s">
        <v>32</v>
      </c>
      <c r="AI5" s="12" t="s">
        <v>32</v>
      </c>
      <c r="AJ5" s="12" t="s">
        <v>32</v>
      </c>
      <c r="AK5" s="12" t="s">
        <v>32</v>
      </c>
      <c r="AL5" s="12" t="s">
        <v>32</v>
      </c>
      <c r="AM5" s="12" t="s">
        <v>32</v>
      </c>
      <c r="AN5" s="12" t="s">
        <v>32</v>
      </c>
      <c r="AO5" s="12" t="s">
        <v>32</v>
      </c>
      <c r="AP5" s="12" t="s">
        <v>32</v>
      </c>
      <c r="AQ5" s="12" t="s">
        <v>32</v>
      </c>
      <c r="AR5" s="12" t="s">
        <v>32</v>
      </c>
      <c r="AS5" s="12" t="s">
        <v>32</v>
      </c>
      <c r="AT5" s="12" t="s">
        <v>32</v>
      </c>
      <c r="AU5" s="12" t="s">
        <v>32</v>
      </c>
      <c r="AV5" s="12" t="s">
        <v>32</v>
      </c>
      <c r="AW5" s="12" t="s">
        <v>32</v>
      </c>
      <c r="AX5" s="12" t="s">
        <v>32</v>
      </c>
    </row>
    <row r="6" spans="1:50" x14ac:dyDescent="0.35">
      <c r="A6" s="13"/>
      <c r="B6" s="13"/>
      <c r="C6" s="13" t="s">
        <v>55</v>
      </c>
      <c r="D6" s="13" t="s">
        <v>55</v>
      </c>
      <c r="E6" s="13" t="s">
        <v>55</v>
      </c>
      <c r="F6" s="13" t="s">
        <v>55</v>
      </c>
      <c r="G6" s="13" t="s">
        <v>55</v>
      </c>
      <c r="H6" s="13" t="s">
        <v>55</v>
      </c>
      <c r="I6" s="13" t="s">
        <v>55</v>
      </c>
      <c r="J6" s="13" t="s">
        <v>55</v>
      </c>
      <c r="K6" s="13" t="s">
        <v>55</v>
      </c>
      <c r="L6" s="13" t="s">
        <v>55</v>
      </c>
      <c r="M6" s="13" t="s">
        <v>55</v>
      </c>
      <c r="N6" s="13" t="s">
        <v>55</v>
      </c>
      <c r="O6" s="13" t="s">
        <v>55</v>
      </c>
      <c r="P6" s="13" t="s">
        <v>55</v>
      </c>
      <c r="Q6" s="13" t="s">
        <v>55</v>
      </c>
      <c r="R6" s="13" t="s">
        <v>55</v>
      </c>
      <c r="S6" s="13" t="s">
        <v>55</v>
      </c>
      <c r="T6" s="13" t="s">
        <v>55</v>
      </c>
      <c r="U6" s="13" t="s">
        <v>55</v>
      </c>
      <c r="V6" s="13" t="s">
        <v>55</v>
      </c>
      <c r="W6" s="13" t="s">
        <v>55</v>
      </c>
      <c r="X6" s="13" t="s">
        <v>55</v>
      </c>
      <c r="Y6" s="13" t="s">
        <v>55</v>
      </c>
      <c r="Z6" s="13" t="s">
        <v>55</v>
      </c>
      <c r="AA6" s="13" t="s">
        <v>55</v>
      </c>
      <c r="AB6" s="13" t="s">
        <v>55</v>
      </c>
      <c r="AC6" s="13" t="s">
        <v>55</v>
      </c>
      <c r="AD6" s="13" t="s">
        <v>55</v>
      </c>
      <c r="AE6" s="13" t="s">
        <v>55</v>
      </c>
      <c r="AF6" s="13" t="s">
        <v>55</v>
      </c>
      <c r="AG6" s="13" t="s">
        <v>55</v>
      </c>
      <c r="AH6" s="13" t="s">
        <v>55</v>
      </c>
      <c r="AI6" s="13" t="s">
        <v>55</v>
      </c>
      <c r="AJ6" s="13" t="s">
        <v>55</v>
      </c>
      <c r="AK6" s="13" t="s">
        <v>55</v>
      </c>
      <c r="AL6" s="13" t="s">
        <v>55</v>
      </c>
      <c r="AM6" s="13" t="s">
        <v>55</v>
      </c>
      <c r="AN6" s="13" t="s">
        <v>55</v>
      </c>
      <c r="AO6" s="13" t="s">
        <v>55</v>
      </c>
      <c r="AP6" s="13" t="s">
        <v>55</v>
      </c>
      <c r="AQ6" s="13" t="s">
        <v>55</v>
      </c>
      <c r="AR6" s="13" t="s">
        <v>55</v>
      </c>
      <c r="AS6" s="13" t="s">
        <v>55</v>
      </c>
      <c r="AT6" s="13" t="s">
        <v>55</v>
      </c>
      <c r="AU6" s="13" t="s">
        <v>55</v>
      </c>
      <c r="AV6" s="13" t="s">
        <v>55</v>
      </c>
      <c r="AW6" s="13" t="s">
        <v>55</v>
      </c>
      <c r="AX6" s="13" t="s">
        <v>55</v>
      </c>
    </row>
    <row r="7" spans="1:50" x14ac:dyDescent="0.35">
      <c r="A7" s="13"/>
      <c r="B7" s="13"/>
      <c r="C7" s="12" t="s">
        <v>54</v>
      </c>
      <c r="D7" s="12" t="s">
        <v>54</v>
      </c>
      <c r="E7" s="12" t="s">
        <v>54</v>
      </c>
      <c r="F7" s="12" t="s">
        <v>54</v>
      </c>
      <c r="G7" s="12" t="s">
        <v>54</v>
      </c>
      <c r="H7" s="12" t="s">
        <v>54</v>
      </c>
      <c r="I7" s="12" t="s">
        <v>54</v>
      </c>
      <c r="J7" s="12" t="s">
        <v>54</v>
      </c>
      <c r="K7" s="12" t="s">
        <v>54</v>
      </c>
      <c r="L7" s="12" t="s">
        <v>54</v>
      </c>
      <c r="M7" s="12" t="s">
        <v>54</v>
      </c>
      <c r="N7" s="12" t="s">
        <v>54</v>
      </c>
      <c r="O7" s="12" t="s">
        <v>54</v>
      </c>
      <c r="P7" s="12" t="s">
        <v>54</v>
      </c>
      <c r="Q7" s="12" t="s">
        <v>54</v>
      </c>
      <c r="R7" s="12" t="s">
        <v>54</v>
      </c>
      <c r="S7" s="12" t="s">
        <v>54</v>
      </c>
      <c r="T7" s="12" t="s">
        <v>54</v>
      </c>
      <c r="U7" s="12" t="s">
        <v>54</v>
      </c>
      <c r="V7" s="12" t="s">
        <v>54</v>
      </c>
      <c r="W7" s="12" t="s">
        <v>54</v>
      </c>
      <c r="X7" s="12" t="s">
        <v>54</v>
      </c>
      <c r="Y7" s="12" t="s">
        <v>54</v>
      </c>
      <c r="Z7" s="12" t="s">
        <v>54</v>
      </c>
      <c r="AA7" s="12" t="s">
        <v>54</v>
      </c>
      <c r="AB7" s="12" t="s">
        <v>54</v>
      </c>
      <c r="AC7" s="12" t="s">
        <v>54</v>
      </c>
      <c r="AD7" s="12" t="s">
        <v>54</v>
      </c>
      <c r="AE7" s="12" t="s">
        <v>54</v>
      </c>
      <c r="AF7" s="12" t="s">
        <v>54</v>
      </c>
      <c r="AG7" s="12" t="s">
        <v>54</v>
      </c>
      <c r="AH7" s="12" t="s">
        <v>54</v>
      </c>
      <c r="AI7" s="12" t="s">
        <v>54</v>
      </c>
      <c r="AJ7" s="12" t="s">
        <v>54</v>
      </c>
      <c r="AK7" s="12" t="s">
        <v>54</v>
      </c>
      <c r="AL7" s="12" t="s">
        <v>54</v>
      </c>
      <c r="AM7" s="12" t="s">
        <v>54</v>
      </c>
      <c r="AN7" s="12" t="s">
        <v>54</v>
      </c>
      <c r="AO7" s="12" t="s">
        <v>54</v>
      </c>
      <c r="AP7" s="12" t="s">
        <v>54</v>
      </c>
      <c r="AQ7" s="12" t="s">
        <v>54</v>
      </c>
      <c r="AR7" s="12" t="s">
        <v>54</v>
      </c>
      <c r="AS7" s="12" t="s">
        <v>54</v>
      </c>
      <c r="AT7" s="12" t="s">
        <v>54</v>
      </c>
      <c r="AU7" s="12" t="s">
        <v>54</v>
      </c>
      <c r="AV7" s="12" t="s">
        <v>54</v>
      </c>
      <c r="AW7" s="12" t="s">
        <v>54</v>
      </c>
      <c r="AX7" s="12" t="s">
        <v>54</v>
      </c>
    </row>
    <row r="8" spans="1:50" x14ac:dyDescent="0.35">
      <c r="A8" s="13"/>
      <c r="B8" s="13"/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13" t="s">
        <v>53</v>
      </c>
      <c r="W8" s="13" t="s">
        <v>53</v>
      </c>
      <c r="X8" s="13" t="s">
        <v>53</v>
      </c>
      <c r="Y8" s="13" t="s">
        <v>53</v>
      </c>
      <c r="Z8" s="13" t="s">
        <v>53</v>
      </c>
      <c r="AA8" s="13" t="s">
        <v>53</v>
      </c>
      <c r="AB8" s="13" t="s">
        <v>53</v>
      </c>
      <c r="AC8" s="13" t="s">
        <v>53</v>
      </c>
      <c r="AD8" s="13" t="s">
        <v>53</v>
      </c>
      <c r="AE8" s="13" t="s">
        <v>53</v>
      </c>
      <c r="AF8" s="13" t="s">
        <v>53</v>
      </c>
      <c r="AG8" s="13" t="s">
        <v>53</v>
      </c>
      <c r="AH8" s="13" t="s">
        <v>53</v>
      </c>
      <c r="AI8" s="13" t="s">
        <v>53</v>
      </c>
      <c r="AJ8" s="13" t="s">
        <v>53</v>
      </c>
      <c r="AK8" s="13" t="s">
        <v>53</v>
      </c>
      <c r="AL8" s="13" t="s">
        <v>53</v>
      </c>
      <c r="AM8" s="13" t="s">
        <v>53</v>
      </c>
      <c r="AN8" s="13" t="s">
        <v>53</v>
      </c>
      <c r="AO8" s="13" t="s">
        <v>53</v>
      </c>
      <c r="AP8" s="13" t="s">
        <v>53</v>
      </c>
      <c r="AQ8" s="13" t="s">
        <v>53</v>
      </c>
      <c r="AR8" s="13" t="s">
        <v>53</v>
      </c>
      <c r="AS8" s="13" t="s">
        <v>53</v>
      </c>
      <c r="AT8" s="13" t="s">
        <v>53</v>
      </c>
      <c r="AU8" s="13" t="s">
        <v>53</v>
      </c>
      <c r="AV8" s="13" t="s">
        <v>53</v>
      </c>
      <c r="AW8" s="13" t="s">
        <v>53</v>
      </c>
      <c r="AX8" s="13" t="s">
        <v>53</v>
      </c>
    </row>
    <row r="9" spans="1:50" x14ac:dyDescent="0.35">
      <c r="A9" s="13"/>
      <c r="B9" s="13"/>
      <c r="C9" s="14" t="s">
        <v>52</v>
      </c>
      <c r="D9" s="14" t="s">
        <v>52</v>
      </c>
      <c r="E9" s="14" t="s">
        <v>52</v>
      </c>
      <c r="F9" s="14" t="s">
        <v>52</v>
      </c>
      <c r="G9" s="14" t="s">
        <v>52</v>
      </c>
      <c r="H9" s="14" t="s">
        <v>52</v>
      </c>
      <c r="I9" s="14" t="s">
        <v>52</v>
      </c>
      <c r="J9" s="14" t="s">
        <v>52</v>
      </c>
      <c r="K9" s="14" t="s">
        <v>52</v>
      </c>
      <c r="L9" s="14" t="s">
        <v>52</v>
      </c>
      <c r="M9" s="14" t="s">
        <v>52</v>
      </c>
      <c r="N9" s="14" t="s">
        <v>52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  <c r="T9" s="14" t="s">
        <v>51</v>
      </c>
      <c r="U9" s="14" t="s">
        <v>51</v>
      </c>
      <c r="V9" s="14" t="s">
        <v>51</v>
      </c>
      <c r="W9" s="14" t="s">
        <v>51</v>
      </c>
      <c r="X9" s="14" t="s">
        <v>51</v>
      </c>
      <c r="Y9" s="14" t="s">
        <v>51</v>
      </c>
      <c r="Z9" s="14" t="s">
        <v>51</v>
      </c>
      <c r="AA9" s="14" t="s">
        <v>50</v>
      </c>
      <c r="AB9" s="14" t="s">
        <v>50</v>
      </c>
      <c r="AC9" s="14" t="s">
        <v>50</v>
      </c>
      <c r="AD9" s="14" t="s">
        <v>50</v>
      </c>
      <c r="AE9" s="14" t="s">
        <v>50</v>
      </c>
      <c r="AF9" s="14" t="s">
        <v>50</v>
      </c>
      <c r="AG9" s="14" t="s">
        <v>50</v>
      </c>
      <c r="AH9" s="14" t="s">
        <v>50</v>
      </c>
      <c r="AI9" s="14" t="s">
        <v>50</v>
      </c>
      <c r="AJ9" s="14" t="s">
        <v>50</v>
      </c>
      <c r="AK9" s="14" t="s">
        <v>50</v>
      </c>
      <c r="AL9" s="14" t="s">
        <v>50</v>
      </c>
      <c r="AM9" s="14" t="s">
        <v>49</v>
      </c>
      <c r="AN9" s="14" t="s">
        <v>49</v>
      </c>
      <c r="AO9" s="14" t="s">
        <v>49</v>
      </c>
      <c r="AP9" s="14" t="s">
        <v>49</v>
      </c>
      <c r="AQ9" s="14" t="s">
        <v>49</v>
      </c>
      <c r="AR9" s="14" t="s">
        <v>49</v>
      </c>
      <c r="AS9" s="14" t="s">
        <v>49</v>
      </c>
      <c r="AT9" s="14" t="s">
        <v>49</v>
      </c>
      <c r="AU9" s="14" t="s">
        <v>49</v>
      </c>
      <c r="AV9" s="14" t="s">
        <v>49</v>
      </c>
      <c r="AW9" s="14" t="s">
        <v>49</v>
      </c>
      <c r="AX9" s="14" t="s">
        <v>49</v>
      </c>
    </row>
    <row r="10" spans="1:50" x14ac:dyDescent="0.35">
      <c r="A10" s="13"/>
      <c r="B10" s="13"/>
      <c r="C10" s="12" t="s">
        <v>48</v>
      </c>
      <c r="D10" s="12" t="s">
        <v>47</v>
      </c>
      <c r="E10" s="12" t="s">
        <v>46</v>
      </c>
      <c r="F10" s="12" t="s">
        <v>45</v>
      </c>
      <c r="G10" s="12" t="s">
        <v>31</v>
      </c>
      <c r="H10" s="12" t="s">
        <v>44</v>
      </c>
      <c r="I10" s="12" t="s">
        <v>43</v>
      </c>
      <c r="J10" s="12" t="s">
        <v>42</v>
      </c>
      <c r="K10" s="12" t="s">
        <v>41</v>
      </c>
      <c r="L10" s="12" t="s">
        <v>40</v>
      </c>
      <c r="M10" s="12" t="s">
        <v>39</v>
      </c>
      <c r="N10" s="12" t="s">
        <v>38</v>
      </c>
      <c r="O10" s="12" t="s">
        <v>48</v>
      </c>
      <c r="P10" s="12" t="s">
        <v>47</v>
      </c>
      <c r="Q10" s="12" t="s">
        <v>46</v>
      </c>
      <c r="R10" s="12" t="s">
        <v>45</v>
      </c>
      <c r="S10" s="12" t="s">
        <v>31</v>
      </c>
      <c r="T10" s="12" t="s">
        <v>44</v>
      </c>
      <c r="U10" s="12" t="s">
        <v>43</v>
      </c>
      <c r="V10" s="12" t="s">
        <v>42</v>
      </c>
      <c r="W10" s="12" t="s">
        <v>41</v>
      </c>
      <c r="X10" s="12" t="s">
        <v>40</v>
      </c>
      <c r="Y10" s="12" t="s">
        <v>39</v>
      </c>
      <c r="Z10" s="12" t="s">
        <v>38</v>
      </c>
      <c r="AA10" s="12" t="s">
        <v>48</v>
      </c>
      <c r="AB10" s="12" t="s">
        <v>47</v>
      </c>
      <c r="AC10" s="12" t="s">
        <v>46</v>
      </c>
      <c r="AD10" s="12" t="s">
        <v>45</v>
      </c>
      <c r="AE10" s="12" t="s">
        <v>31</v>
      </c>
      <c r="AF10" s="12" t="s">
        <v>44</v>
      </c>
      <c r="AG10" s="12" t="s">
        <v>43</v>
      </c>
      <c r="AH10" s="12" t="s">
        <v>42</v>
      </c>
      <c r="AI10" s="12" t="s">
        <v>41</v>
      </c>
      <c r="AJ10" s="12" t="s">
        <v>40</v>
      </c>
      <c r="AK10" s="12" t="s">
        <v>39</v>
      </c>
      <c r="AL10" s="12" t="s">
        <v>38</v>
      </c>
      <c r="AM10" s="12" t="s">
        <v>48</v>
      </c>
      <c r="AN10" s="12" t="s">
        <v>47</v>
      </c>
      <c r="AO10" s="12" t="s">
        <v>46</v>
      </c>
      <c r="AP10" s="12" t="s">
        <v>45</v>
      </c>
      <c r="AQ10" s="12" t="s">
        <v>31</v>
      </c>
      <c r="AR10" s="12" t="s">
        <v>44</v>
      </c>
      <c r="AS10" s="12" t="s">
        <v>43</v>
      </c>
      <c r="AT10" s="12" t="s">
        <v>42</v>
      </c>
      <c r="AU10" s="12" t="s">
        <v>41</v>
      </c>
      <c r="AV10" s="12" t="s">
        <v>40</v>
      </c>
      <c r="AW10" s="12" t="s">
        <v>39</v>
      </c>
      <c r="AX10" s="12" t="s">
        <v>38</v>
      </c>
    </row>
    <row r="11" spans="1:50" x14ac:dyDescent="0.35">
      <c r="A11" s="14" t="s">
        <v>37</v>
      </c>
      <c r="B11" s="14" t="s">
        <v>59</v>
      </c>
      <c r="C11" s="11">
        <v>0</v>
      </c>
      <c r="D11" s="11">
        <v>-3099846.13</v>
      </c>
      <c r="E11" s="11">
        <v>-1206685.77</v>
      </c>
      <c r="F11" s="11">
        <v>-1780653.8</v>
      </c>
      <c r="G11" s="11">
        <v>-2136693.96</v>
      </c>
      <c r="H11" s="11">
        <v>-1487731.11</v>
      </c>
      <c r="I11" s="11">
        <v>-2173008.0499999998</v>
      </c>
      <c r="J11" s="11">
        <v>-2870358.31</v>
      </c>
      <c r="K11" s="11">
        <v>-1967682.68</v>
      </c>
      <c r="L11" s="11">
        <v>-225037.44</v>
      </c>
      <c r="M11" s="11">
        <v>-3459747.77</v>
      </c>
      <c r="N11" s="11">
        <v>-2801300.36</v>
      </c>
      <c r="O11" s="11">
        <v>-2572530.2799999998</v>
      </c>
      <c r="P11" s="11">
        <v>-1881482.75</v>
      </c>
      <c r="Q11" s="11">
        <v>-1627125.27</v>
      </c>
      <c r="R11" s="11">
        <v>-226143.3</v>
      </c>
      <c r="S11" s="11">
        <v>-1498269.94</v>
      </c>
      <c r="T11" s="11">
        <v>-1931761.08</v>
      </c>
      <c r="U11" s="11">
        <v>-1847955.47</v>
      </c>
      <c r="V11" s="11">
        <v>-1117423.95</v>
      </c>
      <c r="W11" s="11">
        <v>-970597.25</v>
      </c>
      <c r="X11" s="11">
        <v>-1853462.78</v>
      </c>
      <c r="Y11" s="11">
        <v>-1347613.8</v>
      </c>
      <c r="Z11" s="11">
        <v>-1191458.5900000001</v>
      </c>
      <c r="AA11" s="11">
        <v>-1271197.32</v>
      </c>
      <c r="AB11" s="11">
        <v>-813953.47</v>
      </c>
      <c r="AC11" s="11">
        <v>-1583473.17</v>
      </c>
      <c r="AD11" s="11">
        <v>-1232828.1599999999</v>
      </c>
      <c r="AE11" s="11">
        <v>-1414217.29</v>
      </c>
      <c r="AF11" s="11">
        <v>-2470097.08</v>
      </c>
      <c r="AG11" s="11">
        <v>-1756975.25</v>
      </c>
      <c r="AH11" s="11">
        <v>-2231147.1</v>
      </c>
      <c r="AI11" s="11">
        <v>-1308203.76</v>
      </c>
      <c r="AJ11" s="11">
        <v>-1855805.35</v>
      </c>
      <c r="AK11" s="11">
        <v>-375825.15</v>
      </c>
      <c r="AL11" s="11">
        <v>-1102229.4099999999</v>
      </c>
      <c r="AM11" s="11">
        <v>-1223261.8799999999</v>
      </c>
      <c r="AN11" s="11">
        <v>-2288671.2599999998</v>
      </c>
      <c r="AO11" s="11">
        <v>-1432910.2</v>
      </c>
      <c r="AP11" s="11">
        <v>-1413501.42</v>
      </c>
      <c r="AQ11" s="11">
        <v>-1585766.57</v>
      </c>
      <c r="AR11" s="11">
        <v>-1366275.51</v>
      </c>
      <c r="AS11" s="11">
        <v>-1698599.95</v>
      </c>
      <c r="AT11" s="11">
        <v>-1360659.5</v>
      </c>
      <c r="AU11" s="11">
        <v>-1340501.17</v>
      </c>
      <c r="AV11" s="11">
        <v>-1134696.51</v>
      </c>
      <c r="AW11" s="11">
        <v>-1636120.93</v>
      </c>
      <c r="AX11" s="11">
        <v>-1714092.32</v>
      </c>
    </row>
    <row r="15" spans="1:50" x14ac:dyDescent="0.35">
      <c r="C15" s="12" t="s">
        <v>54</v>
      </c>
    </row>
    <row r="16" spans="1:50" x14ac:dyDescent="0.35">
      <c r="C16" s="12" t="s">
        <v>61</v>
      </c>
    </row>
    <row r="17" spans="3:3" x14ac:dyDescent="0.35">
      <c r="C17" s="12" t="s">
        <v>62</v>
      </c>
    </row>
    <row r="18" spans="3:3" x14ac:dyDescent="0.35">
      <c r="C18" s="12" t="s">
        <v>63</v>
      </c>
    </row>
    <row r="19" spans="3:3" x14ac:dyDescent="0.35">
      <c r="C19" s="12" t="s">
        <v>64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Fuente Aliada (GM ALLLIED)</vt:lpstr>
      <vt:lpstr>Source GM Allied</vt:lpstr>
      <vt:lpstr>Fuentes Aliada-No Aliada</vt:lpstr>
      <vt:lpstr>Fuente No Aliada</vt:lpstr>
      <vt:lpstr>US Ambas Fuentes</vt:lpstr>
      <vt:lpstr>US Fuente Aliada</vt:lpstr>
      <vt:lpstr>US Fuente No Aliada</vt:lpstr>
      <vt:lpstr>Profit Out</vt:lpstr>
      <vt:lpstr>Profit In</vt:lpstr>
      <vt:lpstr>Fuente Aliada (Except GM Allied</vt:lpstr>
      <vt:lpstr>TOTAL</vt:lpstr>
      <vt:lpstr>% PROFIT OUT</vt:lpstr>
      <vt:lpstr>% PROFIT IN</vt:lpstr>
      <vt:lpstr>Domestic (Allied vendor) db</vt:lpstr>
      <vt:lpstr>PI Sum USD</vt:lpstr>
      <vt:lpstr>PO Sum USD</vt:lpstr>
      <vt:lpstr>Fx</vt:lpstr>
      <vt:lpstr>US NON-ALLIED</vt:lpstr>
      <vt:lpstr>US ALLIED</vt:lpstr>
      <vt:lpstr>US both</vt:lpstr>
      <vt:lpstr>Source Non-GM Allied</vt:lpstr>
      <vt:lpstr>Source GM Allied-NonAllied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NAVA REZA</dc:creator>
  <cp:lastModifiedBy>MOISES NAVA REZA (C)</cp:lastModifiedBy>
  <dcterms:created xsi:type="dcterms:W3CDTF">2022-04-22T16:16:14Z</dcterms:created>
  <dcterms:modified xsi:type="dcterms:W3CDTF">2022-06-08T17:51:22Z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