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7752" activeTab="8"/>
  </bookViews>
  <sheets>
    <sheet name="Smac" sheetId="12" r:id="rId1"/>
    <sheet name="Banner" sheetId="5" r:id="rId2"/>
    <sheet name="Red Lion" sheetId="7" r:id="rId3"/>
    <sheet name="Fortress" sheetId="1" r:id="rId4"/>
    <sheet name="Ink Jet" sheetId="6" r:id="rId5"/>
    <sheet name="Nacionalização" sheetId="3" r:id="rId6"/>
    <sheet name="Mecânica" sheetId="8" r:id="rId7"/>
    <sheet name="Elétrica" sheetId="9" r:id="rId8"/>
    <sheet name="Serviços" sheetId="4" r:id="rId9"/>
    <sheet name="Totais" sheetId="10" r:id="rId10"/>
    <sheet name="Plan1" sheetId="11" r:id="rId11"/>
  </sheets>
  <definedNames>
    <definedName name="_xlnm._FilterDatabase" localSheetId="1" hidden="1">Banner!$A$2:$M$333</definedName>
    <definedName name="_xlnm._FilterDatabase" localSheetId="7" hidden="1">Elétrica!$A$2:$H$23</definedName>
    <definedName name="_xlnm._FilterDatabase" localSheetId="3" hidden="1">Fortress!$A$2:$L$32</definedName>
    <definedName name="_xlnm._FilterDatabase" localSheetId="4" hidden="1">'Ink Jet'!$A$2:$L$22</definedName>
    <definedName name="_xlnm._FilterDatabase" localSheetId="6" hidden="1">Mecânica!$A$2:$H$22</definedName>
    <definedName name="_xlnm._FilterDatabase" localSheetId="2" hidden="1">'Red Lion'!$A$2:$L$18</definedName>
    <definedName name="_xlnm._FilterDatabase" localSheetId="0" hidden="1">Smac!$A$2:$L$17</definedName>
    <definedName name="_xlnm.Print_Area" localSheetId="1">Banner!$A$1:$P$340</definedName>
    <definedName name="_xlnm.Print_Area" localSheetId="7">Elétrica!$A$1:$K$23</definedName>
    <definedName name="_xlnm.Print_Area" localSheetId="3">Fortress!$A$1:$O$32</definedName>
    <definedName name="_xlnm.Print_Area" localSheetId="4">'Ink Jet'!$A$1:$O$22</definedName>
    <definedName name="_xlnm.Print_Area" localSheetId="6">Mecânica!$A$1:$K$22</definedName>
    <definedName name="_xlnm.Print_Area" localSheetId="2">'Red Lion'!$A$1:$O$18</definedName>
    <definedName name="_xlnm.Print_Area" localSheetId="0">Smac!$A$1:$O$17</definedName>
  </definedNames>
  <calcPr calcId="124519"/>
</workbook>
</file>

<file path=xl/calcChain.xml><?xml version="1.0" encoding="utf-8"?>
<calcChain xmlns="http://schemas.openxmlformats.org/spreadsheetml/2006/main">
  <c r="J3" i="9"/>
  <c r="K3"/>
  <c r="J4"/>
  <c r="K4" s="1"/>
  <c r="J5"/>
  <c r="K5"/>
  <c r="J6"/>
  <c r="K6" s="1"/>
  <c r="N16" i="12"/>
  <c r="O16" s="1"/>
  <c r="N15"/>
  <c r="O15" s="1"/>
  <c r="N14"/>
  <c r="O14" s="1"/>
  <c r="N12"/>
  <c r="O12" s="1"/>
  <c r="H17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s="1"/>
  <c r="L17"/>
  <c r="F5" i="4"/>
  <c r="O323" i="5"/>
  <c r="P323" s="1"/>
  <c r="I323"/>
  <c r="M323"/>
  <c r="I322"/>
  <c r="O322"/>
  <c r="P322" s="1"/>
  <c r="M322"/>
  <c r="H286"/>
  <c r="H285"/>
  <c r="H284"/>
  <c r="H283"/>
  <c r="O321"/>
  <c r="P321" s="1"/>
  <c r="M321"/>
  <c r="I321"/>
  <c r="O320"/>
  <c r="P320" s="1"/>
  <c r="M320"/>
  <c r="I320"/>
  <c r="O319"/>
  <c r="P319" s="1"/>
  <c r="M299"/>
  <c r="M300"/>
  <c r="M303"/>
  <c r="M304"/>
  <c r="M305"/>
  <c r="M306"/>
  <c r="M307"/>
  <c r="M309"/>
  <c r="M310"/>
  <c r="M311"/>
  <c r="M312"/>
  <c r="M313"/>
  <c r="M315"/>
  <c r="M316"/>
  <c r="M317"/>
  <c r="M318"/>
  <c r="M319"/>
  <c r="I319"/>
  <c r="O318"/>
  <c r="P318" s="1"/>
  <c r="O317"/>
  <c r="P317" s="1"/>
  <c r="O316"/>
  <c r="P316" s="1"/>
  <c r="O315"/>
  <c r="P315" s="1"/>
  <c r="O313"/>
  <c r="P313" s="1"/>
  <c r="O312"/>
  <c r="P312" s="1"/>
  <c r="O311"/>
  <c r="P311" s="1"/>
  <c r="O310"/>
  <c r="P310" s="1"/>
  <c r="O309"/>
  <c r="P309" s="1"/>
  <c r="O307"/>
  <c r="P307" s="1"/>
  <c r="O306"/>
  <c r="P306" s="1"/>
  <c r="O305"/>
  <c r="P305" s="1"/>
  <c r="O304"/>
  <c r="P304" s="1"/>
  <c r="O303"/>
  <c r="P303" s="1"/>
  <c r="O300"/>
  <c r="P300" s="1"/>
  <c r="O299"/>
  <c r="P299" s="1"/>
  <c r="O237"/>
  <c r="O196"/>
  <c r="O155"/>
  <c r="O152"/>
  <c r="O143"/>
  <c r="O123"/>
  <c r="O76"/>
  <c r="I318"/>
  <c r="I317"/>
  <c r="I316"/>
  <c r="I315"/>
  <c r="I313"/>
  <c r="I312"/>
  <c r="I311"/>
  <c r="I310"/>
  <c r="I309"/>
  <c r="I307"/>
  <c r="I306"/>
  <c r="I305"/>
  <c r="I304"/>
  <c r="I303"/>
  <c r="I300"/>
  <c r="I299"/>
  <c r="I237"/>
  <c r="I196"/>
  <c r="I152"/>
  <c r="I143"/>
  <c r="I123"/>
  <c r="I76"/>
  <c r="O17" i="12" l="1"/>
  <c r="N15" i="7"/>
  <c r="O15" s="1"/>
  <c r="L15"/>
  <c r="H15"/>
  <c r="N12"/>
  <c r="O12" s="1"/>
  <c r="L12"/>
  <c r="H12"/>
  <c r="M296" i="5"/>
  <c r="H296"/>
  <c r="I296"/>
  <c r="I222"/>
  <c r="I297"/>
  <c r="I295"/>
  <c r="I288"/>
  <c r="I239"/>
  <c r="I224"/>
  <c r="I221"/>
  <c r="I215"/>
  <c r="I70"/>
  <c r="I57"/>
  <c r="I3"/>
  <c r="O222"/>
  <c r="P222" s="1"/>
  <c r="M222"/>
  <c r="H222"/>
  <c r="O221"/>
  <c r="P221" s="1"/>
  <c r="M221"/>
  <c r="H221"/>
  <c r="O297"/>
  <c r="P297" s="1"/>
  <c r="M297"/>
  <c r="H297"/>
  <c r="M295"/>
  <c r="H295"/>
  <c r="O288" l="1"/>
  <c r="P288" s="1"/>
  <c r="M288"/>
  <c r="H288"/>
  <c r="O215"/>
  <c r="P215" s="1"/>
  <c r="M215"/>
  <c r="H215"/>
  <c r="I280" l="1"/>
  <c r="O287"/>
  <c r="P287" s="1"/>
  <c r="M287"/>
  <c r="I287"/>
  <c r="H287"/>
  <c r="I286"/>
  <c r="I284" l="1"/>
  <c r="I332"/>
  <c r="I331"/>
  <c r="I330"/>
  <c r="I329"/>
  <c r="I328"/>
  <c r="I327"/>
  <c r="I326"/>
  <c r="I325"/>
  <c r="I324"/>
  <c r="I294"/>
  <c r="I293"/>
  <c r="I291"/>
  <c r="I289"/>
  <c r="I285"/>
  <c r="I283"/>
  <c r="I282"/>
  <c r="I281"/>
  <c r="I279"/>
  <c r="I278"/>
  <c r="I277"/>
  <c r="I276"/>
  <c r="I275"/>
  <c r="I274"/>
  <c r="I273"/>
  <c r="I272"/>
  <c r="I271"/>
  <c r="I261"/>
  <c r="I260"/>
  <c r="I191"/>
  <c r="I155"/>
  <c r="I146"/>
  <c r="I136"/>
  <c r="I135"/>
  <c r="I73"/>
  <c r="I334" l="1"/>
  <c r="O285"/>
  <c r="P285" s="1"/>
  <c r="M285"/>
  <c r="O283" l="1"/>
  <c r="P283" s="1"/>
  <c r="M283"/>
  <c r="N334" l="1"/>
  <c r="H332"/>
  <c r="H331"/>
  <c r="M330"/>
  <c r="M331"/>
  <c r="M332"/>
  <c r="H330"/>
  <c r="H327" l="1"/>
  <c r="H328"/>
  <c r="H329"/>
  <c r="O327" l="1"/>
  <c r="P327" s="1"/>
  <c r="O328"/>
  <c r="P328" s="1"/>
  <c r="O329"/>
  <c r="P329" s="1"/>
  <c r="M327"/>
  <c r="M328"/>
  <c r="M329"/>
  <c r="O326"/>
  <c r="P326" s="1"/>
  <c r="M326"/>
  <c r="H326"/>
  <c r="O325"/>
  <c r="P325" s="1"/>
  <c r="M325"/>
  <c r="H325"/>
  <c r="O324"/>
  <c r="P324" s="1"/>
  <c r="H324"/>
  <c r="M324"/>
  <c r="O294"/>
  <c r="P294" s="1"/>
  <c r="O293"/>
  <c r="P293" s="1"/>
  <c r="M294"/>
  <c r="H294"/>
  <c r="M293"/>
  <c r="H293"/>
  <c r="M289"/>
  <c r="M291"/>
  <c r="H289"/>
  <c r="M282"/>
  <c r="M281"/>
  <c r="H281"/>
  <c r="M279"/>
  <c r="H279"/>
  <c r="O278"/>
  <c r="P278" s="1"/>
  <c r="O279"/>
  <c r="P279" s="1"/>
  <c r="O281"/>
  <c r="P281" s="1"/>
  <c r="H278"/>
  <c r="H282"/>
  <c r="H291"/>
  <c r="M278"/>
  <c r="O277"/>
  <c r="P277" s="1"/>
  <c r="M277"/>
  <c r="H277"/>
  <c r="M276"/>
  <c r="H276"/>
  <c r="M275"/>
  <c r="H275"/>
  <c r="M274"/>
  <c r="H274"/>
  <c r="M273"/>
  <c r="H273"/>
  <c r="M272"/>
  <c r="H272"/>
  <c r="M271"/>
  <c r="H271"/>
  <c r="F7" i="4" l="1"/>
  <c r="F6"/>
  <c r="F4"/>
  <c r="H22" i="9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H21" i="8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J3"/>
  <c r="K3" s="1"/>
  <c r="H16" i="6"/>
  <c r="H17"/>
  <c r="H18"/>
  <c r="H19"/>
  <c r="H20"/>
  <c r="L16"/>
  <c r="L17"/>
  <c r="L18"/>
  <c r="L19"/>
  <c r="L20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6"/>
  <c r="O6" s="1"/>
  <c r="N5"/>
  <c r="O5" s="1"/>
  <c r="N4"/>
  <c r="O4" s="1"/>
  <c r="N3"/>
  <c r="O3" s="1"/>
  <c r="N3" i="1"/>
  <c r="O3" s="1"/>
  <c r="N4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L20"/>
  <c r="L21"/>
  <c r="L22"/>
  <c r="L23"/>
  <c r="L24"/>
  <c r="L25"/>
  <c r="L26"/>
  <c r="L27"/>
  <c r="L28"/>
  <c r="L29"/>
  <c r="L30"/>
  <c r="H20"/>
  <c r="H21"/>
  <c r="H22"/>
  <c r="H23"/>
  <c r="H24"/>
  <c r="H25"/>
  <c r="H26"/>
  <c r="H27"/>
  <c r="H28"/>
  <c r="H29"/>
  <c r="H30"/>
  <c r="L19"/>
  <c r="H19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22"/>
  <c r="O22" s="1"/>
  <c r="N21"/>
  <c r="O21" s="1"/>
  <c r="N20"/>
  <c r="O20" s="1"/>
  <c r="N19"/>
  <c r="O19" s="1"/>
  <c r="N4" i="7"/>
  <c r="O4" s="1"/>
  <c r="N5"/>
  <c r="O5" s="1"/>
  <c r="N6"/>
  <c r="O6" s="1"/>
  <c r="N7"/>
  <c r="O7" s="1"/>
  <c r="N8"/>
  <c r="O8" s="1"/>
  <c r="N9"/>
  <c r="O9" s="1"/>
  <c r="N10"/>
  <c r="O10" s="1"/>
  <c r="N11"/>
  <c r="O11" s="1"/>
  <c r="N16"/>
  <c r="O16" s="1"/>
  <c r="N17"/>
  <c r="O17" s="1"/>
  <c r="N3"/>
  <c r="O3" s="1"/>
  <c r="O3" i="5"/>
  <c r="P3" s="1"/>
  <c r="O4"/>
  <c r="P4" s="1"/>
  <c r="O6"/>
  <c r="P6" s="1"/>
  <c r="O10"/>
  <c r="P10" s="1"/>
  <c r="O11"/>
  <c r="P11" s="1"/>
  <c r="O27"/>
  <c r="P27" s="1"/>
  <c r="O29"/>
  <c r="P29" s="1"/>
  <c r="O30"/>
  <c r="P30" s="1"/>
  <c r="O36"/>
  <c r="P36" s="1"/>
  <c r="O37"/>
  <c r="P37" s="1"/>
  <c r="O46"/>
  <c r="P46" s="1"/>
  <c r="O47"/>
  <c r="P47" s="1"/>
  <c r="O49"/>
  <c r="P49" s="1"/>
  <c r="O50"/>
  <c r="P50" s="1"/>
  <c r="O51"/>
  <c r="P51" s="1"/>
  <c r="O52"/>
  <c r="P52" s="1"/>
  <c r="O54"/>
  <c r="P54" s="1"/>
  <c r="O55"/>
  <c r="P55" s="1"/>
  <c r="O56"/>
  <c r="P56" s="1"/>
  <c r="O57"/>
  <c r="P57" s="1"/>
  <c r="O58"/>
  <c r="P58" s="1"/>
  <c r="O60"/>
  <c r="P60" s="1"/>
  <c r="O62"/>
  <c r="P62" s="1"/>
  <c r="O64"/>
  <c r="P64" s="1"/>
  <c r="O65"/>
  <c r="P65" s="1"/>
  <c r="O67"/>
  <c r="P67" s="1"/>
  <c r="O68"/>
  <c r="P68" s="1"/>
  <c r="O69"/>
  <c r="P69" s="1"/>
  <c r="O70"/>
  <c r="P70" s="1"/>
  <c r="O71"/>
  <c r="P71" s="1"/>
  <c r="O72"/>
  <c r="P72" s="1"/>
  <c r="O73"/>
  <c r="P73" s="1"/>
  <c r="O74"/>
  <c r="P74" s="1"/>
  <c r="O75"/>
  <c r="P75" s="1"/>
  <c r="P76"/>
  <c r="O77"/>
  <c r="P77" s="1"/>
  <c r="O78"/>
  <c r="P78" s="1"/>
  <c r="O79"/>
  <c r="P79" s="1"/>
  <c r="O80"/>
  <c r="P80" s="1"/>
  <c r="O81"/>
  <c r="P81" s="1"/>
  <c r="O82"/>
  <c r="P82" s="1"/>
  <c r="O83"/>
  <c r="P83" s="1"/>
  <c r="O85"/>
  <c r="P85" s="1"/>
  <c r="O86"/>
  <c r="P86" s="1"/>
  <c r="O88"/>
  <c r="P88" s="1"/>
  <c r="O89"/>
  <c r="P89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O111"/>
  <c r="P111" s="1"/>
  <c r="O112"/>
  <c r="P112" s="1"/>
  <c r="O113"/>
  <c r="P113" s="1"/>
  <c r="O114"/>
  <c r="P114" s="1"/>
  <c r="O115"/>
  <c r="P115" s="1"/>
  <c r="O116"/>
  <c r="P116" s="1"/>
  <c r="O117"/>
  <c r="P117" s="1"/>
  <c r="O118"/>
  <c r="P118" s="1"/>
  <c r="O119"/>
  <c r="P119" s="1"/>
  <c r="O120"/>
  <c r="P120" s="1"/>
  <c r="O121"/>
  <c r="P121" s="1"/>
  <c r="O122"/>
  <c r="P122" s="1"/>
  <c r="P123"/>
  <c r="O124"/>
  <c r="P124" s="1"/>
  <c r="O125"/>
  <c r="P125" s="1"/>
  <c r="O126"/>
  <c r="P126" s="1"/>
  <c r="O127"/>
  <c r="P127" s="1"/>
  <c r="O128"/>
  <c r="P128" s="1"/>
  <c r="O129"/>
  <c r="P129" s="1"/>
  <c r="O130"/>
  <c r="P130" s="1"/>
  <c r="O131"/>
  <c r="P131" s="1"/>
  <c r="O132"/>
  <c r="P132" s="1"/>
  <c r="O133"/>
  <c r="P133" s="1"/>
  <c r="O134"/>
  <c r="P134" s="1"/>
  <c r="O135"/>
  <c r="P135" s="1"/>
  <c r="O136"/>
  <c r="P136" s="1"/>
  <c r="O137"/>
  <c r="P137" s="1"/>
  <c r="O138"/>
  <c r="P138" s="1"/>
  <c r="O139"/>
  <c r="P139" s="1"/>
  <c r="O140"/>
  <c r="P140" s="1"/>
  <c r="O141"/>
  <c r="P141" s="1"/>
  <c r="O142"/>
  <c r="P142" s="1"/>
  <c r="P143"/>
  <c r="O144"/>
  <c r="P144" s="1"/>
  <c r="O145"/>
  <c r="P145" s="1"/>
  <c r="O146"/>
  <c r="P146" s="1"/>
  <c r="O147"/>
  <c r="P147" s="1"/>
  <c r="O148"/>
  <c r="P148" s="1"/>
  <c r="O149"/>
  <c r="P149" s="1"/>
  <c r="O150"/>
  <c r="P150" s="1"/>
  <c r="O151"/>
  <c r="P151" s="1"/>
  <c r="P152"/>
  <c r="O154"/>
  <c r="P154" s="1"/>
  <c r="P155"/>
  <c r="O158"/>
  <c r="P158" s="1"/>
  <c r="O159"/>
  <c r="P159" s="1"/>
  <c r="O160"/>
  <c r="P160" s="1"/>
  <c r="O161"/>
  <c r="P161" s="1"/>
  <c r="O162"/>
  <c r="P162" s="1"/>
  <c r="O163"/>
  <c r="P163" s="1"/>
  <c r="O164"/>
  <c r="P164" s="1"/>
  <c r="O165"/>
  <c r="P165" s="1"/>
  <c r="O166"/>
  <c r="P166" s="1"/>
  <c r="O167"/>
  <c r="P167" s="1"/>
  <c r="O168"/>
  <c r="P168" s="1"/>
  <c r="O169"/>
  <c r="P169" s="1"/>
  <c r="O170"/>
  <c r="P170" s="1"/>
  <c r="O171"/>
  <c r="P171" s="1"/>
  <c r="O172"/>
  <c r="P172" s="1"/>
  <c r="O173"/>
  <c r="P173" s="1"/>
  <c r="O174"/>
  <c r="P174" s="1"/>
  <c r="O175"/>
  <c r="P175" s="1"/>
  <c r="O176"/>
  <c r="P176" s="1"/>
  <c r="O177"/>
  <c r="P177" s="1"/>
  <c r="O178"/>
  <c r="P178" s="1"/>
  <c r="O179"/>
  <c r="P179" s="1"/>
  <c r="O180"/>
  <c r="P180" s="1"/>
  <c r="O181"/>
  <c r="P181" s="1"/>
  <c r="O183"/>
  <c r="P183" s="1"/>
  <c r="O187"/>
  <c r="P187" s="1"/>
  <c r="O191"/>
  <c r="P191" s="1"/>
  <c r="O194"/>
  <c r="P194" s="1"/>
  <c r="O195"/>
  <c r="P195" s="1"/>
  <c r="P196"/>
  <c r="O197"/>
  <c r="P197" s="1"/>
  <c r="O198"/>
  <c r="P198" s="1"/>
  <c r="O199"/>
  <c r="P199" s="1"/>
  <c r="O200"/>
  <c r="P200" s="1"/>
  <c r="O201"/>
  <c r="P201" s="1"/>
  <c r="O202"/>
  <c r="P202" s="1"/>
  <c r="O203"/>
  <c r="P203" s="1"/>
  <c r="O204"/>
  <c r="P204" s="1"/>
  <c r="O205"/>
  <c r="P205" s="1"/>
  <c r="O206"/>
  <c r="P206" s="1"/>
  <c r="O207"/>
  <c r="P207" s="1"/>
  <c r="O208"/>
  <c r="P208" s="1"/>
  <c r="O209"/>
  <c r="P209" s="1"/>
  <c r="O210"/>
  <c r="P210" s="1"/>
  <c r="O211"/>
  <c r="P211" s="1"/>
  <c r="O212"/>
  <c r="P212" s="1"/>
  <c r="O213"/>
  <c r="P213" s="1"/>
  <c r="O214"/>
  <c r="P214" s="1"/>
  <c r="O216"/>
  <c r="P216" s="1"/>
  <c r="O217"/>
  <c r="P217" s="1"/>
  <c r="O218"/>
  <c r="P218" s="1"/>
  <c r="O219"/>
  <c r="P219" s="1"/>
  <c r="O220"/>
  <c r="P220" s="1"/>
  <c r="O223"/>
  <c r="P223" s="1"/>
  <c r="O224"/>
  <c r="P224" s="1"/>
  <c r="O226"/>
  <c r="P226" s="1"/>
  <c r="O227"/>
  <c r="P227" s="1"/>
  <c r="O228"/>
  <c r="P228" s="1"/>
  <c r="O229"/>
  <c r="P229" s="1"/>
  <c r="O230"/>
  <c r="P230" s="1"/>
  <c r="O231"/>
  <c r="P231" s="1"/>
  <c r="O232"/>
  <c r="P232" s="1"/>
  <c r="O233"/>
  <c r="P233" s="1"/>
  <c r="O234"/>
  <c r="P234" s="1"/>
  <c r="O235"/>
  <c r="P235" s="1"/>
  <c r="O236"/>
  <c r="P236" s="1"/>
  <c r="P237"/>
  <c r="O239"/>
  <c r="P239" s="1"/>
  <c r="O240"/>
  <c r="P240" s="1"/>
  <c r="O241"/>
  <c r="P241" s="1"/>
  <c r="O242"/>
  <c r="P242" s="1"/>
  <c r="O243"/>
  <c r="P243" s="1"/>
  <c r="O244"/>
  <c r="P244" s="1"/>
  <c r="O245"/>
  <c r="P245" s="1"/>
  <c r="O246"/>
  <c r="P246" s="1"/>
  <c r="O247"/>
  <c r="P247" s="1"/>
  <c r="O248"/>
  <c r="P248" s="1"/>
  <c r="O249"/>
  <c r="P249" s="1"/>
  <c r="O250"/>
  <c r="P250" s="1"/>
  <c r="O251"/>
  <c r="P251" s="1"/>
  <c r="O252"/>
  <c r="P252" s="1"/>
  <c r="O253"/>
  <c r="P253" s="1"/>
  <c r="O254"/>
  <c r="P254" s="1"/>
  <c r="O255"/>
  <c r="P255" s="1"/>
  <c r="O256"/>
  <c r="P256" s="1"/>
  <c r="O257"/>
  <c r="P257" s="1"/>
  <c r="O258"/>
  <c r="P258" s="1"/>
  <c r="O259"/>
  <c r="P259" s="1"/>
  <c r="O260"/>
  <c r="P260" s="1"/>
  <c r="O261"/>
  <c r="P261" s="1"/>
  <c r="O264"/>
  <c r="P264" s="1"/>
  <c r="O265"/>
  <c r="P265" s="1"/>
  <c r="O266"/>
  <c r="P266" s="1"/>
  <c r="O267"/>
  <c r="P267" s="1"/>
  <c r="O268"/>
  <c r="P268" s="1"/>
  <c r="O269"/>
  <c r="P269" s="1"/>
  <c r="O270"/>
  <c r="P270" s="1"/>
  <c r="O271"/>
  <c r="P271" s="1"/>
  <c r="O272"/>
  <c r="P272" s="1"/>
  <c r="O273"/>
  <c r="P273" s="1"/>
  <c r="O274"/>
  <c r="P274" s="1"/>
  <c r="O275"/>
  <c r="P275" s="1"/>
  <c r="O276"/>
  <c r="P276" s="1"/>
  <c r="O282"/>
  <c r="P282" s="1"/>
  <c r="O289"/>
  <c r="P289" s="1"/>
  <c r="O291"/>
  <c r="P291" s="1"/>
  <c r="O263"/>
  <c r="P263" s="1"/>
  <c r="L18" i="1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H4" i="7"/>
  <c r="H5"/>
  <c r="H6"/>
  <c r="H7"/>
  <c r="H8"/>
  <c r="H9"/>
  <c r="H10"/>
  <c r="H11"/>
  <c r="H16"/>
  <c r="H17"/>
  <c r="L16"/>
  <c r="L17"/>
  <c r="L4"/>
  <c r="L5"/>
  <c r="L6"/>
  <c r="L7"/>
  <c r="L8"/>
  <c r="L9"/>
  <c r="L10"/>
  <c r="L11"/>
  <c r="M270" i="5"/>
  <c r="H270"/>
  <c r="M269"/>
  <c r="H269"/>
  <c r="M268"/>
  <c r="H268"/>
  <c r="M267"/>
  <c r="H267"/>
  <c r="H266"/>
  <c r="M266"/>
  <c r="M265"/>
  <c r="H265"/>
  <c r="M264"/>
  <c r="H264"/>
  <c r="M263"/>
  <c r="H263"/>
  <c r="K22" i="9" l="1"/>
  <c r="F4" i="10" s="1"/>
  <c r="O21" i="6"/>
  <c r="D4" i="10" s="1"/>
  <c r="H18" i="7"/>
  <c r="O18"/>
  <c r="B4" i="10" s="1"/>
  <c r="F8" i="4"/>
  <c r="A6" i="10" s="1"/>
  <c r="G6" s="1"/>
  <c r="K21" i="8"/>
  <c r="E4" i="10" s="1"/>
  <c r="O31" i="1"/>
  <c r="C4" i="10" s="1"/>
  <c r="P334" i="5"/>
  <c r="A4" i="10" s="1"/>
  <c r="M261" i="5"/>
  <c r="H261"/>
  <c r="M260"/>
  <c r="H260"/>
  <c r="G4" i="10" l="1"/>
  <c r="L3" i="7"/>
  <c r="L18" s="1"/>
  <c r="H3"/>
  <c r="L15" i="6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L4"/>
  <c r="H4"/>
  <c r="L3"/>
  <c r="H3"/>
  <c r="H21" s="1"/>
  <c r="M259" i="5"/>
  <c r="H259"/>
  <c r="M258"/>
  <c r="H258"/>
  <c r="M257"/>
  <c r="H257"/>
  <c r="M256"/>
  <c r="H256"/>
  <c r="M255"/>
  <c r="H255"/>
  <c r="M254"/>
  <c r="H254"/>
  <c r="M253"/>
  <c r="H253"/>
  <c r="M252"/>
  <c r="H252"/>
  <c r="M251"/>
  <c r="H251"/>
  <c r="M250"/>
  <c r="H250"/>
  <c r="M249"/>
  <c r="H249"/>
  <c r="M248"/>
  <c r="H248"/>
  <c r="M247"/>
  <c r="H247"/>
  <c r="M246"/>
  <c r="H246"/>
  <c r="M245"/>
  <c r="H245"/>
  <c r="M244"/>
  <c r="H244"/>
  <c r="M243"/>
  <c r="H243"/>
  <c r="M242"/>
  <c r="H242"/>
  <c r="M241"/>
  <c r="H241"/>
  <c r="M240"/>
  <c r="H240"/>
  <c r="M239"/>
  <c r="H239"/>
  <c r="M237"/>
  <c r="H237"/>
  <c r="M236"/>
  <c r="H236"/>
  <c r="M235"/>
  <c r="H235"/>
  <c r="M234"/>
  <c r="H234"/>
  <c r="M233"/>
  <c r="H233"/>
  <c r="M232"/>
  <c r="H232"/>
  <c r="M231"/>
  <c r="H231"/>
  <c r="M230"/>
  <c r="H230"/>
  <c r="M229"/>
  <c r="H229"/>
  <c r="M228"/>
  <c r="H228"/>
  <c r="M227"/>
  <c r="H227"/>
  <c r="M226"/>
  <c r="H226"/>
  <c r="M224"/>
  <c r="H224"/>
  <c r="M223"/>
  <c r="H223"/>
  <c r="M220"/>
  <c r="H220"/>
  <c r="M219"/>
  <c r="H219"/>
  <c r="M218"/>
  <c r="H218"/>
  <c r="M217"/>
  <c r="H217"/>
  <c r="M216"/>
  <c r="H216"/>
  <c r="M214"/>
  <c r="H214"/>
  <c r="M213"/>
  <c r="H213"/>
  <c r="M212"/>
  <c r="H212"/>
  <c r="M211"/>
  <c r="H211"/>
  <c r="M210"/>
  <c r="H210"/>
  <c r="M209"/>
  <c r="H209"/>
  <c r="M208"/>
  <c r="H208"/>
  <c r="M207"/>
  <c r="H207"/>
  <c r="M206"/>
  <c r="H206"/>
  <c r="M205"/>
  <c r="H205"/>
  <c r="M204"/>
  <c r="H204"/>
  <c r="M203"/>
  <c r="H203"/>
  <c r="M202"/>
  <c r="H202"/>
  <c r="M201"/>
  <c r="H201"/>
  <c r="M200"/>
  <c r="H200"/>
  <c r="M199"/>
  <c r="H199"/>
  <c r="M198"/>
  <c r="H198"/>
  <c r="M197"/>
  <c r="H197"/>
  <c r="M196"/>
  <c r="H196"/>
  <c r="M195"/>
  <c r="H195"/>
  <c r="M194"/>
  <c r="H194"/>
  <c r="M191"/>
  <c r="H191"/>
  <c r="M187"/>
  <c r="H187"/>
  <c r="M183"/>
  <c r="H183"/>
  <c r="M181"/>
  <c r="H181"/>
  <c r="M180"/>
  <c r="H180"/>
  <c r="M179"/>
  <c r="H179"/>
  <c r="M178"/>
  <c r="H178"/>
  <c r="M177"/>
  <c r="H177"/>
  <c r="M176"/>
  <c r="H176"/>
  <c r="M175"/>
  <c r="H175"/>
  <c r="M174"/>
  <c r="H174"/>
  <c r="M173"/>
  <c r="H173"/>
  <c r="M172"/>
  <c r="H172"/>
  <c r="M171"/>
  <c r="H171"/>
  <c r="M170"/>
  <c r="H170"/>
  <c r="M169"/>
  <c r="H169"/>
  <c r="M168"/>
  <c r="H168"/>
  <c r="M167"/>
  <c r="H167"/>
  <c r="M166"/>
  <c r="H166"/>
  <c r="M165"/>
  <c r="H165"/>
  <c r="M164"/>
  <c r="H164"/>
  <c r="M163"/>
  <c r="H163"/>
  <c r="M162"/>
  <c r="H162"/>
  <c r="M161"/>
  <c r="H161"/>
  <c r="M160"/>
  <c r="H160"/>
  <c r="M159"/>
  <c r="H159"/>
  <c r="M158"/>
  <c r="H158"/>
  <c r="M155"/>
  <c r="H155"/>
  <c r="M154"/>
  <c r="H154"/>
  <c r="M152"/>
  <c r="H152"/>
  <c r="M151"/>
  <c r="H151"/>
  <c r="M150"/>
  <c r="H150"/>
  <c r="M149"/>
  <c r="H149"/>
  <c r="M148"/>
  <c r="H148"/>
  <c r="M147"/>
  <c r="H147"/>
  <c r="M146"/>
  <c r="H146"/>
  <c r="M145"/>
  <c r="H145"/>
  <c r="M144"/>
  <c r="H144"/>
  <c r="M143"/>
  <c r="H143"/>
  <c r="M142"/>
  <c r="H142"/>
  <c r="M141"/>
  <c r="H141"/>
  <c r="M140"/>
  <c r="H140"/>
  <c r="M139"/>
  <c r="H139"/>
  <c r="M138"/>
  <c r="H138"/>
  <c r="M137"/>
  <c r="H137"/>
  <c r="M136"/>
  <c r="H136"/>
  <c r="M135"/>
  <c r="H135"/>
  <c r="M134"/>
  <c r="H134"/>
  <c r="M133"/>
  <c r="H133"/>
  <c r="M132"/>
  <c r="H132"/>
  <c r="M131"/>
  <c r="H131"/>
  <c r="M130"/>
  <c r="H130"/>
  <c r="M129"/>
  <c r="H129"/>
  <c r="M128"/>
  <c r="H128"/>
  <c r="M127"/>
  <c r="H127"/>
  <c r="M126"/>
  <c r="H126"/>
  <c r="M125"/>
  <c r="H125"/>
  <c r="M124"/>
  <c r="H124"/>
  <c r="M123"/>
  <c r="H123"/>
  <c r="M122"/>
  <c r="H122"/>
  <c r="M121"/>
  <c r="H121"/>
  <c r="M120"/>
  <c r="H120"/>
  <c r="M119"/>
  <c r="H119"/>
  <c r="M118"/>
  <c r="H118"/>
  <c r="M117"/>
  <c r="H117"/>
  <c r="M116"/>
  <c r="H116"/>
  <c r="M115"/>
  <c r="H115"/>
  <c r="M114"/>
  <c r="H114"/>
  <c r="M113"/>
  <c r="H113"/>
  <c r="M112"/>
  <c r="H112"/>
  <c r="M111"/>
  <c r="H111"/>
  <c r="M110"/>
  <c r="H110"/>
  <c r="M109"/>
  <c r="H109"/>
  <c r="M108"/>
  <c r="H108"/>
  <c r="M107"/>
  <c r="H107"/>
  <c r="M106"/>
  <c r="H106"/>
  <c r="M105"/>
  <c r="H105"/>
  <c r="M104"/>
  <c r="H104"/>
  <c r="M103"/>
  <c r="H103"/>
  <c r="M102"/>
  <c r="H102"/>
  <c r="M101"/>
  <c r="H101"/>
  <c r="M100"/>
  <c r="H100"/>
  <c r="M99"/>
  <c r="H99"/>
  <c r="M98"/>
  <c r="H98"/>
  <c r="M97"/>
  <c r="H97"/>
  <c r="M96"/>
  <c r="H96"/>
  <c r="M95"/>
  <c r="H95"/>
  <c r="M94"/>
  <c r="H94"/>
  <c r="M93"/>
  <c r="H93"/>
  <c r="M92"/>
  <c r="H92"/>
  <c r="M89"/>
  <c r="H89"/>
  <c r="M88"/>
  <c r="H88"/>
  <c r="M86"/>
  <c r="H86"/>
  <c r="M85"/>
  <c r="H85"/>
  <c r="M83"/>
  <c r="H83"/>
  <c r="M82"/>
  <c r="H82"/>
  <c r="M81"/>
  <c r="H81"/>
  <c r="M80"/>
  <c r="H80"/>
  <c r="M79"/>
  <c r="H79"/>
  <c r="M78"/>
  <c r="H78"/>
  <c r="M77"/>
  <c r="H77"/>
  <c r="M76"/>
  <c r="H76"/>
  <c r="M75"/>
  <c r="H75"/>
  <c r="M74"/>
  <c r="H74"/>
  <c r="M73"/>
  <c r="H73"/>
  <c r="M72"/>
  <c r="H72"/>
  <c r="M71"/>
  <c r="H71"/>
  <c r="M70"/>
  <c r="H70"/>
  <c r="M69"/>
  <c r="H69"/>
  <c r="M68"/>
  <c r="H68"/>
  <c r="M67"/>
  <c r="H67"/>
  <c r="M65"/>
  <c r="H65"/>
  <c r="M64"/>
  <c r="H64"/>
  <c r="M62"/>
  <c r="H62"/>
  <c r="M60"/>
  <c r="H60"/>
  <c r="M58"/>
  <c r="H58"/>
  <c r="M57"/>
  <c r="H57"/>
  <c r="M56"/>
  <c r="H56"/>
  <c r="M55"/>
  <c r="H55"/>
  <c r="M54"/>
  <c r="H54"/>
  <c r="M52"/>
  <c r="H52"/>
  <c r="M51"/>
  <c r="H51"/>
  <c r="M50"/>
  <c r="H50"/>
  <c r="M49"/>
  <c r="H49"/>
  <c r="M47"/>
  <c r="H47"/>
  <c r="M46"/>
  <c r="H46"/>
  <c r="M37"/>
  <c r="H37"/>
  <c r="M36"/>
  <c r="H36"/>
  <c r="M30"/>
  <c r="H30"/>
  <c r="M29"/>
  <c r="H29"/>
  <c r="M27"/>
  <c r="H27"/>
  <c r="M11"/>
  <c r="H11"/>
  <c r="M10"/>
  <c r="H10"/>
  <c r="M6"/>
  <c r="H6"/>
  <c r="M4"/>
  <c r="H4"/>
  <c r="M3"/>
  <c r="H3"/>
  <c r="M334" l="1"/>
  <c r="L21" i="6"/>
  <c r="H334" i="5"/>
  <c r="B4" i="3"/>
  <c r="C4" l="1"/>
  <c r="C5" s="1"/>
  <c r="D4" l="1"/>
  <c r="D5" s="1"/>
  <c r="E4" s="1"/>
  <c r="G4"/>
  <c r="K4"/>
  <c r="F4"/>
  <c r="H4" l="1"/>
  <c r="J4" l="1"/>
  <c r="H5"/>
  <c r="L4" l="1"/>
  <c r="L5" s="1"/>
  <c r="H4" i="1"/>
  <c r="H5"/>
  <c r="H3"/>
  <c r="H31" s="1"/>
  <c r="I11" i="3" l="1"/>
  <c r="L4" i="1" l="1"/>
  <c r="L5"/>
  <c r="L3"/>
  <c r="L31" s="1"/>
  <c r="G7" i="10"/>
</calcChain>
</file>

<file path=xl/sharedStrings.xml><?xml version="1.0" encoding="utf-8"?>
<sst xmlns="http://schemas.openxmlformats.org/spreadsheetml/2006/main" count="1475" uniqueCount="646">
  <si>
    <t>8541.60.0080</t>
  </si>
  <si>
    <t>9001.10.0085</t>
  </si>
  <si>
    <t>8541.40.8000</t>
  </si>
  <si>
    <t>8536.50.9055</t>
  </si>
  <si>
    <t>8536.50.90</t>
  </si>
  <si>
    <t>8541.40.31</t>
  </si>
  <si>
    <t>DK-Q4XTU</t>
  </si>
  <si>
    <t>DK-FIBER OPTIC BINDER</t>
  </si>
  <si>
    <t>KIT DE FIBRA ÓPTICA</t>
  </si>
  <si>
    <t>DK-LIA1</t>
  </si>
  <si>
    <t>KIT DE COMPONENTES EM LED</t>
  </si>
  <si>
    <t xml:space="preserve">LEDRB75X150PW2-XQ </t>
  </si>
  <si>
    <t>ILUMINAÇÃO LED P/SISTEMA DE VISÃO</t>
  </si>
  <si>
    <t>9405.40.90</t>
  </si>
  <si>
    <t xml:space="preserve">DF-G2-PC-Q5 </t>
  </si>
  <si>
    <t xml:space="preserve">DX80DR2M-H2 </t>
  </si>
  <si>
    <t>DISPOSITIVO WIRELESS</t>
  </si>
  <si>
    <t>8517.69.00</t>
  </si>
  <si>
    <t>S18MBQ</t>
  </si>
  <si>
    <t>IT16.56S</t>
  </si>
  <si>
    <t>FIBRA ÓPTICA DE VIDRO</t>
  </si>
  <si>
    <t xml:space="preserve">SM2A912DSRQD </t>
  </si>
  <si>
    <t xml:space="preserve">SLSE30-600Q8 </t>
  </si>
  <si>
    <t xml:space="preserve">SLSR30-600Q8 </t>
  </si>
  <si>
    <t xml:space="preserve">QDE525D </t>
  </si>
  <si>
    <t>CABO COM CONECTOR</t>
  </si>
  <si>
    <t>8544.42.00</t>
  </si>
  <si>
    <t xml:space="preserve">SLSE30-900Q8 </t>
  </si>
  <si>
    <t xml:space="preserve">SLSR30-900Q8 </t>
  </si>
  <si>
    <t>SM31RFPQD</t>
  </si>
  <si>
    <t xml:space="preserve">LX3RQ-72471 </t>
  </si>
  <si>
    <t xml:space="preserve">SMB312PD </t>
  </si>
  <si>
    <t xml:space="preserve">T18GRXPQ </t>
  </si>
  <si>
    <t>INDICADOR LUMINOSO</t>
  </si>
  <si>
    <t>LMF12</t>
  </si>
  <si>
    <t>LENTE P/INSTRUMENTO ÓPTICO</t>
  </si>
  <si>
    <t>9002.11.90</t>
  </si>
  <si>
    <t xml:space="preserve">Q60VR3AF2000Q1 </t>
  </si>
  <si>
    <t xml:space="preserve">Q40SP6FF600Q </t>
  </si>
  <si>
    <t>QT50ULBQ6</t>
  </si>
  <si>
    <t>SI-MAG3SM</t>
  </si>
  <si>
    <t>SI-MAG3MM</t>
  </si>
  <si>
    <t>QS18VP6LPQ8</t>
  </si>
  <si>
    <t>BAT23S</t>
  </si>
  <si>
    <t>IAT23S</t>
  </si>
  <si>
    <t>OSBF</t>
  </si>
  <si>
    <t>OSBD</t>
  </si>
  <si>
    <t>OLM5</t>
  </si>
  <si>
    <t>OLM8</t>
  </si>
  <si>
    <t>3926.90.9980</t>
  </si>
  <si>
    <t>QS18VP6DQ8</t>
  </si>
  <si>
    <t>BRT-2X2</t>
  </si>
  <si>
    <t>SM2A312LVAGQD</t>
  </si>
  <si>
    <t>QS18VP6LP</t>
  </si>
  <si>
    <t>PBP</t>
  </si>
  <si>
    <t>FLTR</t>
  </si>
  <si>
    <t>LCF04</t>
  </si>
  <si>
    <t>LCF16</t>
  </si>
  <si>
    <t>LEKS</t>
  </si>
  <si>
    <t>LEDRA62X62M</t>
  </si>
  <si>
    <t>DK-P4 DEMO BASE</t>
  </si>
  <si>
    <t>DK-EZ-LIGHT</t>
  </si>
  <si>
    <t>DBQ5AC</t>
  </si>
  <si>
    <t>DK-WORLD-BEAM</t>
  </si>
  <si>
    <t>DBQEZLPTL</t>
  </si>
  <si>
    <t>DK-QC50</t>
  </si>
  <si>
    <t>DK-10D</t>
  </si>
  <si>
    <t>PBT66U</t>
  </si>
  <si>
    <t xml:space="preserve">PIT66U </t>
  </si>
  <si>
    <t>QS186E</t>
  </si>
  <si>
    <t>QS18VN6R</t>
  </si>
  <si>
    <t>QS18VN6DQ8</t>
  </si>
  <si>
    <t>QS18VN6D</t>
  </si>
  <si>
    <t>Q85VR3DL-T9</t>
  </si>
  <si>
    <t>QDE-815D</t>
  </si>
  <si>
    <t>QS186LEQ8</t>
  </si>
  <si>
    <t>QS18VP6LV</t>
  </si>
  <si>
    <t>Q60BB6AF2000</t>
  </si>
  <si>
    <t>Q60BB6LAF2000</t>
  </si>
  <si>
    <t>Q50AVI</t>
  </si>
  <si>
    <t>Q50AI</t>
  </si>
  <si>
    <t>BRT-77X77C</t>
  </si>
  <si>
    <t>QS30LDQ</t>
  </si>
  <si>
    <t>QH23SN6LPQ</t>
  </si>
  <si>
    <t>SM312F</t>
  </si>
  <si>
    <t>DK-P4 OMNI/BCR</t>
  </si>
  <si>
    <t>DK-DX70 2.4 GHZ</t>
  </si>
  <si>
    <t>DEMO KIT EZS SYSTEM</t>
  </si>
  <si>
    <t>OSBLV</t>
  </si>
  <si>
    <t>MBCC-512</t>
  </si>
  <si>
    <t>QS18VP6D</t>
  </si>
  <si>
    <t>BF220S</t>
  </si>
  <si>
    <t>Q40SP6LPQ</t>
  </si>
  <si>
    <t>BRT-THG-2-100</t>
  </si>
  <si>
    <t>QS30LV</t>
  </si>
  <si>
    <t>SMBAMS30P</t>
  </si>
  <si>
    <t>BRT-3</t>
  </si>
  <si>
    <t>QS18VN6LP</t>
  </si>
  <si>
    <t>SLSR30-600Q8</t>
  </si>
  <si>
    <t>SLSE30-600Q8</t>
  </si>
  <si>
    <t>M18SP6D</t>
  </si>
  <si>
    <t>BRT-84</t>
  </si>
  <si>
    <t>9031.90.90</t>
  </si>
  <si>
    <t>9031.49.90</t>
  </si>
  <si>
    <t>3926.90.90</t>
  </si>
  <si>
    <t>8541.40.29</t>
  </si>
  <si>
    <t>FILTRO VERMELHO PARA INSTRUMENTO ÓPTICO</t>
  </si>
  <si>
    <t>LENTE PARA INSTRUMENTO ÓPTICO</t>
  </si>
  <si>
    <t>EXTENSOR DE LENTE PARA INSTRUMENTO ÓPTICO</t>
  </si>
  <si>
    <t>SUPORTE-BASE PARA INSTRUMENTO ÓPTICO</t>
  </si>
  <si>
    <t>KIT DEMO PARA INDICADOR LUMINOSO</t>
  </si>
  <si>
    <t>FIBRA ÓPTICA DE PLÁSTICO</t>
  </si>
  <si>
    <t>TARJA RETANGULAR RETRO-REFLEXIVA</t>
  </si>
  <si>
    <t>CABO PARA FIBRA ÓPTICA DE VIDRO</t>
  </si>
  <si>
    <t>SUPORTE PARA SENSOR</t>
  </si>
  <si>
    <t>KIT DEMO PARA INSTRUMENTO ÓPTICO</t>
  </si>
  <si>
    <t>KIT DEMO DISPOSITIVO DE COMUNICAÇÃO SEM FIO</t>
  </si>
  <si>
    <t>9001.10.0075</t>
  </si>
  <si>
    <t>9030.89.0100</t>
  </si>
  <si>
    <t>9002.11.9000</t>
  </si>
  <si>
    <t>9031.90.5800</t>
  </si>
  <si>
    <t>3926.90.9995</t>
  </si>
  <si>
    <t>KIT DEMO DISPOSITIVO FOTO-ELÉTRICO</t>
  </si>
  <si>
    <t>3919.10.2055</t>
  </si>
  <si>
    <t>3926.90.9995 </t>
  </si>
  <si>
    <t>MODELO</t>
  </si>
  <si>
    <t>DESCRIÇÃO DOS PRODUTOS</t>
  </si>
  <si>
    <t>NCM NACIONAL</t>
  </si>
  <si>
    <t>PESO (LIBRAS)</t>
  </si>
  <si>
    <t>8541.40.8000 </t>
  </si>
  <si>
    <t>9405.40.6000 </t>
  </si>
  <si>
    <t>8517.69.0000 </t>
  </si>
  <si>
    <t>8544.42.9090 </t>
  </si>
  <si>
    <t>8302.50.0000 </t>
  </si>
  <si>
    <t>8531.80.0050 </t>
  </si>
  <si>
    <t>7326.19.0080 </t>
  </si>
  <si>
    <t>8504.40.9510 </t>
  </si>
  <si>
    <t>PESO (GRAMAS)</t>
  </si>
  <si>
    <t>FIC-M12F4</t>
  </si>
  <si>
    <t>FIC-M12M4</t>
  </si>
  <si>
    <t>MQDC-406</t>
  </si>
  <si>
    <t>BMRL6016A</t>
  </si>
  <si>
    <t>BMEL6016A</t>
  </si>
  <si>
    <t>WLS28CW1130XQ</t>
  </si>
  <si>
    <t>MQDC-430RA</t>
  </si>
  <si>
    <t>DX80DR2M-H2C</t>
  </si>
  <si>
    <t>QH23SP6R</t>
  </si>
  <si>
    <t>OSECV</t>
  </si>
  <si>
    <t>ILUMINAÇÃO LED P/PAINEL ELÉTRICO</t>
  </si>
  <si>
    <t>CONECTOR PARA CABO 04 PINOS FÊMEA</t>
  </si>
  <si>
    <t>CONECTOR PARA CABO 04 PINOS MACHO</t>
  </si>
  <si>
    <t>8536.69.4020 </t>
  </si>
  <si>
    <t>S18SP6FF50Q</t>
  </si>
  <si>
    <t>MQDC-415RA</t>
  </si>
  <si>
    <t>D10AFP</t>
  </si>
  <si>
    <t>OPEJ5</t>
  </si>
  <si>
    <t>8504.40.9510</t>
  </si>
  <si>
    <t>QS18EP6DQ8</t>
  </si>
  <si>
    <t>QS18EP6WQ8</t>
  </si>
  <si>
    <t>Q45BB6DLQ5</t>
  </si>
  <si>
    <t>M18-3VNDL-2M</t>
  </si>
  <si>
    <t>QS18VP6RQ8</t>
  </si>
  <si>
    <t>QS186EQ8</t>
  </si>
  <si>
    <t>QS18VP6LAFQ</t>
  </si>
  <si>
    <t>SM312FQD</t>
  </si>
  <si>
    <t>Q240RA-US-AF2Q</t>
  </si>
  <si>
    <t>QT50RAFQ-US</t>
  </si>
  <si>
    <t>8526.10.0070</t>
  </si>
  <si>
    <t>Q3XTBLD-Q8</t>
  </si>
  <si>
    <t>Q4XTBLAF300-Q8</t>
  </si>
  <si>
    <t>SSA-EB1MP</t>
  </si>
  <si>
    <t>8536.50.9033</t>
  </si>
  <si>
    <t>SI-MAG2SM</t>
  </si>
  <si>
    <t>SI-MAG2MM</t>
  </si>
  <si>
    <t>STBVP6Q5</t>
  </si>
  <si>
    <t>8536.50.9065</t>
  </si>
  <si>
    <t>OTC-1-YW</t>
  </si>
  <si>
    <t>DK-Q45VT</t>
  </si>
  <si>
    <t>9031.80.8085</t>
  </si>
  <si>
    <t>DX80N2Q45TH</t>
  </si>
  <si>
    <t>8517.69.0000</t>
  </si>
  <si>
    <t>DX80DR2M-H12</t>
  </si>
  <si>
    <t>S18SP6D</t>
  </si>
  <si>
    <t>CHAVE STOP ELETRO MECÂNICA</t>
  </si>
  <si>
    <t>CHAVE ATUADORA</t>
  </si>
  <si>
    <t>8543.70.99</t>
  </si>
  <si>
    <t>KIT DEMO PARA DISPOSITIVO MAGNETO-SENSOR</t>
  </si>
  <si>
    <t>M12FTH4Q</t>
  </si>
  <si>
    <t xml:space="preserve">DISPOSITIVO TERMO-SENSOR </t>
  </si>
  <si>
    <t>9032.89.82</t>
  </si>
  <si>
    <t>II</t>
  </si>
  <si>
    <t>IPI</t>
  </si>
  <si>
    <t>8536.69.90</t>
  </si>
  <si>
    <t>8541.40.11</t>
  </si>
  <si>
    <t>9001.10.0085 </t>
  </si>
  <si>
    <t>IF23SM900</t>
  </si>
  <si>
    <t>QS18VP6WQ8</t>
  </si>
  <si>
    <t>MQDC-415</t>
  </si>
  <si>
    <t>IVU2RGR12</t>
  </si>
  <si>
    <t>GM-FA-10J</t>
  </si>
  <si>
    <t>T18SN6LQ </t>
  </si>
  <si>
    <t>SENSOR DE VISÃO</t>
  </si>
  <si>
    <t>8536.41.00</t>
  </si>
  <si>
    <t>8537.10.9070</t>
  </si>
  <si>
    <t>INTERFACE TIPO RELÉ</t>
  </si>
  <si>
    <t>9031.49.9000 </t>
  </si>
  <si>
    <t>M18-3VPLV-Q8</t>
  </si>
  <si>
    <t>IF25SM900</t>
  </si>
  <si>
    <t>IVURD-MXK-806</t>
  </si>
  <si>
    <t>RD35</t>
  </si>
  <si>
    <t xml:space="preserve">8528.59.2500 </t>
  </si>
  <si>
    <t>ACESSÓRIO PARA SENSOR DE VISÃO</t>
  </si>
  <si>
    <t>K50LGRY2PQ</t>
  </si>
  <si>
    <t xml:space="preserve">8531.80.0050 </t>
  </si>
  <si>
    <t>COMPONENTE EM LED</t>
  </si>
  <si>
    <t>SMB30A</t>
  </si>
  <si>
    <t>ESL-41/60-PT-10</t>
  </si>
  <si>
    <t>4821.90.2000</t>
  </si>
  <si>
    <t>DF-G1-PS-Q5</t>
  </si>
  <si>
    <t>M18-3VPDL-Q8</t>
  </si>
  <si>
    <t>TARJA CIRCULAR DE SINALIZAÇÃO</t>
  </si>
  <si>
    <t>3919.10.00</t>
  </si>
  <si>
    <t>Q40SP6LP</t>
  </si>
  <si>
    <t>QS30FF400Q</t>
  </si>
  <si>
    <t>BT23S</t>
  </si>
  <si>
    <t>PIT43TMB5</t>
  </si>
  <si>
    <t>BRT-32X20AM</t>
  </si>
  <si>
    <t>T30UXUBQ8</t>
  </si>
  <si>
    <t>SM30PRLQD</t>
  </si>
  <si>
    <t>OTBVR81LQD</t>
  </si>
  <si>
    <t>8536.50.7000</t>
  </si>
  <si>
    <t>ESPELHO RETANGULAR RETRO-REFLEXIVO</t>
  </si>
  <si>
    <t>9002.90.00</t>
  </si>
  <si>
    <t>ESPELHO CIRCULAR RETRO-REFLEXIVO</t>
  </si>
  <si>
    <t>ESPELHO CIRCULAR RETRO-REFLEXIVA</t>
  </si>
  <si>
    <t>LM4-2NR</t>
  </si>
  <si>
    <t>DISPOSITIVO ULTRASSÔNICO</t>
  </si>
  <si>
    <t>REF.</t>
  </si>
  <si>
    <t>QUANT.</t>
  </si>
  <si>
    <t>NCM     BANNER</t>
  </si>
  <si>
    <t>Vlr. Unit.      (U$)</t>
  </si>
  <si>
    <t>Vlr. Tot.       (U$)</t>
  </si>
  <si>
    <t xml:space="preserve">Planilha de Cálculo de Nacionalização de Produtos </t>
  </si>
  <si>
    <t>Vlr (U$)</t>
  </si>
  <si>
    <t>Vlr (R$)</t>
  </si>
  <si>
    <t>FRETE</t>
  </si>
  <si>
    <t>COFINS</t>
  </si>
  <si>
    <t>PIS</t>
  </si>
  <si>
    <t>ICMS</t>
  </si>
  <si>
    <t>TX SISCOMEX</t>
  </si>
  <si>
    <t>DESPACHANTE</t>
  </si>
  <si>
    <t>TX ARMAZENAGEM</t>
  </si>
  <si>
    <t>Base de Cálculo</t>
  </si>
  <si>
    <t>PERCENTUAL PERMITIDO</t>
  </si>
  <si>
    <t>VALOR DE VENDA</t>
  </si>
  <si>
    <t>TOTAL NACIONALIZADO</t>
  </si>
  <si>
    <t>Custo FOB-RJ</t>
  </si>
  <si>
    <t>Custo CIF-USA</t>
  </si>
  <si>
    <t>SENSOR ULTRASSÔNICO</t>
  </si>
  <si>
    <t>SENSOR ELETRO-MECÂNICO</t>
  </si>
  <si>
    <t>BT25SMSS </t>
  </si>
  <si>
    <t>8544.70.90</t>
  </si>
  <si>
    <t>TL50BLGY2R2ALS</t>
  </si>
  <si>
    <t>8531.80.00.40</t>
  </si>
  <si>
    <t>IVU2TGR08</t>
  </si>
  <si>
    <t>SMBIVUU </t>
  </si>
  <si>
    <t>MQDC2S-830</t>
  </si>
  <si>
    <t>8544.42.9090</t>
  </si>
  <si>
    <t>SBFX1</t>
  </si>
  <si>
    <t>SM2A312D </t>
  </si>
  <si>
    <t>CL50ZYALS3 </t>
  </si>
  <si>
    <t>8531.80.0040 </t>
  </si>
  <si>
    <t>BWA-2O8-A </t>
  </si>
  <si>
    <t>8529.10.4040 </t>
  </si>
  <si>
    <t>DBQ5</t>
  </si>
  <si>
    <t>02703 </t>
  </si>
  <si>
    <t>S18UIAQ </t>
  </si>
  <si>
    <t>SM312LVQD </t>
  </si>
  <si>
    <t>PBP46U </t>
  </si>
  <si>
    <t>9001.10.0075 </t>
  </si>
  <si>
    <t>BTA23S </t>
  </si>
  <si>
    <t>Q25SP6LPQ </t>
  </si>
  <si>
    <t>ANTENA OMINI DIRECIONAL</t>
  </si>
  <si>
    <t>8529.10.19</t>
  </si>
  <si>
    <t>8541.40.21</t>
  </si>
  <si>
    <t>ILUMINAÇÃO LED</t>
  </si>
  <si>
    <t>8441.40.21</t>
  </si>
  <si>
    <t>7326.90.90</t>
  </si>
  <si>
    <t>BWC-4MNFN15</t>
  </si>
  <si>
    <t>8544.20.0000</t>
  </si>
  <si>
    <t>BWA-UCT-900</t>
  </si>
  <si>
    <t>SA-FFB12</t>
  </si>
  <si>
    <t>P4C06</t>
  </si>
  <si>
    <t>T30UUPA</t>
  </si>
  <si>
    <t>BF213S</t>
  </si>
  <si>
    <t>QS18EP6WQ8 </t>
  </si>
  <si>
    <t>MQDC1-515</t>
  </si>
  <si>
    <t>S30SN6LP </t>
  </si>
  <si>
    <t>SM30SRLQD</t>
  </si>
  <si>
    <t>DK-LTF</t>
  </si>
  <si>
    <t>BRT-40X23B</t>
  </si>
  <si>
    <t>K50LGRAL1YPQ</t>
  </si>
  <si>
    <t>CSB-M1281M1281</t>
  </si>
  <si>
    <t>LX3EQ-72470 </t>
  </si>
  <si>
    <t>Q45BB6CV4Q5 </t>
  </si>
  <si>
    <t>IT23S</t>
  </si>
  <si>
    <t>Q45ULIU64ACRQ </t>
  </si>
  <si>
    <t>QDE-815D </t>
  </si>
  <si>
    <t>SLLP23-420P88</t>
  </si>
  <si>
    <t>MAQDC-830</t>
  </si>
  <si>
    <t>MQDMC-506</t>
  </si>
  <si>
    <t>INTUSB485-1</t>
  </si>
  <si>
    <t>QS18EP6XLPCQ8 </t>
  </si>
  <si>
    <t>IVURD-MX-806 </t>
  </si>
  <si>
    <t>QS18EP6D </t>
  </si>
  <si>
    <t>VS1AP5CV20</t>
  </si>
  <si>
    <t>DK-VE200</t>
  </si>
  <si>
    <t>9031.49.8000</t>
  </si>
  <si>
    <t>MA2M7SKL11AKL61SL411</t>
  </si>
  <si>
    <t>MLK-SUGS</t>
  </si>
  <si>
    <t>MLK-SUGM</t>
  </si>
  <si>
    <t>MASTER KEY UNIDIRECTIONAL MASTER CUT  (Chave Mestre Unidirecional)</t>
  </si>
  <si>
    <t>MASTER KEY UNIDIRECTIONAL STANDARD CUT  (Chave Standard Unidirecional)</t>
  </si>
  <si>
    <t>LEFT HANDED AM HEAD WITH DROP DOWN LOCK OUT (Fechadura de Segurança)</t>
  </si>
  <si>
    <t>8301.50.00</t>
  </si>
  <si>
    <t>NCM     FORTRESS</t>
  </si>
  <si>
    <t>8301.70.00</t>
  </si>
  <si>
    <t>NCM               RED LION</t>
  </si>
  <si>
    <t>T30SN6R</t>
  </si>
  <si>
    <t>T306E</t>
  </si>
  <si>
    <t>PREÇO VENDA</t>
  </si>
  <si>
    <t>CSMSTRLE</t>
  </si>
  <si>
    <t>CONVERSOR DE PROTOCOLO CSMSTRLE</t>
  </si>
  <si>
    <t>P4OR</t>
  </si>
  <si>
    <t>INSTRUMENTO ÓPTICO</t>
  </si>
  <si>
    <t>LCF12</t>
  </si>
  <si>
    <t>FLTI</t>
  </si>
  <si>
    <t>FILTRO INFRA VERMELHO PARA INSTRUMENTO ÓPTICO</t>
  </si>
  <si>
    <t>LEDIA80X80M</t>
  </si>
  <si>
    <t>P4C50</t>
  </si>
  <si>
    <t>CSB-M831M831</t>
  </si>
  <si>
    <t>SMBACM</t>
  </si>
  <si>
    <t>SMBP42ASM</t>
  </si>
  <si>
    <t>CSMSTRSX</t>
  </si>
  <si>
    <t>XCDN0000</t>
  </si>
  <si>
    <t>108TX</t>
  </si>
  <si>
    <t>CONVERSOR DE PROTOCOLO CSMSTRSX</t>
  </si>
  <si>
    <t>CARTÃO PROFINET REDLION</t>
  </si>
  <si>
    <t>8517.62.0010</t>
  </si>
  <si>
    <t>8517.62.49</t>
  </si>
  <si>
    <t>MP62TA00</t>
  </si>
  <si>
    <t>MP-62TA MAGNETIC SENSOR</t>
  </si>
  <si>
    <t>CUB5PB00</t>
  </si>
  <si>
    <t>CUB5P RED/GRN BACKLICHT</t>
  </si>
  <si>
    <t>SWITCH RED LION 108TX</t>
  </si>
  <si>
    <t xml:space="preserve">SWITCH RED LION 708TX </t>
  </si>
  <si>
    <t xml:space="preserve">SWITCH RED LION 716TX </t>
  </si>
  <si>
    <t xml:space="preserve">SWITCH RED LION 516TX-A </t>
  </si>
  <si>
    <t>708TX</t>
  </si>
  <si>
    <t>716TX</t>
  </si>
  <si>
    <t>516TX-A</t>
  </si>
  <si>
    <t>PESO TOTAL      (gramas)</t>
  </si>
  <si>
    <t>VLR TOTAL         (Dolar)</t>
  </si>
  <si>
    <t>Vlr. Unit. Compra (R$)</t>
  </si>
  <si>
    <t>Vlr. Unit.   Venda  (R$)</t>
  </si>
  <si>
    <t>Vlr. Total   Venda (R$)</t>
  </si>
  <si>
    <t>VLR TOTAL         (Reais)</t>
  </si>
  <si>
    <t>PESO   (GRAMAS)</t>
  </si>
  <si>
    <t>PESO TOTAL      (Gramas)</t>
  </si>
  <si>
    <t>Item</t>
  </si>
  <si>
    <t>Código</t>
  </si>
  <si>
    <t>Quant.</t>
  </si>
  <si>
    <t>Descrição</t>
  </si>
  <si>
    <t>Valor Unit.</t>
  </si>
  <si>
    <t>Valor Total</t>
  </si>
  <si>
    <t>Hs. Instal.</t>
  </si>
  <si>
    <t>Horas de Serviço Normal (08:00 - 18:00hs/Seg - Sexta)</t>
  </si>
  <si>
    <t>Hs. Montagem</t>
  </si>
  <si>
    <t>Hs. Extras</t>
  </si>
  <si>
    <t>TOTAL PARCIAL</t>
  </si>
  <si>
    <t>Serviço Contratado</t>
  </si>
  <si>
    <t>TOTAIS</t>
  </si>
  <si>
    <t>Total Banner</t>
  </si>
  <si>
    <t>Total Mecânica</t>
  </si>
  <si>
    <t>Total Serviços</t>
  </si>
  <si>
    <t>Total Elétrica</t>
  </si>
  <si>
    <t>Total Red Lion</t>
  </si>
  <si>
    <t>Total Fortress</t>
  </si>
  <si>
    <t>Total Ink Jet</t>
  </si>
  <si>
    <t>Totais</t>
  </si>
  <si>
    <t>TOTAL GERAL</t>
  </si>
  <si>
    <t>SM312DQD</t>
  </si>
  <si>
    <t>QS18VP6LPQ </t>
  </si>
  <si>
    <t>Q20PLPQ5</t>
  </si>
  <si>
    <t>SMU315D</t>
  </si>
  <si>
    <t>PBT46U</t>
  </si>
  <si>
    <t>8538.90.7080</t>
  </si>
  <si>
    <t>SI-QS-SSA-4</t>
  </si>
  <si>
    <t>SI-QS90E</t>
  </si>
  <si>
    <t>CSB-M1241M1241</t>
  </si>
  <si>
    <t>OTBVR81</t>
  </si>
  <si>
    <t>AT-FM-10K</t>
  </si>
  <si>
    <t>S18-2NAEL-2M</t>
  </si>
  <si>
    <t>S18-2VPRL-2M </t>
  </si>
  <si>
    <t>SLC1BB6Q</t>
  </si>
  <si>
    <t>QS18EP6XLPCQ8</t>
  </si>
  <si>
    <t>SA-M30E12</t>
  </si>
  <si>
    <t>SOP-E12-150A</t>
  </si>
  <si>
    <t>7608.10.0030</t>
  </si>
  <si>
    <t xml:space="preserve">Q40SP6FF400Q </t>
  </si>
  <si>
    <t>BAG DEMO PUSH SENSOR</t>
  </si>
  <si>
    <t>BOLSA PARA DEMONSTRAÇÃO DE SENSOR</t>
  </si>
  <si>
    <t>M18-3VPDS-Q8              (SPA-19423)</t>
  </si>
  <si>
    <t>LTF12IC2LDQ                                   (SPA 19370)</t>
  </si>
  <si>
    <t>9001.10.0000</t>
  </si>
  <si>
    <t>QS18VP6XLPQ8                         (SPA-19370)</t>
  </si>
  <si>
    <t>T18SP6DQ                                               (SPA-19370)</t>
  </si>
  <si>
    <t>Q4XTKLAF300-Q8                                   (SPA 19370)</t>
  </si>
  <si>
    <t>PBT46U-VL                                   (SPA 19370)</t>
  </si>
  <si>
    <t>PIT46U-VL                                   (SPA 19370)</t>
  </si>
  <si>
    <t>4202.22.20</t>
  </si>
  <si>
    <t>Horas de Serviço Extras (18:00 - 00:00hs/Seg - Sexta)</t>
  </si>
  <si>
    <t>VLR TOTAL VENDA (Reais)</t>
  </si>
  <si>
    <t>VLR TOTAL COMP. (Reais)</t>
  </si>
  <si>
    <t>8536.49.00</t>
  </si>
  <si>
    <t>SLM30P6Q </t>
  </si>
  <si>
    <t>OSECV </t>
  </si>
  <si>
    <t>32484*</t>
  </si>
  <si>
    <t>32483*</t>
  </si>
  <si>
    <t>25967*</t>
  </si>
  <si>
    <t>21761*</t>
  </si>
  <si>
    <t>Q85VR3DL-T9-B </t>
  </si>
  <si>
    <t>K30APT2GRCQ </t>
  </si>
  <si>
    <t>8531.80.0000</t>
  </si>
  <si>
    <t>8543.90.10</t>
  </si>
  <si>
    <t xml:space="preserve">DISPOSITIVO FOTOELÉTRICO </t>
  </si>
  <si>
    <t>DISPOSITIVO FOTOELÉTRICO MÓDULO</t>
  </si>
  <si>
    <t>DISPOSITIVO MAGNÉTICO</t>
  </si>
  <si>
    <t>CAIXA DEMO PARA DISPOSITIVO FOTOELÉTRICO</t>
  </si>
  <si>
    <t>KIT DEMO PARA DISPOSITIVO FOTOELÉTRICO</t>
  </si>
  <si>
    <t>DISPOSITIVO FOTOELÉTRICO LASER</t>
  </si>
  <si>
    <t>DISPOSITIVO RADAR</t>
  </si>
  <si>
    <t>CAIXA DEMO PARA  DISPOSITIVO</t>
  </si>
  <si>
    <t>MQDC2S-806 </t>
  </si>
  <si>
    <t>83483 </t>
  </si>
  <si>
    <t>PPROCAMQ </t>
  </si>
  <si>
    <t>LE250IQ </t>
  </si>
  <si>
    <t>DX80N2Q45RD-NB</t>
  </si>
  <si>
    <t>FIC-M12F4A</t>
  </si>
  <si>
    <t>LX6EQ </t>
  </si>
  <si>
    <t>QS18VP6LAFQ5 </t>
  </si>
  <si>
    <t>CUB4LP40</t>
  </si>
  <si>
    <t>CUB4LP BACKLIGHT</t>
  </si>
  <si>
    <t>PMK7A000</t>
  </si>
  <si>
    <t>PNL MNT KIT 1/4 TO CUB5</t>
  </si>
  <si>
    <t>QS30EXQ </t>
  </si>
  <si>
    <t>QS30RRXQ </t>
  </si>
  <si>
    <t>QS18VP6LLPQ8 </t>
  </si>
  <si>
    <t>S18SP6R</t>
  </si>
  <si>
    <t>S186EQ</t>
  </si>
  <si>
    <t>VE200G1A</t>
  </si>
  <si>
    <t>LEDRB150X150PW2-XQ </t>
  </si>
  <si>
    <t>SMB18FA</t>
  </si>
  <si>
    <t>STP-M12-806 </t>
  </si>
  <si>
    <t>SMBVERA</t>
  </si>
  <si>
    <t>SMBBSSM</t>
  </si>
  <si>
    <t>PSG3M-5 </t>
  </si>
  <si>
    <t>MQDC2S-1215 </t>
  </si>
  <si>
    <t>SLE10B6VYQ</t>
  </si>
  <si>
    <t>Q45ULIU64ACRQ6</t>
  </si>
  <si>
    <t>9031.49.8000 </t>
  </si>
  <si>
    <t>LCF08</t>
  </si>
  <si>
    <t>8543.90.11</t>
  </si>
  <si>
    <t>8543.90.12</t>
  </si>
  <si>
    <t>8543.90.13</t>
  </si>
  <si>
    <t xml:space="preserve"> 9405.40.0000 </t>
  </si>
  <si>
    <t>Vlr. Total      (U$)</t>
  </si>
  <si>
    <t>DK-K50L2RGB7Q</t>
  </si>
  <si>
    <t>8531.80.0050</t>
  </si>
  <si>
    <t xml:space="preserve">T306E </t>
  </si>
  <si>
    <t>R58ACR1Q</t>
  </si>
  <si>
    <t>9405.40.0000</t>
  </si>
  <si>
    <t>WLB32ZC285PBQMN (SPA:19370)</t>
  </si>
  <si>
    <t>P4OR-BC</t>
  </si>
  <si>
    <t>p4 omni barcode</t>
  </si>
  <si>
    <t>LEDWA80X80M</t>
  </si>
  <si>
    <t>iluminação branca area</t>
  </si>
  <si>
    <t>SMBP4ASM</t>
  </si>
  <si>
    <t>suporte iluminação area</t>
  </si>
  <si>
    <t>P4C23</t>
  </si>
  <si>
    <t>cabo camera p4 5m</t>
  </si>
  <si>
    <t>QS18VP6LVQ8</t>
  </si>
  <si>
    <t>sensor fotoeletrico retro</t>
  </si>
  <si>
    <t>SPT25</t>
  </si>
  <si>
    <t>cabo ethernet 6 m</t>
  </si>
  <si>
    <t>SMB50RFA</t>
  </si>
  <si>
    <t>suporte espelho</t>
  </si>
  <si>
    <t>SMBP4RAB</t>
  </si>
  <si>
    <t>suporte p4</t>
  </si>
  <si>
    <t>s/n</t>
  </si>
  <si>
    <t>dataradio multi hop</t>
  </si>
  <si>
    <t>RK C4.4T-5</t>
  </si>
  <si>
    <t>caBO SENTOR 5 M</t>
  </si>
  <si>
    <t>DSPGT000</t>
  </si>
  <si>
    <t>DATA STATION WEB SERVER</t>
  </si>
  <si>
    <t>Hs. Programação</t>
  </si>
  <si>
    <t>SMBIVURAL</t>
  </si>
  <si>
    <t>suporte ivu</t>
  </si>
  <si>
    <t>IVU2RGW08</t>
  </si>
  <si>
    <t>camera de visao ivu</t>
  </si>
  <si>
    <t>IVURD-MX-803</t>
  </si>
  <si>
    <t>cabo para tela ivu</t>
  </si>
  <si>
    <t>SMBRD35</t>
  </si>
  <si>
    <t>suporte de tela remota IVU</t>
  </si>
  <si>
    <t>IVU2PRGW08</t>
  </si>
  <si>
    <t>ivu plus tela remota</t>
  </si>
  <si>
    <t>WLAW105X180DL11Q</t>
  </si>
  <si>
    <t xml:space="preserve">sensor difuso laser </t>
  </si>
  <si>
    <t>QS18VP6AF300Q5</t>
  </si>
  <si>
    <t xml:space="preserve">sensor supreção de fundo </t>
  </si>
  <si>
    <t>LCA25-050-35-6</t>
  </si>
  <si>
    <t>Pistão eletrico de alta velocidade</t>
  </si>
  <si>
    <t>LCC-10</t>
  </si>
  <si>
    <t>drive de controle de pistão eletrico</t>
  </si>
  <si>
    <t>LCC–Opto Board</t>
  </si>
  <si>
    <t>cartão IO do drive Smac</t>
  </si>
  <si>
    <t>iluminação</t>
  </si>
  <si>
    <t>SMBBSRA</t>
  </si>
  <si>
    <t>suporte de iluminação</t>
  </si>
  <si>
    <t>CSDIO14R</t>
  </si>
  <si>
    <t>modulo 8 in 6 out tipo cartão</t>
  </si>
  <si>
    <t>K50ANTGRYF2Q</t>
  </si>
  <si>
    <t>botão toch 3 cores</t>
  </si>
  <si>
    <t>cabo 8p - 5m</t>
  </si>
  <si>
    <t>cabo 8p - 10m</t>
  </si>
  <si>
    <t>MQDC2S-815</t>
  </si>
  <si>
    <t>TPW04-332BT-A</t>
  </si>
  <si>
    <t>clp weg - 16in / 16out  - transitorizado</t>
  </si>
  <si>
    <t>TPW04-16EMT</t>
  </si>
  <si>
    <t>TPW04-16EYT</t>
  </si>
  <si>
    <t>cartão weg 16out - transistorizado npn</t>
  </si>
  <si>
    <t>cartão weg 8 in/8out - transistorizado npn</t>
  </si>
  <si>
    <t>FAC-24-6</t>
  </si>
  <si>
    <t>FIO FLEX-01</t>
  </si>
  <si>
    <t>CH L/D 10A</t>
  </si>
  <si>
    <t>MDISJ 10A</t>
  </si>
  <si>
    <t>BN 1,5</t>
  </si>
  <si>
    <t>T-DIN</t>
  </si>
  <si>
    <t>LAMP PIL VERM</t>
  </si>
  <si>
    <t>LAMP PIL VERD</t>
  </si>
  <si>
    <t>BNT 2,5</t>
  </si>
  <si>
    <t>BN 2,5</t>
  </si>
  <si>
    <t>TMN PIN 1,5-2,5</t>
  </si>
  <si>
    <t>CLH 30x50</t>
  </si>
  <si>
    <t>PC 12x1,5</t>
  </si>
  <si>
    <t>CB PP 5X0,5</t>
  </si>
  <si>
    <t>FONTE DE ALIMENTAÇÃO CHAVEADA 24VDC/6A</t>
  </si>
  <si>
    <t>FIO FLEXÍVEL 1,0mm² /METRO</t>
  </si>
  <si>
    <t>CHAVE LIGA/DESLIGA 10 AMPERES</t>
  </si>
  <si>
    <t>MINI DISJUNTOR BIPOLAR 10 AMPERES</t>
  </si>
  <si>
    <t>BORNE 1,5mm²</t>
  </si>
  <si>
    <t>TRILHO DIN (MT)</t>
  </si>
  <si>
    <t>LAMPADA PILOTO VERMELHA 24vdc</t>
  </si>
  <si>
    <t>LAMPADA PILOTO VERDE 24vdc</t>
  </si>
  <si>
    <t>BORNE TERRA 2,5mm²</t>
  </si>
  <si>
    <t>BORNE 2,5mm²</t>
  </si>
  <si>
    <t>TERMINAL TIPO AGULHA 1,50 - 2,50mm²</t>
  </si>
  <si>
    <t>TERMINAL TIPO AGULHA 0,75 - 1,50mm²</t>
  </si>
  <si>
    <t>CALHA 30x50mm (METRO)</t>
  </si>
  <si>
    <t>PRENSA CABO M12x1,5</t>
  </si>
  <si>
    <t>CABO PP 5x0,5MM (MT)</t>
  </si>
  <si>
    <t>TL50RGBQ</t>
  </si>
  <si>
    <t>TOWER LIGHT RGB</t>
  </si>
  <si>
    <t xml:space="preserve">LMBE12RA </t>
  </si>
  <si>
    <t>SUPORTE TOWER LIGHT P/1</t>
  </si>
  <si>
    <t>SUPORTE TOWER LIGHT P/2</t>
  </si>
  <si>
    <t>SUPORTE TOWER LIGHT P/3</t>
  </si>
  <si>
    <t xml:space="preserve">SA-M30TE12 </t>
  </si>
  <si>
    <t>IVU2TBI08</t>
  </si>
  <si>
    <t>IVU CODIGO DE BARRAS INFRARED</t>
  </si>
  <si>
    <t>FLTMI</t>
  </si>
  <si>
    <t>FILTRO INFRARED</t>
  </si>
  <si>
    <t xml:space="preserve">IVU2RGW04 </t>
  </si>
  <si>
    <t>camera de visao ivu remote</t>
  </si>
  <si>
    <t xml:space="preserve">RDM35 </t>
  </si>
  <si>
    <t>tela de ivu remoto</t>
  </si>
  <si>
    <t xml:space="preserve">IVURDM-QDK-806 </t>
  </si>
  <si>
    <t>kit cabo suporte p/ tela remota m12-8p</t>
  </si>
  <si>
    <t>QS18VP6LDQ8</t>
  </si>
  <si>
    <t>STP-M12-830</t>
  </si>
  <si>
    <t>cabo de red 9 metros ve</t>
  </si>
  <si>
    <t>MQDC2S-1230</t>
  </si>
  <si>
    <t xml:space="preserve">cabo 12p - m12 </t>
  </si>
  <si>
    <t>VELC60-BG</t>
  </si>
  <si>
    <t>proteção para a lente</t>
  </si>
  <si>
    <t>IVURDM-QD-815</t>
  </si>
  <si>
    <t>cabo para tela ivu rdm35</t>
  </si>
  <si>
    <t>IVUC-E-415 </t>
  </si>
  <si>
    <t xml:space="preserve">S18-2NAEL-Q8 </t>
  </si>
  <si>
    <t xml:space="preserve">S18-2VPRL-Q8 </t>
  </si>
  <si>
    <t xml:space="preserve">TL70GYRQ </t>
  </si>
  <si>
    <t xml:space="preserve">SMB30FA </t>
  </si>
  <si>
    <t xml:space="preserve">FIC-M12F5 </t>
  </si>
  <si>
    <t>painal 800x500x200</t>
  </si>
  <si>
    <t>painel eletrico</t>
  </si>
  <si>
    <t>DX80N2X1W0P0ZTA</t>
  </si>
  <si>
    <t>TL70DXN2GYRQ</t>
  </si>
  <si>
    <t xml:space="preserve">DX80G2M2S-P </t>
  </si>
  <si>
    <t xml:space="preserve">PS24W </t>
  </si>
  <si>
    <t>DX81-LITH</t>
  </si>
  <si>
    <t>DX80N2X2S-PB1</t>
  </si>
  <si>
    <t>DX80G2M6S-PM8</t>
  </si>
  <si>
    <t xml:space="preserve">S18MBQ </t>
  </si>
  <si>
    <t>B-TL70DXN2-Q5</t>
  </si>
  <si>
    <t>SG-TL70-RGB14C</t>
  </si>
  <si>
    <t xml:space="preserve">baterias </t>
  </si>
  <si>
    <t xml:space="preserve">node flexpower </t>
  </si>
  <si>
    <t>gate 6 saidas</t>
  </si>
  <si>
    <t>sensor maqnetico</t>
  </si>
  <si>
    <t>tawer light wireless base</t>
  </si>
  <si>
    <t>indicador para tl70</t>
  </si>
  <si>
    <t>PSW-24-1</t>
  </si>
  <si>
    <t>fonte</t>
  </si>
  <si>
    <t>cabo</t>
  </si>
  <si>
    <t>RK C4.4T-10</t>
  </si>
  <si>
    <t>suporte sensor</t>
  </si>
  <si>
    <t>suporte tl70</t>
  </si>
  <si>
    <t xml:space="preserve">VE205G1A </t>
  </si>
  <si>
    <t>camera ve 5mpx</t>
  </si>
  <si>
    <t xml:space="preserve">SMBVERA </t>
  </si>
  <si>
    <t>suporte ve</t>
  </si>
  <si>
    <t>LCF12LK1F</t>
  </si>
  <si>
    <t>lente VE 12mm 5mpx</t>
  </si>
  <si>
    <t xml:space="preserve">VELC60-PC </t>
  </si>
  <si>
    <t>proteção de lente</t>
  </si>
  <si>
    <t xml:space="preserve">MQDC2S-1250 </t>
  </si>
  <si>
    <t>cabo IO 15 metros</t>
  </si>
  <si>
    <t xml:space="preserve">STP-M12-830 </t>
  </si>
  <si>
    <t>cabo ethertet p/ ve 10 metros</t>
  </si>
  <si>
    <t xml:space="preserve">LEDWLA1160XG6-XQ </t>
  </si>
  <si>
    <t>ilum. Alta potencia 1160 mm</t>
  </si>
  <si>
    <t>SMBLAXRA</t>
  </si>
  <si>
    <t>suporte de iluminação linear</t>
  </si>
  <si>
    <t>MQDC20-550</t>
  </si>
  <si>
    <t>cabo para iluminação linear 15 metros</t>
  </si>
  <si>
    <t>preço de um painel eletrico, será usado 1 desse:</t>
  </si>
</sst>
</file>

<file path=xl/styles.xml><?xml version="1.0" encoding="utf-8"?>
<styleSheet xmlns="http://schemas.openxmlformats.org/spreadsheetml/2006/main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&quot;R$&quot;\ #,##0.00"/>
  </numFmts>
  <fonts count="28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indexed="63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rgb="FF000000"/>
      <name val="Verdana"/>
      <family val="2"/>
    </font>
    <font>
      <sz val="10"/>
      <color rgb="FF33333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Verdana"/>
      <family val="2"/>
    </font>
    <font>
      <sz val="11"/>
      <color theme="1"/>
      <name val="Calibri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u/>
      <sz val="8"/>
      <color theme="10"/>
      <name val="Arial"/>
      <family val="2"/>
    </font>
    <font>
      <sz val="18"/>
      <color rgb="FFFF0000"/>
      <name val="Arial"/>
      <family val="2"/>
    </font>
    <font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2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27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/>
    <xf numFmtId="0" fontId="2" fillId="4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8" fontId="10" fillId="0" borderId="1" xfId="0" applyNumberFormat="1" applyFont="1" applyBorder="1" applyAlignment="1">
      <alignment horizontal="center" vertical="center"/>
    </xf>
    <xf numFmtId="44" fontId="10" fillId="0" borderId="1" xfId="0" applyNumberFormat="1" applyFont="1" applyBorder="1" applyAlignment="1">
      <alignment horizontal="center" vertical="center"/>
    </xf>
    <xf numFmtId="44" fontId="10" fillId="5" borderId="1" xfId="0" applyNumberFormat="1" applyFont="1" applyFill="1" applyBorder="1" applyAlignment="1">
      <alignment horizontal="center" vertical="center"/>
    </xf>
    <xf numFmtId="44" fontId="9" fillId="6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44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/>
    </xf>
    <xf numFmtId="44" fontId="10" fillId="9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8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9" fontId="0" fillId="0" borderId="1" xfId="0" applyNumberForma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2" fillId="0" borderId="0" xfId="0" applyFont="1" applyFill="1"/>
    <xf numFmtId="0" fontId="4" fillId="0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1" xfId="0" applyFont="1" applyFill="1" applyBorder="1"/>
    <xf numFmtId="0" fontId="0" fillId="7" borderId="0" xfId="0" applyFill="1"/>
    <xf numFmtId="0" fontId="2" fillId="7" borderId="0" xfId="0" applyFont="1" applyFill="1"/>
    <xf numFmtId="0" fontId="2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1" fillId="4" borderId="1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2" fillId="0" borderId="1" xfId="0" applyFont="1" applyBorder="1"/>
    <xf numFmtId="10" fontId="0" fillId="0" borderId="10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 wrapText="1"/>
    </xf>
    <xf numFmtId="9" fontId="2" fillId="4" borderId="1" xfId="1" applyNumberFormat="1" applyFont="1" applyFill="1" applyBorder="1" applyAlignment="1">
      <alignment horizontal="center" vertical="center"/>
    </xf>
    <xf numFmtId="2" fontId="5" fillId="4" borderId="1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" fillId="4" borderId="4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165" fontId="0" fillId="0" borderId="12" xfId="0" applyNumberForma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164" fontId="14" fillId="0" borderId="1" xfId="0" applyNumberFormat="1" applyFont="1" applyFill="1" applyBorder="1" applyAlignment="1">
      <alignment vertical="center" wrapText="1"/>
    </xf>
    <xf numFmtId="165" fontId="14" fillId="0" borderId="1" xfId="0" applyNumberFormat="1" applyFont="1" applyFill="1" applyBorder="1" applyAlignment="1">
      <alignment horizontal="center" vertical="center"/>
    </xf>
    <xf numFmtId="44" fontId="15" fillId="0" borderId="1" xfId="0" applyNumberFormat="1" applyFont="1" applyBorder="1"/>
    <xf numFmtId="0" fontId="13" fillId="0" borderId="1" xfId="0" applyFont="1" applyBorder="1" applyAlignment="1">
      <alignment horizontal="center" vertical="center"/>
    </xf>
    <xf numFmtId="44" fontId="13" fillId="0" borderId="1" xfId="0" applyNumberFormat="1" applyFont="1" applyBorder="1" applyAlignment="1">
      <alignment vertical="center"/>
    </xf>
    <xf numFmtId="165" fontId="14" fillId="0" borderId="12" xfId="0" applyNumberFormat="1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11" fillId="7" borderId="1" xfId="0" applyFont="1" applyFill="1" applyBorder="1"/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17" fillId="7" borderId="1" xfId="0" applyNumberFormat="1" applyFont="1" applyFill="1" applyBorder="1" applyAlignment="1">
      <alignment horizontal="center" vertical="center"/>
    </xf>
    <xf numFmtId="9" fontId="17" fillId="7" borderId="1" xfId="0" applyNumberFormat="1" applyFont="1" applyFill="1" applyBorder="1" applyAlignment="1">
      <alignment horizontal="center" vertical="center"/>
    </xf>
    <xf numFmtId="2" fontId="17" fillId="7" borderId="1" xfId="0" applyNumberFormat="1" applyFont="1" applyFill="1" applyBorder="1" applyAlignment="1">
      <alignment horizontal="center" vertical="center"/>
    </xf>
    <xf numFmtId="165" fontId="17" fillId="7" borderId="1" xfId="0" applyNumberFormat="1" applyFont="1" applyFill="1" applyBorder="1" applyAlignment="1">
      <alignment horizontal="center" vertical="center"/>
    </xf>
    <xf numFmtId="165" fontId="14" fillId="0" borderId="12" xfId="0" applyNumberFormat="1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9" fontId="2" fillId="12" borderId="1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12" borderId="0" xfId="0" applyFill="1"/>
    <xf numFmtId="164" fontId="2" fillId="12" borderId="1" xfId="0" applyNumberFormat="1" applyFont="1" applyFill="1" applyBorder="1" applyAlignment="1">
      <alignment horizontal="center" vertical="center"/>
    </xf>
    <xf numFmtId="0" fontId="2" fillId="12" borderId="0" xfId="0" applyFont="1" applyFill="1"/>
    <xf numFmtId="0" fontId="0" fillId="13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9" fontId="2" fillId="13" borderId="1" xfId="0" applyNumberFormat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0" fontId="0" fillId="13" borderId="0" xfId="0" applyFill="1"/>
    <xf numFmtId="2" fontId="4" fillId="13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1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11" fillId="4" borderId="0" xfId="0" applyFont="1" applyFill="1"/>
    <xf numFmtId="0" fontId="20" fillId="4" borderId="1" xfId="0" applyFont="1" applyFill="1" applyBorder="1"/>
    <xf numFmtId="0" fontId="21" fillId="4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11" fillId="4" borderId="0" xfId="0" applyFont="1" applyFill="1" applyAlignment="1">
      <alignment horizontal="center"/>
    </xf>
    <xf numFmtId="164" fontId="2" fillId="4" borderId="14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wrapText="1"/>
    </xf>
    <xf numFmtId="164" fontId="17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wrapText="1"/>
    </xf>
    <xf numFmtId="0" fontId="17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164" fontId="14" fillId="4" borderId="1" xfId="0" applyNumberFormat="1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11" fillId="7" borderId="0" xfId="0" applyFont="1" applyFill="1"/>
    <xf numFmtId="2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9" fontId="0" fillId="7" borderId="1" xfId="0" applyNumberForma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17" fillId="4" borderId="1" xfId="0" applyNumberFormat="1" applyFont="1" applyFill="1" applyBorder="1" applyAlignment="1">
      <alignment horizontal="center" vertical="center"/>
    </xf>
    <xf numFmtId="9" fontId="17" fillId="4" borderId="1" xfId="0" applyNumberFormat="1" applyFont="1" applyFill="1" applyBorder="1" applyAlignment="1">
      <alignment horizontal="center" vertical="center"/>
    </xf>
    <xf numFmtId="2" fontId="17" fillId="4" borderId="1" xfId="0" applyNumberFormat="1" applyFont="1" applyFill="1" applyBorder="1" applyAlignment="1">
      <alignment horizontal="center" vertical="center"/>
    </xf>
    <xf numFmtId="165" fontId="17" fillId="4" borderId="1" xfId="0" applyNumberFormat="1" applyFont="1" applyFill="1" applyBorder="1" applyAlignment="1">
      <alignment horizontal="center" vertical="center"/>
    </xf>
    <xf numFmtId="43" fontId="0" fillId="4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3" fillId="0" borderId="0" xfId="0" applyFont="1"/>
    <xf numFmtId="44" fontId="0" fillId="4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" fillId="4" borderId="3" xfId="0" applyFont="1" applyFill="1" applyBorder="1" applyAlignment="1">
      <alignment horizontal="left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0" fontId="2" fillId="4" borderId="0" xfId="3" applyFont="1" applyFill="1" applyAlignment="1" applyProtection="1">
      <alignment wrapText="1"/>
    </xf>
    <xf numFmtId="4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165" fontId="14" fillId="0" borderId="12" xfId="0" applyNumberFormat="1" applyFont="1" applyFill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2" fontId="13" fillId="0" borderId="12" xfId="0" applyNumberFormat="1" applyFont="1" applyFill="1" applyBorder="1" applyAlignment="1">
      <alignment horizontal="center" vertical="center" wrapText="1"/>
    </xf>
    <xf numFmtId="2" fontId="13" fillId="0" borderId="3" xfId="0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Separador de milhares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1181100</xdr:colOff>
      <xdr:row>0</xdr:row>
      <xdr:rowOff>76200</xdr:rowOff>
    </xdr:from>
    <xdr:to>
      <xdr:col>3</xdr:col>
      <xdr:colOff>2200275</xdr:colOff>
      <xdr:row>0</xdr:row>
      <xdr:rowOff>1033353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76550" y="76200"/>
          <a:ext cx="2562225" cy="957153"/>
        </a:xfrm>
        <a:prstGeom prst="rect">
          <a:avLst/>
        </a:prstGeom>
      </xdr:spPr>
    </xdr:pic>
    <xdr:clientData/>
  </xdr:twoCellAnchor>
  <xdr:twoCellAnchor editAs="oneCell">
    <xdr:from>
      <xdr:col>4</xdr:col>
      <xdr:colOff>350024</xdr:colOff>
      <xdr:row>0</xdr:row>
      <xdr:rowOff>264299</xdr:rowOff>
    </xdr:from>
    <xdr:to>
      <xdr:col>6</xdr:col>
      <xdr:colOff>74136</xdr:colOff>
      <xdr:row>0</xdr:row>
      <xdr:rowOff>866774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303149" y="264299"/>
          <a:ext cx="2810212" cy="60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1193006</xdr:colOff>
      <xdr:row>0</xdr:row>
      <xdr:rowOff>278606</xdr:rowOff>
    </xdr:from>
    <xdr:to>
      <xdr:col>4</xdr:col>
      <xdr:colOff>56084</xdr:colOff>
      <xdr:row>0</xdr:row>
      <xdr:rowOff>892968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83694" y="278606"/>
          <a:ext cx="2684984" cy="614362"/>
        </a:xfrm>
        <a:prstGeom prst="rect">
          <a:avLst/>
        </a:prstGeom>
      </xdr:spPr>
    </xdr:pic>
    <xdr:clientData/>
  </xdr:twoCellAnchor>
  <xdr:twoCellAnchor editAs="oneCell">
    <xdr:from>
      <xdr:col>9</xdr:col>
      <xdr:colOff>504805</xdr:colOff>
      <xdr:row>0</xdr:row>
      <xdr:rowOff>264300</xdr:rowOff>
    </xdr:from>
    <xdr:to>
      <xdr:col>12</xdr:col>
      <xdr:colOff>195294</xdr:colOff>
      <xdr:row>0</xdr:row>
      <xdr:rowOff>267843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648930" y="264300"/>
          <a:ext cx="2807831" cy="602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1181100</xdr:colOff>
      <xdr:row>0</xdr:row>
      <xdr:rowOff>76200</xdr:rowOff>
    </xdr:from>
    <xdr:to>
      <xdr:col>3</xdr:col>
      <xdr:colOff>2200275</xdr:colOff>
      <xdr:row>0</xdr:row>
      <xdr:rowOff>1033353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76550" y="76200"/>
          <a:ext cx="2562225" cy="957153"/>
        </a:xfrm>
        <a:prstGeom prst="rect">
          <a:avLst/>
        </a:prstGeom>
      </xdr:spPr>
    </xdr:pic>
    <xdr:clientData/>
  </xdr:twoCellAnchor>
  <xdr:twoCellAnchor editAs="oneCell">
    <xdr:from>
      <xdr:col>4</xdr:col>
      <xdr:colOff>350024</xdr:colOff>
      <xdr:row>0</xdr:row>
      <xdr:rowOff>264299</xdr:rowOff>
    </xdr:from>
    <xdr:to>
      <xdr:col>6</xdr:col>
      <xdr:colOff>74136</xdr:colOff>
      <xdr:row>0</xdr:row>
      <xdr:rowOff>866774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303149" y="264299"/>
          <a:ext cx="2807831" cy="602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1181100</xdr:colOff>
      <xdr:row>0</xdr:row>
      <xdr:rowOff>76200</xdr:rowOff>
    </xdr:from>
    <xdr:to>
      <xdr:col>3</xdr:col>
      <xdr:colOff>2105024</xdr:colOff>
      <xdr:row>0</xdr:row>
      <xdr:rowOff>1033353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28825" y="76200"/>
          <a:ext cx="2562225" cy="957153"/>
        </a:xfrm>
        <a:prstGeom prst="rect">
          <a:avLst/>
        </a:prstGeom>
      </xdr:spPr>
    </xdr:pic>
    <xdr:clientData/>
  </xdr:twoCellAnchor>
  <xdr:twoCellAnchor editAs="oneCell">
    <xdr:from>
      <xdr:col>4</xdr:col>
      <xdr:colOff>350024</xdr:colOff>
      <xdr:row>0</xdr:row>
      <xdr:rowOff>264299</xdr:rowOff>
    </xdr:from>
    <xdr:to>
      <xdr:col>7</xdr:col>
      <xdr:colOff>14605</xdr:colOff>
      <xdr:row>0</xdr:row>
      <xdr:rowOff>866774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93749" y="264299"/>
          <a:ext cx="2807831" cy="602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1181100</xdr:colOff>
      <xdr:row>0</xdr:row>
      <xdr:rowOff>76200</xdr:rowOff>
    </xdr:from>
    <xdr:to>
      <xdr:col>3</xdr:col>
      <xdr:colOff>2200275</xdr:colOff>
      <xdr:row>0</xdr:row>
      <xdr:rowOff>1033353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76550" y="76200"/>
          <a:ext cx="2562225" cy="957153"/>
        </a:xfrm>
        <a:prstGeom prst="rect">
          <a:avLst/>
        </a:prstGeom>
      </xdr:spPr>
    </xdr:pic>
    <xdr:clientData/>
  </xdr:twoCellAnchor>
  <xdr:twoCellAnchor editAs="oneCell">
    <xdr:from>
      <xdr:col>4</xdr:col>
      <xdr:colOff>350024</xdr:colOff>
      <xdr:row>0</xdr:row>
      <xdr:rowOff>264299</xdr:rowOff>
    </xdr:from>
    <xdr:to>
      <xdr:col>7</xdr:col>
      <xdr:colOff>14605</xdr:colOff>
      <xdr:row>0</xdr:row>
      <xdr:rowOff>866774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303149" y="264299"/>
          <a:ext cx="2807831" cy="602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1181100</xdr:colOff>
      <xdr:row>0</xdr:row>
      <xdr:rowOff>76200</xdr:rowOff>
    </xdr:from>
    <xdr:to>
      <xdr:col>3</xdr:col>
      <xdr:colOff>2200275</xdr:colOff>
      <xdr:row>0</xdr:row>
      <xdr:rowOff>1033353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76550" y="76200"/>
          <a:ext cx="2562225" cy="95715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300018</xdr:rowOff>
    </xdr:from>
    <xdr:to>
      <xdr:col>7</xdr:col>
      <xdr:colOff>712331</xdr:colOff>
      <xdr:row>0</xdr:row>
      <xdr:rowOff>902493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096375" y="300018"/>
          <a:ext cx="2807831" cy="602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1181100</xdr:colOff>
      <xdr:row>0</xdr:row>
      <xdr:rowOff>76200</xdr:rowOff>
    </xdr:from>
    <xdr:to>
      <xdr:col>3</xdr:col>
      <xdr:colOff>2200275</xdr:colOff>
      <xdr:row>0</xdr:row>
      <xdr:rowOff>1033353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76550" y="76200"/>
          <a:ext cx="2562225" cy="95715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300018</xdr:rowOff>
    </xdr:from>
    <xdr:to>
      <xdr:col>7</xdr:col>
      <xdr:colOff>712331</xdr:colOff>
      <xdr:row>0</xdr:row>
      <xdr:rowOff>902493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000875" y="300018"/>
          <a:ext cx="2807831" cy="6024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0</xdr:row>
      <xdr:rowOff>66675</xdr:rowOff>
    </xdr:from>
    <xdr:to>
      <xdr:col>2</xdr:col>
      <xdr:colOff>990600</xdr:colOff>
      <xdr:row>0</xdr:row>
      <xdr:rowOff>1023828</xdr:rowOff>
    </xdr:to>
    <xdr:pic>
      <xdr:nvPicPr>
        <xdr:cNvPr id="2" name="Imagem 1" descr="Loggo 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0" y="66675"/>
          <a:ext cx="2562225" cy="957153"/>
        </a:xfrm>
        <a:prstGeom prst="rect">
          <a:avLst/>
        </a:prstGeom>
      </xdr:spPr>
    </xdr:pic>
    <xdr:clientData/>
  </xdr:twoCellAnchor>
  <xdr:twoCellAnchor editAs="oneCell">
    <xdr:from>
      <xdr:col>3</xdr:col>
      <xdr:colOff>1114424</xdr:colOff>
      <xdr:row>0</xdr:row>
      <xdr:rowOff>209550</xdr:rowOff>
    </xdr:from>
    <xdr:to>
      <xdr:col>4</xdr:col>
      <xdr:colOff>448920</xdr:colOff>
      <xdr:row>0</xdr:row>
      <xdr:rowOff>792293</xdr:rowOff>
    </xdr:to>
    <xdr:pic>
      <xdr:nvPicPr>
        <xdr:cNvPr id="3" name="Imagem 2" descr="Logo Bann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43499" y="209550"/>
          <a:ext cx="2715871" cy="5827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1352550</xdr:colOff>
      <xdr:row>0</xdr:row>
      <xdr:rowOff>47625</xdr:rowOff>
    </xdr:from>
    <xdr:to>
      <xdr:col>2</xdr:col>
      <xdr:colOff>1155326</xdr:colOff>
      <xdr:row>0</xdr:row>
      <xdr:rowOff>1004778</xdr:rowOff>
    </xdr:to>
    <xdr:pic>
      <xdr:nvPicPr>
        <xdr:cNvPr id="2" name="Imagem 1" descr="Loggo 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47625"/>
          <a:ext cx="2565026" cy="957153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0</xdr:row>
      <xdr:rowOff>257175</xdr:rowOff>
    </xdr:from>
    <xdr:to>
      <xdr:col>5</xdr:col>
      <xdr:colOff>848971</xdr:colOff>
      <xdr:row>0</xdr:row>
      <xdr:rowOff>839918</xdr:rowOff>
    </xdr:to>
    <xdr:pic>
      <xdr:nvPicPr>
        <xdr:cNvPr id="3" name="Imagem 2" descr="Logo Bann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38725" y="257175"/>
          <a:ext cx="2715871" cy="582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view="pageBreakPreview" zoomScale="80" zoomScaleNormal="77" zoomScaleSheetLayoutView="80" workbookViewId="0">
      <selection activeCell="B3" sqref="B3:B5"/>
    </sheetView>
  </sheetViews>
  <sheetFormatPr defaultRowHeight="13.2"/>
  <cols>
    <col min="1" max="2" width="12.6640625" style="1" customWidth="1"/>
    <col min="3" max="3" width="23.109375" style="31" customWidth="1"/>
    <col min="4" max="4" width="40.6640625" style="6" customWidth="1"/>
    <col min="5" max="5" width="30.5546875" style="1" customWidth="1"/>
    <col min="6" max="11" width="15.6640625" style="1" customWidth="1"/>
    <col min="12" max="14" width="15.6640625" customWidth="1"/>
    <col min="15" max="15" width="18.33203125" customWidth="1"/>
  </cols>
  <sheetData>
    <row r="1" spans="1:15" ht="99.9" customHeight="1">
      <c r="A1" s="246"/>
      <c r="B1" s="246"/>
      <c r="C1" s="247"/>
      <c r="D1" s="246"/>
      <c r="E1" s="246"/>
      <c r="F1" s="246"/>
      <c r="G1" s="246"/>
      <c r="H1" s="246"/>
      <c r="I1" s="246"/>
      <c r="J1" s="246"/>
      <c r="K1" s="246"/>
      <c r="L1" s="246"/>
    </row>
    <row r="2" spans="1:15" ht="35.1" customHeight="1">
      <c r="A2" s="47" t="s">
        <v>237</v>
      </c>
      <c r="B2" s="47" t="s">
        <v>238</v>
      </c>
      <c r="C2" s="48" t="s">
        <v>125</v>
      </c>
      <c r="D2" s="49" t="s">
        <v>126</v>
      </c>
      <c r="E2" s="47" t="s">
        <v>327</v>
      </c>
      <c r="F2" s="47" t="s">
        <v>127</v>
      </c>
      <c r="G2" s="47" t="s">
        <v>240</v>
      </c>
      <c r="H2" s="47" t="s">
        <v>241</v>
      </c>
      <c r="I2" s="47" t="s">
        <v>190</v>
      </c>
      <c r="J2" s="47" t="s">
        <v>191</v>
      </c>
      <c r="K2" s="47" t="s">
        <v>128</v>
      </c>
      <c r="L2" s="47" t="s">
        <v>137</v>
      </c>
      <c r="M2" s="47" t="s">
        <v>363</v>
      </c>
      <c r="N2" s="47" t="s">
        <v>364</v>
      </c>
      <c r="O2" s="47" t="s">
        <v>365</v>
      </c>
    </row>
    <row r="3" spans="1:15" ht="18" customHeight="1">
      <c r="A3" s="12"/>
      <c r="B3" s="12"/>
      <c r="C3" s="32" t="s">
        <v>520</v>
      </c>
      <c r="D3" s="17" t="s">
        <v>521</v>
      </c>
      <c r="E3" s="38"/>
      <c r="F3" s="12"/>
      <c r="G3" s="33"/>
      <c r="H3" s="33"/>
      <c r="I3" s="34"/>
      <c r="J3" s="34"/>
      <c r="K3" s="35"/>
      <c r="L3" s="19"/>
      <c r="M3" s="121"/>
      <c r="N3" s="121">
        <f>(M3*120%)+M3</f>
        <v>0</v>
      </c>
      <c r="O3" s="121">
        <f>N3*B3</f>
        <v>0</v>
      </c>
    </row>
    <row r="4" spans="1:15" ht="18" customHeight="1">
      <c r="A4" s="2"/>
      <c r="B4" s="2"/>
      <c r="C4" s="22" t="s">
        <v>522</v>
      </c>
      <c r="D4" s="17" t="s">
        <v>523</v>
      </c>
      <c r="E4" s="38"/>
      <c r="F4" s="12"/>
      <c r="G4" s="33"/>
      <c r="H4" s="33"/>
      <c r="I4" s="34"/>
      <c r="J4" s="34"/>
      <c r="K4" s="35"/>
      <c r="L4" s="19"/>
      <c r="M4" s="121"/>
      <c r="N4" s="121">
        <f t="shared" ref="N4:N16" si="0">(M4*120%)+M4</f>
        <v>0</v>
      </c>
      <c r="O4" s="121">
        <f t="shared" ref="O4:O16" si="1">N4*B4</f>
        <v>0</v>
      </c>
    </row>
    <row r="5" spans="1:15" ht="18" customHeight="1">
      <c r="A5" s="2"/>
      <c r="B5" s="2"/>
      <c r="C5" s="22" t="s">
        <v>524</v>
      </c>
      <c r="D5" s="120" t="s">
        <v>525</v>
      </c>
      <c r="E5" s="38"/>
      <c r="F5" s="12"/>
      <c r="G5" s="33"/>
      <c r="H5" s="33"/>
      <c r="I5" s="34"/>
      <c r="J5" s="34"/>
      <c r="K5" s="13"/>
      <c r="L5" s="19"/>
      <c r="M5" s="121"/>
      <c r="N5" s="121">
        <f t="shared" si="0"/>
        <v>0</v>
      </c>
      <c r="O5" s="121">
        <f t="shared" si="1"/>
        <v>0</v>
      </c>
    </row>
    <row r="6" spans="1:15" ht="18" customHeight="1">
      <c r="A6" s="2"/>
      <c r="B6" s="2"/>
      <c r="C6" s="22"/>
      <c r="D6" s="120"/>
      <c r="E6" s="118"/>
      <c r="F6" s="119"/>
      <c r="G6" s="33"/>
      <c r="H6" s="33"/>
      <c r="I6" s="115"/>
      <c r="J6" s="115"/>
      <c r="K6" s="13"/>
      <c r="L6" s="19"/>
      <c r="M6" s="121"/>
      <c r="N6" s="121">
        <f t="shared" si="0"/>
        <v>0</v>
      </c>
      <c r="O6" s="121">
        <f t="shared" si="1"/>
        <v>0</v>
      </c>
    </row>
    <row r="7" spans="1:15" ht="18" customHeight="1">
      <c r="A7" s="2"/>
      <c r="B7" s="2"/>
      <c r="C7" s="108"/>
      <c r="D7" s="108"/>
      <c r="E7" s="118"/>
      <c r="F7" s="119"/>
      <c r="G7" s="114"/>
      <c r="H7" s="33"/>
      <c r="I7" s="115"/>
      <c r="J7" s="115"/>
      <c r="K7" s="116"/>
      <c r="L7" s="19"/>
      <c r="M7" s="121"/>
      <c r="N7" s="121">
        <f t="shared" si="0"/>
        <v>0</v>
      </c>
      <c r="O7" s="121">
        <f t="shared" si="1"/>
        <v>0</v>
      </c>
    </row>
    <row r="8" spans="1:15" ht="18" customHeight="1">
      <c r="A8" s="2"/>
      <c r="B8" s="2"/>
      <c r="C8" s="108"/>
      <c r="D8" s="108"/>
      <c r="E8" s="118"/>
      <c r="F8" s="119"/>
      <c r="G8" s="114"/>
      <c r="H8" s="33"/>
      <c r="I8" s="115"/>
      <c r="J8" s="115"/>
      <c r="K8" s="116"/>
      <c r="L8" s="19"/>
      <c r="M8" s="121"/>
      <c r="N8" s="121">
        <f t="shared" si="0"/>
        <v>0</v>
      </c>
      <c r="O8" s="121">
        <f t="shared" si="1"/>
        <v>0</v>
      </c>
    </row>
    <row r="9" spans="1:15" ht="18" customHeight="1">
      <c r="A9" s="2"/>
      <c r="B9" s="2"/>
      <c r="C9" s="108"/>
      <c r="D9" s="108"/>
      <c r="E9" s="118"/>
      <c r="F9" s="119"/>
      <c r="G9" s="114"/>
      <c r="H9" s="33"/>
      <c r="I9" s="115"/>
      <c r="J9" s="115"/>
      <c r="K9" s="116"/>
      <c r="L9" s="19"/>
      <c r="M9" s="121"/>
      <c r="N9" s="121">
        <f t="shared" si="0"/>
        <v>0</v>
      </c>
      <c r="O9" s="121">
        <f t="shared" si="1"/>
        <v>0</v>
      </c>
    </row>
    <row r="10" spans="1:15" ht="18" customHeight="1">
      <c r="A10" s="2"/>
      <c r="B10" s="2"/>
      <c r="C10" s="113"/>
      <c r="D10" s="110"/>
      <c r="E10" s="109"/>
      <c r="F10" s="111"/>
      <c r="G10" s="117"/>
      <c r="H10" s="33"/>
      <c r="I10" s="115"/>
      <c r="J10" s="115"/>
      <c r="K10" s="112"/>
      <c r="L10" s="19"/>
      <c r="M10" s="121"/>
      <c r="N10" s="121">
        <f t="shared" si="0"/>
        <v>0</v>
      </c>
      <c r="O10" s="121">
        <f t="shared" si="1"/>
        <v>0</v>
      </c>
    </row>
    <row r="11" spans="1:15" ht="18" customHeight="1">
      <c r="A11" s="2"/>
      <c r="B11" s="2"/>
      <c r="C11" s="113"/>
      <c r="D11" s="110"/>
      <c r="E11" s="109"/>
      <c r="F11" s="205"/>
      <c r="G11" s="117"/>
      <c r="H11" s="33"/>
      <c r="I11" s="115"/>
      <c r="J11" s="115"/>
      <c r="K11" s="112"/>
      <c r="L11" s="19"/>
      <c r="M11" s="121"/>
      <c r="N11" s="121">
        <f t="shared" si="0"/>
        <v>0</v>
      </c>
      <c r="O11" s="121">
        <f t="shared" si="1"/>
        <v>0</v>
      </c>
    </row>
    <row r="12" spans="1:15" ht="18" customHeight="1">
      <c r="A12" s="2"/>
      <c r="B12" s="2"/>
      <c r="C12" s="113"/>
      <c r="D12" s="110"/>
      <c r="E12" s="38"/>
      <c r="F12" s="205"/>
      <c r="G12" s="117"/>
      <c r="H12" s="33"/>
      <c r="I12" s="115"/>
      <c r="J12" s="115"/>
      <c r="K12" s="112"/>
      <c r="L12" s="19"/>
      <c r="M12" s="121"/>
      <c r="N12" s="121">
        <f t="shared" si="0"/>
        <v>0</v>
      </c>
      <c r="O12" s="121">
        <f t="shared" si="1"/>
        <v>0</v>
      </c>
    </row>
    <row r="13" spans="1:15" ht="18" customHeight="1">
      <c r="A13" s="2"/>
      <c r="B13" s="2"/>
      <c r="C13" s="113"/>
      <c r="D13" s="110"/>
      <c r="E13" s="38"/>
      <c r="F13" s="205"/>
      <c r="G13" s="117"/>
      <c r="H13" s="33"/>
      <c r="I13" s="115"/>
      <c r="J13" s="115"/>
      <c r="K13" s="112"/>
      <c r="L13" s="19"/>
      <c r="M13" s="121"/>
      <c r="N13" s="121"/>
      <c r="O13" s="121"/>
    </row>
    <row r="14" spans="1:15" ht="18" customHeight="1">
      <c r="A14" s="2"/>
      <c r="B14" s="2"/>
      <c r="C14" s="113"/>
      <c r="D14" s="110"/>
      <c r="E14" s="38"/>
      <c r="F14" s="205"/>
      <c r="G14" s="117"/>
      <c r="H14" s="33"/>
      <c r="I14" s="115"/>
      <c r="J14" s="115"/>
      <c r="K14" s="112"/>
      <c r="L14" s="19"/>
      <c r="M14" s="121"/>
      <c r="N14" s="121">
        <f t="shared" ref="N14" si="2">(M14*120%)+M14</f>
        <v>0</v>
      </c>
      <c r="O14" s="121">
        <f t="shared" ref="O14" si="3">N14*B14</f>
        <v>0</v>
      </c>
    </row>
    <row r="15" spans="1:15" ht="18" customHeight="1">
      <c r="A15" s="3"/>
      <c r="B15" s="2"/>
      <c r="C15" s="5"/>
      <c r="D15" s="5"/>
      <c r="E15" s="2"/>
      <c r="F15" s="2"/>
      <c r="G15" s="117"/>
      <c r="H15" s="33"/>
      <c r="I15" s="34"/>
      <c r="J15" s="34"/>
      <c r="K15" s="13"/>
      <c r="L15" s="19"/>
      <c r="M15" s="121"/>
      <c r="N15" s="121">
        <f t="shared" si="0"/>
        <v>0</v>
      </c>
      <c r="O15" s="121">
        <f t="shared" si="1"/>
        <v>0</v>
      </c>
    </row>
    <row r="16" spans="1:15" ht="18" customHeight="1">
      <c r="A16" s="3"/>
      <c r="B16" s="2"/>
      <c r="C16" s="5"/>
      <c r="D16" s="5"/>
      <c r="E16" s="11"/>
      <c r="F16" s="18"/>
      <c r="G16" s="117"/>
      <c r="H16" s="33"/>
      <c r="I16" s="34"/>
      <c r="J16" s="34"/>
      <c r="K16" s="13"/>
      <c r="L16" s="19"/>
      <c r="M16" s="121"/>
      <c r="N16" s="121">
        <f t="shared" si="0"/>
        <v>0</v>
      </c>
      <c r="O16" s="121">
        <f t="shared" si="1"/>
        <v>0</v>
      </c>
    </row>
    <row r="17" spans="1:15" ht="39.9" customHeight="1">
      <c r="A17" s="3"/>
      <c r="B17" s="2"/>
      <c r="C17" s="5"/>
      <c r="D17" s="5"/>
      <c r="E17" s="2"/>
      <c r="F17" s="2"/>
      <c r="G17" s="130" t="s">
        <v>362</v>
      </c>
      <c r="H17" s="133">
        <f>SUM(H12:H16)</f>
        <v>0</v>
      </c>
      <c r="I17" s="34"/>
      <c r="J17" s="34"/>
      <c r="K17" s="130" t="s">
        <v>361</v>
      </c>
      <c r="L17" s="132">
        <f>SUM(L3:L16)</f>
        <v>0</v>
      </c>
      <c r="M17" s="131"/>
      <c r="N17" s="130" t="s">
        <v>366</v>
      </c>
      <c r="O17" s="134">
        <f>SUM(O3:O16)</f>
        <v>0</v>
      </c>
    </row>
  </sheetData>
  <autoFilter ref="A2:L17">
    <filterColumn colId="1"/>
  </autoFilter>
  <mergeCells count="1">
    <mergeCell ref="A1:L1"/>
  </mergeCells>
  <pageMargins left="0.78740157480314965" right="0.78740157480314965" top="0.98425196850393704" bottom="0.98425196850393704" header="0.51181102362204722" footer="0.51181102362204722"/>
  <pageSetup paperSize="9" scale="3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1" sqref="G11"/>
    </sheetView>
  </sheetViews>
  <sheetFormatPr defaultRowHeight="13.2"/>
  <cols>
    <col min="1" max="7" width="20.6640625" customWidth="1"/>
  </cols>
  <sheetData>
    <row r="1" spans="1:7" ht="90" customHeight="1">
      <c r="A1" s="274"/>
      <c r="B1" s="274"/>
      <c r="C1" s="274"/>
      <c r="D1" s="274"/>
      <c r="E1" s="274"/>
      <c r="F1" s="274"/>
      <c r="G1" s="274"/>
    </row>
    <row r="2" spans="1:7" ht="20.100000000000001" customHeight="1">
      <c r="A2" s="275" t="s">
        <v>381</v>
      </c>
      <c r="B2" s="275"/>
      <c r="C2" s="275"/>
      <c r="D2" s="275"/>
      <c r="E2" s="275"/>
      <c r="F2" s="275"/>
      <c r="G2" s="275"/>
    </row>
    <row r="3" spans="1:7" ht="20.100000000000001" customHeight="1">
      <c r="A3" s="129" t="s">
        <v>382</v>
      </c>
      <c r="B3" s="129" t="s">
        <v>386</v>
      </c>
      <c r="C3" s="129" t="s">
        <v>387</v>
      </c>
      <c r="D3" s="129" t="s">
        <v>388</v>
      </c>
      <c r="E3" s="129" t="s">
        <v>383</v>
      </c>
      <c r="F3" s="129" t="s">
        <v>385</v>
      </c>
      <c r="G3" s="129" t="s">
        <v>389</v>
      </c>
    </row>
    <row r="4" spans="1:7" ht="20.100000000000001" customHeight="1">
      <c r="A4" s="54">
        <f>Banner!P334</f>
        <v>0</v>
      </c>
      <c r="B4" s="54">
        <f>'Red Lion'!O18</f>
        <v>0</v>
      </c>
      <c r="C4" s="54">
        <f>Fortress!O31</f>
        <v>0</v>
      </c>
      <c r="D4" s="54">
        <f>'Ink Jet'!O21</f>
        <v>0</v>
      </c>
      <c r="E4" s="54">
        <f>Mecânica!K21</f>
        <v>0</v>
      </c>
      <c r="F4" s="54">
        <f>Elétrica!K22</f>
        <v>2440.6799999999998</v>
      </c>
      <c r="G4" s="54">
        <f>SUM(A4:F4)</f>
        <v>2440.6799999999998</v>
      </c>
    </row>
    <row r="5" spans="1:7" ht="15" customHeight="1">
      <c r="A5" s="129" t="s">
        <v>384</v>
      </c>
      <c r="B5" s="276"/>
      <c r="C5" s="276"/>
      <c r="D5" s="276"/>
      <c r="E5" s="276"/>
      <c r="F5" s="276"/>
      <c r="G5" s="276"/>
    </row>
    <row r="6" spans="1:7" ht="15" customHeight="1">
      <c r="A6" s="54">
        <f>Serviços!F8</f>
        <v>7250</v>
      </c>
      <c r="B6" s="274"/>
      <c r="C6" s="274"/>
      <c r="D6" s="274"/>
      <c r="E6" s="274"/>
      <c r="F6" s="274"/>
      <c r="G6" s="135">
        <f>A6</f>
        <v>7250</v>
      </c>
    </row>
    <row r="7" spans="1:7" ht="30" customHeight="1">
      <c r="A7" s="274"/>
      <c r="B7" s="274"/>
      <c r="C7" s="274"/>
      <c r="D7" s="274"/>
      <c r="E7" s="274"/>
      <c r="F7" s="136" t="s">
        <v>390</v>
      </c>
      <c r="G7" s="137">
        <f>G4+G6</f>
        <v>9690.68</v>
      </c>
    </row>
    <row r="8" spans="1:7" ht="15" customHeight="1"/>
    <row r="9" spans="1:7" ht="15" customHeight="1"/>
    <row r="10" spans="1:7" ht="15" customHeight="1"/>
    <row r="11" spans="1:7" ht="15" customHeight="1"/>
  </sheetData>
  <mergeCells count="5">
    <mergeCell ref="A2:G2"/>
    <mergeCell ref="A1:G1"/>
    <mergeCell ref="B6:F6"/>
    <mergeCell ref="B5:G5"/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H28" sqref="H28"/>
    </sheetView>
  </sheetViews>
  <sheetFormatPr defaultRowHeight="13.2"/>
  <cols>
    <col min="2" max="2" width="7.109375" customWidth="1"/>
    <col min="3" max="3" width="15.88671875" customWidth="1"/>
    <col min="4" max="6" width="14.33203125" customWidth="1"/>
  </cols>
  <sheetData>
    <row r="1" spans="1:5" ht="15" customHeight="1">
      <c r="A1" s="140">
        <v>61630</v>
      </c>
      <c r="B1" s="140">
        <v>7</v>
      </c>
      <c r="C1" s="215" t="s">
        <v>53</v>
      </c>
      <c r="D1" s="141">
        <v>36.85</v>
      </c>
      <c r="E1" s="142">
        <v>257.95</v>
      </c>
    </row>
    <row r="2" spans="1:5" ht="15" customHeight="1">
      <c r="A2" s="148">
        <v>33395</v>
      </c>
      <c r="B2" s="140">
        <v>2</v>
      </c>
      <c r="C2" s="199" t="s">
        <v>92</v>
      </c>
      <c r="D2" s="141">
        <v>44.55</v>
      </c>
      <c r="E2" s="142">
        <v>89.1</v>
      </c>
    </row>
    <row r="3" spans="1:5" ht="15" customHeight="1">
      <c r="A3" s="140">
        <v>27352</v>
      </c>
      <c r="B3" s="140">
        <v>3</v>
      </c>
      <c r="C3" s="215" t="s">
        <v>147</v>
      </c>
      <c r="D3" s="141">
        <v>61.05</v>
      </c>
      <c r="E3" s="142">
        <v>183.14999999999998</v>
      </c>
    </row>
    <row r="4" spans="1:5" ht="15" customHeight="1">
      <c r="A4" s="213">
        <v>66450</v>
      </c>
      <c r="B4" s="140">
        <v>4</v>
      </c>
      <c r="C4" s="214" t="s">
        <v>161</v>
      </c>
      <c r="D4" s="141">
        <v>32.450000000000003</v>
      </c>
      <c r="E4" s="142">
        <v>129.80000000000001</v>
      </c>
    </row>
    <row r="5" spans="1:5" ht="15" customHeight="1">
      <c r="A5" s="213">
        <v>73190</v>
      </c>
      <c r="B5" s="140">
        <v>4</v>
      </c>
      <c r="C5" s="214" t="s">
        <v>163</v>
      </c>
      <c r="D5" s="141">
        <v>90.75</v>
      </c>
      <c r="E5" s="142">
        <v>363</v>
      </c>
    </row>
    <row r="6" spans="1:5" ht="15" customHeight="1">
      <c r="A6" s="140">
        <v>26850</v>
      </c>
      <c r="B6" s="140">
        <v>6</v>
      </c>
      <c r="C6" s="199" t="s">
        <v>197</v>
      </c>
      <c r="D6" s="216">
        <v>13.2</v>
      </c>
      <c r="E6" s="142">
        <v>79.199999999999989</v>
      </c>
    </row>
    <row r="7" spans="1:5" ht="15" customHeight="1">
      <c r="A7" s="140">
        <v>73246</v>
      </c>
      <c r="B7" s="140">
        <v>2</v>
      </c>
      <c r="C7" s="217" t="s">
        <v>457</v>
      </c>
      <c r="D7" s="141">
        <v>68.75</v>
      </c>
      <c r="E7" s="142">
        <v>137.5</v>
      </c>
    </row>
    <row r="8" spans="1:5" ht="15" customHeight="1">
      <c r="A8" s="140">
        <v>71561</v>
      </c>
      <c r="B8" s="140">
        <v>1</v>
      </c>
      <c r="C8" s="146" t="s">
        <v>455</v>
      </c>
      <c r="D8" s="141">
        <v>64.900000000000006</v>
      </c>
      <c r="E8" s="142">
        <v>64.900000000000006</v>
      </c>
    </row>
    <row r="9" spans="1:5" ht="15" customHeight="1">
      <c r="A9" s="140">
        <v>71741</v>
      </c>
      <c r="B9" s="140">
        <v>1</v>
      </c>
      <c r="C9" s="146" t="s">
        <v>456</v>
      </c>
      <c r="D9" s="141">
        <v>65.45</v>
      </c>
      <c r="E9" s="142">
        <v>65.45</v>
      </c>
    </row>
    <row r="10" spans="1:5" ht="15" customHeight="1">
      <c r="A10" s="140">
        <v>29412</v>
      </c>
      <c r="B10" s="140">
        <v>2</v>
      </c>
      <c r="C10" s="146" t="s">
        <v>458</v>
      </c>
      <c r="D10" s="141">
        <v>22</v>
      </c>
      <c r="E10" s="142">
        <v>44</v>
      </c>
    </row>
    <row r="11" spans="1:5" ht="15" customHeight="1">
      <c r="A11" s="140">
        <v>29507</v>
      </c>
      <c r="B11" s="140">
        <v>2</v>
      </c>
      <c r="C11" s="146" t="s">
        <v>459</v>
      </c>
      <c r="D11" s="141">
        <v>16.5</v>
      </c>
      <c r="E11" s="142">
        <v>33</v>
      </c>
    </row>
    <row r="12" spans="1:5" ht="15" customHeight="1">
      <c r="A12" s="140">
        <v>800974</v>
      </c>
      <c r="B12" s="140">
        <v>3</v>
      </c>
      <c r="C12" s="146" t="s">
        <v>460</v>
      </c>
      <c r="D12" s="141">
        <v>1197</v>
      </c>
      <c r="E12" s="142">
        <v>3591</v>
      </c>
    </row>
    <row r="13" spans="1:5" ht="15" customHeight="1">
      <c r="A13" s="140">
        <v>57298</v>
      </c>
      <c r="B13" s="140">
        <v>3</v>
      </c>
      <c r="C13" s="146" t="s">
        <v>471</v>
      </c>
      <c r="D13" s="141">
        <v>42</v>
      </c>
      <c r="E13" s="142">
        <v>126</v>
      </c>
    </row>
    <row r="14" spans="1:5" ht="15" customHeight="1">
      <c r="A14" s="140">
        <v>82480</v>
      </c>
      <c r="B14" s="140">
        <v>3</v>
      </c>
      <c r="C14" s="149" t="s">
        <v>461</v>
      </c>
      <c r="D14" s="141">
        <v>389.4</v>
      </c>
      <c r="E14" s="142">
        <v>1168.1999999999998</v>
      </c>
    </row>
    <row r="15" spans="1:5" ht="15" customHeight="1">
      <c r="A15" s="140">
        <v>74004</v>
      </c>
      <c r="B15" s="140">
        <v>3</v>
      </c>
      <c r="C15" s="146" t="s">
        <v>462</v>
      </c>
      <c r="D15" s="141">
        <v>6.6</v>
      </c>
      <c r="E15" s="142">
        <v>19.799999999999997</v>
      </c>
    </row>
    <row r="16" spans="1:5" ht="15" customHeight="1">
      <c r="A16" s="140">
        <v>800007</v>
      </c>
      <c r="B16" s="140">
        <v>3</v>
      </c>
      <c r="C16" s="149" t="s">
        <v>463</v>
      </c>
      <c r="D16" s="141">
        <v>29.4</v>
      </c>
      <c r="E16" s="142">
        <v>88.199999999999989</v>
      </c>
    </row>
    <row r="17" spans="1:5" ht="15" customHeight="1">
      <c r="A17" s="140">
        <v>97185</v>
      </c>
      <c r="B17" s="140">
        <v>3</v>
      </c>
      <c r="C17" s="146" t="s">
        <v>464</v>
      </c>
      <c r="D17" s="141">
        <v>14.4</v>
      </c>
      <c r="E17" s="142">
        <v>43.2</v>
      </c>
    </row>
    <row r="18" spans="1:5" ht="15" customHeight="1">
      <c r="A18" s="140">
        <v>12465</v>
      </c>
      <c r="B18" s="140">
        <v>3</v>
      </c>
      <c r="C18" s="146" t="s">
        <v>465</v>
      </c>
      <c r="D18" s="141">
        <v>19</v>
      </c>
      <c r="E18" s="142">
        <v>57</v>
      </c>
    </row>
    <row r="19" spans="1:5" ht="15" customHeight="1">
      <c r="A19" s="140">
        <v>15202</v>
      </c>
      <c r="B19" s="140">
        <v>3</v>
      </c>
      <c r="C19" s="149" t="s">
        <v>466</v>
      </c>
      <c r="D19" s="141">
        <v>11.55</v>
      </c>
      <c r="E19" s="142">
        <v>34.650000000000006</v>
      </c>
    </row>
    <row r="20" spans="1:5" ht="15" customHeight="1">
      <c r="A20" s="140">
        <v>11421</v>
      </c>
      <c r="B20" s="140">
        <v>3</v>
      </c>
      <c r="C20" s="149" t="s">
        <v>467</v>
      </c>
      <c r="D20" s="141">
        <v>78</v>
      </c>
      <c r="E20" s="142">
        <v>234</v>
      </c>
    </row>
    <row r="21" spans="1:5" ht="15" customHeight="1">
      <c r="A21" s="140">
        <v>60383</v>
      </c>
      <c r="B21" s="140">
        <v>6</v>
      </c>
      <c r="C21" s="146" t="s">
        <v>468</v>
      </c>
      <c r="D21" s="141">
        <v>64.900000000000006</v>
      </c>
      <c r="E21" s="142">
        <v>389.40000000000003</v>
      </c>
    </row>
    <row r="22" spans="1:5" ht="15" customHeight="1">
      <c r="A22" s="140">
        <v>47554</v>
      </c>
      <c r="B22" s="140">
        <v>2</v>
      </c>
      <c r="C22" s="146" t="s">
        <v>469</v>
      </c>
      <c r="D22" s="141">
        <v>248.05</v>
      </c>
      <c r="E22" s="142">
        <v>496.1</v>
      </c>
    </row>
    <row r="23" spans="1:5" ht="15" customHeight="1">
      <c r="A23" s="140">
        <v>27292</v>
      </c>
      <c r="B23" s="140">
        <v>1</v>
      </c>
      <c r="C23" s="146" t="s">
        <v>228</v>
      </c>
      <c r="D23" s="141">
        <v>81.95</v>
      </c>
      <c r="E23" s="142">
        <v>81.95</v>
      </c>
    </row>
    <row r="24" spans="1:5">
      <c r="A24" s="40"/>
      <c r="B24" s="40"/>
      <c r="C24" s="41"/>
      <c r="D24" s="40"/>
      <c r="E24" s="40"/>
    </row>
    <row r="25" spans="1:5">
      <c r="A25" s="40"/>
      <c r="B25" s="40"/>
      <c r="C25" s="41"/>
      <c r="D25" s="40"/>
      <c r="E25" s="40"/>
    </row>
    <row r="26" spans="1:5">
      <c r="A26" s="40"/>
      <c r="B26" s="40"/>
      <c r="C26" s="41"/>
      <c r="D26" s="40"/>
      <c r="E26" s="212">
        <v>7776.5499999999993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35"/>
  <sheetViews>
    <sheetView view="pageBreakPreview" zoomScaleNormal="77" zoomScaleSheetLayoutView="100" workbookViewId="0">
      <pane ySplit="2" topLeftCell="A3" activePane="bottomLeft" state="frozen"/>
      <selection pane="bottomLeft" activeCell="B20" sqref="B20"/>
    </sheetView>
  </sheetViews>
  <sheetFormatPr defaultRowHeight="13.2"/>
  <cols>
    <col min="1" max="2" width="12.6640625" style="192" customWidth="1"/>
    <col min="3" max="3" width="23.109375" style="193" customWidth="1"/>
    <col min="4" max="4" width="34.109375" style="194" customWidth="1"/>
    <col min="5" max="5" width="15.109375" style="192" customWidth="1"/>
    <col min="6" max="6" width="17" style="192" customWidth="1"/>
    <col min="7" max="7" width="15.6640625" style="192" customWidth="1"/>
    <col min="8" max="8" width="15.6640625" style="1" hidden="1" customWidth="1"/>
    <col min="9" max="9" width="15.6640625" style="192" customWidth="1"/>
    <col min="10" max="12" width="15.6640625" style="1" customWidth="1"/>
    <col min="13" max="13" width="15.6640625" customWidth="1"/>
    <col min="14" max="14" width="18.109375" bestFit="1" customWidth="1"/>
    <col min="15" max="15" width="15.6640625" customWidth="1"/>
    <col min="16" max="16" width="18.6640625" customWidth="1"/>
  </cols>
  <sheetData>
    <row r="1" spans="1:16" ht="99.9" customHeight="1">
      <c r="A1" s="248"/>
      <c r="B1" s="248"/>
      <c r="C1" s="248"/>
      <c r="D1" s="248"/>
      <c r="E1" s="248"/>
      <c r="F1" s="248"/>
      <c r="G1" s="248"/>
      <c r="H1" s="246"/>
      <c r="I1" s="248"/>
      <c r="J1" s="246"/>
      <c r="K1" s="246"/>
      <c r="L1" s="246"/>
      <c r="M1" s="246"/>
      <c r="N1" s="246"/>
      <c r="O1" s="246"/>
      <c r="P1" s="246"/>
    </row>
    <row r="2" spans="1:16" ht="35.1" customHeight="1">
      <c r="A2" s="47" t="s">
        <v>237</v>
      </c>
      <c r="B2" s="47" t="s">
        <v>238</v>
      </c>
      <c r="C2" s="48" t="s">
        <v>125</v>
      </c>
      <c r="D2" s="49" t="s">
        <v>126</v>
      </c>
      <c r="E2" s="47" t="s">
        <v>239</v>
      </c>
      <c r="F2" s="47" t="s">
        <v>127</v>
      </c>
      <c r="G2" s="47" t="s">
        <v>240</v>
      </c>
      <c r="H2" s="47" t="s">
        <v>241</v>
      </c>
      <c r="I2" s="47" t="s">
        <v>476</v>
      </c>
      <c r="J2" s="47" t="s">
        <v>190</v>
      </c>
      <c r="K2" s="47" t="s">
        <v>191</v>
      </c>
      <c r="L2" s="47" t="s">
        <v>128</v>
      </c>
      <c r="M2" s="47" t="s">
        <v>137</v>
      </c>
      <c r="N2" s="47" t="s">
        <v>363</v>
      </c>
      <c r="O2" s="47" t="s">
        <v>364</v>
      </c>
      <c r="P2" s="47" t="s">
        <v>365</v>
      </c>
    </row>
    <row r="3" spans="1:16" s="23" customFormat="1" ht="18" hidden="1" customHeight="1">
      <c r="A3" s="12">
        <v>2728</v>
      </c>
      <c r="B3" s="12">
        <v>0</v>
      </c>
      <c r="C3" s="32" t="s">
        <v>39</v>
      </c>
      <c r="D3" s="17" t="s">
        <v>258</v>
      </c>
      <c r="E3" s="12" t="s">
        <v>0</v>
      </c>
      <c r="F3" s="12" t="s">
        <v>4</v>
      </c>
      <c r="G3" s="33">
        <v>327.25</v>
      </c>
      <c r="H3" s="33">
        <f>G3*B3</f>
        <v>0</v>
      </c>
      <c r="I3" s="33">
        <f>G3*B3</f>
        <v>0</v>
      </c>
      <c r="J3" s="34">
        <v>0.16</v>
      </c>
      <c r="K3" s="34">
        <v>0.15</v>
      </c>
      <c r="L3" s="35">
        <v>0.92</v>
      </c>
      <c r="M3" s="19">
        <f>L3*453.592</f>
        <v>417.30464000000001</v>
      </c>
      <c r="N3" s="151">
        <v>2416.9</v>
      </c>
      <c r="O3" s="151">
        <f t="shared" ref="O3:O109" si="0">(N3*120%)+N3</f>
        <v>5317.18</v>
      </c>
      <c r="P3" s="151">
        <f t="shared" ref="P3:P109" si="1">O3*B3</f>
        <v>0</v>
      </c>
    </row>
    <row r="4" spans="1:16" ht="18" hidden="1" customHeight="1">
      <c r="A4" s="2">
        <v>56986</v>
      </c>
      <c r="B4" s="12">
        <v>0</v>
      </c>
      <c r="C4" s="4" t="s">
        <v>40</v>
      </c>
      <c r="D4" s="4" t="s">
        <v>259</v>
      </c>
      <c r="E4" s="2" t="s">
        <v>3</v>
      </c>
      <c r="F4" s="2" t="s">
        <v>4</v>
      </c>
      <c r="G4" s="29">
        <v>0</v>
      </c>
      <c r="H4" s="28">
        <f t="shared" ref="H4:H110" si="2">G4*B4</f>
        <v>0</v>
      </c>
      <c r="I4" s="28"/>
      <c r="J4" s="34">
        <v>0.16</v>
      </c>
      <c r="K4" s="34">
        <v>0.15</v>
      </c>
      <c r="L4" s="13">
        <v>0.3</v>
      </c>
      <c r="M4" s="13">
        <f t="shared" ref="M4:M110" si="3">L4*453.592</f>
        <v>136.07759999999999</v>
      </c>
      <c r="N4" s="121">
        <v>0</v>
      </c>
      <c r="O4" s="121">
        <f t="shared" si="0"/>
        <v>0</v>
      </c>
      <c r="P4" s="121">
        <f t="shared" si="1"/>
        <v>0</v>
      </c>
    </row>
    <row r="5" spans="1:16" ht="18" hidden="1" customHeight="1">
      <c r="A5" s="2"/>
      <c r="B5" s="12">
        <v>0</v>
      </c>
      <c r="C5" s="4" t="s">
        <v>609</v>
      </c>
      <c r="D5" s="4" t="s">
        <v>615</v>
      </c>
      <c r="E5" s="2"/>
      <c r="F5" s="2"/>
      <c r="G5" s="29"/>
      <c r="H5" s="28"/>
      <c r="I5" s="28"/>
      <c r="J5" s="34"/>
      <c r="K5" s="34"/>
      <c r="L5" s="13"/>
      <c r="M5" s="13"/>
      <c r="N5" s="121"/>
      <c r="O5" s="121"/>
      <c r="P5" s="121"/>
    </row>
    <row r="6" spans="1:16" ht="18" hidden="1" customHeight="1">
      <c r="A6" s="2">
        <v>56987</v>
      </c>
      <c r="B6" s="12">
        <v>0</v>
      </c>
      <c r="C6" s="4" t="s">
        <v>41</v>
      </c>
      <c r="D6" s="4" t="s">
        <v>259</v>
      </c>
      <c r="E6" s="2" t="s">
        <v>3</v>
      </c>
      <c r="F6" s="2" t="s">
        <v>4</v>
      </c>
      <c r="G6" s="29">
        <v>0</v>
      </c>
      <c r="H6" s="28">
        <f t="shared" si="2"/>
        <v>0</v>
      </c>
      <c r="I6" s="28"/>
      <c r="J6" s="34">
        <v>0.16</v>
      </c>
      <c r="K6" s="34">
        <v>0.15</v>
      </c>
      <c r="L6" s="13">
        <v>0.08</v>
      </c>
      <c r="M6" s="13">
        <f t="shared" si="3"/>
        <v>36.28736</v>
      </c>
      <c r="N6" s="121">
        <v>0</v>
      </c>
      <c r="O6" s="121">
        <f t="shared" si="0"/>
        <v>0</v>
      </c>
      <c r="P6" s="121">
        <f t="shared" si="1"/>
        <v>0</v>
      </c>
    </row>
    <row r="7" spans="1:16" ht="18" hidden="1" customHeight="1">
      <c r="A7" s="2"/>
      <c r="B7" s="12">
        <v>0</v>
      </c>
      <c r="C7" s="4" t="s">
        <v>610</v>
      </c>
      <c r="D7" s="4" t="s">
        <v>616</v>
      </c>
      <c r="E7" s="2"/>
      <c r="F7" s="2"/>
      <c r="G7" s="29"/>
      <c r="H7" s="28"/>
      <c r="I7" s="28"/>
      <c r="J7" s="34"/>
      <c r="K7" s="34"/>
      <c r="L7" s="13"/>
      <c r="M7" s="13"/>
      <c r="N7" s="121"/>
      <c r="O7" s="121"/>
      <c r="P7" s="121"/>
    </row>
    <row r="8" spans="1:16" ht="18" hidden="1" customHeight="1">
      <c r="A8" s="2"/>
      <c r="B8" s="245">
        <v>0</v>
      </c>
      <c r="C8" s="4" t="s">
        <v>611</v>
      </c>
      <c r="D8" s="4" t="s">
        <v>617</v>
      </c>
      <c r="E8" s="2"/>
      <c r="F8" s="2"/>
      <c r="G8" s="29"/>
      <c r="H8" s="28"/>
      <c r="I8" s="28"/>
      <c r="J8" s="34"/>
      <c r="K8" s="34"/>
      <c r="L8" s="13"/>
      <c r="M8" s="13"/>
      <c r="N8" s="121"/>
      <c r="O8" s="121"/>
      <c r="P8" s="121"/>
    </row>
    <row r="9" spans="1:16" ht="18" hidden="1" customHeight="1">
      <c r="A9" s="2"/>
      <c r="B9" s="12">
        <v>0</v>
      </c>
      <c r="C9" s="4" t="s">
        <v>612</v>
      </c>
      <c r="D9" s="4" t="s">
        <v>618</v>
      </c>
      <c r="E9" s="2"/>
      <c r="F9" s="2"/>
      <c r="G9" s="29"/>
      <c r="H9" s="28"/>
      <c r="I9" s="28"/>
      <c r="J9" s="34"/>
      <c r="K9" s="34"/>
      <c r="L9" s="13"/>
      <c r="M9" s="13"/>
      <c r="N9" s="121"/>
      <c r="O9" s="121"/>
      <c r="P9" s="121"/>
    </row>
    <row r="10" spans="1:16" ht="18" hidden="1" customHeight="1">
      <c r="A10" s="2">
        <v>66452</v>
      </c>
      <c r="B10" s="12">
        <v>0</v>
      </c>
      <c r="C10" s="4" t="s">
        <v>42</v>
      </c>
      <c r="D10" s="5" t="s">
        <v>435</v>
      </c>
      <c r="E10" s="2" t="s">
        <v>2</v>
      </c>
      <c r="F10" s="2" t="s">
        <v>434</v>
      </c>
      <c r="G10" s="29">
        <v>36.85</v>
      </c>
      <c r="H10" s="28">
        <f t="shared" si="2"/>
        <v>0</v>
      </c>
      <c r="I10" s="28"/>
      <c r="J10" s="34">
        <v>0.12</v>
      </c>
      <c r="K10" s="34">
        <v>0.1</v>
      </c>
      <c r="L10" s="13">
        <v>0.1</v>
      </c>
      <c r="M10" s="13">
        <f t="shared" si="3"/>
        <v>45.359200000000001</v>
      </c>
      <c r="N10" s="121">
        <v>0</v>
      </c>
      <c r="O10" s="121">
        <f t="shared" si="0"/>
        <v>0</v>
      </c>
      <c r="P10" s="121">
        <f t="shared" si="1"/>
        <v>0</v>
      </c>
    </row>
    <row r="11" spans="1:16" ht="18" hidden="1" customHeight="1">
      <c r="A11" s="2">
        <v>17222</v>
      </c>
      <c r="B11" s="12">
        <v>0</v>
      </c>
      <c r="C11" s="4" t="s">
        <v>43</v>
      </c>
      <c r="D11" s="5" t="s">
        <v>20</v>
      </c>
      <c r="E11" s="2" t="s">
        <v>1</v>
      </c>
      <c r="F11" s="18" t="s">
        <v>261</v>
      </c>
      <c r="G11" s="29">
        <v>0</v>
      </c>
      <c r="H11" s="28">
        <f t="shared" si="2"/>
        <v>0</v>
      </c>
      <c r="I11" s="28"/>
      <c r="J11" s="34">
        <v>0.14000000000000001</v>
      </c>
      <c r="K11" s="34">
        <v>0.15</v>
      </c>
      <c r="L11" s="13">
        <v>0.29299999999999998</v>
      </c>
      <c r="M11" s="13">
        <f t="shared" si="3"/>
        <v>132.902456</v>
      </c>
      <c r="N11" s="121">
        <v>0</v>
      </c>
      <c r="O11" s="121">
        <f t="shared" si="0"/>
        <v>0</v>
      </c>
      <c r="P11" s="121">
        <f t="shared" si="1"/>
        <v>0</v>
      </c>
    </row>
    <row r="12" spans="1:16" ht="18" customHeight="1">
      <c r="A12" s="2">
        <v>803203</v>
      </c>
      <c r="B12" s="12">
        <v>1</v>
      </c>
      <c r="C12" s="4" t="s">
        <v>627</v>
      </c>
      <c r="D12" s="5" t="s">
        <v>628</v>
      </c>
      <c r="E12" s="2"/>
      <c r="F12" s="18"/>
      <c r="G12" s="29"/>
      <c r="H12" s="28"/>
      <c r="I12" s="28"/>
      <c r="J12" s="34"/>
      <c r="K12" s="34"/>
      <c r="L12" s="13"/>
      <c r="M12" s="13"/>
      <c r="N12" s="121"/>
      <c r="O12" s="121"/>
      <c r="P12" s="121"/>
    </row>
    <row r="13" spans="1:16" ht="18" customHeight="1">
      <c r="A13" s="2">
        <v>97185</v>
      </c>
      <c r="B13" s="12">
        <v>1</v>
      </c>
      <c r="C13" s="4" t="s">
        <v>629</v>
      </c>
      <c r="D13" s="5" t="s">
        <v>630</v>
      </c>
      <c r="E13" s="2"/>
      <c r="F13" s="18"/>
      <c r="G13" s="29"/>
      <c r="H13" s="28"/>
      <c r="I13" s="28"/>
      <c r="J13" s="34"/>
      <c r="K13" s="34"/>
      <c r="L13" s="13"/>
      <c r="M13" s="13"/>
      <c r="N13" s="121"/>
      <c r="O13" s="121"/>
      <c r="P13" s="121"/>
    </row>
    <row r="14" spans="1:16" ht="18" customHeight="1">
      <c r="A14" s="2">
        <v>803863</v>
      </c>
      <c r="B14" s="12">
        <v>1</v>
      </c>
      <c r="C14" s="4" t="s">
        <v>631</v>
      </c>
      <c r="D14" s="5" t="s">
        <v>632</v>
      </c>
      <c r="E14" s="2"/>
      <c r="F14" s="18"/>
      <c r="G14" s="29"/>
      <c r="H14" s="28"/>
      <c r="I14" s="28"/>
      <c r="J14" s="34"/>
      <c r="K14" s="34"/>
      <c r="L14" s="13"/>
      <c r="M14" s="13"/>
      <c r="N14" s="121"/>
      <c r="O14" s="121"/>
      <c r="P14" s="121"/>
    </row>
    <row r="15" spans="1:16" ht="18" customHeight="1">
      <c r="A15" s="2">
        <v>97182</v>
      </c>
      <c r="B15" s="12">
        <v>1</v>
      </c>
      <c r="C15" s="4" t="s">
        <v>633</v>
      </c>
      <c r="D15" s="5" t="s">
        <v>634</v>
      </c>
      <c r="E15" s="2"/>
      <c r="F15" s="18"/>
      <c r="G15" s="29"/>
      <c r="H15" s="28"/>
      <c r="I15" s="28"/>
      <c r="J15" s="34"/>
      <c r="K15" s="34"/>
      <c r="L15" s="13"/>
      <c r="M15" s="13"/>
      <c r="N15" s="121"/>
      <c r="O15" s="121"/>
      <c r="P15" s="121"/>
    </row>
    <row r="16" spans="1:16" ht="18" customHeight="1">
      <c r="A16" s="2">
        <v>11423</v>
      </c>
      <c r="B16" s="12">
        <v>1</v>
      </c>
      <c r="C16" s="4" t="s">
        <v>635</v>
      </c>
      <c r="D16" s="5" t="s">
        <v>636</v>
      </c>
      <c r="E16" s="2"/>
      <c r="F16" s="18"/>
      <c r="G16" s="29"/>
      <c r="H16" s="28"/>
      <c r="I16" s="28"/>
      <c r="J16" s="34"/>
      <c r="K16" s="34"/>
      <c r="L16" s="13"/>
      <c r="M16" s="13"/>
      <c r="N16" s="121"/>
      <c r="O16" s="121"/>
      <c r="P16" s="121"/>
    </row>
    <row r="17" spans="1:16" ht="18" customHeight="1">
      <c r="A17" s="2">
        <v>800009</v>
      </c>
      <c r="B17" s="12">
        <v>1</v>
      </c>
      <c r="C17" s="4" t="s">
        <v>637</v>
      </c>
      <c r="D17" s="5" t="s">
        <v>638</v>
      </c>
      <c r="E17" s="2"/>
      <c r="F17" s="18"/>
      <c r="G17" s="29"/>
      <c r="H17" s="28"/>
      <c r="I17" s="28"/>
      <c r="J17" s="34"/>
      <c r="K17" s="34"/>
      <c r="L17" s="13"/>
      <c r="M17" s="13"/>
      <c r="N17" s="121"/>
      <c r="O17" s="121"/>
      <c r="P17" s="121"/>
    </row>
    <row r="18" spans="1:16" ht="18" customHeight="1">
      <c r="A18" s="2">
        <v>14312</v>
      </c>
      <c r="B18" s="12">
        <v>2</v>
      </c>
      <c r="C18" s="4" t="s">
        <v>639</v>
      </c>
      <c r="D18" s="5" t="s">
        <v>640</v>
      </c>
      <c r="E18" s="2"/>
      <c r="F18" s="18"/>
      <c r="G18" s="29"/>
      <c r="H18" s="28"/>
      <c r="I18" s="28"/>
      <c r="J18" s="34"/>
      <c r="K18" s="34"/>
      <c r="L18" s="13"/>
      <c r="M18" s="13"/>
      <c r="N18" s="121"/>
      <c r="O18" s="121"/>
      <c r="P18" s="121"/>
    </row>
    <row r="19" spans="1:16" ht="18" customHeight="1">
      <c r="A19" s="2">
        <v>81666</v>
      </c>
      <c r="B19" s="12">
        <v>2</v>
      </c>
      <c r="C19" s="4" t="s">
        <v>641</v>
      </c>
      <c r="D19" s="5" t="s">
        <v>642</v>
      </c>
      <c r="E19" s="2"/>
      <c r="F19" s="18"/>
      <c r="G19" s="29"/>
      <c r="H19" s="28"/>
      <c r="I19" s="28"/>
      <c r="J19" s="34"/>
      <c r="K19" s="34"/>
      <c r="L19" s="13"/>
      <c r="M19" s="13"/>
      <c r="N19" s="121"/>
      <c r="O19" s="121"/>
      <c r="P19" s="121"/>
    </row>
    <row r="20" spans="1:16" ht="18" customHeight="1">
      <c r="A20" s="2">
        <v>81221</v>
      </c>
      <c r="B20" s="12">
        <v>2</v>
      </c>
      <c r="C20" s="4" t="s">
        <v>643</v>
      </c>
      <c r="D20" s="5" t="s">
        <v>644</v>
      </c>
      <c r="E20" s="2"/>
      <c r="F20" s="18"/>
      <c r="G20" s="29"/>
      <c r="H20" s="28"/>
      <c r="I20" s="28"/>
      <c r="J20" s="34"/>
      <c r="K20" s="34"/>
      <c r="L20" s="13"/>
      <c r="M20" s="13"/>
      <c r="N20" s="121"/>
      <c r="O20" s="121"/>
      <c r="P20" s="121"/>
    </row>
    <row r="21" spans="1:16" ht="18" hidden="1" customHeight="1">
      <c r="A21" s="2"/>
      <c r="B21" s="12">
        <v>0</v>
      </c>
      <c r="C21" s="4" t="s">
        <v>613</v>
      </c>
      <c r="D21" s="5" t="s">
        <v>619</v>
      </c>
      <c r="E21" s="2"/>
      <c r="F21" s="18"/>
      <c r="G21" s="29"/>
      <c r="H21" s="28"/>
      <c r="I21" s="28"/>
      <c r="J21" s="34"/>
      <c r="K21" s="34"/>
      <c r="L21" s="13"/>
      <c r="M21" s="13"/>
      <c r="N21" s="121"/>
      <c r="O21" s="121"/>
      <c r="P21" s="121"/>
    </row>
    <row r="22" spans="1:16" ht="18" hidden="1" customHeight="1">
      <c r="A22" s="2"/>
      <c r="B22" s="12">
        <v>0</v>
      </c>
      <c r="C22" s="4" t="s">
        <v>621</v>
      </c>
      <c r="D22" s="5" t="s">
        <v>622</v>
      </c>
      <c r="E22" s="2"/>
      <c r="F22" s="18"/>
      <c r="G22" s="29"/>
      <c r="H22" s="28"/>
      <c r="I22" s="28"/>
      <c r="J22" s="34"/>
      <c r="K22" s="34"/>
      <c r="L22" s="13"/>
      <c r="M22" s="13"/>
      <c r="N22" s="121"/>
      <c r="O22" s="121"/>
      <c r="P22" s="121"/>
    </row>
    <row r="23" spans="1:16" ht="18" hidden="1" customHeight="1">
      <c r="A23" s="2"/>
      <c r="B23" s="12">
        <v>0</v>
      </c>
      <c r="C23" s="4" t="s">
        <v>462</v>
      </c>
      <c r="D23" s="5" t="s">
        <v>625</v>
      </c>
      <c r="E23" s="2"/>
      <c r="F23" s="18"/>
      <c r="G23" s="29"/>
      <c r="H23" s="28"/>
      <c r="I23" s="28"/>
      <c r="J23" s="34"/>
      <c r="K23" s="34"/>
      <c r="L23" s="13"/>
      <c r="M23" s="13"/>
      <c r="N23" s="121"/>
      <c r="O23" s="121"/>
      <c r="P23" s="121"/>
    </row>
    <row r="24" spans="1:16" ht="18" hidden="1" customHeight="1">
      <c r="A24" s="2"/>
      <c r="B24" s="12">
        <v>0</v>
      </c>
      <c r="C24" s="4" t="s">
        <v>601</v>
      </c>
      <c r="D24" s="5" t="s">
        <v>626</v>
      </c>
      <c r="E24" s="2"/>
      <c r="F24" s="18"/>
      <c r="G24" s="29"/>
      <c r="H24" s="28"/>
      <c r="I24" s="28"/>
      <c r="J24" s="34"/>
      <c r="K24" s="34"/>
      <c r="L24" s="13"/>
      <c r="M24" s="13"/>
      <c r="N24" s="121"/>
      <c r="O24" s="121"/>
      <c r="P24" s="121"/>
    </row>
    <row r="25" spans="1:16" ht="18" hidden="1" customHeight="1">
      <c r="A25" s="2"/>
      <c r="B25" s="12">
        <v>0</v>
      </c>
      <c r="C25" s="4" t="s">
        <v>624</v>
      </c>
      <c r="D25" s="5" t="s">
        <v>623</v>
      </c>
      <c r="E25" s="2"/>
      <c r="F25" s="18"/>
      <c r="G25" s="29"/>
      <c r="H25" s="28"/>
      <c r="I25" s="28"/>
      <c r="J25" s="34"/>
      <c r="K25" s="34"/>
      <c r="L25" s="13"/>
      <c r="M25" s="13"/>
      <c r="N25" s="121"/>
      <c r="O25" s="121"/>
      <c r="P25" s="121"/>
    </row>
    <row r="26" spans="1:16" ht="18" hidden="1" customHeight="1">
      <c r="A26" s="2"/>
      <c r="B26" s="12">
        <v>0</v>
      </c>
      <c r="C26" s="4" t="s">
        <v>614</v>
      </c>
      <c r="D26" s="5" t="s">
        <v>620</v>
      </c>
      <c r="E26" s="2"/>
      <c r="F26" s="18"/>
      <c r="G26" s="29"/>
      <c r="H26" s="28"/>
      <c r="I26" s="28"/>
      <c r="J26" s="34"/>
      <c r="K26" s="34"/>
      <c r="L26" s="13"/>
      <c r="M26" s="13"/>
      <c r="N26" s="121"/>
      <c r="O26" s="121"/>
      <c r="P26" s="121"/>
    </row>
    <row r="27" spans="1:16" ht="18" hidden="1" customHeight="1">
      <c r="A27" s="2">
        <v>17307</v>
      </c>
      <c r="B27" s="12">
        <v>0</v>
      </c>
      <c r="C27" s="4" t="s">
        <v>44</v>
      </c>
      <c r="D27" s="5" t="s">
        <v>20</v>
      </c>
      <c r="E27" s="2" t="s">
        <v>1</v>
      </c>
      <c r="F27" s="18" t="s">
        <v>261</v>
      </c>
      <c r="G27" s="29">
        <v>0</v>
      </c>
      <c r="H27" s="28">
        <f t="shared" si="2"/>
        <v>0</v>
      </c>
      <c r="I27" s="28"/>
      <c r="J27" s="34">
        <v>0.14000000000000001</v>
      </c>
      <c r="K27" s="34">
        <v>0.15</v>
      </c>
      <c r="L27" s="13">
        <v>0.29499999999999998</v>
      </c>
      <c r="M27" s="13">
        <f t="shared" si="3"/>
        <v>133.80964</v>
      </c>
      <c r="N27" s="121">
        <v>0</v>
      </c>
      <c r="O27" s="121">
        <f t="shared" si="0"/>
        <v>0</v>
      </c>
      <c r="P27" s="121">
        <f t="shared" si="1"/>
        <v>0</v>
      </c>
    </row>
    <row r="28" spans="1:16" ht="18" hidden="1" customHeight="1">
      <c r="A28" s="2">
        <v>83199</v>
      </c>
      <c r="B28" s="12">
        <v>0</v>
      </c>
      <c r="C28" s="4" t="s">
        <v>580</v>
      </c>
      <c r="D28" s="5" t="s">
        <v>581</v>
      </c>
      <c r="E28" s="2"/>
      <c r="F28" s="18"/>
      <c r="G28" s="29"/>
      <c r="H28" s="28"/>
      <c r="I28" s="28"/>
      <c r="J28" s="34"/>
      <c r="K28" s="34"/>
      <c r="L28" s="13"/>
      <c r="M28" s="13"/>
      <c r="N28" s="121"/>
      <c r="O28" s="121"/>
      <c r="P28" s="121"/>
    </row>
    <row r="29" spans="1:16" ht="18" hidden="1" customHeight="1">
      <c r="A29" s="2">
        <v>27083</v>
      </c>
      <c r="B29" s="12">
        <v>0</v>
      </c>
      <c r="C29" s="4" t="s">
        <v>45</v>
      </c>
      <c r="D29" s="5" t="s">
        <v>436</v>
      </c>
      <c r="E29" s="15" t="s">
        <v>156</v>
      </c>
      <c r="F29" s="2" t="s">
        <v>434</v>
      </c>
      <c r="G29" s="29">
        <v>0</v>
      </c>
      <c r="H29" s="28">
        <f t="shared" si="2"/>
        <v>0</v>
      </c>
      <c r="I29" s="28"/>
      <c r="J29" s="34">
        <v>0.12</v>
      </c>
      <c r="K29" s="34">
        <v>0.1</v>
      </c>
      <c r="L29" s="13">
        <v>0.33400000000000002</v>
      </c>
      <c r="M29" s="13">
        <f t="shared" si="3"/>
        <v>151.499728</v>
      </c>
      <c r="N29" s="121">
        <v>0</v>
      </c>
      <c r="O29" s="121">
        <f t="shared" si="0"/>
        <v>0</v>
      </c>
      <c r="P29" s="121">
        <f t="shared" si="1"/>
        <v>0</v>
      </c>
    </row>
    <row r="30" spans="1:16" ht="18" hidden="1" customHeight="1">
      <c r="A30" s="2">
        <v>27086</v>
      </c>
      <c r="B30" s="12">
        <v>0</v>
      </c>
      <c r="C30" s="4" t="s">
        <v>46</v>
      </c>
      <c r="D30" s="5" t="s">
        <v>436</v>
      </c>
      <c r="E30" s="15" t="s">
        <v>156</v>
      </c>
      <c r="F30" s="2" t="s">
        <v>434</v>
      </c>
      <c r="G30" s="29">
        <v>0</v>
      </c>
      <c r="H30" s="28">
        <f t="shared" si="2"/>
        <v>0</v>
      </c>
      <c r="I30" s="28"/>
      <c r="J30" s="34">
        <v>0.12</v>
      </c>
      <c r="K30" s="34">
        <v>0.1</v>
      </c>
      <c r="L30" s="13">
        <v>0.32500000000000001</v>
      </c>
      <c r="M30" s="13">
        <f t="shared" si="3"/>
        <v>147.41739999999999</v>
      </c>
      <c r="N30" s="121">
        <v>0</v>
      </c>
      <c r="O30" s="121">
        <f t="shared" si="0"/>
        <v>0</v>
      </c>
      <c r="P30" s="121">
        <f t="shared" si="1"/>
        <v>0</v>
      </c>
    </row>
    <row r="31" spans="1:16" ht="18" hidden="1" customHeight="1">
      <c r="A31" s="2"/>
      <c r="B31" s="12">
        <v>0</v>
      </c>
      <c r="C31" s="4" t="s">
        <v>501</v>
      </c>
      <c r="D31" s="5" t="s">
        <v>502</v>
      </c>
      <c r="E31" s="15"/>
      <c r="F31" s="2"/>
      <c r="G31" s="29"/>
      <c r="H31" s="28"/>
      <c r="I31" s="28"/>
      <c r="J31" s="34"/>
      <c r="K31" s="34"/>
      <c r="L31" s="13"/>
      <c r="M31" s="13"/>
      <c r="N31" s="121"/>
      <c r="O31" s="121"/>
      <c r="P31" s="121"/>
    </row>
    <row r="32" spans="1:16" ht="18" hidden="1" customHeight="1">
      <c r="A32" s="2">
        <v>82546</v>
      </c>
      <c r="B32" s="12">
        <v>0</v>
      </c>
      <c r="C32" s="4" t="s">
        <v>506</v>
      </c>
      <c r="D32" s="5" t="s">
        <v>507</v>
      </c>
      <c r="E32" s="15"/>
      <c r="F32" s="2"/>
      <c r="G32" s="29"/>
      <c r="H32" s="28"/>
      <c r="I32" s="28"/>
      <c r="J32" s="34"/>
      <c r="K32" s="34"/>
      <c r="L32" s="13"/>
      <c r="M32" s="13"/>
      <c r="N32" s="121"/>
      <c r="O32" s="121"/>
      <c r="P32" s="121"/>
    </row>
    <row r="33" spans="1:16" ht="18" hidden="1" customHeight="1">
      <c r="A33" s="2">
        <v>92000</v>
      </c>
      <c r="B33" s="12">
        <v>0</v>
      </c>
      <c r="C33" s="4" t="s">
        <v>508</v>
      </c>
      <c r="D33" s="5" t="s">
        <v>509</v>
      </c>
      <c r="E33" s="15"/>
      <c r="F33" s="2"/>
      <c r="G33" s="29"/>
      <c r="H33" s="28"/>
      <c r="I33" s="28"/>
      <c r="J33" s="34"/>
      <c r="K33" s="34"/>
      <c r="L33" s="13"/>
      <c r="M33" s="13"/>
      <c r="N33" s="121"/>
      <c r="O33" s="121"/>
      <c r="P33" s="121"/>
    </row>
    <row r="34" spans="1:16" ht="18" hidden="1" customHeight="1">
      <c r="A34" s="2">
        <v>11330</v>
      </c>
      <c r="B34" s="12">
        <v>0</v>
      </c>
      <c r="C34" s="4" t="s">
        <v>510</v>
      </c>
      <c r="D34" s="5" t="s">
        <v>511</v>
      </c>
      <c r="E34" s="15"/>
      <c r="F34" s="2"/>
      <c r="G34" s="29"/>
      <c r="H34" s="28"/>
      <c r="I34" s="28"/>
      <c r="J34" s="34"/>
      <c r="K34" s="34"/>
      <c r="L34" s="13"/>
      <c r="M34" s="13"/>
      <c r="N34" s="121"/>
      <c r="O34" s="121"/>
      <c r="P34" s="121"/>
    </row>
    <row r="35" spans="1:16" ht="18" hidden="1" customHeight="1">
      <c r="A35" s="2">
        <v>75570</v>
      </c>
      <c r="B35" s="12">
        <v>0</v>
      </c>
      <c r="C35" s="4" t="s">
        <v>497</v>
      </c>
      <c r="D35" s="5" t="s">
        <v>498</v>
      </c>
      <c r="E35" s="15"/>
      <c r="F35" s="2"/>
      <c r="G35" s="29"/>
      <c r="H35" s="28"/>
      <c r="I35" s="28"/>
      <c r="J35" s="34"/>
      <c r="K35" s="34"/>
      <c r="L35" s="13"/>
      <c r="M35" s="13"/>
      <c r="N35" s="121"/>
      <c r="O35" s="121"/>
      <c r="P35" s="121"/>
    </row>
    <row r="36" spans="1:16" ht="18" hidden="1" customHeight="1">
      <c r="A36" s="2">
        <v>27098</v>
      </c>
      <c r="B36" s="12">
        <v>0</v>
      </c>
      <c r="C36" s="4" t="s">
        <v>47</v>
      </c>
      <c r="D36" s="5" t="s">
        <v>436</v>
      </c>
      <c r="E36" s="15" t="s">
        <v>156</v>
      </c>
      <c r="F36" s="2" t="s">
        <v>434</v>
      </c>
      <c r="G36" s="29">
        <v>0</v>
      </c>
      <c r="H36" s="28">
        <f t="shared" si="2"/>
        <v>0</v>
      </c>
      <c r="I36" s="28"/>
      <c r="J36" s="34">
        <v>0.12</v>
      </c>
      <c r="K36" s="34">
        <v>0.1</v>
      </c>
      <c r="L36" s="13">
        <v>6.3E-2</v>
      </c>
      <c r="M36" s="13">
        <f t="shared" si="3"/>
        <v>28.576295999999999</v>
      </c>
      <c r="N36" s="121">
        <v>0</v>
      </c>
      <c r="O36" s="121">
        <f t="shared" si="0"/>
        <v>0</v>
      </c>
      <c r="P36" s="121">
        <f t="shared" si="1"/>
        <v>0</v>
      </c>
    </row>
    <row r="37" spans="1:16" ht="18" hidden="1" customHeight="1">
      <c r="A37" s="2">
        <v>27099</v>
      </c>
      <c r="B37" s="12">
        <v>0</v>
      </c>
      <c r="C37" s="4" t="s">
        <v>48</v>
      </c>
      <c r="D37" s="5" t="s">
        <v>436</v>
      </c>
      <c r="E37" s="15" t="s">
        <v>156</v>
      </c>
      <c r="F37" s="2" t="s">
        <v>434</v>
      </c>
      <c r="G37" s="29">
        <v>0</v>
      </c>
      <c r="H37" s="28">
        <f t="shared" si="2"/>
        <v>0</v>
      </c>
      <c r="I37" s="28"/>
      <c r="J37" s="34">
        <v>0.12</v>
      </c>
      <c r="K37" s="34">
        <v>0.1</v>
      </c>
      <c r="L37" s="13">
        <v>6.3E-2</v>
      </c>
      <c r="M37" s="13">
        <f t="shared" si="3"/>
        <v>28.576295999999999</v>
      </c>
      <c r="N37" s="121">
        <v>0</v>
      </c>
      <c r="O37" s="121">
        <f t="shared" si="0"/>
        <v>0</v>
      </c>
      <c r="P37" s="121">
        <f t="shared" si="1"/>
        <v>0</v>
      </c>
    </row>
    <row r="38" spans="1:16" ht="18" hidden="1" customHeight="1">
      <c r="A38" s="2">
        <v>82647</v>
      </c>
      <c r="B38" s="12">
        <v>0</v>
      </c>
      <c r="C38" s="8" t="s">
        <v>512</v>
      </c>
      <c r="D38" s="5" t="s">
        <v>513</v>
      </c>
      <c r="E38" s="15"/>
      <c r="F38" s="2"/>
      <c r="G38" s="29"/>
      <c r="H38" s="28"/>
      <c r="I38" s="28"/>
      <c r="J38" s="34"/>
      <c r="K38" s="34"/>
      <c r="L38" s="13"/>
      <c r="M38" s="13"/>
      <c r="N38" s="121"/>
      <c r="O38" s="121"/>
      <c r="P38" s="121"/>
    </row>
    <row r="39" spans="1:16" ht="18" hidden="1" customHeight="1">
      <c r="A39" s="2">
        <v>19804</v>
      </c>
      <c r="B39" s="12">
        <v>0</v>
      </c>
      <c r="C39" s="8" t="s">
        <v>516</v>
      </c>
      <c r="D39" s="5" t="s">
        <v>526</v>
      </c>
      <c r="E39" s="15"/>
      <c r="F39" s="2"/>
      <c r="G39" s="29"/>
      <c r="H39" s="28"/>
      <c r="I39" s="28"/>
      <c r="J39" s="34"/>
      <c r="K39" s="34"/>
      <c r="L39" s="13"/>
      <c r="M39" s="13"/>
      <c r="N39" s="121"/>
      <c r="O39" s="121"/>
      <c r="P39" s="121"/>
    </row>
    <row r="40" spans="1:16" ht="18" hidden="1" customHeight="1">
      <c r="A40" s="2">
        <v>66454</v>
      </c>
      <c r="B40" s="12">
        <v>0</v>
      </c>
      <c r="C40" s="4" t="s">
        <v>491</v>
      </c>
      <c r="D40" s="5" t="s">
        <v>492</v>
      </c>
      <c r="E40" s="15"/>
      <c r="F40" s="2"/>
      <c r="G40" s="29"/>
      <c r="H40" s="28"/>
      <c r="I40" s="28"/>
      <c r="J40" s="34"/>
      <c r="K40" s="34"/>
      <c r="L40" s="13"/>
      <c r="M40" s="13"/>
      <c r="N40" s="121"/>
      <c r="O40" s="121"/>
      <c r="P40" s="121"/>
    </row>
    <row r="41" spans="1:16" ht="18" hidden="1" customHeight="1">
      <c r="A41" s="2">
        <v>26505</v>
      </c>
      <c r="B41" s="12">
        <v>0</v>
      </c>
      <c r="C41" s="4" t="s">
        <v>531</v>
      </c>
      <c r="D41" s="5" t="s">
        <v>532</v>
      </c>
      <c r="E41" s="15"/>
      <c r="F41" s="2"/>
      <c r="G41" s="29"/>
      <c r="H41" s="28"/>
      <c r="I41" s="28"/>
      <c r="J41" s="34"/>
      <c r="K41" s="34"/>
      <c r="L41" s="13"/>
      <c r="M41" s="13"/>
      <c r="N41" s="121"/>
      <c r="O41" s="121"/>
      <c r="P41" s="121"/>
    </row>
    <row r="42" spans="1:16" ht="18" hidden="1" customHeight="1">
      <c r="A42" s="2"/>
      <c r="B42" s="12">
        <v>0</v>
      </c>
      <c r="C42" s="4" t="s">
        <v>181</v>
      </c>
      <c r="D42" s="5" t="s">
        <v>500</v>
      </c>
      <c r="E42" s="15"/>
      <c r="F42" s="2"/>
      <c r="G42" s="29"/>
      <c r="H42" s="28"/>
      <c r="I42" s="28"/>
      <c r="J42" s="34"/>
      <c r="K42" s="34"/>
      <c r="L42" s="13"/>
      <c r="M42" s="13"/>
      <c r="N42" s="121"/>
      <c r="O42" s="121"/>
      <c r="P42" s="121"/>
    </row>
    <row r="43" spans="1:16" ht="18" hidden="1" customHeight="1">
      <c r="A43" s="2">
        <v>75886</v>
      </c>
      <c r="B43" s="12">
        <v>0</v>
      </c>
      <c r="C43" s="4" t="s">
        <v>495</v>
      </c>
      <c r="D43" s="5" t="s">
        <v>496</v>
      </c>
      <c r="E43" s="15"/>
      <c r="F43" s="2"/>
      <c r="G43" s="29"/>
      <c r="H43" s="28"/>
      <c r="I43" s="28"/>
      <c r="J43" s="34"/>
      <c r="K43" s="34"/>
      <c r="L43" s="13"/>
      <c r="M43" s="13"/>
      <c r="N43" s="121"/>
      <c r="O43" s="121"/>
      <c r="P43" s="121"/>
    </row>
    <row r="44" spans="1:16" ht="18" hidden="1" customHeight="1">
      <c r="A44" s="2">
        <v>70976</v>
      </c>
      <c r="B44" s="12">
        <v>0</v>
      </c>
      <c r="C44" s="193" t="s">
        <v>535</v>
      </c>
      <c r="D44" s="4" t="s">
        <v>533</v>
      </c>
      <c r="E44" s="15"/>
      <c r="F44" s="2"/>
      <c r="G44" s="29"/>
      <c r="H44" s="28"/>
      <c r="I44" s="28"/>
      <c r="J44" s="34"/>
      <c r="K44" s="34"/>
      <c r="L44" s="13"/>
      <c r="M44" s="13"/>
      <c r="N44" s="121"/>
      <c r="O44" s="121"/>
      <c r="P44" s="121"/>
    </row>
    <row r="45" spans="1:16" ht="18" hidden="1" customHeight="1">
      <c r="A45" s="2">
        <v>70977</v>
      </c>
      <c r="B45" s="12">
        <v>0</v>
      </c>
      <c r="C45" s="4" t="s">
        <v>266</v>
      </c>
      <c r="D45" s="5" t="s">
        <v>534</v>
      </c>
      <c r="E45" s="15"/>
      <c r="F45" s="2"/>
      <c r="G45" s="29"/>
      <c r="H45" s="28"/>
      <c r="I45" s="28"/>
      <c r="J45" s="34"/>
      <c r="K45" s="34"/>
      <c r="L45" s="13"/>
      <c r="M45" s="13"/>
      <c r="N45" s="121"/>
      <c r="O45" s="121"/>
      <c r="P45" s="121"/>
    </row>
    <row r="46" spans="1:16" ht="18" hidden="1" customHeight="1">
      <c r="A46" s="2">
        <v>17307</v>
      </c>
      <c r="B46" s="12">
        <v>0</v>
      </c>
      <c r="C46" s="4" t="s">
        <v>44</v>
      </c>
      <c r="D46" s="5" t="s">
        <v>20</v>
      </c>
      <c r="E46" s="2" t="s">
        <v>1</v>
      </c>
      <c r="F46" s="18" t="s">
        <v>261</v>
      </c>
      <c r="G46" s="29">
        <v>0</v>
      </c>
      <c r="H46" s="28">
        <f t="shared" si="2"/>
        <v>0</v>
      </c>
      <c r="I46" s="28"/>
      <c r="J46" s="34">
        <v>0.14000000000000001</v>
      </c>
      <c r="K46" s="34">
        <v>0.15</v>
      </c>
      <c r="L46" s="13">
        <v>0.25900000000000001</v>
      </c>
      <c r="M46" s="13">
        <f t="shared" si="3"/>
        <v>117.480328</v>
      </c>
      <c r="N46" s="121">
        <v>0</v>
      </c>
      <c r="O46" s="121">
        <f t="shared" si="0"/>
        <v>0</v>
      </c>
      <c r="P46" s="121">
        <f t="shared" si="1"/>
        <v>0</v>
      </c>
    </row>
    <row r="47" spans="1:16" ht="18" hidden="1" customHeight="1">
      <c r="A47" s="3">
        <v>94972</v>
      </c>
      <c r="B47" s="12">
        <v>0</v>
      </c>
      <c r="C47" s="5" t="s">
        <v>6</v>
      </c>
      <c r="D47" s="5" t="s">
        <v>440</v>
      </c>
      <c r="E47" s="2" t="s">
        <v>129</v>
      </c>
      <c r="F47" s="2" t="s">
        <v>434</v>
      </c>
      <c r="G47" s="29">
        <v>0</v>
      </c>
      <c r="H47" s="28">
        <f t="shared" si="2"/>
        <v>0</v>
      </c>
      <c r="I47" s="28"/>
      <c r="J47" s="34">
        <v>0.12</v>
      </c>
      <c r="K47" s="34">
        <v>0.1</v>
      </c>
      <c r="L47" s="13">
        <v>1</v>
      </c>
      <c r="M47" s="13">
        <f t="shared" si="3"/>
        <v>453.59199999999998</v>
      </c>
      <c r="N47" s="121">
        <v>0</v>
      </c>
      <c r="O47" s="121">
        <f t="shared" si="0"/>
        <v>0</v>
      </c>
      <c r="P47" s="121">
        <f t="shared" si="1"/>
        <v>0</v>
      </c>
    </row>
    <row r="48" spans="1:16" ht="18" hidden="1" customHeight="1">
      <c r="A48" s="3" t="s">
        <v>499</v>
      </c>
      <c r="B48" s="12">
        <v>0</v>
      </c>
      <c r="C48" s="5" t="s">
        <v>493</v>
      </c>
      <c r="D48" s="5" t="s">
        <v>494</v>
      </c>
      <c r="E48" s="2"/>
      <c r="F48" s="2"/>
      <c r="G48" s="29"/>
      <c r="H48" s="28"/>
      <c r="I48" s="28"/>
      <c r="J48" s="34"/>
      <c r="K48" s="34"/>
      <c r="L48" s="13"/>
      <c r="M48" s="13"/>
      <c r="N48" s="121"/>
      <c r="O48" s="121"/>
      <c r="P48" s="121"/>
    </row>
    <row r="49" spans="1:16" ht="18" hidden="1" customHeight="1">
      <c r="A49" s="3">
        <v>92904</v>
      </c>
      <c r="B49" s="12">
        <v>0</v>
      </c>
      <c r="C49" s="5" t="s">
        <v>7</v>
      </c>
      <c r="D49" s="5" t="s">
        <v>8</v>
      </c>
      <c r="E49" s="11" t="s">
        <v>117</v>
      </c>
      <c r="F49" s="18" t="s">
        <v>261</v>
      </c>
      <c r="G49" s="29">
        <v>0</v>
      </c>
      <c r="H49" s="28">
        <f t="shared" si="2"/>
        <v>0</v>
      </c>
      <c r="I49" s="28"/>
      <c r="J49" s="34">
        <v>0.14000000000000001</v>
      </c>
      <c r="K49" s="34">
        <v>0.15</v>
      </c>
      <c r="L49" s="13">
        <v>1</v>
      </c>
      <c r="M49" s="13">
        <f t="shared" si="3"/>
        <v>453.59199999999998</v>
      </c>
      <c r="N49" s="121">
        <v>0</v>
      </c>
      <c r="O49" s="121">
        <f t="shared" si="0"/>
        <v>0</v>
      </c>
      <c r="P49" s="121">
        <f t="shared" si="1"/>
        <v>0</v>
      </c>
    </row>
    <row r="50" spans="1:16" ht="18" hidden="1" customHeight="1">
      <c r="A50" s="3">
        <v>18102</v>
      </c>
      <c r="B50" s="12">
        <v>0</v>
      </c>
      <c r="C50" s="5" t="s">
        <v>9</v>
      </c>
      <c r="D50" s="4" t="s">
        <v>10</v>
      </c>
      <c r="E50" s="2" t="s">
        <v>129</v>
      </c>
      <c r="F50" s="2" t="s">
        <v>193</v>
      </c>
      <c r="G50" s="29">
        <v>0</v>
      </c>
      <c r="H50" s="28">
        <f t="shared" si="2"/>
        <v>0</v>
      </c>
      <c r="I50" s="28"/>
      <c r="J50" s="34">
        <v>0</v>
      </c>
      <c r="K50" s="34">
        <v>0.05</v>
      </c>
      <c r="L50" s="14">
        <v>8.25</v>
      </c>
      <c r="M50" s="13">
        <f t="shared" si="3"/>
        <v>3742.134</v>
      </c>
      <c r="N50" s="121">
        <v>0</v>
      </c>
      <c r="O50" s="121">
        <f t="shared" si="0"/>
        <v>0</v>
      </c>
      <c r="P50" s="121">
        <f t="shared" si="1"/>
        <v>0</v>
      </c>
    </row>
    <row r="51" spans="1:16" ht="18" hidden="1" customHeight="1">
      <c r="A51" s="3">
        <v>82475</v>
      </c>
      <c r="B51" s="12">
        <v>0</v>
      </c>
      <c r="C51" s="5" t="s">
        <v>11</v>
      </c>
      <c r="D51" s="5" t="s">
        <v>12</v>
      </c>
      <c r="E51" s="2" t="s">
        <v>130</v>
      </c>
      <c r="F51" s="3" t="s">
        <v>13</v>
      </c>
      <c r="G51" s="29">
        <v>0</v>
      </c>
      <c r="H51" s="28">
        <f t="shared" si="2"/>
        <v>0</v>
      </c>
      <c r="I51" s="28"/>
      <c r="J51" s="34">
        <v>0.18</v>
      </c>
      <c r="K51" s="34">
        <v>0.15</v>
      </c>
      <c r="L51" s="14">
        <v>0.8</v>
      </c>
      <c r="M51" s="13">
        <f t="shared" si="3"/>
        <v>362.87360000000001</v>
      </c>
      <c r="N51" s="121">
        <v>0</v>
      </c>
      <c r="O51" s="121">
        <f t="shared" si="0"/>
        <v>0</v>
      </c>
      <c r="P51" s="121">
        <f t="shared" si="1"/>
        <v>0</v>
      </c>
    </row>
    <row r="52" spans="1:16" ht="18" hidden="1" customHeight="1">
      <c r="A52" s="3">
        <v>87569</v>
      </c>
      <c r="B52" s="12">
        <v>0</v>
      </c>
      <c r="C52" s="5" t="s">
        <v>14</v>
      </c>
      <c r="D52" s="5" t="s">
        <v>435</v>
      </c>
      <c r="E52" s="2" t="s">
        <v>129</v>
      </c>
      <c r="F52" s="2" t="s">
        <v>434</v>
      </c>
      <c r="G52" s="29">
        <v>0</v>
      </c>
      <c r="H52" s="28">
        <f t="shared" si="2"/>
        <v>0</v>
      </c>
      <c r="I52" s="28"/>
      <c r="J52" s="34">
        <v>0.12</v>
      </c>
      <c r="K52" s="34">
        <v>0.1</v>
      </c>
      <c r="L52" s="14">
        <v>0.2</v>
      </c>
      <c r="M52" s="13">
        <f t="shared" si="3"/>
        <v>90.718400000000003</v>
      </c>
      <c r="N52" s="121">
        <v>0</v>
      </c>
      <c r="O52" s="121">
        <f t="shared" si="0"/>
        <v>0</v>
      </c>
      <c r="P52" s="121">
        <f t="shared" si="1"/>
        <v>0</v>
      </c>
    </row>
    <row r="53" spans="1:16" ht="18" hidden="1" customHeight="1">
      <c r="A53" s="3">
        <v>73492</v>
      </c>
      <c r="B53" s="12">
        <v>0</v>
      </c>
      <c r="C53" s="5" t="s">
        <v>489</v>
      </c>
      <c r="D53" s="5" t="s">
        <v>490</v>
      </c>
      <c r="E53" s="2"/>
      <c r="F53" s="2"/>
      <c r="G53" s="29"/>
      <c r="H53" s="28"/>
      <c r="I53" s="28"/>
      <c r="J53" s="34"/>
      <c r="K53" s="34"/>
      <c r="L53" s="14"/>
      <c r="M53" s="13"/>
      <c r="N53" s="121"/>
      <c r="O53" s="121"/>
      <c r="P53" s="121"/>
    </row>
    <row r="54" spans="1:16" ht="18" hidden="1" customHeight="1">
      <c r="A54" s="3">
        <v>73492</v>
      </c>
      <c r="B54" s="12">
        <v>0</v>
      </c>
      <c r="C54" s="5" t="s">
        <v>15</v>
      </c>
      <c r="D54" s="5" t="s">
        <v>16</v>
      </c>
      <c r="E54" s="2" t="s">
        <v>131</v>
      </c>
      <c r="F54" s="3" t="s">
        <v>17</v>
      </c>
      <c r="G54" s="29">
        <v>366.69</v>
      </c>
      <c r="H54" s="28">
        <f t="shared" si="2"/>
        <v>0</v>
      </c>
      <c r="I54" s="28"/>
      <c r="J54" s="21">
        <v>0.14000000000000001</v>
      </c>
      <c r="K54" s="21">
        <v>0.15</v>
      </c>
      <c r="L54" s="13">
        <v>1.6140000000000001</v>
      </c>
      <c r="M54" s="13">
        <f t="shared" si="3"/>
        <v>732.097488</v>
      </c>
      <c r="N54" s="121">
        <v>0</v>
      </c>
      <c r="O54" s="121">
        <f t="shared" si="0"/>
        <v>0</v>
      </c>
      <c r="P54" s="121">
        <f t="shared" si="1"/>
        <v>0</v>
      </c>
    </row>
    <row r="55" spans="1:16" ht="18" hidden="1" customHeight="1">
      <c r="A55" s="3">
        <v>26572</v>
      </c>
      <c r="B55" s="12">
        <v>0</v>
      </c>
      <c r="C55" s="5" t="s">
        <v>21</v>
      </c>
      <c r="D55" s="5" t="s">
        <v>435</v>
      </c>
      <c r="E55" s="2" t="s">
        <v>129</v>
      </c>
      <c r="F55" s="2" t="s">
        <v>434</v>
      </c>
      <c r="G55" s="29">
        <v>0</v>
      </c>
      <c r="H55" s="28">
        <f t="shared" si="2"/>
        <v>0</v>
      </c>
      <c r="I55" s="28"/>
      <c r="J55" s="34">
        <v>0.12</v>
      </c>
      <c r="K55" s="34">
        <v>0.1</v>
      </c>
      <c r="L55" s="14">
        <v>0.42399999999999999</v>
      </c>
      <c r="M55" s="13">
        <f t="shared" si="3"/>
        <v>192.32300799999999</v>
      </c>
      <c r="N55" s="121">
        <v>0</v>
      </c>
      <c r="O55" s="121">
        <f t="shared" si="0"/>
        <v>0</v>
      </c>
      <c r="P55" s="121">
        <f t="shared" si="1"/>
        <v>0</v>
      </c>
    </row>
    <row r="56" spans="1:16" ht="18" hidden="1" customHeight="1">
      <c r="A56" s="3">
        <v>72370</v>
      </c>
      <c r="B56" s="12">
        <v>0</v>
      </c>
      <c r="C56" s="5" t="s">
        <v>22</v>
      </c>
      <c r="D56" s="5" t="s">
        <v>435</v>
      </c>
      <c r="E56" s="2" t="s">
        <v>129</v>
      </c>
      <c r="F56" s="2" t="s">
        <v>434</v>
      </c>
      <c r="G56" s="29">
        <v>0</v>
      </c>
      <c r="H56" s="28">
        <f t="shared" si="2"/>
        <v>0</v>
      </c>
      <c r="I56" s="28"/>
      <c r="J56" s="34">
        <v>0.12</v>
      </c>
      <c r="K56" s="34">
        <v>0.1</v>
      </c>
      <c r="L56" s="14">
        <v>0.64</v>
      </c>
      <c r="M56" s="13">
        <f t="shared" si="3"/>
        <v>290.29888</v>
      </c>
      <c r="N56" s="121">
        <v>0</v>
      </c>
      <c r="O56" s="121">
        <f t="shared" si="0"/>
        <v>0</v>
      </c>
      <c r="P56" s="121">
        <f t="shared" si="1"/>
        <v>0</v>
      </c>
    </row>
    <row r="57" spans="1:16" s="94" customFormat="1" ht="18" hidden="1" customHeight="1">
      <c r="A57" s="197">
        <v>71251</v>
      </c>
      <c r="B57" s="12">
        <v>0</v>
      </c>
      <c r="C57" s="196" t="s">
        <v>23</v>
      </c>
      <c r="D57" s="196" t="s">
        <v>435</v>
      </c>
      <c r="E57" s="140" t="s">
        <v>129</v>
      </c>
      <c r="F57" s="140" t="s">
        <v>434</v>
      </c>
      <c r="G57" s="141">
        <v>360.15</v>
      </c>
      <c r="H57" s="142">
        <f t="shared" si="2"/>
        <v>0</v>
      </c>
      <c r="I57" s="142">
        <f>G57*B57</f>
        <v>0</v>
      </c>
      <c r="J57" s="143">
        <v>0.12</v>
      </c>
      <c r="K57" s="143">
        <v>0.1</v>
      </c>
      <c r="L57" s="201">
        <v>8</v>
      </c>
      <c r="M57" s="144">
        <f t="shared" si="3"/>
        <v>3628.7359999999999</v>
      </c>
      <c r="N57" s="145">
        <v>0</v>
      </c>
      <c r="O57" s="145">
        <f t="shared" si="0"/>
        <v>0</v>
      </c>
      <c r="P57" s="145">
        <f t="shared" si="1"/>
        <v>0</v>
      </c>
    </row>
    <row r="58" spans="1:16" ht="18" hidden="1" customHeight="1">
      <c r="A58" s="3">
        <v>70881</v>
      </c>
      <c r="B58" s="12">
        <v>0</v>
      </c>
      <c r="C58" s="5" t="s">
        <v>24</v>
      </c>
      <c r="D58" s="5" t="s">
        <v>25</v>
      </c>
      <c r="E58" s="2" t="s">
        <v>132</v>
      </c>
      <c r="F58" s="3" t="s">
        <v>26</v>
      </c>
      <c r="G58" s="29">
        <v>0</v>
      </c>
      <c r="H58" s="28">
        <f t="shared" si="2"/>
        <v>0</v>
      </c>
      <c r="I58" s="28"/>
      <c r="J58" s="34">
        <v>0.16</v>
      </c>
      <c r="K58" s="34">
        <v>0.05</v>
      </c>
      <c r="L58" s="14">
        <v>2</v>
      </c>
      <c r="M58" s="13">
        <f t="shared" si="3"/>
        <v>907.18399999999997</v>
      </c>
      <c r="N58" s="121">
        <v>0</v>
      </c>
      <c r="O58" s="121">
        <f t="shared" si="0"/>
        <v>0</v>
      </c>
      <c r="P58" s="121">
        <f t="shared" si="1"/>
        <v>0</v>
      </c>
    </row>
    <row r="59" spans="1:16" ht="18" hidden="1" customHeight="1">
      <c r="A59" s="3">
        <v>92336</v>
      </c>
      <c r="B59" s="12">
        <v>0</v>
      </c>
      <c r="C59" s="5" t="s">
        <v>600</v>
      </c>
      <c r="D59" s="5" t="s">
        <v>25</v>
      </c>
      <c r="E59" s="2"/>
      <c r="F59" s="3"/>
      <c r="G59" s="29"/>
      <c r="H59" s="28"/>
      <c r="I59" s="28"/>
      <c r="J59" s="34"/>
      <c r="K59" s="34"/>
      <c r="L59" s="14"/>
      <c r="M59" s="13"/>
      <c r="N59" s="121"/>
      <c r="O59" s="121"/>
      <c r="P59" s="121"/>
    </row>
    <row r="60" spans="1:16" ht="18" hidden="1" customHeight="1">
      <c r="A60" s="3">
        <v>72372</v>
      </c>
      <c r="B60" s="12">
        <v>0</v>
      </c>
      <c r="C60" s="5" t="s">
        <v>27</v>
      </c>
      <c r="D60" s="5" t="s">
        <v>435</v>
      </c>
      <c r="E60" s="2" t="s">
        <v>129</v>
      </c>
      <c r="F60" s="2" t="s">
        <v>434</v>
      </c>
      <c r="G60" s="29">
        <v>0</v>
      </c>
      <c r="H60" s="28">
        <f t="shared" si="2"/>
        <v>0</v>
      </c>
      <c r="I60" s="28"/>
      <c r="J60" s="34">
        <v>0.12</v>
      </c>
      <c r="K60" s="34">
        <v>0.1</v>
      </c>
      <c r="L60" s="14">
        <v>0.64</v>
      </c>
      <c r="M60" s="13">
        <f t="shared" si="3"/>
        <v>290.29888</v>
      </c>
      <c r="N60" s="121">
        <v>0</v>
      </c>
      <c r="O60" s="121">
        <f t="shared" si="0"/>
        <v>0</v>
      </c>
      <c r="P60" s="121">
        <f t="shared" si="1"/>
        <v>0</v>
      </c>
    </row>
    <row r="61" spans="1:16" ht="18" hidden="1" customHeight="1">
      <c r="A61" s="3">
        <v>42187</v>
      </c>
      <c r="B61" s="12">
        <v>0</v>
      </c>
      <c r="C61" s="5" t="s">
        <v>599</v>
      </c>
      <c r="E61" s="2"/>
      <c r="F61" s="2"/>
      <c r="G61" s="29"/>
      <c r="H61" s="28"/>
      <c r="I61" s="28"/>
      <c r="J61" s="34"/>
      <c r="K61" s="34"/>
      <c r="L61" s="14"/>
      <c r="M61" s="13"/>
      <c r="N61" s="121"/>
      <c r="O61" s="121"/>
      <c r="P61" s="121"/>
    </row>
    <row r="62" spans="1:16" ht="18" hidden="1" customHeight="1">
      <c r="A62" s="3">
        <v>71253</v>
      </c>
      <c r="B62" s="12">
        <v>0</v>
      </c>
      <c r="C62" s="5" t="s">
        <v>28</v>
      </c>
      <c r="D62" s="5" t="s">
        <v>435</v>
      </c>
      <c r="E62" s="2" t="s">
        <v>129</v>
      </c>
      <c r="F62" s="2" t="s">
        <v>434</v>
      </c>
      <c r="G62" s="29">
        <v>0</v>
      </c>
      <c r="H62" s="28">
        <f t="shared" si="2"/>
        <v>0</v>
      </c>
      <c r="I62" s="28"/>
      <c r="J62" s="34">
        <v>0.12</v>
      </c>
      <c r="K62" s="34">
        <v>0.1</v>
      </c>
      <c r="L62" s="14">
        <v>0.64</v>
      </c>
      <c r="M62" s="13">
        <f t="shared" si="3"/>
        <v>290.29888</v>
      </c>
      <c r="N62" s="121">
        <v>0</v>
      </c>
      <c r="O62" s="121">
        <f t="shared" si="0"/>
        <v>0</v>
      </c>
      <c r="P62" s="121">
        <f t="shared" si="1"/>
        <v>0</v>
      </c>
    </row>
    <row r="63" spans="1:16" ht="18" hidden="1" customHeight="1">
      <c r="A63" s="3">
        <v>42192</v>
      </c>
      <c r="B63" s="12">
        <v>0</v>
      </c>
      <c r="C63" s="5" t="s">
        <v>598</v>
      </c>
      <c r="D63" s="5"/>
      <c r="E63" s="2"/>
      <c r="F63" s="2"/>
      <c r="G63" s="29"/>
      <c r="H63" s="28"/>
      <c r="I63" s="28"/>
      <c r="J63" s="34"/>
      <c r="K63" s="34"/>
      <c r="L63" s="14"/>
      <c r="M63" s="13"/>
      <c r="N63" s="121"/>
      <c r="O63" s="121"/>
      <c r="P63" s="121"/>
    </row>
    <row r="64" spans="1:16" ht="18" hidden="1" customHeight="1">
      <c r="A64" s="3">
        <v>74343</v>
      </c>
      <c r="B64" s="12">
        <v>0</v>
      </c>
      <c r="C64" s="5" t="s">
        <v>29</v>
      </c>
      <c r="D64" s="5" t="s">
        <v>435</v>
      </c>
      <c r="E64" s="2" t="s">
        <v>129</v>
      </c>
      <c r="F64" s="2" t="s">
        <v>434</v>
      </c>
      <c r="G64" s="29">
        <v>0</v>
      </c>
      <c r="H64" s="28">
        <f t="shared" si="2"/>
        <v>0</v>
      </c>
      <c r="I64" s="28"/>
      <c r="J64" s="34">
        <v>0.12</v>
      </c>
      <c r="K64" s="34">
        <v>0.1</v>
      </c>
      <c r="L64" s="14">
        <v>0.14000000000000001</v>
      </c>
      <c r="M64" s="13">
        <f t="shared" si="3"/>
        <v>63.502880000000005</v>
      </c>
      <c r="N64" s="121">
        <v>0</v>
      </c>
      <c r="O64" s="121">
        <f t="shared" si="0"/>
        <v>0</v>
      </c>
      <c r="P64" s="121">
        <f t="shared" si="1"/>
        <v>0</v>
      </c>
    </row>
    <row r="65" spans="1:16" ht="18" hidden="1" customHeight="1">
      <c r="A65" s="3">
        <v>72471</v>
      </c>
      <c r="B65" s="12">
        <v>0</v>
      </c>
      <c r="C65" s="5" t="s">
        <v>30</v>
      </c>
      <c r="D65" s="5" t="s">
        <v>435</v>
      </c>
      <c r="E65" s="2" t="s">
        <v>129</v>
      </c>
      <c r="F65" s="2" t="s">
        <v>434</v>
      </c>
      <c r="G65" s="29">
        <v>147.94999999999999</v>
      </c>
      <c r="H65" s="28">
        <f t="shared" si="2"/>
        <v>0</v>
      </c>
      <c r="I65" s="28"/>
      <c r="J65" s="34">
        <v>0.12</v>
      </c>
      <c r="K65" s="34">
        <v>0.1</v>
      </c>
      <c r="L65" s="14">
        <v>0.32</v>
      </c>
      <c r="M65" s="13">
        <f t="shared" si="3"/>
        <v>145.14944</v>
      </c>
      <c r="N65" s="121">
        <v>0</v>
      </c>
      <c r="O65" s="121">
        <f t="shared" si="0"/>
        <v>0</v>
      </c>
      <c r="P65" s="121">
        <f t="shared" si="1"/>
        <v>0</v>
      </c>
    </row>
    <row r="66" spans="1:16" ht="18" hidden="1" customHeight="1">
      <c r="A66" s="3">
        <v>94246</v>
      </c>
      <c r="B66" s="12">
        <v>0</v>
      </c>
      <c r="C66" s="5" t="s">
        <v>606</v>
      </c>
      <c r="D66" s="5"/>
      <c r="E66" s="2"/>
      <c r="F66" s="2"/>
      <c r="G66" s="29"/>
      <c r="H66" s="28"/>
      <c r="I66" s="28"/>
      <c r="J66" s="34"/>
      <c r="K66" s="34"/>
      <c r="L66" s="14"/>
      <c r="M66" s="13"/>
      <c r="N66" s="121"/>
      <c r="O66" s="121"/>
      <c r="P66" s="121"/>
    </row>
    <row r="67" spans="1:16" ht="18" hidden="1" customHeight="1">
      <c r="A67" s="3">
        <v>71155</v>
      </c>
      <c r="B67" s="12">
        <v>0</v>
      </c>
      <c r="C67" s="5" t="s">
        <v>18</v>
      </c>
      <c r="D67" s="5" t="s">
        <v>437</v>
      </c>
      <c r="E67" s="11" t="s">
        <v>118</v>
      </c>
      <c r="F67" s="2" t="s">
        <v>434</v>
      </c>
      <c r="G67" s="29">
        <v>145.19999999999999</v>
      </c>
      <c r="H67" s="28">
        <f t="shared" si="2"/>
        <v>0</v>
      </c>
      <c r="I67" s="28"/>
      <c r="J67" s="34">
        <v>0.12</v>
      </c>
      <c r="K67" s="34">
        <v>0.1</v>
      </c>
      <c r="L67" s="14">
        <v>0.12</v>
      </c>
      <c r="M67" s="13">
        <f t="shared" si="3"/>
        <v>54.431039999999996</v>
      </c>
      <c r="N67" s="121">
        <v>0</v>
      </c>
      <c r="O67" s="121">
        <f t="shared" si="0"/>
        <v>0</v>
      </c>
      <c r="P67" s="121">
        <f t="shared" si="1"/>
        <v>0</v>
      </c>
    </row>
    <row r="68" spans="1:16" ht="18" hidden="1" customHeight="1">
      <c r="A68" s="3">
        <v>26651</v>
      </c>
      <c r="B68" s="12">
        <v>0</v>
      </c>
      <c r="C68" s="5" t="s">
        <v>31</v>
      </c>
      <c r="D68" s="8" t="s">
        <v>114</v>
      </c>
      <c r="E68" s="2" t="s">
        <v>133</v>
      </c>
      <c r="F68" s="3" t="s">
        <v>287</v>
      </c>
      <c r="G68" s="29">
        <v>0</v>
      </c>
      <c r="H68" s="28">
        <f t="shared" si="2"/>
        <v>0</v>
      </c>
      <c r="I68" s="28"/>
      <c r="J68" s="21">
        <v>0.18</v>
      </c>
      <c r="K68" s="21">
        <v>0.05</v>
      </c>
      <c r="L68" s="14">
        <v>0.10100000000000001</v>
      </c>
      <c r="M68" s="13">
        <f t="shared" si="3"/>
        <v>45.812792000000002</v>
      </c>
      <c r="N68" s="121">
        <v>0</v>
      </c>
      <c r="O68" s="121">
        <f t="shared" si="0"/>
        <v>0</v>
      </c>
      <c r="P68" s="121">
        <f t="shared" si="1"/>
        <v>0</v>
      </c>
    </row>
    <row r="69" spans="1:16" ht="18" hidden="1" customHeight="1">
      <c r="A69" s="3">
        <v>76392</v>
      </c>
      <c r="B69" s="12">
        <v>0</v>
      </c>
      <c r="C69" s="5" t="s">
        <v>32</v>
      </c>
      <c r="D69" s="5" t="s">
        <v>285</v>
      </c>
      <c r="E69" s="2" t="s">
        <v>134</v>
      </c>
      <c r="F69" s="3" t="s">
        <v>284</v>
      </c>
      <c r="G69" s="29">
        <v>0</v>
      </c>
      <c r="H69" s="28">
        <f t="shared" si="2"/>
        <v>0</v>
      </c>
      <c r="I69" s="28"/>
      <c r="J69" s="21">
        <v>0</v>
      </c>
      <c r="K69" s="21">
        <v>0.02</v>
      </c>
      <c r="L69" s="14">
        <v>0.1</v>
      </c>
      <c r="M69" s="13">
        <f t="shared" si="3"/>
        <v>45.359200000000001</v>
      </c>
      <c r="N69" s="121">
        <v>0</v>
      </c>
      <c r="O69" s="121">
        <f t="shared" si="0"/>
        <v>0</v>
      </c>
      <c r="P69" s="121">
        <f t="shared" si="1"/>
        <v>0</v>
      </c>
    </row>
    <row r="70" spans="1:16" s="94" customFormat="1" ht="18" hidden="1" customHeight="1">
      <c r="A70" s="197">
        <v>64393</v>
      </c>
      <c r="B70" s="12">
        <v>0</v>
      </c>
      <c r="C70" s="198" t="s">
        <v>19</v>
      </c>
      <c r="D70" s="196" t="s">
        <v>20</v>
      </c>
      <c r="E70" s="140" t="s">
        <v>1</v>
      </c>
      <c r="F70" s="197" t="s">
        <v>261</v>
      </c>
      <c r="G70" s="141">
        <v>59.95</v>
      </c>
      <c r="H70" s="142">
        <f t="shared" si="2"/>
        <v>0</v>
      </c>
      <c r="I70" s="142">
        <f>G70*B70</f>
        <v>0</v>
      </c>
      <c r="J70" s="143">
        <v>0.14000000000000001</v>
      </c>
      <c r="K70" s="143">
        <v>0.15</v>
      </c>
      <c r="L70" s="144">
        <v>0.4</v>
      </c>
      <c r="M70" s="144">
        <f t="shared" si="3"/>
        <v>181.43680000000001</v>
      </c>
      <c r="N70" s="145">
        <v>0</v>
      </c>
      <c r="O70" s="145">
        <f t="shared" si="0"/>
        <v>0</v>
      </c>
      <c r="P70" s="145">
        <f t="shared" si="1"/>
        <v>0</v>
      </c>
    </row>
    <row r="71" spans="1:16" ht="18" hidden="1" customHeight="1">
      <c r="A71" s="3">
        <v>80944</v>
      </c>
      <c r="B71" s="12">
        <v>0</v>
      </c>
      <c r="C71" s="5" t="s">
        <v>34</v>
      </c>
      <c r="D71" s="5" t="s">
        <v>35</v>
      </c>
      <c r="E71" s="11" t="s">
        <v>119</v>
      </c>
      <c r="F71" s="3" t="s">
        <v>36</v>
      </c>
      <c r="G71" s="29">
        <v>0</v>
      </c>
      <c r="H71" s="28">
        <f t="shared" si="2"/>
        <v>0</v>
      </c>
      <c r="I71" s="28"/>
      <c r="J71" s="21">
        <v>0.16</v>
      </c>
      <c r="K71" s="21">
        <v>0.15</v>
      </c>
      <c r="L71" s="14">
        <v>0.3</v>
      </c>
      <c r="M71" s="13">
        <f t="shared" si="3"/>
        <v>136.07759999999999</v>
      </c>
      <c r="N71" s="121">
        <v>0</v>
      </c>
      <c r="O71" s="121">
        <f t="shared" si="0"/>
        <v>0</v>
      </c>
      <c r="P71" s="121">
        <f t="shared" si="1"/>
        <v>0</v>
      </c>
    </row>
    <row r="72" spans="1:16" ht="18" hidden="1" customHeight="1">
      <c r="A72" s="3">
        <v>63005</v>
      </c>
      <c r="B72" s="12">
        <v>0</v>
      </c>
      <c r="C72" s="5" t="s">
        <v>37</v>
      </c>
      <c r="D72" s="5" t="s">
        <v>435</v>
      </c>
      <c r="E72" s="2" t="s">
        <v>129</v>
      </c>
      <c r="F72" s="2" t="s">
        <v>434</v>
      </c>
      <c r="G72" s="29">
        <v>0</v>
      </c>
      <c r="H72" s="28">
        <f t="shared" si="2"/>
        <v>0</v>
      </c>
      <c r="I72" s="28"/>
      <c r="J72" s="34">
        <v>0.12</v>
      </c>
      <c r="K72" s="34">
        <v>0.1</v>
      </c>
      <c r="L72" s="14">
        <v>0.3</v>
      </c>
      <c r="M72" s="13">
        <f t="shared" si="3"/>
        <v>136.07759999999999</v>
      </c>
      <c r="N72" s="121">
        <v>0</v>
      </c>
      <c r="O72" s="121">
        <f t="shared" si="0"/>
        <v>0</v>
      </c>
      <c r="P72" s="121">
        <f t="shared" si="1"/>
        <v>0</v>
      </c>
    </row>
    <row r="73" spans="1:16" s="94" customFormat="1" ht="18" hidden="1" customHeight="1">
      <c r="A73" s="197">
        <v>34343</v>
      </c>
      <c r="B73" s="12">
        <v>0</v>
      </c>
      <c r="C73" s="198" t="s">
        <v>38</v>
      </c>
      <c r="D73" s="196" t="s">
        <v>435</v>
      </c>
      <c r="E73" s="140" t="s">
        <v>129</v>
      </c>
      <c r="F73" s="140" t="s">
        <v>434</v>
      </c>
      <c r="G73" s="141">
        <v>51.7</v>
      </c>
      <c r="H73" s="142">
        <f t="shared" si="2"/>
        <v>0</v>
      </c>
      <c r="I73" s="142">
        <f>G73*B73</f>
        <v>0</v>
      </c>
      <c r="J73" s="143">
        <v>0.12</v>
      </c>
      <c r="K73" s="143">
        <v>0.1</v>
      </c>
      <c r="L73" s="201">
        <v>0.38</v>
      </c>
      <c r="M73" s="144">
        <f t="shared" si="3"/>
        <v>172.36496</v>
      </c>
      <c r="N73" s="145">
        <v>0</v>
      </c>
      <c r="O73" s="145">
        <f t="shared" si="0"/>
        <v>0</v>
      </c>
      <c r="P73" s="145">
        <f t="shared" si="1"/>
        <v>0</v>
      </c>
    </row>
    <row r="74" spans="1:16" ht="18" hidden="1" customHeight="1">
      <c r="A74" s="2">
        <v>40071</v>
      </c>
      <c r="B74" s="12">
        <v>0</v>
      </c>
      <c r="C74" s="4" t="s">
        <v>51</v>
      </c>
      <c r="D74" s="8" t="s">
        <v>231</v>
      </c>
      <c r="E74" s="2" t="s">
        <v>49</v>
      </c>
      <c r="F74" s="7" t="s">
        <v>232</v>
      </c>
      <c r="G74" s="29">
        <v>2.75</v>
      </c>
      <c r="H74" s="28">
        <f t="shared" si="2"/>
        <v>0</v>
      </c>
      <c r="I74" s="28"/>
      <c r="J74" s="34">
        <v>0.16</v>
      </c>
      <c r="K74" s="34">
        <v>0.15</v>
      </c>
      <c r="L74" s="13">
        <v>0.04</v>
      </c>
      <c r="M74" s="13">
        <f t="shared" si="3"/>
        <v>18.14368</v>
      </c>
      <c r="N74" s="121">
        <v>0</v>
      </c>
      <c r="O74" s="121">
        <f t="shared" si="0"/>
        <v>0</v>
      </c>
      <c r="P74" s="121">
        <f t="shared" si="1"/>
        <v>0</v>
      </c>
    </row>
    <row r="75" spans="1:16" ht="18" hidden="1" customHeight="1">
      <c r="A75" s="2">
        <v>26865</v>
      </c>
      <c r="B75" s="12">
        <v>0</v>
      </c>
      <c r="C75" s="4" t="s">
        <v>52</v>
      </c>
      <c r="D75" s="5" t="s">
        <v>435</v>
      </c>
      <c r="E75" s="2" t="s">
        <v>2</v>
      </c>
      <c r="F75" s="2" t="s">
        <v>434</v>
      </c>
      <c r="G75" s="29">
        <v>0</v>
      </c>
      <c r="H75" s="28">
        <f t="shared" si="2"/>
        <v>0</v>
      </c>
      <c r="I75" s="28"/>
      <c r="J75" s="34">
        <v>0.12</v>
      </c>
      <c r="K75" s="34">
        <v>0.1</v>
      </c>
      <c r="L75" s="13">
        <v>0.156</v>
      </c>
      <c r="M75" s="13">
        <f t="shared" si="3"/>
        <v>70.760351999999997</v>
      </c>
      <c r="N75" s="121">
        <v>0</v>
      </c>
      <c r="O75" s="121">
        <f t="shared" si="0"/>
        <v>0</v>
      </c>
      <c r="P75" s="121">
        <f t="shared" si="1"/>
        <v>0</v>
      </c>
    </row>
    <row r="76" spans="1:16" s="77" customFormat="1" ht="18" hidden="1" customHeight="1">
      <c r="A76" s="206">
        <v>61630</v>
      </c>
      <c r="B76" s="12">
        <v>0</v>
      </c>
      <c r="C76" s="84" t="s">
        <v>53</v>
      </c>
      <c r="D76" s="71" t="s">
        <v>435</v>
      </c>
      <c r="E76" s="206" t="s">
        <v>2</v>
      </c>
      <c r="F76" s="206" t="s">
        <v>434</v>
      </c>
      <c r="G76" s="72">
        <v>36.85</v>
      </c>
      <c r="H76" s="28">
        <f t="shared" si="2"/>
        <v>0</v>
      </c>
      <c r="I76" s="73">
        <f>G76*B76</f>
        <v>0</v>
      </c>
      <c r="J76" s="74">
        <v>0.12</v>
      </c>
      <c r="K76" s="74">
        <v>0.1</v>
      </c>
      <c r="L76" s="76">
        <v>0.18</v>
      </c>
      <c r="M76" s="76">
        <f t="shared" si="3"/>
        <v>81.646559999999994</v>
      </c>
      <c r="N76" s="121">
        <v>265.18</v>
      </c>
      <c r="O76" s="121">
        <f>(N76*140%)+N76</f>
        <v>636.43200000000002</v>
      </c>
      <c r="P76" s="121">
        <f t="shared" si="1"/>
        <v>0</v>
      </c>
    </row>
    <row r="77" spans="1:16" ht="18" hidden="1" customHeight="1">
      <c r="A77" s="2">
        <v>16392</v>
      </c>
      <c r="B77" s="12">
        <v>0</v>
      </c>
      <c r="C77" s="4" t="s">
        <v>54</v>
      </c>
      <c r="D77" s="5" t="s">
        <v>436</v>
      </c>
      <c r="E77" s="2" t="s">
        <v>2</v>
      </c>
      <c r="F77" s="2" t="s">
        <v>434</v>
      </c>
      <c r="G77" s="29">
        <v>0</v>
      </c>
      <c r="H77" s="28">
        <f t="shared" si="2"/>
        <v>0</v>
      </c>
      <c r="I77" s="28"/>
      <c r="J77" s="34">
        <v>0.12</v>
      </c>
      <c r="K77" s="34">
        <v>0.1</v>
      </c>
      <c r="L77" s="13">
        <v>0.19</v>
      </c>
      <c r="M77" s="13">
        <f t="shared" si="3"/>
        <v>86.182479999999998</v>
      </c>
      <c r="N77" s="121">
        <v>0</v>
      </c>
      <c r="O77" s="121">
        <f t="shared" si="0"/>
        <v>0</v>
      </c>
      <c r="P77" s="121">
        <f t="shared" si="1"/>
        <v>0</v>
      </c>
    </row>
    <row r="78" spans="1:16" ht="18" hidden="1" customHeight="1">
      <c r="A78" s="7">
        <v>69627</v>
      </c>
      <c r="B78" s="12">
        <v>0</v>
      </c>
      <c r="C78" s="4" t="s">
        <v>55</v>
      </c>
      <c r="D78" s="8" t="s">
        <v>106</v>
      </c>
      <c r="E78" s="11" t="s">
        <v>120</v>
      </c>
      <c r="F78" s="7" t="s">
        <v>102</v>
      </c>
      <c r="G78" s="29">
        <v>0</v>
      </c>
      <c r="H78" s="28">
        <f t="shared" si="2"/>
        <v>0</v>
      </c>
      <c r="I78" s="28"/>
      <c r="J78" s="21">
        <v>0.14000000000000001</v>
      </c>
      <c r="K78" s="21">
        <v>0.15</v>
      </c>
      <c r="L78" s="14">
        <v>0.06</v>
      </c>
      <c r="M78" s="13">
        <f t="shared" si="3"/>
        <v>27.215519999999998</v>
      </c>
      <c r="N78" s="121">
        <v>0</v>
      </c>
      <c r="O78" s="121">
        <f t="shared" si="0"/>
        <v>0</v>
      </c>
      <c r="P78" s="121">
        <f t="shared" si="1"/>
        <v>0</v>
      </c>
    </row>
    <row r="79" spans="1:16" ht="18" hidden="1" customHeight="1">
      <c r="A79" s="7">
        <v>68884</v>
      </c>
      <c r="B79" s="12">
        <v>0</v>
      </c>
      <c r="C79" s="4" t="s">
        <v>56</v>
      </c>
      <c r="D79" s="8" t="s">
        <v>107</v>
      </c>
      <c r="E79" s="11" t="s">
        <v>119</v>
      </c>
      <c r="F79" s="7" t="s">
        <v>36</v>
      </c>
      <c r="G79" s="29">
        <v>0</v>
      </c>
      <c r="H79" s="28">
        <f t="shared" si="2"/>
        <v>0</v>
      </c>
      <c r="I79" s="28"/>
      <c r="J79" s="21">
        <v>0.16</v>
      </c>
      <c r="K79" s="21">
        <v>0.15</v>
      </c>
      <c r="L79" s="14">
        <v>0.1</v>
      </c>
      <c r="M79" s="13">
        <f t="shared" si="3"/>
        <v>45.359200000000001</v>
      </c>
      <c r="N79" s="121">
        <v>0</v>
      </c>
      <c r="O79" s="121">
        <f t="shared" si="0"/>
        <v>0</v>
      </c>
      <c r="P79" s="121">
        <f t="shared" si="1"/>
        <v>0</v>
      </c>
    </row>
    <row r="80" spans="1:16" ht="18" hidden="1" customHeight="1">
      <c r="A80" s="7">
        <v>56522</v>
      </c>
      <c r="B80" s="12">
        <v>0</v>
      </c>
      <c r="C80" s="4" t="s">
        <v>57</v>
      </c>
      <c r="D80" s="8" t="s">
        <v>107</v>
      </c>
      <c r="E80" s="11" t="s">
        <v>119</v>
      </c>
      <c r="F80" s="7" t="s">
        <v>36</v>
      </c>
      <c r="G80" s="29">
        <v>0</v>
      </c>
      <c r="H80" s="28">
        <f t="shared" si="2"/>
        <v>0</v>
      </c>
      <c r="I80" s="28"/>
      <c r="J80" s="21">
        <v>0.16</v>
      </c>
      <c r="K80" s="21">
        <v>0.15</v>
      </c>
      <c r="L80" s="14">
        <v>0.1</v>
      </c>
      <c r="M80" s="13">
        <f t="shared" si="3"/>
        <v>45.359200000000001</v>
      </c>
      <c r="N80" s="121">
        <v>0</v>
      </c>
      <c r="O80" s="121">
        <f t="shared" si="0"/>
        <v>0</v>
      </c>
      <c r="P80" s="121">
        <f t="shared" si="1"/>
        <v>0</v>
      </c>
    </row>
    <row r="81" spans="1:16" ht="18" hidden="1" customHeight="1">
      <c r="A81" s="7">
        <v>73290</v>
      </c>
      <c r="B81" s="12">
        <v>0</v>
      </c>
      <c r="C81" s="4" t="s">
        <v>58</v>
      </c>
      <c r="D81" s="8" t="s">
        <v>108</v>
      </c>
      <c r="E81" s="2" t="s">
        <v>135</v>
      </c>
      <c r="F81" s="7" t="s">
        <v>36</v>
      </c>
      <c r="G81" s="29">
        <v>0</v>
      </c>
      <c r="H81" s="28">
        <f t="shared" si="2"/>
        <v>0</v>
      </c>
      <c r="I81" s="28"/>
      <c r="J81" s="21">
        <v>0.16</v>
      </c>
      <c r="K81" s="21">
        <v>0.15</v>
      </c>
      <c r="L81" s="14">
        <v>0.03</v>
      </c>
      <c r="M81" s="13">
        <f t="shared" si="3"/>
        <v>13.607759999999999</v>
      </c>
      <c r="N81" s="121">
        <v>0</v>
      </c>
      <c r="O81" s="121">
        <f t="shared" si="0"/>
        <v>0</v>
      </c>
      <c r="P81" s="121">
        <f t="shared" si="1"/>
        <v>0</v>
      </c>
    </row>
    <row r="82" spans="1:16" ht="18" hidden="1" customHeight="1">
      <c r="A82" s="7">
        <v>73803</v>
      </c>
      <c r="B82" s="12">
        <v>0</v>
      </c>
      <c r="C82" s="4" t="s">
        <v>59</v>
      </c>
      <c r="D82" s="8" t="s">
        <v>285</v>
      </c>
      <c r="E82" s="2" t="s">
        <v>130</v>
      </c>
      <c r="F82" s="7" t="s">
        <v>286</v>
      </c>
      <c r="G82" s="29">
        <v>0</v>
      </c>
      <c r="H82" s="28">
        <f t="shared" si="2"/>
        <v>0</v>
      </c>
      <c r="I82" s="28"/>
      <c r="J82" s="34">
        <v>0</v>
      </c>
      <c r="K82" s="34">
        <v>0.02</v>
      </c>
      <c r="L82" s="14">
        <v>0.36</v>
      </c>
      <c r="M82" s="13">
        <f t="shared" si="3"/>
        <v>163.29311999999999</v>
      </c>
      <c r="N82" s="121">
        <v>0</v>
      </c>
      <c r="O82" s="121">
        <f t="shared" si="0"/>
        <v>0</v>
      </c>
      <c r="P82" s="121">
        <f t="shared" si="1"/>
        <v>0</v>
      </c>
    </row>
    <row r="83" spans="1:16" ht="31.5" hidden="1" customHeight="1">
      <c r="A83" s="7">
        <v>75504</v>
      </c>
      <c r="B83" s="12">
        <v>0</v>
      </c>
      <c r="C83" s="4" t="s">
        <v>60</v>
      </c>
      <c r="D83" s="8" t="s">
        <v>109</v>
      </c>
      <c r="E83" s="2" t="s">
        <v>130</v>
      </c>
      <c r="F83" s="7" t="s">
        <v>103</v>
      </c>
      <c r="G83" s="29">
        <v>0</v>
      </c>
      <c r="H83" s="28">
        <f t="shared" si="2"/>
        <v>0</v>
      </c>
      <c r="I83" s="28"/>
      <c r="J83" s="34">
        <v>0.14000000000000001</v>
      </c>
      <c r="K83" s="34">
        <v>0.05</v>
      </c>
      <c r="L83" s="9">
        <v>1</v>
      </c>
      <c r="M83" s="13">
        <f t="shared" si="3"/>
        <v>453.59199999999998</v>
      </c>
      <c r="N83" s="121">
        <v>0</v>
      </c>
      <c r="O83" s="121">
        <f t="shared" si="0"/>
        <v>0</v>
      </c>
      <c r="P83" s="121">
        <f t="shared" si="1"/>
        <v>0</v>
      </c>
    </row>
    <row r="84" spans="1:16" ht="31.5" hidden="1" customHeight="1">
      <c r="A84" s="7">
        <v>91998</v>
      </c>
      <c r="B84" s="12">
        <v>0</v>
      </c>
      <c r="C84" s="4" t="s">
        <v>582</v>
      </c>
      <c r="D84" s="8" t="s">
        <v>583</v>
      </c>
      <c r="E84" s="2"/>
      <c r="F84" s="7"/>
      <c r="G84" s="29"/>
      <c r="H84" s="28"/>
      <c r="I84" s="28"/>
      <c r="J84" s="34"/>
      <c r="K84" s="34"/>
      <c r="L84" s="9"/>
      <c r="M84" s="13"/>
      <c r="N84" s="121"/>
      <c r="O84" s="121"/>
      <c r="P84" s="121"/>
    </row>
    <row r="85" spans="1:16" ht="18" hidden="1" customHeight="1">
      <c r="A85" s="7">
        <v>74111</v>
      </c>
      <c r="B85" s="12">
        <v>0</v>
      </c>
      <c r="C85" s="4" t="s">
        <v>61</v>
      </c>
      <c r="D85" s="8" t="s">
        <v>33</v>
      </c>
      <c r="E85" s="2" t="s">
        <v>129</v>
      </c>
      <c r="F85" s="12" t="s">
        <v>105</v>
      </c>
      <c r="G85" s="29">
        <v>0</v>
      </c>
      <c r="H85" s="28">
        <f t="shared" si="2"/>
        <v>0</v>
      </c>
      <c r="I85" s="28"/>
      <c r="J85" s="34">
        <v>0</v>
      </c>
      <c r="K85" s="34">
        <v>0.1</v>
      </c>
      <c r="L85" s="14">
        <v>2.2599999999999998</v>
      </c>
      <c r="M85" s="13">
        <f t="shared" si="3"/>
        <v>1025.1179199999999</v>
      </c>
      <c r="N85" s="121">
        <v>0</v>
      </c>
      <c r="O85" s="121">
        <f t="shared" si="0"/>
        <v>0</v>
      </c>
      <c r="P85" s="121">
        <f t="shared" si="1"/>
        <v>0</v>
      </c>
    </row>
    <row r="86" spans="1:16" ht="18" hidden="1" customHeight="1">
      <c r="A86" s="7">
        <v>66313</v>
      </c>
      <c r="B86" s="12">
        <v>0</v>
      </c>
      <c r="C86" s="4" t="s">
        <v>62</v>
      </c>
      <c r="D86" s="8" t="s">
        <v>438</v>
      </c>
      <c r="E86" s="2" t="s">
        <v>129</v>
      </c>
      <c r="F86" s="2" t="s">
        <v>434</v>
      </c>
      <c r="G86" s="29">
        <v>0</v>
      </c>
      <c r="H86" s="28">
        <f t="shared" si="2"/>
        <v>0</v>
      </c>
      <c r="I86" s="28"/>
      <c r="J86" s="34">
        <v>0.12</v>
      </c>
      <c r="K86" s="34">
        <v>0.1</v>
      </c>
      <c r="L86" s="14">
        <v>1.04</v>
      </c>
      <c r="M86" s="13">
        <f t="shared" si="3"/>
        <v>471.73568</v>
      </c>
      <c r="N86" s="121">
        <v>0</v>
      </c>
      <c r="O86" s="121">
        <f t="shared" si="0"/>
        <v>0</v>
      </c>
      <c r="P86" s="121">
        <f t="shared" si="1"/>
        <v>0</v>
      </c>
    </row>
    <row r="87" spans="1:16" ht="18" hidden="1" customHeight="1">
      <c r="A87" s="7">
        <v>29512</v>
      </c>
      <c r="B87" s="12">
        <v>0</v>
      </c>
      <c r="C87" s="4" t="s">
        <v>584</v>
      </c>
      <c r="D87" s="8" t="s">
        <v>585</v>
      </c>
      <c r="E87" s="2"/>
      <c r="F87" s="2"/>
      <c r="G87" s="29"/>
      <c r="H87" s="28"/>
      <c r="I87" s="28"/>
      <c r="J87" s="34"/>
      <c r="K87" s="34"/>
      <c r="L87" s="14"/>
      <c r="M87" s="13"/>
      <c r="N87" s="121"/>
      <c r="O87" s="121"/>
      <c r="P87" s="121"/>
    </row>
    <row r="88" spans="1:16" ht="18" hidden="1" customHeight="1">
      <c r="A88" s="7">
        <v>71099</v>
      </c>
      <c r="B88" s="12">
        <v>0</v>
      </c>
      <c r="C88" s="4" t="s">
        <v>63</v>
      </c>
      <c r="D88" s="8" t="s">
        <v>439</v>
      </c>
      <c r="E88" s="2" t="s">
        <v>129</v>
      </c>
      <c r="F88" s="2" t="s">
        <v>434</v>
      </c>
      <c r="G88" s="29">
        <v>0</v>
      </c>
      <c r="H88" s="28">
        <f t="shared" si="2"/>
        <v>0</v>
      </c>
      <c r="I88" s="28"/>
      <c r="J88" s="34">
        <v>0.12</v>
      </c>
      <c r="K88" s="34">
        <v>0.1</v>
      </c>
      <c r="L88" s="14">
        <v>1.7</v>
      </c>
      <c r="M88" s="13">
        <f t="shared" si="3"/>
        <v>771.10640000000001</v>
      </c>
      <c r="N88" s="121">
        <v>0</v>
      </c>
      <c r="O88" s="121">
        <f t="shared" si="0"/>
        <v>0</v>
      </c>
      <c r="P88" s="121">
        <f t="shared" si="1"/>
        <v>0</v>
      </c>
    </row>
    <row r="89" spans="1:16" ht="18" hidden="1" customHeight="1">
      <c r="A89" s="7">
        <v>76324</v>
      </c>
      <c r="B89" s="12">
        <v>0</v>
      </c>
      <c r="C89" s="4" t="s">
        <v>64</v>
      </c>
      <c r="D89" s="8" t="s">
        <v>110</v>
      </c>
      <c r="E89" s="2" t="s">
        <v>136</v>
      </c>
      <c r="F89" s="7" t="s">
        <v>5</v>
      </c>
      <c r="G89" s="29">
        <v>0</v>
      </c>
      <c r="H89" s="28">
        <f t="shared" si="2"/>
        <v>0</v>
      </c>
      <c r="I89" s="28"/>
      <c r="J89" s="34">
        <v>0</v>
      </c>
      <c r="K89" s="34">
        <v>0.1</v>
      </c>
      <c r="L89" s="14">
        <v>0.4</v>
      </c>
      <c r="M89" s="13">
        <f t="shared" si="3"/>
        <v>181.43680000000001</v>
      </c>
      <c r="N89" s="121">
        <v>0</v>
      </c>
      <c r="O89" s="121">
        <f t="shared" si="0"/>
        <v>0</v>
      </c>
      <c r="P89" s="121">
        <f t="shared" si="1"/>
        <v>0</v>
      </c>
    </row>
    <row r="90" spans="1:16" ht="18" hidden="1" customHeight="1">
      <c r="A90" s="7">
        <v>28675</v>
      </c>
      <c r="B90" s="12">
        <v>0</v>
      </c>
      <c r="C90" s="4" t="s">
        <v>595</v>
      </c>
      <c r="D90" s="8" t="s">
        <v>596</v>
      </c>
      <c r="E90" s="2"/>
      <c r="F90" s="7"/>
      <c r="G90" s="29"/>
      <c r="H90" s="28"/>
      <c r="I90" s="28"/>
      <c r="J90" s="34"/>
      <c r="K90" s="34"/>
      <c r="L90" s="14"/>
      <c r="M90" s="13"/>
      <c r="N90" s="121"/>
      <c r="O90" s="121"/>
      <c r="P90" s="121"/>
    </row>
    <row r="91" spans="1:16" ht="18" hidden="1" customHeight="1">
      <c r="A91" s="7">
        <v>29589</v>
      </c>
      <c r="B91" s="12">
        <v>0</v>
      </c>
      <c r="C91" s="4" t="s">
        <v>586</v>
      </c>
      <c r="D91" s="8" t="s">
        <v>587</v>
      </c>
      <c r="E91" s="2"/>
      <c r="F91" s="7"/>
      <c r="G91" s="29"/>
      <c r="H91" s="28"/>
      <c r="I91" s="28"/>
      <c r="J91" s="34"/>
      <c r="K91" s="34"/>
      <c r="L91" s="14"/>
      <c r="M91" s="13"/>
      <c r="N91" s="121"/>
      <c r="O91" s="121"/>
      <c r="P91" s="121"/>
    </row>
    <row r="92" spans="1:16" ht="18" hidden="1" customHeight="1">
      <c r="A92" s="7">
        <v>71035</v>
      </c>
      <c r="B92" s="12">
        <v>0</v>
      </c>
      <c r="C92" s="4" t="s">
        <v>65</v>
      </c>
      <c r="D92" s="8" t="s">
        <v>439</v>
      </c>
      <c r="E92" s="2"/>
      <c r="F92" s="2" t="s">
        <v>434</v>
      </c>
      <c r="G92" s="29">
        <v>0</v>
      </c>
      <c r="H92" s="28">
        <f t="shared" si="2"/>
        <v>0</v>
      </c>
      <c r="I92" s="28"/>
      <c r="J92" s="34">
        <v>0.12</v>
      </c>
      <c r="K92" s="34">
        <v>0.1</v>
      </c>
      <c r="L92" s="9">
        <v>1</v>
      </c>
      <c r="M92" s="13">
        <f t="shared" si="3"/>
        <v>453.59199999999998</v>
      </c>
      <c r="N92" s="121">
        <v>0</v>
      </c>
      <c r="O92" s="121">
        <f t="shared" si="0"/>
        <v>0</v>
      </c>
      <c r="P92" s="121">
        <f t="shared" si="1"/>
        <v>0</v>
      </c>
    </row>
    <row r="93" spans="1:16" ht="18" hidden="1" customHeight="1">
      <c r="A93" s="7">
        <v>73835</v>
      </c>
      <c r="B93" s="12">
        <v>0</v>
      </c>
      <c r="C93" s="4" t="s">
        <v>66</v>
      </c>
      <c r="D93" s="8" t="s">
        <v>439</v>
      </c>
      <c r="E93" s="2"/>
      <c r="F93" s="2" t="s">
        <v>434</v>
      </c>
      <c r="G93" s="29">
        <v>0</v>
      </c>
      <c r="H93" s="28">
        <f t="shared" si="2"/>
        <v>0</v>
      </c>
      <c r="I93" s="28"/>
      <c r="J93" s="34">
        <v>0.12</v>
      </c>
      <c r="K93" s="34">
        <v>0.1</v>
      </c>
      <c r="L93" s="9">
        <v>1</v>
      </c>
      <c r="M93" s="13">
        <f t="shared" si="3"/>
        <v>453.59199999999998</v>
      </c>
      <c r="N93" s="121">
        <v>0</v>
      </c>
      <c r="O93" s="121">
        <f t="shared" si="0"/>
        <v>0</v>
      </c>
      <c r="P93" s="121">
        <f t="shared" si="1"/>
        <v>0</v>
      </c>
    </row>
    <row r="94" spans="1:16" ht="18" hidden="1" customHeight="1">
      <c r="A94" s="24">
        <v>39982</v>
      </c>
      <c r="B94" s="12">
        <v>0</v>
      </c>
      <c r="C94" s="32" t="s">
        <v>67</v>
      </c>
      <c r="D94" s="37" t="s">
        <v>111</v>
      </c>
      <c r="E94" s="38" t="s">
        <v>117</v>
      </c>
      <c r="F94" s="18" t="s">
        <v>261</v>
      </c>
      <c r="G94" s="36">
        <v>24.75</v>
      </c>
      <c r="H94" s="33">
        <f t="shared" si="2"/>
        <v>0</v>
      </c>
      <c r="I94" s="33"/>
      <c r="J94" s="34">
        <v>0.14000000000000001</v>
      </c>
      <c r="K94" s="34">
        <v>0.15</v>
      </c>
      <c r="L94" s="25">
        <v>0.12</v>
      </c>
      <c r="M94" s="19">
        <f t="shared" si="3"/>
        <v>54.431039999999996</v>
      </c>
      <c r="N94" s="121">
        <v>0</v>
      </c>
      <c r="O94" s="121">
        <f t="shared" si="0"/>
        <v>0</v>
      </c>
      <c r="P94" s="121">
        <f t="shared" si="1"/>
        <v>0</v>
      </c>
    </row>
    <row r="95" spans="1:16" ht="18" hidden="1" customHeight="1">
      <c r="A95" s="7">
        <v>39899</v>
      </c>
      <c r="B95" s="12">
        <v>0</v>
      </c>
      <c r="C95" s="4" t="s">
        <v>68</v>
      </c>
      <c r="D95" s="8" t="s">
        <v>111</v>
      </c>
      <c r="E95" s="11" t="s">
        <v>117</v>
      </c>
      <c r="F95" s="18" t="s">
        <v>261</v>
      </c>
      <c r="G95" s="29">
        <v>0</v>
      </c>
      <c r="H95" s="28">
        <f t="shared" si="2"/>
        <v>0</v>
      </c>
      <c r="I95" s="28"/>
      <c r="J95" s="34">
        <v>0.14000000000000001</v>
      </c>
      <c r="K95" s="34">
        <v>0.15</v>
      </c>
      <c r="L95" s="14">
        <v>0.1</v>
      </c>
      <c r="M95" s="13">
        <f t="shared" si="3"/>
        <v>45.359200000000001</v>
      </c>
      <c r="N95" s="121">
        <v>0</v>
      </c>
      <c r="O95" s="121">
        <f t="shared" si="0"/>
        <v>0</v>
      </c>
      <c r="P95" s="121">
        <f t="shared" si="1"/>
        <v>0</v>
      </c>
    </row>
    <row r="96" spans="1:16" ht="18" hidden="1" customHeight="1">
      <c r="A96" s="7">
        <v>61618</v>
      </c>
      <c r="B96" s="12">
        <v>0</v>
      </c>
      <c r="C96" s="4" t="s">
        <v>69</v>
      </c>
      <c r="D96" s="5" t="s">
        <v>435</v>
      </c>
      <c r="E96" s="2" t="s">
        <v>129</v>
      </c>
      <c r="F96" s="2" t="s">
        <v>434</v>
      </c>
      <c r="G96" s="29">
        <v>0</v>
      </c>
      <c r="H96" s="28">
        <f t="shared" si="2"/>
        <v>0</v>
      </c>
      <c r="I96" s="28"/>
      <c r="J96" s="34">
        <v>0.12</v>
      </c>
      <c r="K96" s="34">
        <v>0.1</v>
      </c>
      <c r="L96" s="14">
        <v>0.16</v>
      </c>
      <c r="M96" s="13">
        <f t="shared" si="3"/>
        <v>72.574719999999999</v>
      </c>
      <c r="N96" s="121">
        <v>0</v>
      </c>
      <c r="O96" s="121">
        <f t="shared" si="0"/>
        <v>0</v>
      </c>
      <c r="P96" s="121">
        <f t="shared" si="1"/>
        <v>0</v>
      </c>
    </row>
    <row r="97" spans="1:16" ht="18" hidden="1" customHeight="1">
      <c r="A97" s="7">
        <v>61621</v>
      </c>
      <c r="B97" s="12">
        <v>0</v>
      </c>
      <c r="C97" s="4" t="s">
        <v>70</v>
      </c>
      <c r="D97" s="5" t="s">
        <v>435</v>
      </c>
      <c r="E97" s="2" t="s">
        <v>129</v>
      </c>
      <c r="F97" s="2" t="s">
        <v>434</v>
      </c>
      <c r="G97" s="29">
        <v>0</v>
      </c>
      <c r="H97" s="28">
        <f t="shared" si="2"/>
        <v>0</v>
      </c>
      <c r="I97" s="28"/>
      <c r="J97" s="34">
        <v>0.12</v>
      </c>
      <c r="K97" s="34">
        <v>0.1</v>
      </c>
      <c r="L97" s="14">
        <v>0.18</v>
      </c>
      <c r="M97" s="13">
        <f t="shared" si="3"/>
        <v>81.646559999999994</v>
      </c>
      <c r="N97" s="121">
        <v>0</v>
      </c>
      <c r="O97" s="121">
        <f t="shared" si="0"/>
        <v>0</v>
      </c>
      <c r="P97" s="121">
        <f t="shared" si="1"/>
        <v>0</v>
      </c>
    </row>
    <row r="98" spans="1:16" ht="18" hidden="1" customHeight="1">
      <c r="A98" s="7">
        <v>66459</v>
      </c>
      <c r="B98" s="12">
        <v>0</v>
      </c>
      <c r="C98" s="4" t="s">
        <v>71</v>
      </c>
      <c r="D98" s="5" t="s">
        <v>435</v>
      </c>
      <c r="E98" s="2" t="s">
        <v>129</v>
      </c>
      <c r="F98" s="2" t="s">
        <v>434</v>
      </c>
      <c r="G98" s="29">
        <v>0</v>
      </c>
      <c r="H98" s="28">
        <f t="shared" si="2"/>
        <v>0</v>
      </c>
      <c r="I98" s="28"/>
      <c r="J98" s="34">
        <v>0.12</v>
      </c>
      <c r="K98" s="34">
        <v>0.1</v>
      </c>
      <c r="L98" s="14">
        <v>0.1</v>
      </c>
      <c r="M98" s="13">
        <f t="shared" si="3"/>
        <v>45.359200000000001</v>
      </c>
      <c r="N98" s="121">
        <v>0</v>
      </c>
      <c r="O98" s="121">
        <f t="shared" si="0"/>
        <v>0</v>
      </c>
      <c r="P98" s="121">
        <f t="shared" si="1"/>
        <v>0</v>
      </c>
    </row>
    <row r="99" spans="1:16" ht="18" hidden="1" customHeight="1">
      <c r="A99" s="7">
        <v>61651</v>
      </c>
      <c r="B99" s="12">
        <v>0</v>
      </c>
      <c r="C99" s="4" t="s">
        <v>72</v>
      </c>
      <c r="D99" s="5" t="s">
        <v>435</v>
      </c>
      <c r="E99" s="2" t="s">
        <v>129</v>
      </c>
      <c r="F99" s="2" t="s">
        <v>434</v>
      </c>
      <c r="G99" s="29">
        <v>0</v>
      </c>
      <c r="H99" s="28">
        <f t="shared" si="2"/>
        <v>0</v>
      </c>
      <c r="I99" s="28"/>
      <c r="J99" s="34">
        <v>0.12</v>
      </c>
      <c r="K99" s="34">
        <v>0.1</v>
      </c>
      <c r="L99" s="14">
        <v>0.18</v>
      </c>
      <c r="M99" s="13">
        <f t="shared" si="3"/>
        <v>81.646559999999994</v>
      </c>
      <c r="N99" s="121">
        <v>0</v>
      </c>
      <c r="O99" s="121">
        <f t="shared" si="0"/>
        <v>0</v>
      </c>
      <c r="P99" s="121">
        <f t="shared" si="1"/>
        <v>0</v>
      </c>
    </row>
    <row r="100" spans="1:16" s="77" customFormat="1" ht="18" hidden="1" customHeight="1">
      <c r="A100" s="78">
        <v>31537</v>
      </c>
      <c r="B100" s="12">
        <v>0</v>
      </c>
      <c r="C100" s="79" t="s">
        <v>73</v>
      </c>
      <c r="D100" s="5" t="s">
        <v>435</v>
      </c>
      <c r="E100" s="68" t="s">
        <v>129</v>
      </c>
      <c r="F100" s="2" t="s">
        <v>434</v>
      </c>
      <c r="G100" s="72">
        <v>81</v>
      </c>
      <c r="H100" s="73">
        <f t="shared" si="2"/>
        <v>0</v>
      </c>
      <c r="I100" s="73"/>
      <c r="J100" s="74">
        <v>0.12</v>
      </c>
      <c r="K100" s="74">
        <v>0.1</v>
      </c>
      <c r="L100" s="75">
        <v>0.64100000000000001</v>
      </c>
      <c r="M100" s="76">
        <f t="shared" si="3"/>
        <v>290.75247200000001</v>
      </c>
      <c r="N100" s="121">
        <v>0</v>
      </c>
      <c r="O100" s="121">
        <f t="shared" si="0"/>
        <v>0</v>
      </c>
      <c r="P100" s="121">
        <f t="shared" si="1"/>
        <v>0</v>
      </c>
    </row>
    <row r="101" spans="1:16" ht="18" hidden="1" customHeight="1">
      <c r="A101" s="7">
        <v>70883</v>
      </c>
      <c r="B101" s="12">
        <v>0</v>
      </c>
      <c r="C101" s="4" t="s">
        <v>74</v>
      </c>
      <c r="D101" s="8" t="s">
        <v>25</v>
      </c>
      <c r="E101" s="2" t="s">
        <v>132</v>
      </c>
      <c r="F101" s="7" t="s">
        <v>26</v>
      </c>
      <c r="G101" s="29">
        <v>0</v>
      </c>
      <c r="H101" s="28">
        <f t="shared" si="2"/>
        <v>0</v>
      </c>
      <c r="I101" s="28"/>
      <c r="J101" s="34">
        <v>0.16</v>
      </c>
      <c r="K101" s="34">
        <v>0.05</v>
      </c>
      <c r="L101" s="14">
        <v>0.64</v>
      </c>
      <c r="M101" s="13">
        <f t="shared" si="3"/>
        <v>290.29888</v>
      </c>
      <c r="N101" s="121">
        <v>0</v>
      </c>
      <c r="O101" s="121">
        <f t="shared" si="0"/>
        <v>0</v>
      </c>
      <c r="P101" s="121">
        <f t="shared" si="1"/>
        <v>0</v>
      </c>
    </row>
    <row r="102" spans="1:16" ht="18" hidden="1" customHeight="1">
      <c r="A102" s="7">
        <v>70253</v>
      </c>
      <c r="B102" s="12">
        <v>0</v>
      </c>
      <c r="C102" s="4" t="s">
        <v>75</v>
      </c>
      <c r="D102" s="5" t="s">
        <v>440</v>
      </c>
      <c r="E102" s="2" t="s">
        <v>129</v>
      </c>
      <c r="F102" s="2" t="s">
        <v>434</v>
      </c>
      <c r="G102" s="29">
        <v>0</v>
      </c>
      <c r="H102" s="28">
        <f t="shared" si="2"/>
        <v>0</v>
      </c>
      <c r="I102" s="28"/>
      <c r="J102" s="34">
        <v>0.12</v>
      </c>
      <c r="K102" s="34">
        <v>0.1</v>
      </c>
      <c r="L102" s="14">
        <v>0.14000000000000001</v>
      </c>
      <c r="M102" s="13">
        <f t="shared" si="3"/>
        <v>63.502880000000005</v>
      </c>
      <c r="N102" s="121">
        <v>0</v>
      </c>
      <c r="O102" s="121">
        <f t="shared" si="0"/>
        <v>0</v>
      </c>
      <c r="P102" s="121">
        <f t="shared" si="1"/>
        <v>0</v>
      </c>
    </row>
    <row r="103" spans="1:16" ht="18" hidden="1" customHeight="1">
      <c r="A103" s="7">
        <v>61630</v>
      </c>
      <c r="B103" s="12">
        <v>0</v>
      </c>
      <c r="C103" s="4" t="s">
        <v>53</v>
      </c>
      <c r="D103" s="5" t="s">
        <v>435</v>
      </c>
      <c r="E103" s="2" t="s">
        <v>129</v>
      </c>
      <c r="F103" s="2" t="s">
        <v>434</v>
      </c>
      <c r="G103" s="29">
        <v>0</v>
      </c>
      <c r="H103" s="28">
        <f t="shared" si="2"/>
        <v>0</v>
      </c>
      <c r="I103" s="28"/>
      <c r="J103" s="34">
        <v>0.12</v>
      </c>
      <c r="K103" s="34">
        <v>0.1</v>
      </c>
      <c r="L103" s="14">
        <v>0.18</v>
      </c>
      <c r="M103" s="13">
        <f t="shared" si="3"/>
        <v>81.646559999999994</v>
      </c>
      <c r="N103" s="121">
        <v>0</v>
      </c>
      <c r="O103" s="121">
        <f t="shared" si="0"/>
        <v>0</v>
      </c>
      <c r="P103" s="121">
        <f t="shared" si="1"/>
        <v>0</v>
      </c>
    </row>
    <row r="104" spans="1:16" ht="18" hidden="1" customHeight="1">
      <c r="A104" s="7">
        <v>61636</v>
      </c>
      <c r="B104" s="12">
        <v>0</v>
      </c>
      <c r="C104" s="4" t="s">
        <v>76</v>
      </c>
      <c r="D104" s="5" t="s">
        <v>435</v>
      </c>
      <c r="E104" s="2" t="s">
        <v>129</v>
      </c>
      <c r="F104" s="2" t="s">
        <v>434</v>
      </c>
      <c r="G104" s="29">
        <v>0</v>
      </c>
      <c r="H104" s="28">
        <f t="shared" si="2"/>
        <v>0</v>
      </c>
      <c r="I104" s="28"/>
      <c r="J104" s="34">
        <v>0.12</v>
      </c>
      <c r="K104" s="34">
        <v>0.1</v>
      </c>
      <c r="L104" s="14">
        <v>0.1</v>
      </c>
      <c r="M104" s="13">
        <f t="shared" si="3"/>
        <v>45.359200000000001</v>
      </c>
      <c r="N104" s="121">
        <v>0</v>
      </c>
      <c r="O104" s="121">
        <f t="shared" si="0"/>
        <v>0</v>
      </c>
      <c r="P104" s="121">
        <f t="shared" si="1"/>
        <v>0</v>
      </c>
    </row>
    <row r="105" spans="1:16" ht="18" hidden="1" customHeight="1">
      <c r="A105" s="7">
        <v>63000</v>
      </c>
      <c r="B105" s="12">
        <v>0</v>
      </c>
      <c r="C105" s="4" t="s">
        <v>77</v>
      </c>
      <c r="D105" s="5" t="s">
        <v>435</v>
      </c>
      <c r="E105" s="2" t="s">
        <v>129</v>
      </c>
      <c r="F105" s="2" t="s">
        <v>434</v>
      </c>
      <c r="G105" s="29">
        <v>0</v>
      </c>
      <c r="H105" s="28">
        <f t="shared" si="2"/>
        <v>0</v>
      </c>
      <c r="I105" s="28"/>
      <c r="J105" s="34">
        <v>0.12</v>
      </c>
      <c r="K105" s="34">
        <v>0.1</v>
      </c>
      <c r="L105" s="14">
        <v>0.46</v>
      </c>
      <c r="M105" s="13">
        <f t="shared" si="3"/>
        <v>208.65232</v>
      </c>
      <c r="N105" s="121">
        <v>0</v>
      </c>
      <c r="O105" s="121">
        <f t="shared" si="0"/>
        <v>0</v>
      </c>
      <c r="P105" s="121">
        <f t="shared" si="1"/>
        <v>0</v>
      </c>
    </row>
    <row r="106" spans="1:16" ht="18" hidden="1" customHeight="1">
      <c r="A106" s="7">
        <v>71634</v>
      </c>
      <c r="B106" s="12">
        <v>0</v>
      </c>
      <c r="C106" s="4" t="s">
        <v>78</v>
      </c>
      <c r="D106" s="5" t="s">
        <v>435</v>
      </c>
      <c r="E106" s="2" t="s">
        <v>129</v>
      </c>
      <c r="F106" s="2" t="s">
        <v>434</v>
      </c>
      <c r="G106" s="29">
        <v>0</v>
      </c>
      <c r="H106" s="28">
        <f t="shared" si="2"/>
        <v>0</v>
      </c>
      <c r="I106" s="28"/>
      <c r="J106" s="34">
        <v>0.12</v>
      </c>
      <c r="K106" s="34">
        <v>0.1</v>
      </c>
      <c r="L106" s="14">
        <v>0.52</v>
      </c>
      <c r="M106" s="13">
        <f t="shared" si="3"/>
        <v>235.86784</v>
      </c>
      <c r="N106" s="121">
        <v>0</v>
      </c>
      <c r="O106" s="121">
        <f t="shared" si="0"/>
        <v>0</v>
      </c>
      <c r="P106" s="121">
        <f t="shared" si="1"/>
        <v>0</v>
      </c>
    </row>
    <row r="107" spans="1:16" ht="18" hidden="1" customHeight="1">
      <c r="A107" s="7">
        <v>63862</v>
      </c>
      <c r="B107" s="12">
        <v>0</v>
      </c>
      <c r="C107" s="4" t="s">
        <v>79</v>
      </c>
      <c r="D107" s="5" t="s">
        <v>435</v>
      </c>
      <c r="E107" s="2" t="s">
        <v>129</v>
      </c>
      <c r="F107" s="2" t="s">
        <v>434</v>
      </c>
      <c r="G107" s="29">
        <v>0</v>
      </c>
      <c r="H107" s="28">
        <f t="shared" si="2"/>
        <v>0</v>
      </c>
      <c r="I107" s="28"/>
      <c r="J107" s="34">
        <v>0.12</v>
      </c>
      <c r="K107" s="34">
        <v>0.1</v>
      </c>
      <c r="L107" s="14">
        <v>0.44</v>
      </c>
      <c r="M107" s="13">
        <f t="shared" si="3"/>
        <v>199.58047999999999</v>
      </c>
      <c r="N107" s="121">
        <v>0</v>
      </c>
      <c r="O107" s="121">
        <f t="shared" si="0"/>
        <v>0</v>
      </c>
      <c r="P107" s="121">
        <f t="shared" si="1"/>
        <v>0</v>
      </c>
    </row>
    <row r="108" spans="1:16" ht="18" hidden="1" customHeight="1">
      <c r="A108" s="7">
        <v>67603</v>
      </c>
      <c r="B108" s="12">
        <v>0</v>
      </c>
      <c r="C108" s="4" t="s">
        <v>80</v>
      </c>
      <c r="D108" s="5" t="s">
        <v>435</v>
      </c>
      <c r="E108" s="2" t="s">
        <v>129</v>
      </c>
      <c r="F108" s="2" t="s">
        <v>434</v>
      </c>
      <c r="G108" s="29">
        <v>0</v>
      </c>
      <c r="H108" s="28">
        <f t="shared" si="2"/>
        <v>0</v>
      </c>
      <c r="I108" s="28"/>
      <c r="J108" s="34">
        <v>0.12</v>
      </c>
      <c r="K108" s="34">
        <v>0.1</v>
      </c>
      <c r="L108" s="14">
        <v>0.44</v>
      </c>
      <c r="M108" s="13">
        <f t="shared" si="3"/>
        <v>199.58047999999999</v>
      </c>
      <c r="N108" s="121">
        <v>0</v>
      </c>
      <c r="O108" s="121">
        <f t="shared" si="0"/>
        <v>0</v>
      </c>
      <c r="P108" s="121">
        <f t="shared" si="1"/>
        <v>0</v>
      </c>
    </row>
    <row r="109" spans="1:16" ht="18" hidden="1" customHeight="1">
      <c r="A109" s="7">
        <v>49816</v>
      </c>
      <c r="B109" s="12">
        <v>0</v>
      </c>
      <c r="C109" s="4" t="s">
        <v>81</v>
      </c>
      <c r="D109" s="8" t="s">
        <v>231</v>
      </c>
      <c r="E109" s="11" t="s">
        <v>121</v>
      </c>
      <c r="F109" s="7" t="s">
        <v>232</v>
      </c>
      <c r="G109" s="29">
        <v>0</v>
      </c>
      <c r="H109" s="28">
        <f t="shared" si="2"/>
        <v>0</v>
      </c>
      <c r="I109" s="28"/>
      <c r="J109" s="34">
        <v>0.16</v>
      </c>
      <c r="K109" s="34">
        <v>0.05</v>
      </c>
      <c r="L109" s="14">
        <v>9.7199999999999995E-2</v>
      </c>
      <c r="M109" s="13">
        <f t="shared" si="3"/>
        <v>44.089142399999993</v>
      </c>
      <c r="N109" s="121">
        <v>0</v>
      </c>
      <c r="O109" s="121">
        <f t="shared" si="0"/>
        <v>0</v>
      </c>
      <c r="P109" s="121">
        <f t="shared" si="1"/>
        <v>0</v>
      </c>
    </row>
    <row r="110" spans="1:16" ht="18" hidden="1" customHeight="1">
      <c r="A110" s="7">
        <v>70231</v>
      </c>
      <c r="B110" s="12">
        <v>0</v>
      </c>
      <c r="C110" s="4" t="s">
        <v>82</v>
      </c>
      <c r="D110" s="5" t="s">
        <v>435</v>
      </c>
      <c r="E110" s="2" t="s">
        <v>129</v>
      </c>
      <c r="F110" s="2" t="s">
        <v>434</v>
      </c>
      <c r="G110" s="29">
        <v>83.05</v>
      </c>
      <c r="H110" s="33">
        <f t="shared" si="2"/>
        <v>0</v>
      </c>
      <c r="I110" s="33"/>
      <c r="J110" s="34">
        <v>0.12</v>
      </c>
      <c r="K110" s="34">
        <v>0.1</v>
      </c>
      <c r="L110" s="14">
        <v>0.18</v>
      </c>
      <c r="M110" s="13">
        <f t="shared" si="3"/>
        <v>81.646559999999994</v>
      </c>
      <c r="N110" s="121">
        <v>0</v>
      </c>
      <c r="O110" s="121">
        <f t="shared" ref="O110:O176" si="4">(N110*120%)+N110</f>
        <v>0</v>
      </c>
      <c r="P110" s="121">
        <f t="shared" ref="P110:P176" si="5">O110*B110</f>
        <v>0</v>
      </c>
    </row>
    <row r="111" spans="1:16" ht="18" hidden="1" customHeight="1">
      <c r="A111" s="7">
        <v>48812</v>
      </c>
      <c r="B111" s="12">
        <v>0</v>
      </c>
      <c r="C111" s="4" t="s">
        <v>83</v>
      </c>
      <c r="D111" s="5" t="s">
        <v>435</v>
      </c>
      <c r="E111" s="2" t="s">
        <v>129</v>
      </c>
      <c r="F111" s="2" t="s">
        <v>434</v>
      </c>
      <c r="G111" s="29">
        <v>0</v>
      </c>
      <c r="H111" s="28">
        <f t="shared" ref="H111:H177" si="6">G111*B111</f>
        <v>0</v>
      </c>
      <c r="I111" s="28"/>
      <c r="J111" s="34">
        <v>0.12</v>
      </c>
      <c r="K111" s="34">
        <v>0.1</v>
      </c>
      <c r="L111" s="14">
        <v>0.18</v>
      </c>
      <c r="M111" s="13">
        <f t="shared" ref="M111:M177" si="7">L111*453.592</f>
        <v>81.646559999999994</v>
      </c>
      <c r="N111" s="121">
        <v>0</v>
      </c>
      <c r="O111" s="121">
        <f t="shared" si="4"/>
        <v>0</v>
      </c>
      <c r="P111" s="121">
        <f t="shared" si="5"/>
        <v>0</v>
      </c>
    </row>
    <row r="112" spans="1:16" ht="18" hidden="1" customHeight="1">
      <c r="A112" s="7">
        <v>25620</v>
      </c>
      <c r="B112" s="12">
        <v>0</v>
      </c>
      <c r="C112" s="4" t="s">
        <v>84</v>
      </c>
      <c r="D112" s="5" t="s">
        <v>435</v>
      </c>
      <c r="E112" s="2" t="s">
        <v>129</v>
      </c>
      <c r="F112" s="2" t="s">
        <v>434</v>
      </c>
      <c r="G112" s="29">
        <v>0</v>
      </c>
      <c r="H112" s="28">
        <f t="shared" si="6"/>
        <v>0</v>
      </c>
      <c r="I112" s="28"/>
      <c r="J112" s="34">
        <v>0.12</v>
      </c>
      <c r="K112" s="34">
        <v>0.1</v>
      </c>
      <c r="L112" s="14">
        <v>0.34</v>
      </c>
      <c r="M112" s="13">
        <f t="shared" si="7"/>
        <v>154.22128000000001</v>
      </c>
      <c r="N112" s="121">
        <v>0</v>
      </c>
      <c r="O112" s="121">
        <f t="shared" si="4"/>
        <v>0</v>
      </c>
      <c r="P112" s="121">
        <f t="shared" si="5"/>
        <v>0</v>
      </c>
    </row>
    <row r="113" spans="1:16" ht="28.5" hidden="1" customHeight="1">
      <c r="A113" s="7">
        <v>78459</v>
      </c>
      <c r="B113" s="12">
        <v>0</v>
      </c>
      <c r="C113" s="4" t="s">
        <v>85</v>
      </c>
      <c r="D113" s="8" t="s">
        <v>115</v>
      </c>
      <c r="E113" s="2"/>
      <c r="F113" s="7" t="s">
        <v>103</v>
      </c>
      <c r="G113" s="29">
        <v>0</v>
      </c>
      <c r="H113" s="28">
        <f t="shared" si="6"/>
        <v>0</v>
      </c>
      <c r="I113" s="28"/>
      <c r="J113" s="34">
        <v>0.14000000000000001</v>
      </c>
      <c r="K113" s="34">
        <v>0.05</v>
      </c>
      <c r="L113" s="9">
        <v>1</v>
      </c>
      <c r="M113" s="13">
        <f t="shared" si="7"/>
        <v>453.59199999999998</v>
      </c>
      <c r="N113" s="121">
        <v>0</v>
      </c>
      <c r="O113" s="121">
        <f t="shared" si="4"/>
        <v>0</v>
      </c>
      <c r="P113" s="121">
        <f t="shared" si="5"/>
        <v>0</v>
      </c>
    </row>
    <row r="114" spans="1:16" ht="18" hidden="1" customHeight="1">
      <c r="A114" s="7">
        <v>78967</v>
      </c>
      <c r="B114" s="12">
        <v>0</v>
      </c>
      <c r="C114" s="4" t="s">
        <v>86</v>
      </c>
      <c r="D114" s="8" t="s">
        <v>116</v>
      </c>
      <c r="E114" s="2"/>
      <c r="F114" s="7" t="s">
        <v>17</v>
      </c>
      <c r="G114" s="29">
        <v>0</v>
      </c>
      <c r="H114" s="28">
        <f t="shared" si="6"/>
        <v>0</v>
      </c>
      <c r="I114" s="28"/>
      <c r="J114" s="21">
        <v>0.14000000000000001</v>
      </c>
      <c r="K114" s="21">
        <v>0.15</v>
      </c>
      <c r="L114" s="9">
        <v>1</v>
      </c>
      <c r="M114" s="13">
        <f t="shared" si="7"/>
        <v>453.59199999999998</v>
      </c>
      <c r="N114" s="121">
        <v>0</v>
      </c>
      <c r="O114" s="121">
        <f t="shared" si="4"/>
        <v>0</v>
      </c>
      <c r="P114" s="121">
        <f t="shared" si="5"/>
        <v>0</v>
      </c>
    </row>
    <row r="115" spans="1:16" ht="18" hidden="1" customHeight="1">
      <c r="A115" s="7">
        <v>69627</v>
      </c>
      <c r="B115" s="12">
        <v>0</v>
      </c>
      <c r="C115" s="4" t="s">
        <v>87</v>
      </c>
      <c r="D115" s="8" t="s">
        <v>122</v>
      </c>
      <c r="E115" s="2"/>
      <c r="F115" s="2" t="s">
        <v>434</v>
      </c>
      <c r="G115" s="29">
        <v>0</v>
      </c>
      <c r="H115" s="28">
        <f t="shared" si="6"/>
        <v>0</v>
      </c>
      <c r="I115" s="28"/>
      <c r="J115" s="34">
        <v>0.12</v>
      </c>
      <c r="K115" s="34">
        <v>0.1</v>
      </c>
      <c r="L115" s="9">
        <v>1</v>
      </c>
      <c r="M115" s="13">
        <f t="shared" si="7"/>
        <v>453.59199999999998</v>
      </c>
      <c r="N115" s="121">
        <v>0</v>
      </c>
      <c r="O115" s="121">
        <f t="shared" si="4"/>
        <v>0</v>
      </c>
      <c r="P115" s="121">
        <f t="shared" si="5"/>
        <v>0</v>
      </c>
    </row>
    <row r="116" spans="1:16" ht="18" hidden="1" customHeight="1">
      <c r="A116" s="7">
        <v>27081</v>
      </c>
      <c r="B116" s="12">
        <v>0</v>
      </c>
      <c r="C116" s="4" t="s">
        <v>88</v>
      </c>
      <c r="D116" s="5" t="s">
        <v>435</v>
      </c>
      <c r="E116" s="2" t="s">
        <v>129</v>
      </c>
      <c r="F116" s="2" t="s">
        <v>434</v>
      </c>
      <c r="G116" s="29">
        <v>0</v>
      </c>
      <c r="H116" s="28">
        <f t="shared" si="6"/>
        <v>0</v>
      </c>
      <c r="I116" s="28"/>
      <c r="J116" s="34">
        <v>0.12</v>
      </c>
      <c r="K116" s="34">
        <v>0.1</v>
      </c>
      <c r="L116" s="9">
        <v>0.32600000000000001</v>
      </c>
      <c r="M116" s="13">
        <f t="shared" si="7"/>
        <v>147.870992</v>
      </c>
      <c r="N116" s="121">
        <v>0</v>
      </c>
      <c r="O116" s="121">
        <f t="shared" si="4"/>
        <v>0</v>
      </c>
      <c r="P116" s="121">
        <f t="shared" si="5"/>
        <v>0</v>
      </c>
    </row>
    <row r="117" spans="1:16" ht="18" hidden="1" customHeight="1">
      <c r="A117" s="7">
        <v>25496</v>
      </c>
      <c r="B117" s="12">
        <v>0</v>
      </c>
      <c r="C117" s="4" t="s">
        <v>89</v>
      </c>
      <c r="D117" s="8" t="s">
        <v>25</v>
      </c>
      <c r="E117" s="2" t="s">
        <v>132</v>
      </c>
      <c r="F117" s="7" t="s">
        <v>26</v>
      </c>
      <c r="G117" s="29">
        <v>0</v>
      </c>
      <c r="H117" s="28">
        <f t="shared" si="6"/>
        <v>0</v>
      </c>
      <c r="I117" s="28"/>
      <c r="J117" s="34">
        <v>0.16</v>
      </c>
      <c r="K117" s="34">
        <v>0.05</v>
      </c>
      <c r="L117" s="9">
        <v>0.79</v>
      </c>
      <c r="M117" s="13">
        <f t="shared" si="7"/>
        <v>358.33767999999998</v>
      </c>
      <c r="N117" s="121">
        <v>0</v>
      </c>
      <c r="O117" s="121">
        <f t="shared" si="4"/>
        <v>0</v>
      </c>
      <c r="P117" s="121">
        <f t="shared" si="5"/>
        <v>0</v>
      </c>
    </row>
    <row r="118" spans="1:16" ht="18" hidden="1" customHeight="1">
      <c r="A118" s="7">
        <v>25620</v>
      </c>
      <c r="B118" s="12">
        <v>0</v>
      </c>
      <c r="C118" s="4" t="s">
        <v>84</v>
      </c>
      <c r="D118" s="5" t="s">
        <v>435</v>
      </c>
      <c r="E118" s="2" t="s">
        <v>129</v>
      </c>
      <c r="F118" s="2" t="s">
        <v>434</v>
      </c>
      <c r="G118" s="29">
        <v>0</v>
      </c>
      <c r="H118" s="28">
        <f t="shared" si="6"/>
        <v>0</v>
      </c>
      <c r="I118" s="28"/>
      <c r="J118" s="34">
        <v>0.12</v>
      </c>
      <c r="K118" s="34">
        <v>0.1</v>
      </c>
      <c r="L118" s="9">
        <v>0.34</v>
      </c>
      <c r="M118" s="13">
        <f t="shared" si="7"/>
        <v>154.22128000000001</v>
      </c>
      <c r="N118" s="121">
        <v>0</v>
      </c>
      <c r="O118" s="121">
        <f t="shared" si="4"/>
        <v>0</v>
      </c>
      <c r="P118" s="121">
        <f t="shared" si="5"/>
        <v>0</v>
      </c>
    </row>
    <row r="119" spans="1:16" ht="18" hidden="1" customHeight="1">
      <c r="A119" s="7">
        <v>26865</v>
      </c>
      <c r="B119" s="12">
        <v>0</v>
      </c>
      <c r="C119" s="4" t="s">
        <v>52</v>
      </c>
      <c r="D119" s="5" t="s">
        <v>435</v>
      </c>
      <c r="E119" s="2" t="s">
        <v>129</v>
      </c>
      <c r="F119" s="2" t="s">
        <v>434</v>
      </c>
      <c r="G119" s="29">
        <v>0</v>
      </c>
      <c r="H119" s="28">
        <f t="shared" si="6"/>
        <v>0</v>
      </c>
      <c r="I119" s="28"/>
      <c r="J119" s="34">
        <v>0.12</v>
      </c>
      <c r="K119" s="34">
        <v>0.1</v>
      </c>
      <c r="L119" s="9">
        <v>0.156</v>
      </c>
      <c r="M119" s="13">
        <f t="shared" si="7"/>
        <v>70.760351999999997</v>
      </c>
      <c r="N119" s="121">
        <v>0</v>
      </c>
      <c r="O119" s="121">
        <f t="shared" si="4"/>
        <v>0</v>
      </c>
      <c r="P119" s="121">
        <f t="shared" si="5"/>
        <v>0</v>
      </c>
    </row>
    <row r="120" spans="1:16" ht="18" hidden="1" customHeight="1">
      <c r="A120" s="7">
        <v>61636</v>
      </c>
      <c r="B120" s="12">
        <v>0</v>
      </c>
      <c r="C120" s="4" t="s">
        <v>76</v>
      </c>
      <c r="D120" s="5" t="s">
        <v>435</v>
      </c>
      <c r="E120" s="2" t="s">
        <v>129</v>
      </c>
      <c r="F120" s="2" t="s">
        <v>434</v>
      </c>
      <c r="G120" s="29">
        <v>0</v>
      </c>
      <c r="H120" s="28">
        <f t="shared" si="6"/>
        <v>0</v>
      </c>
      <c r="I120" s="28"/>
      <c r="J120" s="34">
        <v>0.12</v>
      </c>
      <c r="K120" s="34">
        <v>0.1</v>
      </c>
      <c r="L120" s="9">
        <v>0.184</v>
      </c>
      <c r="M120" s="13">
        <f t="shared" si="7"/>
        <v>83.460927999999996</v>
      </c>
      <c r="N120" s="121">
        <v>0</v>
      </c>
      <c r="O120" s="121">
        <f t="shared" si="4"/>
        <v>0</v>
      </c>
      <c r="P120" s="121">
        <f t="shared" si="5"/>
        <v>0</v>
      </c>
    </row>
    <row r="121" spans="1:16" ht="18" hidden="1" customHeight="1">
      <c r="A121" s="7">
        <v>61654</v>
      </c>
      <c r="B121" s="12">
        <v>0</v>
      </c>
      <c r="C121" s="4" t="s">
        <v>90</v>
      </c>
      <c r="D121" s="5" t="s">
        <v>435</v>
      </c>
      <c r="E121" s="2" t="s">
        <v>129</v>
      </c>
      <c r="F121" s="2" t="s">
        <v>434</v>
      </c>
      <c r="G121" s="29">
        <v>0</v>
      </c>
      <c r="H121" s="28">
        <f t="shared" si="6"/>
        <v>0</v>
      </c>
      <c r="I121" s="28"/>
      <c r="J121" s="34">
        <v>0.12</v>
      </c>
      <c r="K121" s="34">
        <v>0.1</v>
      </c>
      <c r="L121" s="9">
        <v>0.18</v>
      </c>
      <c r="M121" s="13">
        <f t="shared" si="7"/>
        <v>81.646559999999994</v>
      </c>
      <c r="N121" s="121">
        <v>0</v>
      </c>
      <c r="O121" s="121">
        <f t="shared" si="4"/>
        <v>0</v>
      </c>
      <c r="P121" s="121">
        <f t="shared" si="5"/>
        <v>0</v>
      </c>
    </row>
    <row r="122" spans="1:16" ht="18" hidden="1" customHeight="1">
      <c r="A122" s="7">
        <v>71923</v>
      </c>
      <c r="B122" s="12">
        <v>0</v>
      </c>
      <c r="C122" s="4" t="s">
        <v>91</v>
      </c>
      <c r="D122" s="5" t="s">
        <v>113</v>
      </c>
      <c r="E122" s="11" t="s">
        <v>1</v>
      </c>
      <c r="F122" s="18" t="s">
        <v>261</v>
      </c>
      <c r="G122" s="29">
        <v>0</v>
      </c>
      <c r="H122" s="28">
        <f t="shared" si="6"/>
        <v>0</v>
      </c>
      <c r="I122" s="28"/>
      <c r="J122" s="34">
        <v>0.14000000000000001</v>
      </c>
      <c r="K122" s="34">
        <v>0.15</v>
      </c>
      <c r="L122" s="9">
        <v>1.38</v>
      </c>
      <c r="M122" s="13">
        <f t="shared" si="7"/>
        <v>625.95695999999998</v>
      </c>
      <c r="N122" s="121">
        <v>0</v>
      </c>
      <c r="O122" s="121">
        <f t="shared" si="4"/>
        <v>0</v>
      </c>
      <c r="P122" s="121">
        <f t="shared" si="5"/>
        <v>0</v>
      </c>
    </row>
    <row r="123" spans="1:16" s="77" customFormat="1" ht="18" hidden="1" customHeight="1">
      <c r="A123" s="78">
        <v>33395</v>
      </c>
      <c r="B123" s="12">
        <v>0</v>
      </c>
      <c r="C123" s="79" t="s">
        <v>92</v>
      </c>
      <c r="D123" s="71" t="s">
        <v>435</v>
      </c>
      <c r="E123" s="206" t="s">
        <v>129</v>
      </c>
      <c r="F123" s="206" t="s">
        <v>434</v>
      </c>
      <c r="G123" s="72">
        <v>44.55</v>
      </c>
      <c r="H123" s="33">
        <f t="shared" si="6"/>
        <v>0</v>
      </c>
      <c r="I123" s="73">
        <f>G123*B123</f>
        <v>0</v>
      </c>
      <c r="J123" s="74">
        <v>0.12</v>
      </c>
      <c r="K123" s="74">
        <v>0.1</v>
      </c>
      <c r="L123" s="83">
        <v>0.36099999999999999</v>
      </c>
      <c r="M123" s="76">
        <f t="shared" si="7"/>
        <v>163.746712</v>
      </c>
      <c r="N123" s="121">
        <v>317.91000000000003</v>
      </c>
      <c r="O123" s="121">
        <f>(N123*140%)+N123</f>
        <v>762.98400000000004</v>
      </c>
      <c r="P123" s="121">
        <f t="shared" si="5"/>
        <v>0</v>
      </c>
    </row>
    <row r="124" spans="1:16" s="77" customFormat="1" ht="18" hidden="1" customHeight="1">
      <c r="A124" s="78">
        <v>26620</v>
      </c>
      <c r="B124" s="12">
        <v>0</v>
      </c>
      <c r="C124" s="79" t="s">
        <v>93</v>
      </c>
      <c r="D124" s="80" t="s">
        <v>112</v>
      </c>
      <c r="E124" s="81" t="s">
        <v>123</v>
      </c>
      <c r="F124" s="78" t="s">
        <v>221</v>
      </c>
      <c r="G124" s="72">
        <v>26.4</v>
      </c>
      <c r="H124" s="73">
        <f t="shared" si="6"/>
        <v>0</v>
      </c>
      <c r="I124" s="73"/>
      <c r="J124" s="82">
        <v>0.16</v>
      </c>
      <c r="K124" s="82">
        <v>0.15</v>
      </c>
      <c r="L124" s="83">
        <v>0.20100000000000001</v>
      </c>
      <c r="M124" s="76">
        <f t="shared" si="7"/>
        <v>91.171992000000003</v>
      </c>
      <c r="N124" s="121">
        <v>0</v>
      </c>
      <c r="O124" s="121">
        <f t="shared" si="4"/>
        <v>0</v>
      </c>
      <c r="P124" s="121">
        <f t="shared" si="5"/>
        <v>0</v>
      </c>
    </row>
    <row r="125" spans="1:16" ht="18" hidden="1" customHeight="1">
      <c r="A125" s="7">
        <v>72605</v>
      </c>
      <c r="B125" s="12">
        <v>0</v>
      </c>
      <c r="C125" s="4" t="s">
        <v>94</v>
      </c>
      <c r="D125" s="5" t="s">
        <v>435</v>
      </c>
      <c r="E125" s="2" t="s">
        <v>129</v>
      </c>
      <c r="F125" s="2" t="s">
        <v>434</v>
      </c>
      <c r="G125" s="29">
        <v>0</v>
      </c>
      <c r="H125" s="33">
        <f t="shared" si="6"/>
        <v>0</v>
      </c>
      <c r="I125" s="33"/>
      <c r="J125" s="34">
        <v>0.12</v>
      </c>
      <c r="K125" s="34">
        <v>0.1</v>
      </c>
      <c r="L125" s="10">
        <v>0.22</v>
      </c>
      <c r="M125" s="13">
        <f t="shared" si="7"/>
        <v>99.790239999999997</v>
      </c>
      <c r="N125" s="121">
        <v>0</v>
      </c>
      <c r="O125" s="121">
        <f t="shared" si="4"/>
        <v>0</v>
      </c>
      <c r="P125" s="121">
        <f t="shared" si="5"/>
        <v>0</v>
      </c>
    </row>
    <row r="126" spans="1:16" ht="18" hidden="1" customHeight="1">
      <c r="A126" s="7">
        <v>73135</v>
      </c>
      <c r="B126" s="12">
        <v>0</v>
      </c>
      <c r="C126" s="4" t="s">
        <v>95</v>
      </c>
      <c r="D126" s="8" t="s">
        <v>114</v>
      </c>
      <c r="E126" s="2" t="s">
        <v>133</v>
      </c>
      <c r="F126" s="3" t="s">
        <v>287</v>
      </c>
      <c r="G126" s="29">
        <v>0</v>
      </c>
      <c r="H126" s="28">
        <f t="shared" si="6"/>
        <v>0</v>
      </c>
      <c r="I126" s="28"/>
      <c r="J126" s="21">
        <v>0.18</v>
      </c>
      <c r="K126" s="21">
        <v>0.05</v>
      </c>
      <c r="L126" s="9">
        <v>0.21</v>
      </c>
      <c r="M126" s="13">
        <f t="shared" si="7"/>
        <v>95.254319999999993</v>
      </c>
      <c r="N126" s="121">
        <v>0</v>
      </c>
      <c r="O126" s="121">
        <f t="shared" si="4"/>
        <v>0</v>
      </c>
      <c r="P126" s="121">
        <f t="shared" si="5"/>
        <v>0</v>
      </c>
    </row>
    <row r="127" spans="1:16" ht="18" hidden="1" customHeight="1">
      <c r="A127" s="24">
        <v>16164</v>
      </c>
      <c r="B127" s="12">
        <v>0</v>
      </c>
      <c r="C127" s="32" t="s">
        <v>96</v>
      </c>
      <c r="D127" s="37" t="s">
        <v>233</v>
      </c>
      <c r="E127" s="38" t="s">
        <v>124</v>
      </c>
      <c r="F127" s="24" t="s">
        <v>232</v>
      </c>
      <c r="G127" s="36">
        <v>2.75</v>
      </c>
      <c r="H127" s="33">
        <f t="shared" si="6"/>
        <v>0</v>
      </c>
      <c r="I127" s="33"/>
      <c r="J127" s="34">
        <v>0.16</v>
      </c>
      <c r="K127" s="34">
        <v>0.15</v>
      </c>
      <c r="L127" s="39">
        <v>0.56999999999999995</v>
      </c>
      <c r="M127" s="19">
        <f t="shared" si="7"/>
        <v>258.54743999999999</v>
      </c>
      <c r="N127" s="121">
        <v>0</v>
      </c>
      <c r="O127" s="121">
        <f t="shared" si="4"/>
        <v>0</v>
      </c>
      <c r="P127" s="121">
        <f t="shared" si="5"/>
        <v>0</v>
      </c>
    </row>
    <row r="128" spans="1:16" ht="18" hidden="1" customHeight="1">
      <c r="A128" s="7">
        <v>61627</v>
      </c>
      <c r="B128" s="12">
        <v>0</v>
      </c>
      <c r="C128" s="4" t="s">
        <v>97</v>
      </c>
      <c r="D128" s="5" t="s">
        <v>435</v>
      </c>
      <c r="E128" s="2" t="s">
        <v>129</v>
      </c>
      <c r="F128" s="2" t="s">
        <v>434</v>
      </c>
      <c r="G128" s="29">
        <v>0</v>
      </c>
      <c r="H128" s="28">
        <f t="shared" si="6"/>
        <v>0</v>
      </c>
      <c r="I128" s="28"/>
      <c r="J128" s="34">
        <v>0.12</v>
      </c>
      <c r="K128" s="34">
        <v>0.1</v>
      </c>
      <c r="L128" s="9">
        <v>0.18</v>
      </c>
      <c r="M128" s="13">
        <f t="shared" si="7"/>
        <v>81.646559999999994</v>
      </c>
      <c r="N128" s="121">
        <v>0</v>
      </c>
      <c r="O128" s="121">
        <f t="shared" si="4"/>
        <v>0</v>
      </c>
      <c r="P128" s="121">
        <f t="shared" si="5"/>
        <v>0</v>
      </c>
    </row>
    <row r="129" spans="1:16" ht="18" hidden="1" customHeight="1">
      <c r="A129" s="7">
        <v>71251</v>
      </c>
      <c r="B129" s="12">
        <v>0</v>
      </c>
      <c r="C129" s="4" t="s">
        <v>98</v>
      </c>
      <c r="D129" s="5" t="s">
        <v>435</v>
      </c>
      <c r="E129" s="2" t="s">
        <v>129</v>
      </c>
      <c r="F129" s="2" t="s">
        <v>434</v>
      </c>
      <c r="G129" s="29">
        <v>0</v>
      </c>
      <c r="H129" s="28">
        <f t="shared" si="6"/>
        <v>0</v>
      </c>
      <c r="I129" s="28"/>
      <c r="J129" s="34">
        <v>0.12</v>
      </c>
      <c r="K129" s="34">
        <v>0.1</v>
      </c>
      <c r="L129" s="9">
        <v>0.01</v>
      </c>
      <c r="M129" s="13">
        <f t="shared" si="7"/>
        <v>4.53592</v>
      </c>
      <c r="N129" s="121">
        <v>0</v>
      </c>
      <c r="O129" s="121">
        <f t="shared" si="4"/>
        <v>0</v>
      </c>
      <c r="P129" s="121">
        <f t="shared" si="5"/>
        <v>0</v>
      </c>
    </row>
    <row r="130" spans="1:16" ht="18" hidden="1" customHeight="1">
      <c r="A130" s="7">
        <v>72370</v>
      </c>
      <c r="B130" s="12">
        <v>0</v>
      </c>
      <c r="C130" s="4" t="s">
        <v>99</v>
      </c>
      <c r="D130" s="5" t="s">
        <v>435</v>
      </c>
      <c r="E130" s="2" t="s">
        <v>129</v>
      </c>
      <c r="F130" s="2" t="s">
        <v>434</v>
      </c>
      <c r="G130" s="29">
        <v>0</v>
      </c>
      <c r="H130" s="28">
        <f t="shared" si="6"/>
        <v>0</v>
      </c>
      <c r="I130" s="28"/>
      <c r="J130" s="34">
        <v>0.12</v>
      </c>
      <c r="K130" s="34">
        <v>0.1</v>
      </c>
      <c r="L130" s="9">
        <v>0.64</v>
      </c>
      <c r="M130" s="13">
        <f t="shared" si="7"/>
        <v>290.29888</v>
      </c>
      <c r="N130" s="121">
        <v>0</v>
      </c>
      <c r="O130" s="121">
        <f t="shared" si="4"/>
        <v>0</v>
      </c>
      <c r="P130" s="121">
        <f t="shared" si="5"/>
        <v>0</v>
      </c>
    </row>
    <row r="131" spans="1:16" ht="18" hidden="1" customHeight="1">
      <c r="A131" s="7">
        <v>48662</v>
      </c>
      <c r="B131" s="12">
        <v>0</v>
      </c>
      <c r="C131" s="4" t="s">
        <v>100</v>
      </c>
      <c r="D131" s="5" t="s">
        <v>435</v>
      </c>
      <c r="E131" s="2" t="s">
        <v>129</v>
      </c>
      <c r="F131" s="2" t="s">
        <v>434</v>
      </c>
      <c r="G131" s="29">
        <v>0</v>
      </c>
      <c r="H131" s="28">
        <f t="shared" si="6"/>
        <v>0</v>
      </c>
      <c r="I131" s="28"/>
      <c r="J131" s="34">
        <v>0.12</v>
      </c>
      <c r="K131" s="34">
        <v>0.1</v>
      </c>
      <c r="L131" s="10">
        <v>0.42299999999999999</v>
      </c>
      <c r="M131" s="13">
        <f t="shared" si="7"/>
        <v>191.869416</v>
      </c>
      <c r="N131" s="121">
        <v>0</v>
      </c>
      <c r="O131" s="121">
        <f t="shared" si="4"/>
        <v>0</v>
      </c>
      <c r="P131" s="121">
        <f t="shared" si="5"/>
        <v>0</v>
      </c>
    </row>
    <row r="132" spans="1:16" s="77" customFormat="1" ht="18" hidden="1" customHeight="1">
      <c r="A132" s="78">
        <v>58979</v>
      </c>
      <c r="B132" s="12">
        <v>0</v>
      </c>
      <c r="C132" s="84" t="s">
        <v>101</v>
      </c>
      <c r="D132" s="80" t="s">
        <v>234</v>
      </c>
      <c r="E132" s="81" t="s">
        <v>121</v>
      </c>
      <c r="F132" s="78" t="s">
        <v>232</v>
      </c>
      <c r="G132" s="72">
        <v>2.75</v>
      </c>
      <c r="H132" s="73">
        <f t="shared" si="6"/>
        <v>0</v>
      </c>
      <c r="I132" s="73"/>
      <c r="J132" s="74">
        <v>0.16</v>
      </c>
      <c r="K132" s="74">
        <v>0.15</v>
      </c>
      <c r="L132" s="83">
        <v>0.06</v>
      </c>
      <c r="M132" s="76">
        <f t="shared" si="7"/>
        <v>27.215519999999998</v>
      </c>
      <c r="N132" s="121">
        <v>0</v>
      </c>
      <c r="O132" s="121">
        <f t="shared" si="4"/>
        <v>0</v>
      </c>
      <c r="P132" s="121">
        <f t="shared" si="5"/>
        <v>0</v>
      </c>
    </row>
    <row r="133" spans="1:16" s="77" customFormat="1" ht="18" hidden="1" customHeight="1">
      <c r="A133" s="68">
        <v>58912</v>
      </c>
      <c r="B133" s="12">
        <v>0</v>
      </c>
      <c r="C133" s="84" t="s">
        <v>138</v>
      </c>
      <c r="D133" s="84" t="s">
        <v>149</v>
      </c>
      <c r="E133" s="68" t="s">
        <v>151</v>
      </c>
      <c r="F133" s="68" t="s">
        <v>192</v>
      </c>
      <c r="G133" s="72">
        <v>9.9</v>
      </c>
      <c r="H133" s="73">
        <f t="shared" si="6"/>
        <v>0</v>
      </c>
      <c r="I133" s="73"/>
      <c r="J133" s="82">
        <v>0.16</v>
      </c>
      <c r="K133" s="82">
        <v>0.15</v>
      </c>
      <c r="L133" s="68">
        <v>5.6000000000000001E-2</v>
      </c>
      <c r="M133" s="76">
        <f t="shared" si="7"/>
        <v>25.401152</v>
      </c>
      <c r="N133" s="121">
        <v>0</v>
      </c>
      <c r="O133" s="121">
        <f t="shared" si="4"/>
        <v>0</v>
      </c>
      <c r="P133" s="121">
        <f t="shared" si="5"/>
        <v>0</v>
      </c>
    </row>
    <row r="134" spans="1:16" s="77" customFormat="1" ht="18" hidden="1" customHeight="1">
      <c r="A134" s="68">
        <v>58910</v>
      </c>
      <c r="B134" s="12">
        <v>0</v>
      </c>
      <c r="C134" s="84" t="s">
        <v>139</v>
      </c>
      <c r="D134" s="84" t="s">
        <v>150</v>
      </c>
      <c r="E134" s="68" t="s">
        <v>151</v>
      </c>
      <c r="F134" s="68" t="s">
        <v>192</v>
      </c>
      <c r="G134" s="72">
        <v>9.9</v>
      </c>
      <c r="H134" s="73">
        <f t="shared" si="6"/>
        <v>0</v>
      </c>
      <c r="I134" s="73"/>
      <c r="J134" s="82">
        <v>0.16</v>
      </c>
      <c r="K134" s="82">
        <v>0.15</v>
      </c>
      <c r="L134" s="68">
        <v>0.06</v>
      </c>
      <c r="M134" s="76">
        <f t="shared" si="7"/>
        <v>27.215519999999998</v>
      </c>
      <c r="N134" s="121">
        <v>0</v>
      </c>
      <c r="O134" s="121">
        <f t="shared" si="4"/>
        <v>0</v>
      </c>
      <c r="P134" s="121">
        <f t="shared" si="5"/>
        <v>0</v>
      </c>
    </row>
    <row r="135" spans="1:16" s="170" customFormat="1" ht="18" hidden="1" customHeight="1">
      <c r="A135" s="12">
        <v>75273</v>
      </c>
      <c r="B135" s="12">
        <v>0</v>
      </c>
      <c r="C135" s="22" t="s">
        <v>399</v>
      </c>
      <c r="D135" s="17" t="s">
        <v>25</v>
      </c>
      <c r="E135" s="12" t="s">
        <v>132</v>
      </c>
      <c r="F135" s="18" t="s">
        <v>26</v>
      </c>
      <c r="G135" s="36">
        <v>34.1</v>
      </c>
      <c r="H135" s="139">
        <f t="shared" si="6"/>
        <v>0</v>
      </c>
      <c r="I135" s="33">
        <f>G135*B135</f>
        <v>0</v>
      </c>
      <c r="J135" s="172">
        <v>0.16</v>
      </c>
      <c r="K135" s="172">
        <v>0.05</v>
      </c>
      <c r="L135" s="166">
        <v>0.2</v>
      </c>
      <c r="M135" s="168">
        <f t="shared" si="7"/>
        <v>90.718400000000003</v>
      </c>
      <c r="N135" s="169">
        <v>241.9</v>
      </c>
      <c r="O135" s="169">
        <f t="shared" si="4"/>
        <v>532.17999999999995</v>
      </c>
      <c r="P135" s="169">
        <f t="shared" si="5"/>
        <v>0</v>
      </c>
    </row>
    <row r="136" spans="1:16" s="170" customFormat="1" ht="18" hidden="1" customHeight="1">
      <c r="A136" s="12">
        <v>45136</v>
      </c>
      <c r="B136" s="12">
        <v>0</v>
      </c>
      <c r="C136" s="22" t="s">
        <v>140</v>
      </c>
      <c r="D136" s="17" t="s">
        <v>25</v>
      </c>
      <c r="E136" s="12" t="s">
        <v>132</v>
      </c>
      <c r="F136" s="18" t="s">
        <v>26</v>
      </c>
      <c r="G136" s="36">
        <v>11.55</v>
      </c>
      <c r="H136" s="139">
        <f t="shared" si="6"/>
        <v>0</v>
      </c>
      <c r="I136" s="33">
        <f>G136*B136</f>
        <v>0</v>
      </c>
      <c r="J136" s="172">
        <v>0.16</v>
      </c>
      <c r="K136" s="172">
        <v>0.05</v>
      </c>
      <c r="L136" s="166">
        <v>0.18</v>
      </c>
      <c r="M136" s="168">
        <f t="shared" si="7"/>
        <v>81.646559999999994</v>
      </c>
      <c r="N136" s="169">
        <v>84.45</v>
      </c>
      <c r="O136" s="169">
        <f t="shared" si="4"/>
        <v>185.79000000000002</v>
      </c>
      <c r="P136" s="169">
        <f t="shared" si="5"/>
        <v>0</v>
      </c>
    </row>
    <row r="137" spans="1:16" ht="18" hidden="1" customHeight="1">
      <c r="A137" s="12">
        <v>38550</v>
      </c>
      <c r="B137" s="12">
        <v>0</v>
      </c>
      <c r="C137" s="22" t="s">
        <v>141</v>
      </c>
      <c r="D137" s="5" t="s">
        <v>435</v>
      </c>
      <c r="E137" s="12" t="s">
        <v>129</v>
      </c>
      <c r="F137" s="2" t="s">
        <v>434</v>
      </c>
      <c r="G137" s="29">
        <v>0</v>
      </c>
      <c r="H137" s="28">
        <f t="shared" si="6"/>
        <v>0</v>
      </c>
      <c r="I137" s="28"/>
      <c r="J137" s="34">
        <v>0.12</v>
      </c>
      <c r="K137" s="34">
        <v>0.1</v>
      </c>
      <c r="L137" s="12">
        <v>5.98</v>
      </c>
      <c r="M137" s="19">
        <f t="shared" si="7"/>
        <v>2712.4801600000001</v>
      </c>
      <c r="N137" s="121">
        <v>0</v>
      </c>
      <c r="O137" s="121">
        <f t="shared" si="4"/>
        <v>0</v>
      </c>
      <c r="P137" s="121">
        <f t="shared" si="5"/>
        <v>0</v>
      </c>
    </row>
    <row r="138" spans="1:16" ht="18" hidden="1" customHeight="1">
      <c r="A138" s="12">
        <v>38549</v>
      </c>
      <c r="B138" s="12">
        <v>0</v>
      </c>
      <c r="C138" s="22" t="s">
        <v>142</v>
      </c>
      <c r="D138" s="5" t="s">
        <v>435</v>
      </c>
      <c r="E138" s="12" t="s">
        <v>129</v>
      </c>
      <c r="F138" s="2" t="s">
        <v>434</v>
      </c>
      <c r="G138" s="29">
        <v>0</v>
      </c>
      <c r="H138" s="28">
        <f t="shared" si="6"/>
        <v>0</v>
      </c>
      <c r="I138" s="28"/>
      <c r="J138" s="34">
        <v>0.12</v>
      </c>
      <c r="K138" s="34">
        <v>0.1</v>
      </c>
      <c r="L138" s="12">
        <v>5.98</v>
      </c>
      <c r="M138" s="19">
        <f t="shared" si="7"/>
        <v>2712.4801600000001</v>
      </c>
      <c r="N138" s="121">
        <v>0</v>
      </c>
      <c r="O138" s="121">
        <f t="shared" si="4"/>
        <v>0</v>
      </c>
      <c r="P138" s="121">
        <f t="shared" si="5"/>
        <v>0</v>
      </c>
    </row>
    <row r="139" spans="1:16" ht="18" hidden="1" customHeight="1">
      <c r="A139" s="12">
        <v>14836</v>
      </c>
      <c r="B139" s="12">
        <v>0</v>
      </c>
      <c r="C139" s="22" t="s">
        <v>143</v>
      </c>
      <c r="D139" s="17" t="s">
        <v>148</v>
      </c>
      <c r="E139" s="12" t="s">
        <v>130</v>
      </c>
      <c r="F139" s="18" t="s">
        <v>13</v>
      </c>
      <c r="G139" s="29">
        <v>0</v>
      </c>
      <c r="H139" s="28">
        <f t="shared" si="6"/>
        <v>0</v>
      </c>
      <c r="I139" s="28"/>
      <c r="J139" s="21">
        <v>0.18</v>
      </c>
      <c r="K139" s="21">
        <v>0.15</v>
      </c>
      <c r="L139" s="12">
        <v>2.2879999999999998</v>
      </c>
      <c r="M139" s="19">
        <f t="shared" si="7"/>
        <v>1037.8184959999999</v>
      </c>
      <c r="N139" s="121">
        <v>0</v>
      </c>
      <c r="O139" s="121">
        <f t="shared" si="4"/>
        <v>0</v>
      </c>
      <c r="P139" s="121">
        <f t="shared" si="5"/>
        <v>0</v>
      </c>
    </row>
    <row r="140" spans="1:16" ht="18" hidden="1" customHeight="1">
      <c r="A140" s="12">
        <v>27080</v>
      </c>
      <c r="B140" s="12">
        <v>0</v>
      </c>
      <c r="C140" s="22" t="s">
        <v>144</v>
      </c>
      <c r="D140" s="17" t="s">
        <v>25</v>
      </c>
      <c r="E140" s="12" t="s">
        <v>132</v>
      </c>
      <c r="F140" s="18" t="s">
        <v>26</v>
      </c>
      <c r="G140" s="29">
        <v>0</v>
      </c>
      <c r="H140" s="28">
        <f t="shared" si="6"/>
        <v>0</v>
      </c>
      <c r="I140" s="28"/>
      <c r="J140" s="21">
        <v>0.16</v>
      </c>
      <c r="K140" s="21">
        <v>0.05</v>
      </c>
      <c r="L140" s="12">
        <v>0.18</v>
      </c>
      <c r="M140" s="19">
        <f t="shared" si="7"/>
        <v>81.646559999999994</v>
      </c>
      <c r="N140" s="121">
        <v>0</v>
      </c>
      <c r="O140" s="121">
        <f t="shared" si="4"/>
        <v>0</v>
      </c>
      <c r="P140" s="121">
        <f t="shared" si="5"/>
        <v>0</v>
      </c>
    </row>
    <row r="141" spans="1:16" ht="18" hidden="1" customHeight="1">
      <c r="A141" s="12">
        <v>18144</v>
      </c>
      <c r="B141" s="12">
        <v>0</v>
      </c>
      <c r="C141" s="22" t="s">
        <v>145</v>
      </c>
      <c r="D141" s="17" t="s">
        <v>16</v>
      </c>
      <c r="E141" s="12" t="s">
        <v>131</v>
      </c>
      <c r="F141" s="18" t="s">
        <v>17</v>
      </c>
      <c r="G141" s="29">
        <v>0</v>
      </c>
      <c r="H141" s="28">
        <f t="shared" si="6"/>
        <v>0</v>
      </c>
      <c r="I141" s="28"/>
      <c r="J141" s="26">
        <v>0.14000000000000001</v>
      </c>
      <c r="K141" s="26">
        <v>0.15</v>
      </c>
      <c r="L141" s="19">
        <v>1.6140000000000001</v>
      </c>
      <c r="M141" s="19">
        <f t="shared" si="7"/>
        <v>732.097488</v>
      </c>
      <c r="N141" s="121">
        <v>0</v>
      </c>
      <c r="O141" s="121">
        <f t="shared" si="4"/>
        <v>0</v>
      </c>
      <c r="P141" s="121">
        <f t="shared" si="5"/>
        <v>0</v>
      </c>
    </row>
    <row r="142" spans="1:16" ht="18" hidden="1" customHeight="1">
      <c r="A142" s="12">
        <v>48806</v>
      </c>
      <c r="B142" s="12">
        <v>0</v>
      </c>
      <c r="C142" s="22" t="s">
        <v>146</v>
      </c>
      <c r="D142" s="5" t="s">
        <v>435</v>
      </c>
      <c r="E142" s="12" t="s">
        <v>129</v>
      </c>
      <c r="F142" s="2" t="s">
        <v>434</v>
      </c>
      <c r="G142" s="29">
        <v>0</v>
      </c>
      <c r="H142" s="28">
        <f t="shared" si="6"/>
        <v>0</v>
      </c>
      <c r="I142" s="28"/>
      <c r="J142" s="34">
        <v>0.12</v>
      </c>
      <c r="K142" s="34">
        <v>0.1</v>
      </c>
      <c r="L142" s="12">
        <v>0.18</v>
      </c>
      <c r="M142" s="19">
        <f t="shared" si="7"/>
        <v>81.646559999999994</v>
      </c>
      <c r="N142" s="121">
        <v>0</v>
      </c>
      <c r="O142" s="121">
        <f t="shared" si="4"/>
        <v>0</v>
      </c>
      <c r="P142" s="121">
        <f t="shared" si="5"/>
        <v>0</v>
      </c>
    </row>
    <row r="143" spans="1:16" s="77" customFormat="1" ht="18" hidden="1" customHeight="1">
      <c r="A143" s="206">
        <v>27352</v>
      </c>
      <c r="B143" s="12">
        <v>0</v>
      </c>
      <c r="C143" s="84" t="s">
        <v>147</v>
      </c>
      <c r="D143" s="71" t="s">
        <v>435</v>
      </c>
      <c r="E143" s="206" t="s">
        <v>129</v>
      </c>
      <c r="F143" s="206" t="s">
        <v>434</v>
      </c>
      <c r="G143" s="72">
        <v>61.05</v>
      </c>
      <c r="H143" s="28">
        <f t="shared" si="6"/>
        <v>0</v>
      </c>
      <c r="I143" s="73">
        <f>G143*B143</f>
        <v>0</v>
      </c>
      <c r="J143" s="74">
        <v>0.12</v>
      </c>
      <c r="K143" s="74">
        <v>0.1</v>
      </c>
      <c r="L143" s="206">
        <v>0.308</v>
      </c>
      <c r="M143" s="76">
        <f t="shared" si="7"/>
        <v>139.70633599999999</v>
      </c>
      <c r="N143" s="121">
        <v>430.88</v>
      </c>
      <c r="O143" s="121">
        <f>(N143*140%)+N143</f>
        <v>1034.1120000000001</v>
      </c>
      <c r="P143" s="121">
        <f t="shared" si="5"/>
        <v>0</v>
      </c>
    </row>
    <row r="144" spans="1:16" ht="18" hidden="1" customHeight="1">
      <c r="A144" s="15">
        <v>30883</v>
      </c>
      <c r="B144" s="12">
        <v>0</v>
      </c>
      <c r="C144" s="16" t="s">
        <v>152</v>
      </c>
      <c r="D144" s="5" t="s">
        <v>435</v>
      </c>
      <c r="E144" s="12" t="s">
        <v>129</v>
      </c>
      <c r="F144" s="2" t="s">
        <v>434</v>
      </c>
      <c r="G144" s="29">
        <v>0</v>
      </c>
      <c r="H144" s="28">
        <f t="shared" si="6"/>
        <v>0</v>
      </c>
      <c r="I144" s="28"/>
      <c r="J144" s="34">
        <v>0.12</v>
      </c>
      <c r="K144" s="34">
        <v>0.1</v>
      </c>
      <c r="L144" s="15">
        <v>0.11899999999999999</v>
      </c>
      <c r="M144" s="19">
        <f t="shared" si="7"/>
        <v>53.977447999999995</v>
      </c>
      <c r="N144" s="121">
        <v>0</v>
      </c>
      <c r="O144" s="121">
        <f t="shared" si="4"/>
        <v>0</v>
      </c>
      <c r="P144" s="121">
        <f t="shared" si="5"/>
        <v>0</v>
      </c>
    </row>
    <row r="145" spans="1:16" ht="18" hidden="1" customHeight="1">
      <c r="A145" s="15">
        <v>26848</v>
      </c>
      <c r="B145" s="12">
        <v>0</v>
      </c>
      <c r="C145" s="16" t="s">
        <v>153</v>
      </c>
      <c r="D145" s="17" t="s">
        <v>25</v>
      </c>
      <c r="E145" s="12" t="s">
        <v>132</v>
      </c>
      <c r="F145" s="18" t="s">
        <v>26</v>
      </c>
      <c r="G145" s="29">
        <v>12.65</v>
      </c>
      <c r="H145" s="28">
        <f t="shared" si="6"/>
        <v>0</v>
      </c>
      <c r="I145" s="28"/>
      <c r="J145" s="21">
        <v>0.16</v>
      </c>
      <c r="K145" s="21">
        <v>0.05</v>
      </c>
      <c r="L145" s="15">
        <v>0.43099999999999999</v>
      </c>
      <c r="M145" s="19">
        <f t="shared" si="7"/>
        <v>195.498152</v>
      </c>
      <c r="N145" s="121">
        <v>0</v>
      </c>
      <c r="O145" s="121">
        <f t="shared" si="4"/>
        <v>0</v>
      </c>
      <c r="P145" s="121">
        <f t="shared" si="5"/>
        <v>0</v>
      </c>
    </row>
    <row r="146" spans="1:16" s="170" customFormat="1" ht="18" hidden="1" customHeight="1">
      <c r="A146" s="40">
        <v>72808</v>
      </c>
      <c r="B146" s="12">
        <v>0</v>
      </c>
      <c r="C146" s="175" t="s">
        <v>154</v>
      </c>
      <c r="D146" s="17" t="s">
        <v>435</v>
      </c>
      <c r="E146" s="12" t="s">
        <v>129</v>
      </c>
      <c r="F146" s="12" t="s">
        <v>434</v>
      </c>
      <c r="G146" s="36">
        <v>43.45</v>
      </c>
      <c r="H146" s="139">
        <f t="shared" si="6"/>
        <v>0</v>
      </c>
      <c r="I146" s="33">
        <f>G146*B146</f>
        <v>0</v>
      </c>
      <c r="J146" s="167">
        <v>0.12</v>
      </c>
      <c r="K146" s="167">
        <v>0.1</v>
      </c>
      <c r="L146" s="165">
        <v>0.22</v>
      </c>
      <c r="M146" s="168">
        <f t="shared" si="7"/>
        <v>99.790239999999997</v>
      </c>
      <c r="N146" s="169">
        <v>284.87</v>
      </c>
      <c r="O146" s="169">
        <f t="shared" si="4"/>
        <v>626.71399999999994</v>
      </c>
      <c r="P146" s="169">
        <f t="shared" si="5"/>
        <v>0</v>
      </c>
    </row>
    <row r="147" spans="1:16" ht="18" hidden="1" customHeight="1">
      <c r="A147" s="15">
        <v>27310</v>
      </c>
      <c r="B147" s="12">
        <v>0</v>
      </c>
      <c r="C147" s="16" t="s">
        <v>155</v>
      </c>
      <c r="D147" s="5" t="s">
        <v>436</v>
      </c>
      <c r="E147" s="15" t="s">
        <v>156</v>
      </c>
      <c r="F147" s="2" t="s">
        <v>434</v>
      </c>
      <c r="G147" s="29">
        <v>0</v>
      </c>
      <c r="H147" s="28">
        <f t="shared" si="6"/>
        <v>0</v>
      </c>
      <c r="I147" s="28"/>
      <c r="J147" s="34">
        <v>0.12</v>
      </c>
      <c r="K147" s="34">
        <v>0.1</v>
      </c>
      <c r="L147" s="15">
        <v>0.61599999999999999</v>
      </c>
      <c r="M147" s="19">
        <f t="shared" si="7"/>
        <v>279.41267199999999</v>
      </c>
      <c r="N147" s="121">
        <v>0</v>
      </c>
      <c r="O147" s="121">
        <f t="shared" si="4"/>
        <v>0</v>
      </c>
      <c r="P147" s="121">
        <f t="shared" si="5"/>
        <v>0</v>
      </c>
    </row>
    <row r="148" spans="1:16" ht="18" hidden="1" customHeight="1">
      <c r="A148" s="15">
        <v>71995</v>
      </c>
      <c r="B148" s="12">
        <v>0</v>
      </c>
      <c r="C148" s="16" t="s">
        <v>157</v>
      </c>
      <c r="D148" s="5" t="s">
        <v>435</v>
      </c>
      <c r="E148" s="12" t="s">
        <v>129</v>
      </c>
      <c r="F148" s="2" t="s">
        <v>434</v>
      </c>
      <c r="G148" s="29">
        <v>0</v>
      </c>
      <c r="H148" s="28">
        <f t="shared" si="6"/>
        <v>0</v>
      </c>
      <c r="I148" s="28"/>
      <c r="J148" s="34">
        <v>0.12</v>
      </c>
      <c r="K148" s="34">
        <v>0.1</v>
      </c>
      <c r="L148" s="15">
        <v>0.1</v>
      </c>
      <c r="M148" s="19">
        <f t="shared" si="7"/>
        <v>45.359200000000001</v>
      </c>
      <c r="N148" s="121">
        <v>0</v>
      </c>
      <c r="O148" s="121">
        <f t="shared" si="4"/>
        <v>0</v>
      </c>
      <c r="P148" s="121">
        <f t="shared" si="5"/>
        <v>0</v>
      </c>
    </row>
    <row r="149" spans="1:16" ht="18" hidden="1" customHeight="1">
      <c r="A149" s="15">
        <v>71997</v>
      </c>
      <c r="B149" s="12">
        <v>0</v>
      </c>
      <c r="C149" s="16" t="s">
        <v>158</v>
      </c>
      <c r="D149" s="5" t="s">
        <v>435</v>
      </c>
      <c r="E149" s="2" t="s">
        <v>2</v>
      </c>
      <c r="F149" s="2" t="s">
        <v>434</v>
      </c>
      <c r="G149" s="29">
        <v>0</v>
      </c>
      <c r="H149" s="28">
        <f t="shared" si="6"/>
        <v>0</v>
      </c>
      <c r="I149" s="28"/>
      <c r="J149" s="34">
        <v>0.12</v>
      </c>
      <c r="K149" s="34">
        <v>0.1</v>
      </c>
      <c r="L149" s="15">
        <v>0.12</v>
      </c>
      <c r="M149" s="19">
        <f t="shared" si="7"/>
        <v>54.431039999999996</v>
      </c>
      <c r="N149" s="121">
        <v>0</v>
      </c>
      <c r="O149" s="121">
        <f t="shared" si="4"/>
        <v>0</v>
      </c>
      <c r="P149" s="121">
        <f t="shared" si="5"/>
        <v>0</v>
      </c>
    </row>
    <row r="150" spans="1:16" ht="18" hidden="1" customHeight="1">
      <c r="A150" s="15">
        <v>38664</v>
      </c>
      <c r="B150" s="12">
        <v>0</v>
      </c>
      <c r="C150" s="16" t="s">
        <v>159</v>
      </c>
      <c r="D150" s="5" t="s">
        <v>435</v>
      </c>
      <c r="E150" s="2" t="s">
        <v>2</v>
      </c>
      <c r="F150" s="2" t="s">
        <v>434</v>
      </c>
      <c r="G150" s="29">
        <v>0</v>
      </c>
      <c r="H150" s="28">
        <f t="shared" si="6"/>
        <v>0</v>
      </c>
      <c r="I150" s="28"/>
      <c r="J150" s="34">
        <v>0.12</v>
      </c>
      <c r="K150" s="34">
        <v>0.1</v>
      </c>
      <c r="L150" s="15">
        <v>0.54</v>
      </c>
      <c r="M150" s="19">
        <f t="shared" si="7"/>
        <v>244.93968000000001</v>
      </c>
      <c r="N150" s="121">
        <v>0</v>
      </c>
      <c r="O150" s="121">
        <f t="shared" si="4"/>
        <v>0</v>
      </c>
      <c r="P150" s="121">
        <f t="shared" si="5"/>
        <v>0</v>
      </c>
    </row>
    <row r="151" spans="1:16" ht="18" hidden="1" customHeight="1">
      <c r="A151" s="15">
        <v>88158</v>
      </c>
      <c r="B151" s="12">
        <v>0</v>
      </c>
      <c r="C151" s="16" t="s">
        <v>160</v>
      </c>
      <c r="D151" s="5" t="s">
        <v>435</v>
      </c>
      <c r="E151" s="2" t="s">
        <v>2</v>
      </c>
      <c r="F151" s="2" t="s">
        <v>434</v>
      </c>
      <c r="G151" s="29">
        <v>0</v>
      </c>
      <c r="H151" s="28">
        <f t="shared" si="6"/>
        <v>0</v>
      </c>
      <c r="I151" s="28"/>
      <c r="J151" s="34">
        <v>0.12</v>
      </c>
      <c r="K151" s="34">
        <v>0.1</v>
      </c>
      <c r="L151" s="15">
        <v>0.7</v>
      </c>
      <c r="M151" s="19">
        <f t="shared" si="7"/>
        <v>317.51439999999997</v>
      </c>
      <c r="N151" s="121">
        <v>0</v>
      </c>
      <c r="O151" s="121">
        <f t="shared" si="4"/>
        <v>0</v>
      </c>
      <c r="P151" s="121">
        <f t="shared" si="5"/>
        <v>0</v>
      </c>
    </row>
    <row r="152" spans="1:16" s="77" customFormat="1" ht="18" hidden="1" customHeight="1">
      <c r="A152" s="221">
        <v>66450</v>
      </c>
      <c r="B152" s="12">
        <v>0</v>
      </c>
      <c r="C152" s="222" t="s">
        <v>161</v>
      </c>
      <c r="D152" s="71" t="s">
        <v>435</v>
      </c>
      <c r="E152" s="206" t="s">
        <v>2</v>
      </c>
      <c r="F152" s="206" t="s">
        <v>434</v>
      </c>
      <c r="G152" s="72">
        <v>32.450000000000003</v>
      </c>
      <c r="H152" s="28">
        <f t="shared" si="6"/>
        <v>0</v>
      </c>
      <c r="I152" s="73">
        <f>G152*B152</f>
        <v>0</v>
      </c>
      <c r="J152" s="74">
        <v>0.12</v>
      </c>
      <c r="K152" s="74">
        <v>0.1</v>
      </c>
      <c r="L152" s="221">
        <v>0.1</v>
      </c>
      <c r="M152" s="76">
        <f t="shared" si="7"/>
        <v>45.359200000000001</v>
      </c>
      <c r="N152" s="121">
        <v>235.06</v>
      </c>
      <c r="O152" s="121">
        <f>(N152*140%)+N152</f>
        <v>564.14400000000001</v>
      </c>
      <c r="P152" s="121">
        <f t="shared" si="5"/>
        <v>0</v>
      </c>
    </row>
    <row r="153" spans="1:16" s="77" customFormat="1" ht="18" hidden="1" customHeight="1">
      <c r="A153" s="221">
        <v>73045</v>
      </c>
      <c r="B153" s="12">
        <v>0</v>
      </c>
      <c r="C153" s="222" t="s">
        <v>588</v>
      </c>
      <c r="D153" s="71" t="s">
        <v>517</v>
      </c>
      <c r="E153" s="226"/>
      <c r="F153" s="226"/>
      <c r="G153" s="72"/>
      <c r="H153" s="28"/>
      <c r="I153" s="73"/>
      <c r="J153" s="74"/>
      <c r="K153" s="74"/>
      <c r="L153" s="221"/>
      <c r="M153" s="76"/>
      <c r="N153" s="121"/>
      <c r="O153" s="121"/>
      <c r="P153" s="121"/>
    </row>
    <row r="154" spans="1:16" ht="18" hidden="1" customHeight="1">
      <c r="A154" s="15">
        <v>66447</v>
      </c>
      <c r="B154" s="12">
        <v>0</v>
      </c>
      <c r="C154" s="16" t="s">
        <v>162</v>
      </c>
      <c r="D154" s="5" t="s">
        <v>435</v>
      </c>
      <c r="E154" s="2" t="s">
        <v>2</v>
      </c>
      <c r="F154" s="2" t="s">
        <v>434</v>
      </c>
      <c r="G154" s="29">
        <v>0</v>
      </c>
      <c r="H154" s="28">
        <f t="shared" si="6"/>
        <v>0</v>
      </c>
      <c r="I154" s="28"/>
      <c r="J154" s="34">
        <v>0.12</v>
      </c>
      <c r="K154" s="34">
        <v>0.1</v>
      </c>
      <c r="L154" s="15">
        <v>0.1</v>
      </c>
      <c r="M154" s="19">
        <f t="shared" si="7"/>
        <v>45.359200000000001</v>
      </c>
      <c r="N154" s="121">
        <v>0</v>
      </c>
      <c r="O154" s="121">
        <f t="shared" si="4"/>
        <v>0</v>
      </c>
      <c r="P154" s="121">
        <f t="shared" si="5"/>
        <v>0</v>
      </c>
    </row>
    <row r="155" spans="1:16" s="77" customFormat="1" ht="18" hidden="1" customHeight="1">
      <c r="A155" s="221">
        <v>73190</v>
      </c>
      <c r="B155" s="12">
        <v>0</v>
      </c>
      <c r="C155" s="222" t="s">
        <v>163</v>
      </c>
      <c r="D155" s="71" t="s">
        <v>440</v>
      </c>
      <c r="E155" s="206" t="s">
        <v>129</v>
      </c>
      <c r="F155" s="206" t="s">
        <v>434</v>
      </c>
      <c r="G155" s="72">
        <v>90.75</v>
      </c>
      <c r="H155" s="142">
        <f t="shared" si="6"/>
        <v>0</v>
      </c>
      <c r="I155" s="73">
        <f>G155*B155</f>
        <v>0</v>
      </c>
      <c r="J155" s="74">
        <v>0.12</v>
      </c>
      <c r="K155" s="74">
        <v>0.1</v>
      </c>
      <c r="L155" s="221">
        <v>0.14000000000000001</v>
      </c>
      <c r="M155" s="76">
        <f t="shared" si="7"/>
        <v>63.502880000000005</v>
      </c>
      <c r="N155" s="121">
        <v>634.24</v>
      </c>
      <c r="O155" s="121">
        <f>(N155*140%)+N155</f>
        <v>1522.1759999999999</v>
      </c>
      <c r="P155" s="121">
        <f t="shared" si="5"/>
        <v>0</v>
      </c>
    </row>
    <row r="156" spans="1:16" s="77" customFormat="1" ht="18" hidden="1" customHeight="1">
      <c r="A156" s="221">
        <v>17708</v>
      </c>
      <c r="B156" s="12">
        <v>0</v>
      </c>
      <c r="C156" s="222" t="s">
        <v>527</v>
      </c>
      <c r="D156" s="71" t="s">
        <v>528</v>
      </c>
      <c r="E156" s="227"/>
      <c r="F156" s="227"/>
      <c r="G156" s="72"/>
      <c r="H156" s="142"/>
      <c r="I156" s="73"/>
      <c r="J156" s="74"/>
      <c r="K156" s="74"/>
      <c r="L156" s="221"/>
      <c r="M156" s="76"/>
      <c r="N156" s="121"/>
      <c r="O156" s="121"/>
      <c r="P156" s="121"/>
    </row>
    <row r="157" spans="1:16" s="77" customFormat="1" ht="18" hidden="1" customHeight="1">
      <c r="A157" s="221">
        <v>10659</v>
      </c>
      <c r="B157" s="12">
        <v>0</v>
      </c>
      <c r="C157" s="222" t="s">
        <v>518</v>
      </c>
      <c r="D157" s="71" t="s">
        <v>519</v>
      </c>
      <c r="E157" s="226"/>
      <c r="F157" s="226"/>
      <c r="G157" s="72"/>
      <c r="H157" s="142"/>
      <c r="I157" s="73"/>
      <c r="J157" s="74"/>
      <c r="K157" s="74"/>
      <c r="L157" s="221"/>
      <c r="M157" s="76"/>
      <c r="N157" s="121"/>
      <c r="O157" s="121"/>
      <c r="P157" s="121"/>
    </row>
    <row r="158" spans="1:16" s="23" customFormat="1" ht="18" hidden="1" customHeight="1">
      <c r="A158" s="24">
        <v>66459</v>
      </c>
      <c r="B158" s="12">
        <v>0</v>
      </c>
      <c r="C158" s="22" t="s">
        <v>71</v>
      </c>
      <c r="D158" s="5" t="s">
        <v>435</v>
      </c>
      <c r="E158" s="12" t="s">
        <v>129</v>
      </c>
      <c r="F158" s="2" t="s">
        <v>434</v>
      </c>
      <c r="G158" s="29">
        <v>0</v>
      </c>
      <c r="H158" s="28">
        <f t="shared" si="6"/>
        <v>0</v>
      </c>
      <c r="I158" s="28"/>
      <c r="J158" s="34">
        <v>0.12</v>
      </c>
      <c r="K158" s="34">
        <v>0.1</v>
      </c>
      <c r="L158" s="25">
        <v>0.1</v>
      </c>
      <c r="M158" s="19">
        <f t="shared" si="7"/>
        <v>45.359200000000001</v>
      </c>
      <c r="N158" s="121">
        <v>0</v>
      </c>
      <c r="O158" s="121">
        <f t="shared" si="4"/>
        <v>0</v>
      </c>
      <c r="P158" s="121">
        <f t="shared" si="5"/>
        <v>0</v>
      </c>
    </row>
    <row r="159" spans="1:16" s="23" customFormat="1" ht="18" hidden="1" customHeight="1">
      <c r="A159" s="24">
        <v>70253</v>
      </c>
      <c r="B159" s="12">
        <v>0</v>
      </c>
      <c r="C159" s="22" t="s">
        <v>75</v>
      </c>
      <c r="D159" s="5" t="s">
        <v>435</v>
      </c>
      <c r="E159" s="12" t="s">
        <v>129</v>
      </c>
      <c r="F159" s="2" t="s">
        <v>434</v>
      </c>
      <c r="G159" s="29">
        <v>0</v>
      </c>
      <c r="H159" s="28">
        <f t="shared" si="6"/>
        <v>0</v>
      </c>
      <c r="I159" s="28"/>
      <c r="J159" s="34">
        <v>0.12</v>
      </c>
      <c r="K159" s="34">
        <v>0.1</v>
      </c>
      <c r="L159" s="25">
        <v>0.14000000000000001</v>
      </c>
      <c r="M159" s="19">
        <f t="shared" si="7"/>
        <v>63.502880000000005</v>
      </c>
      <c r="N159" s="121">
        <v>0</v>
      </c>
      <c r="O159" s="121">
        <f t="shared" si="4"/>
        <v>0</v>
      </c>
      <c r="P159" s="121">
        <f t="shared" si="5"/>
        <v>0</v>
      </c>
    </row>
    <row r="160" spans="1:16" s="23" customFormat="1" ht="18" hidden="1" customHeight="1">
      <c r="A160" s="24">
        <v>61651</v>
      </c>
      <c r="B160" s="12">
        <v>0</v>
      </c>
      <c r="C160" s="22" t="s">
        <v>72</v>
      </c>
      <c r="D160" s="5" t="s">
        <v>435</v>
      </c>
      <c r="E160" s="12" t="s">
        <v>129</v>
      </c>
      <c r="F160" s="2" t="s">
        <v>434</v>
      </c>
      <c r="G160" s="29">
        <v>0</v>
      </c>
      <c r="H160" s="28">
        <f t="shared" si="6"/>
        <v>0</v>
      </c>
      <c r="I160" s="28"/>
      <c r="J160" s="34">
        <v>0.12</v>
      </c>
      <c r="K160" s="34">
        <v>0.1</v>
      </c>
      <c r="L160" s="25">
        <v>0.18</v>
      </c>
      <c r="M160" s="19">
        <f t="shared" si="7"/>
        <v>81.646559999999994</v>
      </c>
      <c r="N160" s="121">
        <v>0</v>
      </c>
      <c r="O160" s="121">
        <f t="shared" si="4"/>
        <v>0</v>
      </c>
      <c r="P160" s="121">
        <f t="shared" si="5"/>
        <v>0</v>
      </c>
    </row>
    <row r="161" spans="1:16" ht="18" hidden="1" customHeight="1">
      <c r="A161" s="15">
        <v>26836</v>
      </c>
      <c r="B161" s="12">
        <v>0</v>
      </c>
      <c r="C161" s="16" t="s">
        <v>164</v>
      </c>
      <c r="D161" s="5" t="s">
        <v>435</v>
      </c>
      <c r="E161" s="2" t="s">
        <v>2</v>
      </c>
      <c r="F161" s="2" t="s">
        <v>434</v>
      </c>
      <c r="G161" s="29">
        <v>51.7</v>
      </c>
      <c r="H161" s="28">
        <f t="shared" si="6"/>
        <v>0</v>
      </c>
      <c r="I161" s="28"/>
      <c r="J161" s="34">
        <v>0.12</v>
      </c>
      <c r="K161" s="34">
        <v>0.1</v>
      </c>
      <c r="L161" s="15">
        <v>0.13700000000000001</v>
      </c>
      <c r="M161" s="19">
        <f t="shared" si="7"/>
        <v>62.142104000000003</v>
      </c>
      <c r="N161" s="121">
        <v>0</v>
      </c>
      <c r="O161" s="121">
        <f t="shared" si="4"/>
        <v>0</v>
      </c>
      <c r="P161" s="121">
        <f t="shared" si="5"/>
        <v>0</v>
      </c>
    </row>
    <row r="162" spans="1:16" ht="18" hidden="1" customHeight="1">
      <c r="A162" s="15">
        <v>92480</v>
      </c>
      <c r="B162" s="12">
        <v>0</v>
      </c>
      <c r="C162" s="16" t="s">
        <v>165</v>
      </c>
      <c r="D162" s="16" t="s">
        <v>441</v>
      </c>
      <c r="E162" s="15" t="s">
        <v>167</v>
      </c>
      <c r="F162" s="2" t="s">
        <v>434</v>
      </c>
      <c r="G162" s="29">
        <v>0</v>
      </c>
      <c r="H162" s="28">
        <f t="shared" si="6"/>
        <v>0</v>
      </c>
      <c r="I162" s="28"/>
      <c r="J162" s="34">
        <v>0.18</v>
      </c>
      <c r="K162" s="34">
        <v>0.1</v>
      </c>
      <c r="L162" s="15">
        <v>2.35</v>
      </c>
      <c r="M162" s="19">
        <f t="shared" si="7"/>
        <v>1065.9412</v>
      </c>
      <c r="N162" s="121">
        <v>0</v>
      </c>
      <c r="O162" s="121">
        <f t="shared" si="4"/>
        <v>0</v>
      </c>
      <c r="P162" s="121">
        <f t="shared" si="5"/>
        <v>0</v>
      </c>
    </row>
    <row r="163" spans="1:16" ht="18" hidden="1" customHeight="1">
      <c r="A163" s="15">
        <v>79021</v>
      </c>
      <c r="B163" s="12">
        <v>0</v>
      </c>
      <c r="C163" s="16" t="s">
        <v>166</v>
      </c>
      <c r="D163" s="16" t="s">
        <v>441</v>
      </c>
      <c r="E163" s="15" t="s">
        <v>167</v>
      </c>
      <c r="F163" s="2" t="s">
        <v>434</v>
      </c>
      <c r="G163" s="29">
        <v>0</v>
      </c>
      <c r="H163" s="28">
        <f t="shared" si="6"/>
        <v>0</v>
      </c>
      <c r="I163" s="28"/>
      <c r="J163" s="34">
        <v>0.18</v>
      </c>
      <c r="K163" s="34">
        <v>0.1</v>
      </c>
      <c r="L163" s="15">
        <v>0.75</v>
      </c>
      <c r="M163" s="19">
        <f t="shared" si="7"/>
        <v>340.19399999999996</v>
      </c>
      <c r="N163" s="121">
        <v>0</v>
      </c>
      <c r="O163" s="121">
        <f t="shared" si="4"/>
        <v>0</v>
      </c>
      <c r="P163" s="121">
        <f t="shared" si="5"/>
        <v>0</v>
      </c>
    </row>
    <row r="164" spans="1:16" ht="18" hidden="1" customHeight="1">
      <c r="A164" s="40">
        <v>91638</v>
      </c>
      <c r="B164" s="12">
        <v>0</v>
      </c>
      <c r="C164" s="41" t="s">
        <v>168</v>
      </c>
      <c r="D164" s="5" t="s">
        <v>440</v>
      </c>
      <c r="E164" s="12" t="s">
        <v>129</v>
      </c>
      <c r="F164" s="2" t="s">
        <v>434</v>
      </c>
      <c r="G164" s="36">
        <v>97.5</v>
      </c>
      <c r="H164" s="33">
        <f t="shared" si="6"/>
        <v>0</v>
      </c>
      <c r="I164" s="33"/>
      <c r="J164" s="34">
        <v>0.12</v>
      </c>
      <c r="K164" s="34">
        <v>0.1</v>
      </c>
      <c r="L164" s="40">
        <v>0.24</v>
      </c>
      <c r="M164" s="19">
        <f t="shared" si="7"/>
        <v>108.86207999999999</v>
      </c>
      <c r="N164" s="121">
        <v>0</v>
      </c>
      <c r="O164" s="121">
        <f t="shared" si="4"/>
        <v>0</v>
      </c>
      <c r="P164" s="121">
        <f t="shared" si="5"/>
        <v>0</v>
      </c>
    </row>
    <row r="165" spans="1:16" ht="18" hidden="1" customHeight="1">
      <c r="A165" s="40">
        <v>94118</v>
      </c>
      <c r="B165" s="12">
        <v>0</v>
      </c>
      <c r="C165" s="41" t="s">
        <v>169</v>
      </c>
      <c r="D165" s="5" t="s">
        <v>440</v>
      </c>
      <c r="E165" s="12" t="s">
        <v>129</v>
      </c>
      <c r="F165" s="2" t="s">
        <v>434</v>
      </c>
      <c r="G165" s="36">
        <v>135</v>
      </c>
      <c r="H165" s="33">
        <f t="shared" si="6"/>
        <v>0</v>
      </c>
      <c r="I165" s="33"/>
      <c r="J165" s="34">
        <v>0.12</v>
      </c>
      <c r="K165" s="34">
        <v>0.1</v>
      </c>
      <c r="L165" s="40">
        <v>0.35</v>
      </c>
      <c r="M165" s="19">
        <f t="shared" si="7"/>
        <v>158.75719999999998</v>
      </c>
      <c r="N165" s="121">
        <v>0</v>
      </c>
      <c r="O165" s="121">
        <f t="shared" si="4"/>
        <v>0</v>
      </c>
      <c r="P165" s="121">
        <f t="shared" si="5"/>
        <v>0</v>
      </c>
    </row>
    <row r="166" spans="1:16" ht="18" hidden="1" customHeight="1">
      <c r="A166" s="15">
        <v>42212</v>
      </c>
      <c r="B166" s="12">
        <v>0</v>
      </c>
      <c r="C166" s="16" t="s">
        <v>170</v>
      </c>
      <c r="D166" s="16" t="s">
        <v>183</v>
      </c>
      <c r="E166" s="15" t="s">
        <v>171</v>
      </c>
      <c r="F166" s="20" t="s">
        <v>4</v>
      </c>
      <c r="G166" s="29">
        <v>0</v>
      </c>
      <c r="H166" s="28">
        <f t="shared" si="6"/>
        <v>0</v>
      </c>
      <c r="I166" s="28"/>
      <c r="J166" s="34">
        <v>0.16</v>
      </c>
      <c r="K166" s="34">
        <v>0.15</v>
      </c>
      <c r="L166" s="15">
        <v>0.1</v>
      </c>
      <c r="M166" s="19">
        <f t="shared" si="7"/>
        <v>45.359200000000001</v>
      </c>
      <c r="N166" s="121">
        <v>0</v>
      </c>
      <c r="O166" s="121">
        <f t="shared" si="4"/>
        <v>0</v>
      </c>
      <c r="P166" s="121">
        <f t="shared" si="5"/>
        <v>0</v>
      </c>
    </row>
    <row r="167" spans="1:16" ht="18" hidden="1" customHeight="1">
      <c r="A167" s="15">
        <v>46991</v>
      </c>
      <c r="B167" s="12">
        <v>0</v>
      </c>
      <c r="C167" s="16" t="s">
        <v>172</v>
      </c>
      <c r="D167" s="16" t="s">
        <v>184</v>
      </c>
      <c r="E167" s="15" t="s">
        <v>3</v>
      </c>
      <c r="F167" s="20" t="s">
        <v>4</v>
      </c>
      <c r="G167" s="29">
        <v>0</v>
      </c>
      <c r="H167" s="28">
        <f t="shared" si="6"/>
        <v>0</v>
      </c>
      <c r="I167" s="28"/>
      <c r="J167" s="34">
        <v>0.16</v>
      </c>
      <c r="K167" s="34">
        <v>0.15</v>
      </c>
      <c r="L167" s="15">
        <v>0.2772</v>
      </c>
      <c r="M167" s="19">
        <f t="shared" si="7"/>
        <v>125.73570239999999</v>
      </c>
      <c r="N167" s="121">
        <v>0</v>
      </c>
      <c r="O167" s="121">
        <f t="shared" si="4"/>
        <v>0</v>
      </c>
      <c r="P167" s="121">
        <f t="shared" si="5"/>
        <v>0</v>
      </c>
    </row>
    <row r="168" spans="1:16" ht="18" hidden="1" customHeight="1">
      <c r="A168" s="15">
        <v>46992</v>
      </c>
      <c r="B168" s="12">
        <v>0</v>
      </c>
      <c r="C168" s="16" t="s">
        <v>173</v>
      </c>
      <c r="D168" s="16" t="s">
        <v>184</v>
      </c>
      <c r="E168" s="15" t="s">
        <v>3</v>
      </c>
      <c r="F168" s="20" t="s">
        <v>4</v>
      </c>
      <c r="G168" s="29">
        <v>0</v>
      </c>
      <c r="H168" s="28">
        <f t="shared" si="6"/>
        <v>0</v>
      </c>
      <c r="I168" s="28"/>
      <c r="J168" s="34">
        <v>0.16</v>
      </c>
      <c r="K168" s="34">
        <v>0.15</v>
      </c>
      <c r="L168" s="15">
        <v>5.0000000000000001E-3</v>
      </c>
      <c r="M168" s="19">
        <f t="shared" si="7"/>
        <v>2.26796</v>
      </c>
      <c r="N168" s="121">
        <v>0</v>
      </c>
      <c r="O168" s="121">
        <f t="shared" si="4"/>
        <v>0</v>
      </c>
      <c r="P168" s="121">
        <f t="shared" si="5"/>
        <v>0</v>
      </c>
    </row>
    <row r="169" spans="1:16" ht="18" hidden="1" customHeight="1">
      <c r="A169" s="15">
        <v>64181</v>
      </c>
      <c r="B169" s="12">
        <v>0</v>
      </c>
      <c r="C169" s="16" t="s">
        <v>174</v>
      </c>
      <c r="D169" s="16" t="s">
        <v>184</v>
      </c>
      <c r="E169" s="15" t="s">
        <v>175</v>
      </c>
      <c r="F169" s="20" t="s">
        <v>4</v>
      </c>
      <c r="G169" s="29">
        <v>0</v>
      </c>
      <c r="H169" s="28">
        <f t="shared" si="6"/>
        <v>0</v>
      </c>
      <c r="I169" s="28"/>
      <c r="J169" s="34">
        <v>0.16</v>
      </c>
      <c r="K169" s="34">
        <v>0.15</v>
      </c>
      <c r="L169" s="15">
        <v>0.52</v>
      </c>
      <c r="M169" s="19">
        <f t="shared" si="7"/>
        <v>235.86784</v>
      </c>
      <c r="N169" s="121">
        <v>0</v>
      </c>
      <c r="O169" s="121">
        <f t="shared" si="4"/>
        <v>0</v>
      </c>
      <c r="P169" s="121">
        <f t="shared" si="5"/>
        <v>0</v>
      </c>
    </row>
    <row r="170" spans="1:16" ht="18" hidden="1" customHeight="1">
      <c r="A170" s="15">
        <v>30978</v>
      </c>
      <c r="B170" s="12">
        <v>0</v>
      </c>
      <c r="C170" s="16" t="s">
        <v>176</v>
      </c>
      <c r="D170" s="16" t="s">
        <v>114</v>
      </c>
      <c r="E170" s="15" t="s">
        <v>121</v>
      </c>
      <c r="F170" s="20" t="s">
        <v>104</v>
      </c>
      <c r="G170" s="29">
        <v>0</v>
      </c>
      <c r="H170" s="28">
        <f t="shared" si="6"/>
        <v>0</v>
      </c>
      <c r="I170" s="28"/>
      <c r="J170" s="34">
        <v>0.18</v>
      </c>
      <c r="K170" s="34">
        <v>0.15</v>
      </c>
      <c r="L170" s="15">
        <v>6.4000000000000001E-2</v>
      </c>
      <c r="M170" s="19">
        <f t="shared" si="7"/>
        <v>29.029888</v>
      </c>
      <c r="N170" s="121">
        <v>0</v>
      </c>
      <c r="O170" s="121">
        <f t="shared" si="4"/>
        <v>0</v>
      </c>
      <c r="P170" s="121">
        <f t="shared" si="5"/>
        <v>0</v>
      </c>
    </row>
    <row r="171" spans="1:16" ht="18" hidden="1" customHeight="1">
      <c r="A171" s="15">
        <v>94599</v>
      </c>
      <c r="B171" s="12">
        <v>0</v>
      </c>
      <c r="C171" s="16" t="s">
        <v>177</v>
      </c>
      <c r="D171" s="8" t="s">
        <v>186</v>
      </c>
      <c r="E171" s="15" t="s">
        <v>178</v>
      </c>
      <c r="F171" s="2" t="s">
        <v>434</v>
      </c>
      <c r="G171" s="29">
        <v>0</v>
      </c>
      <c r="H171" s="28">
        <f t="shared" si="6"/>
        <v>0</v>
      </c>
      <c r="I171" s="28"/>
      <c r="J171" s="34">
        <v>0.18</v>
      </c>
      <c r="K171" s="34">
        <v>0.1</v>
      </c>
      <c r="L171" s="15">
        <v>1</v>
      </c>
      <c r="M171" s="19">
        <f t="shared" si="7"/>
        <v>453.59199999999998</v>
      </c>
      <c r="N171" s="121">
        <v>0</v>
      </c>
      <c r="O171" s="121">
        <f t="shared" si="4"/>
        <v>0</v>
      </c>
      <c r="P171" s="121">
        <f t="shared" si="5"/>
        <v>0</v>
      </c>
    </row>
    <row r="172" spans="1:16" ht="18" hidden="1" customHeight="1">
      <c r="A172" s="15">
        <v>25895</v>
      </c>
      <c r="B172" s="12">
        <v>0</v>
      </c>
      <c r="C172" s="16" t="s">
        <v>187</v>
      </c>
      <c r="D172" s="5" t="s">
        <v>188</v>
      </c>
      <c r="E172" s="2" t="s">
        <v>129</v>
      </c>
      <c r="F172" s="15" t="s">
        <v>189</v>
      </c>
      <c r="G172" s="29">
        <v>0</v>
      </c>
      <c r="H172" s="28">
        <f t="shared" si="6"/>
        <v>0</v>
      </c>
      <c r="I172" s="28"/>
      <c r="J172" s="21">
        <v>0.14000000000000001</v>
      </c>
      <c r="K172" s="21">
        <v>0.15</v>
      </c>
      <c r="L172" s="15">
        <v>0.35</v>
      </c>
      <c r="M172" s="19">
        <f t="shared" si="7"/>
        <v>158.75719999999998</v>
      </c>
      <c r="N172" s="121">
        <v>0</v>
      </c>
      <c r="O172" s="121">
        <f t="shared" si="4"/>
        <v>0</v>
      </c>
      <c r="P172" s="121">
        <f t="shared" si="5"/>
        <v>0</v>
      </c>
    </row>
    <row r="173" spans="1:16" ht="18" hidden="1" customHeight="1">
      <c r="A173" s="15">
        <v>26123</v>
      </c>
      <c r="B173" s="12">
        <v>0</v>
      </c>
      <c r="C173" s="16" t="s">
        <v>179</v>
      </c>
      <c r="D173" s="5" t="s">
        <v>16</v>
      </c>
      <c r="E173" s="15" t="s">
        <v>180</v>
      </c>
      <c r="F173" s="15" t="s">
        <v>17</v>
      </c>
      <c r="G173" s="29">
        <v>0</v>
      </c>
      <c r="H173" s="28">
        <f t="shared" si="6"/>
        <v>0</v>
      </c>
      <c r="I173" s="28"/>
      <c r="J173" s="21">
        <v>0.14000000000000001</v>
      </c>
      <c r="K173" s="21">
        <v>0.15</v>
      </c>
      <c r="L173" s="15">
        <v>0.5</v>
      </c>
      <c r="M173" s="19">
        <f t="shared" si="7"/>
        <v>226.79599999999999</v>
      </c>
      <c r="N173" s="121">
        <v>0</v>
      </c>
      <c r="O173" s="121">
        <f t="shared" si="4"/>
        <v>0</v>
      </c>
      <c r="P173" s="121">
        <f t="shared" si="5"/>
        <v>0</v>
      </c>
    </row>
    <row r="174" spans="1:16" ht="18" hidden="1" customHeight="1">
      <c r="A174" s="15">
        <v>13652</v>
      </c>
      <c r="B174" s="12">
        <v>0</v>
      </c>
      <c r="C174" s="4" t="s">
        <v>181</v>
      </c>
      <c r="D174" s="5" t="s">
        <v>16</v>
      </c>
      <c r="E174" s="2" t="s">
        <v>180</v>
      </c>
      <c r="F174" s="2" t="s">
        <v>17</v>
      </c>
      <c r="G174" s="29">
        <v>0</v>
      </c>
      <c r="H174" s="28">
        <f t="shared" si="6"/>
        <v>0</v>
      </c>
      <c r="I174" s="28"/>
      <c r="J174" s="27">
        <v>0.14000000000000001</v>
      </c>
      <c r="K174" s="27">
        <v>0.15</v>
      </c>
      <c r="L174" s="2">
        <v>1.55</v>
      </c>
      <c r="M174" s="19">
        <f t="shared" si="7"/>
        <v>703.06759999999997</v>
      </c>
      <c r="N174" s="121">
        <v>0</v>
      </c>
      <c r="O174" s="121">
        <f t="shared" si="4"/>
        <v>0</v>
      </c>
      <c r="P174" s="121">
        <f t="shared" si="5"/>
        <v>0</v>
      </c>
    </row>
    <row r="175" spans="1:16" ht="18" hidden="1" customHeight="1">
      <c r="A175" s="15">
        <v>29410</v>
      </c>
      <c r="B175" s="12">
        <v>0</v>
      </c>
      <c r="C175" s="4" t="s">
        <v>182</v>
      </c>
      <c r="D175" s="5" t="s">
        <v>435</v>
      </c>
      <c r="E175" s="2" t="s">
        <v>2</v>
      </c>
      <c r="F175" s="2" t="s">
        <v>434</v>
      </c>
      <c r="G175" s="29">
        <v>0</v>
      </c>
      <c r="H175" s="28">
        <f t="shared" si="6"/>
        <v>0</v>
      </c>
      <c r="I175" s="28"/>
      <c r="J175" s="34">
        <v>0.12</v>
      </c>
      <c r="K175" s="34">
        <v>0.1</v>
      </c>
      <c r="L175" s="2">
        <v>0.314</v>
      </c>
      <c r="M175" s="19">
        <f t="shared" si="7"/>
        <v>142.427888</v>
      </c>
      <c r="N175" s="121">
        <v>0</v>
      </c>
      <c r="O175" s="121">
        <f t="shared" si="4"/>
        <v>0</v>
      </c>
      <c r="P175" s="121">
        <f t="shared" si="5"/>
        <v>0</v>
      </c>
    </row>
    <row r="176" spans="1:16" ht="18" hidden="1" customHeight="1">
      <c r="A176" s="40">
        <v>12435</v>
      </c>
      <c r="B176" s="12">
        <v>0</v>
      </c>
      <c r="C176" s="32" t="s">
        <v>208</v>
      </c>
      <c r="D176" s="37" t="s">
        <v>25</v>
      </c>
      <c r="E176" s="38" t="s">
        <v>132</v>
      </c>
      <c r="F176" s="18" t="s">
        <v>26</v>
      </c>
      <c r="G176" s="36">
        <v>52.8</v>
      </c>
      <c r="H176" s="33">
        <f t="shared" si="6"/>
        <v>0</v>
      </c>
      <c r="I176" s="33"/>
      <c r="J176" s="34">
        <v>0.16</v>
      </c>
      <c r="K176" s="34">
        <v>0.05</v>
      </c>
      <c r="L176" s="12">
        <v>0.41499999999999998</v>
      </c>
      <c r="M176" s="19">
        <f t="shared" si="7"/>
        <v>188.24068</v>
      </c>
      <c r="N176" s="121">
        <v>0</v>
      </c>
      <c r="O176" s="121">
        <f t="shared" si="4"/>
        <v>0</v>
      </c>
      <c r="P176" s="121">
        <f t="shared" si="5"/>
        <v>0</v>
      </c>
    </row>
    <row r="177" spans="1:16" s="77" customFormat="1" ht="18" hidden="1" customHeight="1">
      <c r="A177" s="70">
        <v>82646</v>
      </c>
      <c r="B177" s="12">
        <v>0</v>
      </c>
      <c r="C177" s="79" t="s">
        <v>209</v>
      </c>
      <c r="D177" s="71" t="s">
        <v>211</v>
      </c>
      <c r="E177" s="68" t="s">
        <v>210</v>
      </c>
      <c r="F177" s="68" t="s">
        <v>102</v>
      </c>
      <c r="G177" s="72">
        <v>357</v>
      </c>
      <c r="H177" s="73">
        <f t="shared" si="6"/>
        <v>0</v>
      </c>
      <c r="I177" s="73"/>
      <c r="J177" s="85">
        <v>0.14000000000000001</v>
      </c>
      <c r="K177" s="85">
        <v>0.15</v>
      </c>
      <c r="L177" s="68">
        <v>0.53400000000000003</v>
      </c>
      <c r="M177" s="76">
        <f t="shared" si="7"/>
        <v>242.21812800000001</v>
      </c>
      <c r="N177" s="121">
        <v>0</v>
      </c>
      <c r="O177" s="121">
        <f t="shared" ref="O177:O254" si="8">(N177*120%)+N177</f>
        <v>0</v>
      </c>
      <c r="P177" s="121">
        <f t="shared" ref="P177:P254" si="9">O177*B177</f>
        <v>0</v>
      </c>
    </row>
    <row r="178" spans="1:16" ht="18" hidden="1" customHeight="1">
      <c r="A178" s="18">
        <v>75669</v>
      </c>
      <c r="B178" s="12">
        <v>0</v>
      </c>
      <c r="C178" s="42" t="s">
        <v>212</v>
      </c>
      <c r="D178" s="17" t="s">
        <v>214</v>
      </c>
      <c r="E178" s="38" t="s">
        <v>213</v>
      </c>
      <c r="F178" s="12" t="s">
        <v>105</v>
      </c>
      <c r="G178" s="36">
        <v>27.5</v>
      </c>
      <c r="H178" s="33">
        <f t="shared" ref="H178:H199" si="10">G178*B178</f>
        <v>0</v>
      </c>
      <c r="I178" s="33"/>
      <c r="J178" s="34">
        <v>0</v>
      </c>
      <c r="K178" s="34">
        <v>0.02</v>
      </c>
      <c r="L178" s="12">
        <v>0.32</v>
      </c>
      <c r="M178" s="19">
        <f t="shared" ref="M178:M255" si="11">L178*453.592</f>
        <v>145.14944</v>
      </c>
      <c r="N178" s="121">
        <v>0</v>
      </c>
      <c r="O178" s="121">
        <f t="shared" si="8"/>
        <v>0</v>
      </c>
      <c r="P178" s="121">
        <f t="shared" si="9"/>
        <v>0</v>
      </c>
    </row>
    <row r="179" spans="1:16" s="23" customFormat="1" ht="18" hidden="1" customHeight="1">
      <c r="A179" s="18">
        <v>19358</v>
      </c>
      <c r="B179" s="12">
        <v>0</v>
      </c>
      <c r="C179" s="32" t="s">
        <v>218</v>
      </c>
      <c r="D179" s="5" t="s">
        <v>435</v>
      </c>
      <c r="E179" s="12" t="s">
        <v>2</v>
      </c>
      <c r="F179" s="2" t="s">
        <v>434</v>
      </c>
      <c r="G179" s="36">
        <v>45</v>
      </c>
      <c r="H179" s="33">
        <f t="shared" si="10"/>
        <v>0</v>
      </c>
      <c r="I179" s="33"/>
      <c r="J179" s="34">
        <v>0.12</v>
      </c>
      <c r="K179" s="34">
        <v>0.1</v>
      </c>
      <c r="L179" s="12">
        <v>0.1903</v>
      </c>
      <c r="M179" s="19">
        <f t="shared" si="11"/>
        <v>86.318557599999991</v>
      </c>
      <c r="N179" s="121">
        <v>0</v>
      </c>
      <c r="O179" s="121">
        <f t="shared" si="8"/>
        <v>0</v>
      </c>
      <c r="P179" s="121">
        <f t="shared" si="9"/>
        <v>0</v>
      </c>
    </row>
    <row r="180" spans="1:16" s="23" customFormat="1" ht="18" hidden="1" customHeight="1">
      <c r="A180" s="18">
        <v>88322</v>
      </c>
      <c r="B180" s="12">
        <v>0</v>
      </c>
      <c r="C180" s="32" t="s">
        <v>219</v>
      </c>
      <c r="D180" s="5" t="s">
        <v>435</v>
      </c>
      <c r="E180" s="12" t="s">
        <v>2</v>
      </c>
      <c r="F180" s="2" t="s">
        <v>434</v>
      </c>
      <c r="G180" s="36">
        <v>25</v>
      </c>
      <c r="H180" s="33">
        <f t="shared" si="10"/>
        <v>0</v>
      </c>
      <c r="I180" s="33"/>
      <c r="J180" s="34">
        <v>0.12</v>
      </c>
      <c r="K180" s="34">
        <v>0.1</v>
      </c>
      <c r="L180" s="12">
        <v>7.0000000000000007E-2</v>
      </c>
      <c r="M180" s="19">
        <f t="shared" si="11"/>
        <v>31.751440000000002</v>
      </c>
      <c r="N180" s="121">
        <v>0</v>
      </c>
      <c r="O180" s="121">
        <f t="shared" si="8"/>
        <v>0</v>
      </c>
      <c r="P180" s="121">
        <f t="shared" si="9"/>
        <v>0</v>
      </c>
    </row>
    <row r="181" spans="1:16" s="23" customFormat="1" ht="18" hidden="1" customHeight="1">
      <c r="A181" s="18">
        <v>66460</v>
      </c>
      <c r="B181" s="12">
        <v>0</v>
      </c>
      <c r="C181" s="32" t="s">
        <v>50</v>
      </c>
      <c r="D181" s="5" t="s">
        <v>435</v>
      </c>
      <c r="E181" s="38" t="s">
        <v>2</v>
      </c>
      <c r="F181" s="2" t="s">
        <v>434</v>
      </c>
      <c r="G181" s="36">
        <v>10.5</v>
      </c>
      <c r="H181" s="33">
        <f t="shared" si="10"/>
        <v>0</v>
      </c>
      <c r="I181" s="33"/>
      <c r="J181" s="34">
        <v>0.12</v>
      </c>
      <c r="K181" s="34">
        <v>0.1</v>
      </c>
      <c r="L181" s="12">
        <v>0.12</v>
      </c>
      <c r="M181" s="19">
        <f t="shared" si="11"/>
        <v>54.431039999999996</v>
      </c>
      <c r="N181" s="121">
        <v>0</v>
      </c>
      <c r="O181" s="121">
        <f t="shared" si="8"/>
        <v>0</v>
      </c>
      <c r="P181" s="121">
        <f t="shared" si="9"/>
        <v>0</v>
      </c>
    </row>
    <row r="182" spans="1:16" s="23" customFormat="1" ht="18" hidden="1" customHeight="1">
      <c r="A182" s="18">
        <v>90918</v>
      </c>
      <c r="B182" s="12">
        <v>0</v>
      </c>
      <c r="C182" s="42" t="s">
        <v>514</v>
      </c>
      <c r="D182" s="5" t="s">
        <v>515</v>
      </c>
      <c r="E182" s="38"/>
      <c r="F182" s="2"/>
      <c r="G182" s="36"/>
      <c r="H182" s="33"/>
      <c r="I182" s="33"/>
      <c r="J182" s="34"/>
      <c r="K182" s="34"/>
      <c r="L182" s="12"/>
      <c r="M182" s="19"/>
      <c r="N182" s="121"/>
      <c r="O182" s="121"/>
      <c r="P182" s="121"/>
    </row>
    <row r="183" spans="1:16" s="30" customFormat="1" ht="18" hidden="1" customHeight="1">
      <c r="A183" s="12">
        <v>32723</v>
      </c>
      <c r="B183" s="12">
        <v>0</v>
      </c>
      <c r="C183" s="32" t="s">
        <v>215</v>
      </c>
      <c r="D183" s="37" t="s">
        <v>114</v>
      </c>
      <c r="E183" s="12" t="s">
        <v>121</v>
      </c>
      <c r="F183" s="18" t="s">
        <v>287</v>
      </c>
      <c r="G183" s="36">
        <v>2</v>
      </c>
      <c r="H183" s="33">
        <f t="shared" si="10"/>
        <v>0</v>
      </c>
      <c r="I183" s="33"/>
      <c r="J183" s="26">
        <v>0.18</v>
      </c>
      <c r="K183" s="26">
        <v>0.05</v>
      </c>
      <c r="L183" s="12">
        <v>0.19700000000000001</v>
      </c>
      <c r="M183" s="19">
        <f t="shared" si="11"/>
        <v>89.357624000000001</v>
      </c>
      <c r="N183" s="121">
        <v>0</v>
      </c>
      <c r="O183" s="121">
        <f t="shared" si="8"/>
        <v>0</v>
      </c>
      <c r="P183" s="121">
        <f t="shared" si="9"/>
        <v>0</v>
      </c>
    </row>
    <row r="184" spans="1:16" s="30" customFormat="1" ht="18" hidden="1" customHeight="1">
      <c r="A184" s="12">
        <v>82048</v>
      </c>
      <c r="B184" s="12">
        <v>0</v>
      </c>
      <c r="C184" s="32" t="s">
        <v>607</v>
      </c>
      <c r="D184" s="240"/>
      <c r="E184" s="96"/>
      <c r="F184" s="18"/>
      <c r="G184" s="241"/>
      <c r="H184" s="98"/>
      <c r="I184" s="98"/>
      <c r="J184" s="26"/>
      <c r="K184" s="26"/>
      <c r="L184" s="96"/>
      <c r="M184" s="99"/>
      <c r="N184" s="121"/>
      <c r="O184" s="121"/>
      <c r="P184" s="121"/>
    </row>
    <row r="185" spans="1:16" s="30" customFormat="1" ht="18" hidden="1" customHeight="1">
      <c r="A185" s="12">
        <v>77422</v>
      </c>
      <c r="B185" s="12">
        <v>0</v>
      </c>
      <c r="C185" s="32" t="s">
        <v>608</v>
      </c>
      <c r="D185" s="240"/>
      <c r="E185" s="96"/>
      <c r="F185" s="18"/>
      <c r="G185" s="241"/>
      <c r="H185" s="98"/>
      <c r="I185" s="98"/>
      <c r="J185" s="26"/>
      <c r="K185" s="26"/>
      <c r="L185" s="96"/>
      <c r="M185" s="99"/>
      <c r="N185" s="121"/>
      <c r="O185" s="121"/>
      <c r="P185" s="121"/>
    </row>
    <row r="186" spans="1:16" s="30" customFormat="1" ht="18" hidden="1" customHeight="1">
      <c r="A186" s="12">
        <v>74005</v>
      </c>
      <c r="B186" s="12">
        <v>0</v>
      </c>
      <c r="C186" s="32" t="s">
        <v>601</v>
      </c>
      <c r="D186" s="240"/>
      <c r="E186" s="96"/>
      <c r="F186" s="18"/>
      <c r="G186" s="241"/>
      <c r="H186" s="98"/>
      <c r="I186" s="98"/>
      <c r="J186" s="26"/>
      <c r="K186" s="26"/>
      <c r="L186" s="96"/>
      <c r="M186" s="99"/>
      <c r="N186" s="121"/>
      <c r="O186" s="121"/>
      <c r="P186" s="121"/>
    </row>
    <row r="187" spans="1:16" s="87" customFormat="1" ht="18" hidden="1" customHeight="1">
      <c r="A187" s="12">
        <v>22438</v>
      </c>
      <c r="B187" s="12">
        <v>0</v>
      </c>
      <c r="C187" s="176" t="s">
        <v>207</v>
      </c>
      <c r="D187" s="43" t="s">
        <v>20</v>
      </c>
      <c r="E187" s="97" t="s">
        <v>194</v>
      </c>
      <c r="F187" s="18" t="s">
        <v>261</v>
      </c>
      <c r="G187" s="98">
        <v>78.099999999999994</v>
      </c>
      <c r="H187" s="98">
        <f t="shared" si="10"/>
        <v>0</v>
      </c>
      <c r="I187" s="98"/>
      <c r="J187" s="34">
        <v>0.14000000000000001</v>
      </c>
      <c r="K187" s="34">
        <v>0.15</v>
      </c>
      <c r="L187" s="96">
        <v>0.34</v>
      </c>
      <c r="M187" s="99">
        <f t="shared" si="11"/>
        <v>154.22128000000001</v>
      </c>
      <c r="N187" s="151">
        <v>0</v>
      </c>
      <c r="O187" s="151">
        <f t="shared" si="8"/>
        <v>0</v>
      </c>
      <c r="P187" s="151">
        <f t="shared" si="9"/>
        <v>0</v>
      </c>
    </row>
    <row r="188" spans="1:16" s="87" customFormat="1" ht="18" hidden="1" customHeight="1">
      <c r="A188" s="12">
        <v>18350</v>
      </c>
      <c r="B188" s="12">
        <v>0</v>
      </c>
      <c r="C188" s="176" t="s">
        <v>573</v>
      </c>
      <c r="D188" s="43" t="s">
        <v>574</v>
      </c>
      <c r="E188" s="97"/>
      <c r="F188" s="18"/>
      <c r="G188" s="98"/>
      <c r="H188" s="98"/>
      <c r="I188" s="98"/>
      <c r="J188" s="34"/>
      <c r="K188" s="34"/>
      <c r="L188" s="96"/>
      <c r="M188" s="99"/>
      <c r="N188" s="151"/>
      <c r="O188" s="151"/>
      <c r="P188" s="151"/>
    </row>
    <row r="189" spans="1:16" s="87" customFormat="1" ht="18" hidden="1" customHeight="1">
      <c r="A189" s="12">
        <v>10443</v>
      </c>
      <c r="B189" s="12">
        <v>0</v>
      </c>
      <c r="C189" s="176" t="s">
        <v>407</v>
      </c>
      <c r="D189" s="43" t="s">
        <v>575</v>
      </c>
      <c r="E189" s="97"/>
      <c r="F189" s="18"/>
      <c r="G189" s="98"/>
      <c r="H189" s="98"/>
      <c r="I189" s="98"/>
      <c r="J189" s="34"/>
      <c r="K189" s="34"/>
      <c r="L189" s="96"/>
      <c r="M189" s="99"/>
      <c r="N189" s="151"/>
      <c r="O189" s="151"/>
      <c r="P189" s="151"/>
    </row>
    <row r="190" spans="1:16" s="87" customFormat="1" ht="18" hidden="1" customHeight="1">
      <c r="A190" s="12">
        <v>10137</v>
      </c>
      <c r="B190" s="12">
        <v>0</v>
      </c>
      <c r="C190" s="176" t="s">
        <v>577</v>
      </c>
      <c r="D190" s="43" t="s">
        <v>576</v>
      </c>
      <c r="E190" s="97"/>
      <c r="F190" s="18"/>
      <c r="G190" s="98"/>
      <c r="H190" s="98"/>
      <c r="I190" s="98"/>
      <c r="J190" s="34"/>
      <c r="K190" s="34"/>
      <c r="L190" s="96"/>
      <c r="M190" s="99"/>
      <c r="N190" s="151"/>
      <c r="O190" s="151"/>
      <c r="P190" s="151"/>
    </row>
    <row r="191" spans="1:16" s="164" customFormat="1" ht="18" hidden="1" customHeight="1">
      <c r="A191" s="12" t="s">
        <v>430</v>
      </c>
      <c r="B191" s="12">
        <v>0</v>
      </c>
      <c r="C191" s="176" t="s">
        <v>195</v>
      </c>
      <c r="D191" s="17" t="s">
        <v>20</v>
      </c>
      <c r="E191" s="38" t="s">
        <v>194</v>
      </c>
      <c r="F191" s="18" t="s">
        <v>261</v>
      </c>
      <c r="G191" s="33">
        <v>68.75</v>
      </c>
      <c r="H191" s="139">
        <f t="shared" si="10"/>
        <v>0</v>
      </c>
      <c r="I191" s="33">
        <f>G191*B191</f>
        <v>0</v>
      </c>
      <c r="J191" s="158">
        <v>0.14000000000000001</v>
      </c>
      <c r="K191" s="158">
        <v>0.15</v>
      </c>
      <c r="L191" s="157">
        <v>0.23599999999999999</v>
      </c>
      <c r="M191" s="160">
        <f t="shared" si="11"/>
        <v>107.04771199999999</v>
      </c>
      <c r="N191" s="161">
        <v>467.55</v>
      </c>
      <c r="O191" s="161">
        <f t="shared" si="8"/>
        <v>1028.6099999999999</v>
      </c>
      <c r="P191" s="161">
        <f t="shared" si="9"/>
        <v>0</v>
      </c>
    </row>
    <row r="192" spans="1:16" s="164" customFormat="1" ht="18" hidden="1" customHeight="1">
      <c r="A192" s="12">
        <v>91937</v>
      </c>
      <c r="B192" s="12">
        <v>0</v>
      </c>
      <c r="C192" s="176" t="s">
        <v>578</v>
      </c>
      <c r="D192" s="17" t="s">
        <v>579</v>
      </c>
      <c r="E192" s="38"/>
      <c r="F192" s="18"/>
      <c r="G192" s="33"/>
      <c r="H192" s="139"/>
      <c r="I192" s="33"/>
      <c r="J192" s="158"/>
      <c r="K192" s="158"/>
      <c r="L192" s="157"/>
      <c r="M192" s="160"/>
      <c r="N192" s="161"/>
      <c r="O192" s="161"/>
      <c r="P192" s="161"/>
    </row>
    <row r="193" spans="1:16" s="164" customFormat="1" ht="18" hidden="1" customHeight="1">
      <c r="A193" s="12">
        <v>10273</v>
      </c>
      <c r="B193" s="12">
        <v>0</v>
      </c>
      <c r="C193" s="176" t="s">
        <v>571</v>
      </c>
      <c r="D193" s="17" t="s">
        <v>572</v>
      </c>
      <c r="E193" s="38"/>
      <c r="F193" s="18"/>
      <c r="G193" s="33"/>
      <c r="H193" s="139"/>
      <c r="I193" s="33"/>
      <c r="J193" s="158"/>
      <c r="K193" s="158"/>
      <c r="L193" s="157"/>
      <c r="M193" s="160"/>
      <c r="N193" s="161"/>
      <c r="O193" s="161"/>
      <c r="P193" s="161"/>
    </row>
    <row r="194" spans="1:16" s="30" customFormat="1" ht="18" hidden="1" customHeight="1">
      <c r="A194" s="12">
        <v>66464</v>
      </c>
      <c r="B194" s="12">
        <v>0</v>
      </c>
      <c r="C194" s="32" t="s">
        <v>196</v>
      </c>
      <c r="D194" s="5" t="s">
        <v>435</v>
      </c>
      <c r="E194" s="38" t="s">
        <v>129</v>
      </c>
      <c r="F194" s="2" t="s">
        <v>434</v>
      </c>
      <c r="G194" s="36">
        <v>36.85</v>
      </c>
      <c r="H194" s="33">
        <f t="shared" si="10"/>
        <v>0</v>
      </c>
      <c r="I194" s="33"/>
      <c r="J194" s="34">
        <v>0.12</v>
      </c>
      <c r="K194" s="34">
        <v>0.1</v>
      </c>
      <c r="L194" s="12">
        <v>0.1</v>
      </c>
      <c r="M194" s="19">
        <f t="shared" si="11"/>
        <v>45.359200000000001</v>
      </c>
      <c r="N194" s="121">
        <v>0</v>
      </c>
      <c r="O194" s="121">
        <f t="shared" si="8"/>
        <v>0</v>
      </c>
      <c r="P194" s="121">
        <f t="shared" si="9"/>
        <v>0</v>
      </c>
    </row>
    <row r="195" spans="1:16" s="30" customFormat="1" ht="18" hidden="1" customHeight="1">
      <c r="A195" s="12">
        <v>92550</v>
      </c>
      <c r="B195" s="12">
        <v>0</v>
      </c>
      <c r="C195" s="32" t="s">
        <v>206</v>
      </c>
      <c r="D195" s="5" t="s">
        <v>435</v>
      </c>
      <c r="E195" s="38" t="s">
        <v>129</v>
      </c>
      <c r="F195" s="2" t="s">
        <v>434</v>
      </c>
      <c r="G195" s="36">
        <v>38.5</v>
      </c>
      <c r="H195" s="33">
        <f t="shared" si="10"/>
        <v>0</v>
      </c>
      <c r="I195" s="33"/>
      <c r="J195" s="34">
        <v>0.12</v>
      </c>
      <c r="K195" s="34">
        <v>0.1</v>
      </c>
      <c r="L195" s="12">
        <v>0.7</v>
      </c>
      <c r="M195" s="19">
        <f t="shared" si="11"/>
        <v>317.51439999999997</v>
      </c>
      <c r="N195" s="121">
        <v>0</v>
      </c>
      <c r="O195" s="121">
        <f t="shared" si="8"/>
        <v>0</v>
      </c>
      <c r="P195" s="121">
        <f t="shared" si="9"/>
        <v>0</v>
      </c>
    </row>
    <row r="196" spans="1:16" s="87" customFormat="1" ht="18" hidden="1" customHeight="1">
      <c r="A196" s="206">
        <v>26850</v>
      </c>
      <c r="B196" s="12">
        <v>0</v>
      </c>
      <c r="C196" s="79" t="s">
        <v>197</v>
      </c>
      <c r="D196" s="80" t="s">
        <v>25</v>
      </c>
      <c r="E196" s="81" t="s">
        <v>132</v>
      </c>
      <c r="F196" s="70" t="s">
        <v>26</v>
      </c>
      <c r="G196" s="223">
        <v>13.2</v>
      </c>
      <c r="H196" s="33">
        <f t="shared" si="10"/>
        <v>0</v>
      </c>
      <c r="I196" s="73">
        <f>G196*B196</f>
        <v>0</v>
      </c>
      <c r="J196" s="74">
        <v>0.16</v>
      </c>
      <c r="K196" s="74">
        <v>0.05</v>
      </c>
      <c r="L196" s="206">
        <v>0.43099999999999999</v>
      </c>
      <c r="M196" s="76">
        <f t="shared" si="11"/>
        <v>195.498152</v>
      </c>
      <c r="N196" s="121">
        <v>102.34</v>
      </c>
      <c r="O196" s="121">
        <f>(N196*140%)+N196</f>
        <v>245.61599999999999</v>
      </c>
      <c r="P196" s="121">
        <f t="shared" si="9"/>
        <v>0</v>
      </c>
    </row>
    <row r="197" spans="1:16" s="30" customFormat="1" ht="18" hidden="1" customHeight="1">
      <c r="A197" s="12">
        <v>91995</v>
      </c>
      <c r="B197" s="12">
        <v>0</v>
      </c>
      <c r="C197" s="32" t="s">
        <v>198</v>
      </c>
      <c r="D197" s="17" t="s">
        <v>201</v>
      </c>
      <c r="E197" s="44" t="s">
        <v>205</v>
      </c>
      <c r="F197" s="12" t="s">
        <v>103</v>
      </c>
      <c r="G197" s="33">
        <v>597</v>
      </c>
      <c r="H197" s="33">
        <f t="shared" si="10"/>
        <v>0</v>
      </c>
      <c r="I197" s="33"/>
      <c r="J197" s="34">
        <v>0.14000000000000001</v>
      </c>
      <c r="K197" s="34">
        <v>0.05</v>
      </c>
      <c r="L197" s="12">
        <v>1.4</v>
      </c>
      <c r="M197" s="19">
        <f t="shared" si="11"/>
        <v>635.02879999999993</v>
      </c>
      <c r="N197" s="121">
        <v>0</v>
      </c>
      <c r="O197" s="121">
        <f t="shared" si="8"/>
        <v>0</v>
      </c>
      <c r="P197" s="121">
        <f t="shared" si="9"/>
        <v>0</v>
      </c>
    </row>
    <row r="198" spans="1:16" s="30" customFormat="1" ht="18" hidden="1" customHeight="1">
      <c r="A198" s="12">
        <v>60987</v>
      </c>
      <c r="B198" s="12">
        <v>0</v>
      </c>
      <c r="C198" s="45" t="s">
        <v>199</v>
      </c>
      <c r="D198" s="22" t="s">
        <v>204</v>
      </c>
      <c r="E198" s="38" t="s">
        <v>203</v>
      </c>
      <c r="F198" s="12" t="s">
        <v>202</v>
      </c>
      <c r="G198" s="33">
        <v>114.8</v>
      </c>
      <c r="H198" s="33">
        <f t="shared" si="10"/>
        <v>0</v>
      </c>
      <c r="I198" s="33"/>
      <c r="J198" s="34">
        <v>0.16</v>
      </c>
      <c r="K198" s="34">
        <v>0.05</v>
      </c>
      <c r="L198" s="12">
        <v>0.64</v>
      </c>
      <c r="M198" s="19">
        <f t="shared" si="11"/>
        <v>290.29888</v>
      </c>
      <c r="N198" s="121">
        <v>0</v>
      </c>
      <c r="O198" s="121">
        <f t="shared" si="8"/>
        <v>0</v>
      </c>
      <c r="P198" s="121">
        <f t="shared" si="9"/>
        <v>0</v>
      </c>
    </row>
    <row r="199" spans="1:16" s="30" customFormat="1" ht="18" hidden="1" customHeight="1">
      <c r="A199" s="12">
        <v>34739</v>
      </c>
      <c r="B199" s="12">
        <v>0</v>
      </c>
      <c r="C199" s="45" t="s">
        <v>200</v>
      </c>
      <c r="D199" s="5" t="s">
        <v>435</v>
      </c>
      <c r="E199" s="12" t="s">
        <v>2</v>
      </c>
      <c r="F199" s="2" t="s">
        <v>434</v>
      </c>
      <c r="G199" s="36">
        <v>34.65</v>
      </c>
      <c r="H199" s="33">
        <f t="shared" si="10"/>
        <v>0</v>
      </c>
      <c r="I199" s="33"/>
      <c r="J199" s="34">
        <v>0.12</v>
      </c>
      <c r="K199" s="34">
        <v>0.1</v>
      </c>
      <c r="L199" s="12">
        <v>0.1</v>
      </c>
      <c r="M199" s="19">
        <f t="shared" si="11"/>
        <v>45.359200000000001</v>
      </c>
      <c r="N199" s="121">
        <v>0</v>
      </c>
      <c r="O199" s="121">
        <f t="shared" si="8"/>
        <v>0</v>
      </c>
      <c r="P199" s="121">
        <f t="shared" si="9"/>
        <v>0</v>
      </c>
    </row>
    <row r="200" spans="1:16" s="30" customFormat="1" ht="18" hidden="1" customHeight="1">
      <c r="A200" s="12">
        <v>94653</v>
      </c>
      <c r="B200" s="12">
        <v>0</v>
      </c>
      <c r="C200" s="42" t="s">
        <v>216</v>
      </c>
      <c r="D200" s="17" t="s">
        <v>220</v>
      </c>
      <c r="E200" s="38" t="s">
        <v>217</v>
      </c>
      <c r="F200" s="24" t="s">
        <v>221</v>
      </c>
      <c r="G200" s="36">
        <v>10.85</v>
      </c>
      <c r="H200" s="33">
        <f>G200*B200</f>
        <v>0</v>
      </c>
      <c r="I200" s="33"/>
      <c r="J200" s="34">
        <v>0.16</v>
      </c>
      <c r="K200" s="34">
        <v>0.15</v>
      </c>
      <c r="L200" s="12">
        <v>1E-3</v>
      </c>
      <c r="M200" s="19">
        <f t="shared" si="11"/>
        <v>0.453592</v>
      </c>
      <c r="N200" s="121">
        <v>0</v>
      </c>
      <c r="O200" s="121">
        <f t="shared" si="8"/>
        <v>0</v>
      </c>
      <c r="P200" s="121">
        <f t="shared" si="9"/>
        <v>0</v>
      </c>
    </row>
    <row r="201" spans="1:16" s="30" customFormat="1" ht="18" hidden="1" customHeight="1">
      <c r="A201" s="12">
        <v>32361</v>
      </c>
      <c r="B201" s="12">
        <v>0</v>
      </c>
      <c r="C201" s="42" t="s">
        <v>222</v>
      </c>
      <c r="D201" s="5" t="s">
        <v>435</v>
      </c>
      <c r="E201" s="38" t="s">
        <v>129</v>
      </c>
      <c r="F201" s="2" t="s">
        <v>434</v>
      </c>
      <c r="G201" s="36">
        <v>43.45</v>
      </c>
      <c r="H201" s="33">
        <f t="shared" ref="H201:H259" si="12">G201*B201</f>
        <v>0</v>
      </c>
      <c r="I201" s="33"/>
      <c r="J201" s="34">
        <v>0.12</v>
      </c>
      <c r="K201" s="34">
        <v>0.1</v>
      </c>
      <c r="L201" s="12">
        <v>0.53100000000000003</v>
      </c>
      <c r="M201" s="19">
        <f t="shared" si="11"/>
        <v>240.85735199999999</v>
      </c>
      <c r="N201" s="121">
        <v>0</v>
      </c>
      <c r="O201" s="121">
        <f t="shared" si="8"/>
        <v>0</v>
      </c>
      <c r="P201" s="121">
        <f t="shared" si="9"/>
        <v>0</v>
      </c>
    </row>
    <row r="202" spans="1:16" s="30" customFormat="1" ht="18" hidden="1" customHeight="1">
      <c r="A202" s="12">
        <v>73089</v>
      </c>
      <c r="B202" s="12">
        <v>0</v>
      </c>
      <c r="C202" s="42" t="s">
        <v>223</v>
      </c>
      <c r="D202" s="5" t="s">
        <v>435</v>
      </c>
      <c r="E202" s="38" t="s">
        <v>2</v>
      </c>
      <c r="F202" s="2" t="s">
        <v>434</v>
      </c>
      <c r="G202" s="36">
        <v>46.75</v>
      </c>
      <c r="H202" s="33">
        <f t="shared" si="12"/>
        <v>0</v>
      </c>
      <c r="I202" s="33"/>
      <c r="J202" s="34">
        <v>0.12</v>
      </c>
      <c r="K202" s="34">
        <v>0.1</v>
      </c>
      <c r="L202" s="12">
        <v>0.12</v>
      </c>
      <c r="M202" s="19">
        <f t="shared" si="11"/>
        <v>54.431039999999996</v>
      </c>
      <c r="N202" s="121">
        <v>0</v>
      </c>
      <c r="O202" s="121">
        <f t="shared" si="8"/>
        <v>0</v>
      </c>
      <c r="P202" s="121">
        <f t="shared" si="9"/>
        <v>0</v>
      </c>
    </row>
    <row r="203" spans="1:16" s="30" customFormat="1" ht="18" hidden="1" customHeight="1">
      <c r="A203" s="12">
        <v>17276</v>
      </c>
      <c r="B203" s="12">
        <v>0</v>
      </c>
      <c r="C203" s="42" t="s">
        <v>224</v>
      </c>
      <c r="D203" s="43" t="s">
        <v>20</v>
      </c>
      <c r="E203" s="38" t="s">
        <v>1</v>
      </c>
      <c r="F203" s="18" t="s">
        <v>261</v>
      </c>
      <c r="G203" s="36">
        <v>48.4</v>
      </c>
      <c r="H203" s="33">
        <f t="shared" si="12"/>
        <v>0</v>
      </c>
      <c r="I203" s="33"/>
      <c r="J203" s="34">
        <v>0.14000000000000001</v>
      </c>
      <c r="K203" s="34">
        <v>0.15</v>
      </c>
      <c r="L203" s="12">
        <v>0.29399999999999998</v>
      </c>
      <c r="M203" s="19">
        <f t="shared" si="11"/>
        <v>133.35604799999999</v>
      </c>
      <c r="N203" s="121">
        <v>0</v>
      </c>
      <c r="O203" s="121">
        <f t="shared" si="8"/>
        <v>0</v>
      </c>
      <c r="P203" s="121">
        <f t="shared" si="9"/>
        <v>0</v>
      </c>
    </row>
    <row r="204" spans="1:16" s="30" customFormat="1" ht="18" hidden="1" customHeight="1">
      <c r="A204" s="12">
        <v>16293</v>
      </c>
      <c r="B204" s="12">
        <v>0</v>
      </c>
      <c r="C204" s="42" t="s">
        <v>235</v>
      </c>
      <c r="D204" s="5" t="s">
        <v>435</v>
      </c>
      <c r="E204" s="38" t="s">
        <v>129</v>
      </c>
      <c r="F204" s="2" t="s">
        <v>434</v>
      </c>
      <c r="G204" s="36">
        <v>52.8</v>
      </c>
      <c r="H204" s="33">
        <f t="shared" si="12"/>
        <v>0</v>
      </c>
      <c r="I204" s="33"/>
      <c r="J204" s="34">
        <v>0.12</v>
      </c>
      <c r="K204" s="34">
        <v>0.1</v>
      </c>
      <c r="L204" s="12">
        <v>0.13500000000000001</v>
      </c>
      <c r="M204" s="19">
        <f t="shared" si="11"/>
        <v>61.234920000000002</v>
      </c>
      <c r="N204" s="121">
        <v>0</v>
      </c>
      <c r="O204" s="121">
        <f t="shared" si="8"/>
        <v>0</v>
      </c>
      <c r="P204" s="121">
        <f t="shared" si="9"/>
        <v>0</v>
      </c>
    </row>
    <row r="205" spans="1:16" s="46" customFormat="1" ht="18" hidden="1" customHeight="1">
      <c r="A205" s="12">
        <v>70766</v>
      </c>
      <c r="B205" s="12">
        <v>0</v>
      </c>
      <c r="C205" s="32" t="s">
        <v>225</v>
      </c>
      <c r="D205" s="17" t="s">
        <v>111</v>
      </c>
      <c r="E205" s="38" t="s">
        <v>117</v>
      </c>
      <c r="F205" s="18" t="s">
        <v>261</v>
      </c>
      <c r="G205" s="36">
        <v>45.65</v>
      </c>
      <c r="H205" s="33">
        <f t="shared" si="12"/>
        <v>0</v>
      </c>
      <c r="I205" s="33"/>
      <c r="J205" s="34">
        <v>0.14000000000000001</v>
      </c>
      <c r="K205" s="34">
        <v>0.15</v>
      </c>
      <c r="L205" s="12">
        <v>0.12</v>
      </c>
      <c r="M205" s="19">
        <f t="shared" si="11"/>
        <v>54.431039999999996</v>
      </c>
      <c r="N205" s="121">
        <v>0</v>
      </c>
      <c r="O205" s="121">
        <f t="shared" si="8"/>
        <v>0</v>
      </c>
      <c r="P205" s="121">
        <f t="shared" si="9"/>
        <v>0</v>
      </c>
    </row>
    <row r="206" spans="1:16" s="30" customFormat="1" ht="18" hidden="1" customHeight="1">
      <c r="A206" s="12">
        <v>58982</v>
      </c>
      <c r="B206" s="12">
        <v>0</v>
      </c>
      <c r="C206" s="42" t="s">
        <v>226</v>
      </c>
      <c r="D206" s="37" t="s">
        <v>231</v>
      </c>
      <c r="E206" s="38" t="s">
        <v>121</v>
      </c>
      <c r="F206" s="24" t="s">
        <v>232</v>
      </c>
      <c r="G206" s="36">
        <v>2.2000000000000002</v>
      </c>
      <c r="H206" s="33">
        <f t="shared" si="12"/>
        <v>0</v>
      </c>
      <c r="I206" s="33"/>
      <c r="J206" s="34">
        <v>0.16</v>
      </c>
      <c r="K206" s="34">
        <v>0.15</v>
      </c>
      <c r="L206" s="12">
        <v>0.06</v>
      </c>
      <c r="M206" s="13">
        <f t="shared" si="11"/>
        <v>27.215519999999998</v>
      </c>
      <c r="N206" s="121">
        <v>0</v>
      </c>
      <c r="O206" s="121">
        <f t="shared" si="8"/>
        <v>0</v>
      </c>
      <c r="P206" s="121">
        <f t="shared" si="9"/>
        <v>0</v>
      </c>
    </row>
    <row r="207" spans="1:16" s="46" customFormat="1" ht="18" hidden="1" customHeight="1">
      <c r="A207" s="12">
        <v>80471</v>
      </c>
      <c r="B207" s="12">
        <v>0</v>
      </c>
      <c r="C207" s="42" t="s">
        <v>227</v>
      </c>
      <c r="D207" s="17" t="s">
        <v>236</v>
      </c>
      <c r="E207" s="38" t="s">
        <v>0</v>
      </c>
      <c r="F207" s="12" t="s">
        <v>4</v>
      </c>
      <c r="G207" s="36">
        <v>180.4</v>
      </c>
      <c r="H207" s="33">
        <f t="shared" si="12"/>
        <v>0</v>
      </c>
      <c r="I207" s="33"/>
      <c r="J207" s="34">
        <v>0.16</v>
      </c>
      <c r="K207" s="34">
        <v>0.15</v>
      </c>
      <c r="L207" s="12">
        <v>0.25</v>
      </c>
      <c r="M207" s="19">
        <f t="shared" si="11"/>
        <v>113.398</v>
      </c>
      <c r="N207" s="121">
        <v>0</v>
      </c>
      <c r="O207" s="121">
        <f t="shared" si="8"/>
        <v>0</v>
      </c>
      <c r="P207" s="121">
        <f t="shared" si="9"/>
        <v>0</v>
      </c>
    </row>
    <row r="208" spans="1:16" s="46" customFormat="1" ht="18" hidden="1" customHeight="1">
      <c r="A208" s="12">
        <v>27292</v>
      </c>
      <c r="B208" s="12">
        <v>0</v>
      </c>
      <c r="C208" s="42" t="s">
        <v>228</v>
      </c>
      <c r="D208" s="5" t="s">
        <v>435</v>
      </c>
      <c r="E208" s="38" t="s">
        <v>129</v>
      </c>
      <c r="F208" s="2" t="s">
        <v>434</v>
      </c>
      <c r="G208" s="36">
        <v>79.75</v>
      </c>
      <c r="H208" s="33">
        <f t="shared" si="12"/>
        <v>0</v>
      </c>
      <c r="I208" s="33"/>
      <c r="J208" s="34">
        <v>0.12</v>
      </c>
      <c r="K208" s="34">
        <v>0.1</v>
      </c>
      <c r="L208" s="12">
        <v>0.35899999999999999</v>
      </c>
      <c r="M208" s="19">
        <f t="shared" si="11"/>
        <v>162.839528</v>
      </c>
      <c r="N208" s="121">
        <v>0</v>
      </c>
      <c r="O208" s="121">
        <f t="shared" si="8"/>
        <v>0</v>
      </c>
      <c r="P208" s="121">
        <f t="shared" si="9"/>
        <v>0</v>
      </c>
    </row>
    <row r="209" spans="1:16" s="46" customFormat="1" ht="18" hidden="1" customHeight="1">
      <c r="A209" s="12">
        <v>34041</v>
      </c>
      <c r="B209" s="12">
        <v>0</v>
      </c>
      <c r="C209" s="42" t="s">
        <v>229</v>
      </c>
      <c r="D209" s="5" t="s">
        <v>435</v>
      </c>
      <c r="E209" s="38" t="s">
        <v>230</v>
      </c>
      <c r="F209" s="2" t="s">
        <v>434</v>
      </c>
      <c r="G209" s="36">
        <v>35.64</v>
      </c>
      <c r="H209" s="33">
        <f t="shared" si="12"/>
        <v>0</v>
      </c>
      <c r="I209" s="33"/>
      <c r="J209" s="34">
        <v>0.12</v>
      </c>
      <c r="K209" s="34">
        <v>0.1</v>
      </c>
      <c r="L209" s="12">
        <v>0.49099999999999999</v>
      </c>
      <c r="M209" s="19">
        <f t="shared" si="11"/>
        <v>222.713672</v>
      </c>
      <c r="N209" s="121">
        <v>0</v>
      </c>
      <c r="O209" s="121">
        <f t="shared" si="8"/>
        <v>0</v>
      </c>
      <c r="P209" s="121">
        <f t="shared" si="9"/>
        <v>0</v>
      </c>
    </row>
    <row r="210" spans="1:16" s="87" customFormat="1" ht="18" hidden="1" customHeight="1">
      <c r="A210" s="68">
        <v>21140</v>
      </c>
      <c r="B210" s="12">
        <v>0</v>
      </c>
      <c r="C210" s="88" t="s">
        <v>260</v>
      </c>
      <c r="D210" s="86" t="s">
        <v>20</v>
      </c>
      <c r="E210" s="81" t="s">
        <v>1</v>
      </c>
      <c r="F210" s="68" t="s">
        <v>261</v>
      </c>
      <c r="G210" s="72">
        <v>61.05</v>
      </c>
      <c r="H210" s="72">
        <f t="shared" si="12"/>
        <v>0</v>
      </c>
      <c r="I210" s="72"/>
      <c r="J210" s="74">
        <v>0.14000000000000001</v>
      </c>
      <c r="K210" s="74">
        <v>0.15</v>
      </c>
      <c r="L210" s="68">
        <v>0.29399999999999998</v>
      </c>
      <c r="M210" s="76">
        <f t="shared" si="11"/>
        <v>133.35604799999999</v>
      </c>
      <c r="N210" s="121">
        <v>0</v>
      </c>
      <c r="O210" s="121">
        <f t="shared" si="8"/>
        <v>0</v>
      </c>
      <c r="P210" s="121">
        <f t="shared" si="9"/>
        <v>0</v>
      </c>
    </row>
    <row r="211" spans="1:16" s="87" customFormat="1" ht="18" hidden="1" customHeight="1">
      <c r="A211" s="68">
        <v>27090</v>
      </c>
      <c r="B211" s="12">
        <v>0</v>
      </c>
      <c r="C211" s="89" t="s">
        <v>262</v>
      </c>
      <c r="D211" s="71" t="s">
        <v>285</v>
      </c>
      <c r="E211" s="81" t="s">
        <v>263</v>
      </c>
      <c r="F211" s="78" t="s">
        <v>284</v>
      </c>
      <c r="G211" s="72">
        <v>110.4</v>
      </c>
      <c r="H211" s="72">
        <f t="shared" si="12"/>
        <v>0</v>
      </c>
      <c r="I211" s="72"/>
      <c r="J211" s="74">
        <v>0</v>
      </c>
      <c r="K211" s="74">
        <v>0.02</v>
      </c>
      <c r="L211" s="68">
        <v>7.0000000000000007E-2</v>
      </c>
      <c r="M211" s="76">
        <f t="shared" si="11"/>
        <v>31.751440000000002</v>
      </c>
      <c r="N211" s="121">
        <v>0</v>
      </c>
      <c r="O211" s="121">
        <f t="shared" si="8"/>
        <v>0</v>
      </c>
      <c r="P211" s="121">
        <f t="shared" si="9"/>
        <v>0</v>
      </c>
    </row>
    <row r="212" spans="1:16" s="87" customFormat="1" ht="18" hidden="1" customHeight="1">
      <c r="A212" s="68">
        <v>91890</v>
      </c>
      <c r="B212" s="12">
        <v>0</v>
      </c>
      <c r="C212" s="89" t="s">
        <v>264</v>
      </c>
      <c r="D212" s="71" t="s">
        <v>201</v>
      </c>
      <c r="E212" s="81" t="s">
        <v>205</v>
      </c>
      <c r="F212" s="68" t="s">
        <v>103</v>
      </c>
      <c r="G212" s="73">
        <v>540</v>
      </c>
      <c r="H212" s="73">
        <f t="shared" si="12"/>
        <v>0</v>
      </c>
      <c r="I212" s="73"/>
      <c r="J212" s="74">
        <v>0.14000000000000001</v>
      </c>
      <c r="K212" s="74">
        <v>0.05</v>
      </c>
      <c r="L212" s="68">
        <v>1.4</v>
      </c>
      <c r="M212" s="76">
        <f t="shared" si="11"/>
        <v>635.02879999999993</v>
      </c>
      <c r="N212" s="121">
        <v>0</v>
      </c>
      <c r="O212" s="121">
        <f t="shared" si="8"/>
        <v>0</v>
      </c>
      <c r="P212" s="121">
        <f t="shared" si="9"/>
        <v>0</v>
      </c>
    </row>
    <row r="213" spans="1:16" s="46" customFormat="1" ht="18" hidden="1" customHeight="1">
      <c r="A213" s="12">
        <v>82549</v>
      </c>
      <c r="B213" s="12">
        <v>0</v>
      </c>
      <c r="C213" s="17" t="s">
        <v>265</v>
      </c>
      <c r="D213" s="37" t="s">
        <v>114</v>
      </c>
      <c r="E213" s="38" t="s">
        <v>133</v>
      </c>
      <c r="F213" s="18" t="s">
        <v>287</v>
      </c>
      <c r="G213" s="33">
        <v>10</v>
      </c>
      <c r="H213" s="33">
        <f t="shared" si="12"/>
        <v>0</v>
      </c>
      <c r="I213" s="33"/>
      <c r="J213" s="26">
        <v>0.18</v>
      </c>
      <c r="K213" s="26">
        <v>0.05</v>
      </c>
      <c r="L213" s="12">
        <v>0.2</v>
      </c>
      <c r="M213" s="19">
        <f t="shared" si="11"/>
        <v>90.718400000000003</v>
      </c>
      <c r="N213" s="121">
        <v>0</v>
      </c>
      <c r="O213" s="121">
        <f t="shared" si="8"/>
        <v>0</v>
      </c>
      <c r="P213" s="121">
        <f t="shared" si="9"/>
        <v>0</v>
      </c>
    </row>
    <row r="214" spans="1:16" s="46" customFormat="1" ht="18" hidden="1" customHeight="1">
      <c r="A214" s="12">
        <v>70977</v>
      </c>
      <c r="B214" s="12">
        <v>0</v>
      </c>
      <c r="C214" s="100" t="s">
        <v>266</v>
      </c>
      <c r="D214" s="37" t="s">
        <v>25</v>
      </c>
      <c r="E214" s="38" t="s">
        <v>267</v>
      </c>
      <c r="F214" s="12" t="s">
        <v>26</v>
      </c>
      <c r="G214" s="33">
        <v>20.5</v>
      </c>
      <c r="H214" s="33">
        <f t="shared" si="12"/>
        <v>0</v>
      </c>
      <c r="I214" s="33"/>
      <c r="J214" s="34">
        <v>0.16</v>
      </c>
      <c r="K214" s="34">
        <v>0.05</v>
      </c>
      <c r="L214" s="12">
        <v>1.1000000000000001</v>
      </c>
      <c r="M214" s="19">
        <f t="shared" si="11"/>
        <v>498.95120000000003</v>
      </c>
      <c r="N214" s="121">
        <v>0</v>
      </c>
      <c r="O214" s="121">
        <f t="shared" si="8"/>
        <v>0</v>
      </c>
      <c r="P214" s="121">
        <f t="shared" si="9"/>
        <v>0</v>
      </c>
    </row>
    <row r="215" spans="1:16" s="95" customFormat="1" ht="18" hidden="1" customHeight="1">
      <c r="A215" s="140">
        <v>70975</v>
      </c>
      <c r="B215" s="12">
        <v>0</v>
      </c>
      <c r="C215" s="146" t="s">
        <v>443</v>
      </c>
      <c r="D215" s="147" t="s">
        <v>25</v>
      </c>
      <c r="E215" s="150" t="s">
        <v>267</v>
      </c>
      <c r="F215" s="140" t="s">
        <v>26</v>
      </c>
      <c r="G215" s="142">
        <v>19.25</v>
      </c>
      <c r="H215" s="142">
        <f t="shared" ref="H215" si="13">G215*B215</f>
        <v>0</v>
      </c>
      <c r="I215" s="142">
        <f>G215*B215</f>
        <v>0</v>
      </c>
      <c r="J215" s="143">
        <v>0.16</v>
      </c>
      <c r="K215" s="143">
        <v>0.05</v>
      </c>
      <c r="L215" s="140">
        <v>1.1000000000000001</v>
      </c>
      <c r="M215" s="144">
        <f t="shared" ref="M215" si="14">L215*453.592</f>
        <v>498.95120000000003</v>
      </c>
      <c r="N215" s="145">
        <v>0</v>
      </c>
      <c r="O215" s="145">
        <f t="shared" ref="O215" si="15">(N215*120%)+N215</f>
        <v>0</v>
      </c>
      <c r="P215" s="145">
        <f t="shared" ref="P215" si="16">O215*B215</f>
        <v>0</v>
      </c>
    </row>
    <row r="216" spans="1:16" s="87" customFormat="1" ht="18" hidden="1" customHeight="1">
      <c r="A216" s="12">
        <v>16652</v>
      </c>
      <c r="B216" s="12">
        <v>0</v>
      </c>
      <c r="C216" s="64" t="s">
        <v>268</v>
      </c>
      <c r="D216" s="17" t="s">
        <v>436</v>
      </c>
      <c r="E216" s="18" t="s">
        <v>129</v>
      </c>
      <c r="F216" s="2" t="s">
        <v>434</v>
      </c>
      <c r="G216" s="33">
        <v>121.2</v>
      </c>
      <c r="H216" s="33">
        <f t="shared" si="12"/>
        <v>0</v>
      </c>
      <c r="I216" s="33"/>
      <c r="J216" s="34">
        <v>0.12</v>
      </c>
      <c r="K216" s="34">
        <v>0.1</v>
      </c>
      <c r="L216" s="12">
        <v>0.54</v>
      </c>
      <c r="M216" s="19">
        <f t="shared" si="11"/>
        <v>244.93968000000001</v>
      </c>
      <c r="N216" s="121">
        <v>0</v>
      </c>
      <c r="O216" s="121">
        <f t="shared" si="8"/>
        <v>0</v>
      </c>
      <c r="P216" s="121">
        <f t="shared" si="9"/>
        <v>0</v>
      </c>
    </row>
    <row r="217" spans="1:16" s="46" customFormat="1" ht="18" hidden="1" customHeight="1">
      <c r="A217" s="12">
        <v>25965</v>
      </c>
      <c r="B217" s="12">
        <v>0</v>
      </c>
      <c r="C217" s="64" t="s">
        <v>269</v>
      </c>
      <c r="D217" s="5" t="s">
        <v>435</v>
      </c>
      <c r="E217" s="38" t="s">
        <v>129</v>
      </c>
      <c r="F217" s="2" t="s">
        <v>434</v>
      </c>
      <c r="G217" s="36">
        <v>62.7</v>
      </c>
      <c r="H217" s="33">
        <f t="shared" si="12"/>
        <v>0</v>
      </c>
      <c r="I217" s="33"/>
      <c r="J217" s="34">
        <v>0.12</v>
      </c>
      <c r="K217" s="34">
        <v>0.1</v>
      </c>
      <c r="L217" s="12">
        <v>0.33600000000000002</v>
      </c>
      <c r="M217" s="19">
        <f t="shared" si="11"/>
        <v>152.40691200000001</v>
      </c>
      <c r="N217" s="121">
        <v>0</v>
      </c>
      <c r="O217" s="121">
        <f t="shared" si="8"/>
        <v>0</v>
      </c>
      <c r="P217" s="121">
        <f t="shared" si="9"/>
        <v>0</v>
      </c>
    </row>
    <row r="218" spans="1:16" s="46" customFormat="1" ht="18" hidden="1" customHeight="1">
      <c r="A218" s="12">
        <v>88181</v>
      </c>
      <c r="B218" s="12">
        <v>0</v>
      </c>
      <c r="C218" s="64" t="s">
        <v>270</v>
      </c>
      <c r="D218" s="17" t="s">
        <v>285</v>
      </c>
      <c r="E218" s="38" t="s">
        <v>271</v>
      </c>
      <c r="F218" s="24" t="s">
        <v>284</v>
      </c>
      <c r="G218" s="36">
        <v>88</v>
      </c>
      <c r="H218" s="33">
        <f t="shared" si="12"/>
        <v>0</v>
      </c>
      <c r="I218" s="33"/>
      <c r="J218" s="34">
        <v>0</v>
      </c>
      <c r="K218" s="34">
        <v>0.02</v>
      </c>
      <c r="L218" s="12">
        <v>0.85</v>
      </c>
      <c r="M218" s="19">
        <f t="shared" si="11"/>
        <v>385.5532</v>
      </c>
      <c r="N218" s="121">
        <v>0</v>
      </c>
      <c r="O218" s="121">
        <f t="shared" si="8"/>
        <v>0</v>
      </c>
      <c r="P218" s="121">
        <f t="shared" si="9"/>
        <v>0</v>
      </c>
    </row>
    <row r="219" spans="1:16" s="46" customFormat="1" ht="18" hidden="1" customHeight="1">
      <c r="A219" s="12">
        <v>81080</v>
      </c>
      <c r="B219" s="12">
        <v>0</v>
      </c>
      <c r="C219" s="17" t="s">
        <v>272</v>
      </c>
      <c r="D219" s="17" t="s">
        <v>282</v>
      </c>
      <c r="E219" s="38" t="s">
        <v>273</v>
      </c>
      <c r="F219" s="24" t="s">
        <v>283</v>
      </c>
      <c r="G219" s="36">
        <v>140</v>
      </c>
      <c r="H219" s="33">
        <f t="shared" si="12"/>
        <v>0</v>
      </c>
      <c r="I219" s="33"/>
      <c r="J219" s="34">
        <v>0.16</v>
      </c>
      <c r="K219" s="34">
        <v>0.1</v>
      </c>
      <c r="L219" s="12">
        <v>1.9</v>
      </c>
      <c r="M219" s="19">
        <f t="shared" si="11"/>
        <v>861.82479999999998</v>
      </c>
      <c r="N219" s="121">
        <v>0</v>
      </c>
      <c r="O219" s="121">
        <f t="shared" si="8"/>
        <v>0</v>
      </c>
      <c r="P219" s="121">
        <f t="shared" si="9"/>
        <v>0</v>
      </c>
    </row>
    <row r="220" spans="1:16" s="46" customFormat="1" ht="18" hidden="1" customHeight="1">
      <c r="A220" s="12">
        <v>39535</v>
      </c>
      <c r="B220" s="12">
        <v>0</v>
      </c>
      <c r="C220" s="64" t="s">
        <v>274</v>
      </c>
      <c r="D220" s="37" t="s">
        <v>442</v>
      </c>
      <c r="E220" s="18" t="s">
        <v>136</v>
      </c>
      <c r="F220" s="2" t="s">
        <v>434</v>
      </c>
      <c r="G220" s="36">
        <v>50</v>
      </c>
      <c r="H220" s="33">
        <f t="shared" si="12"/>
        <v>0</v>
      </c>
      <c r="I220" s="33"/>
      <c r="J220" s="34">
        <v>0.12</v>
      </c>
      <c r="K220" s="34">
        <v>0.1</v>
      </c>
      <c r="L220" s="12">
        <v>0.7</v>
      </c>
      <c r="M220" s="19">
        <f t="shared" si="11"/>
        <v>317.51439999999997</v>
      </c>
      <c r="N220" s="121">
        <v>0</v>
      </c>
      <c r="O220" s="121">
        <f t="shared" si="8"/>
        <v>0</v>
      </c>
      <c r="P220" s="121">
        <f t="shared" si="9"/>
        <v>0</v>
      </c>
    </row>
    <row r="221" spans="1:16" s="94" customFormat="1" ht="18" hidden="1" customHeight="1">
      <c r="A221" s="148">
        <v>58913</v>
      </c>
      <c r="B221" s="12">
        <v>0</v>
      </c>
      <c r="C221" s="146" t="s">
        <v>448</v>
      </c>
      <c r="D221" s="147" t="s">
        <v>114</v>
      </c>
      <c r="E221" s="140" t="s">
        <v>133</v>
      </c>
      <c r="F221" s="197" t="s">
        <v>287</v>
      </c>
      <c r="G221" s="141">
        <v>10.45</v>
      </c>
      <c r="H221" s="142">
        <f t="shared" si="12"/>
        <v>0</v>
      </c>
      <c r="I221" s="142">
        <f>G221*B221</f>
        <v>0</v>
      </c>
      <c r="J221" s="203">
        <v>0.18</v>
      </c>
      <c r="K221" s="203">
        <v>0.05</v>
      </c>
      <c r="L221" s="201">
        <v>0.42</v>
      </c>
      <c r="M221" s="144">
        <f t="shared" si="11"/>
        <v>190.50863999999999</v>
      </c>
      <c r="N221" s="145">
        <v>113.14</v>
      </c>
      <c r="O221" s="145">
        <f t="shared" si="8"/>
        <v>248.90800000000002</v>
      </c>
      <c r="P221" s="145">
        <f t="shared" si="9"/>
        <v>0</v>
      </c>
    </row>
    <row r="222" spans="1:16" s="94" customFormat="1" ht="18" hidden="1" customHeight="1">
      <c r="A222" s="204">
        <v>2673</v>
      </c>
      <c r="B222" s="12">
        <v>0</v>
      </c>
      <c r="C222" s="200" t="s">
        <v>449</v>
      </c>
      <c r="D222" s="196" t="s">
        <v>435</v>
      </c>
      <c r="E222" s="197" t="s">
        <v>129</v>
      </c>
      <c r="F222" s="140" t="s">
        <v>434</v>
      </c>
      <c r="G222" s="141">
        <v>118.25</v>
      </c>
      <c r="H222" s="142">
        <f t="shared" ref="H222" si="17">G222*B222</f>
        <v>0</v>
      </c>
      <c r="I222" s="142">
        <f>G222*B222</f>
        <v>0</v>
      </c>
      <c r="J222" s="143">
        <v>0.12</v>
      </c>
      <c r="K222" s="143">
        <v>0.1</v>
      </c>
      <c r="L222" s="140">
        <v>0.21</v>
      </c>
      <c r="M222" s="144">
        <f t="shared" ref="M222" si="18">L222*453.592</f>
        <v>95.254319999999993</v>
      </c>
      <c r="N222" s="145">
        <v>0</v>
      </c>
      <c r="O222" s="145">
        <f t="shared" ref="O222" si="19">(N222*120%)+N222</f>
        <v>0</v>
      </c>
      <c r="P222" s="145">
        <f t="shared" ref="P222" si="20">O222*B222</f>
        <v>0</v>
      </c>
    </row>
    <row r="223" spans="1:16" s="69" customFormat="1" ht="18" hidden="1" customHeight="1">
      <c r="A223" s="101" t="s">
        <v>275</v>
      </c>
      <c r="B223" s="12">
        <v>0</v>
      </c>
      <c r="C223" s="64" t="s">
        <v>276</v>
      </c>
      <c r="D223" s="17" t="s">
        <v>258</v>
      </c>
      <c r="E223" s="38" t="s">
        <v>0</v>
      </c>
      <c r="F223" s="12" t="s">
        <v>4</v>
      </c>
      <c r="G223" s="36">
        <v>141.9</v>
      </c>
      <c r="H223" s="33">
        <f t="shared" si="12"/>
        <v>0</v>
      </c>
      <c r="I223" s="33"/>
      <c r="J223" s="34">
        <v>0.16</v>
      </c>
      <c r="K223" s="34">
        <v>0.15</v>
      </c>
      <c r="L223" s="12">
        <v>0.16</v>
      </c>
      <c r="M223" s="19">
        <f t="shared" si="11"/>
        <v>72.574719999999999</v>
      </c>
      <c r="N223" s="121">
        <v>0</v>
      </c>
      <c r="O223" s="121">
        <f t="shared" si="8"/>
        <v>0</v>
      </c>
      <c r="P223" s="121">
        <f t="shared" si="9"/>
        <v>0</v>
      </c>
    </row>
    <row r="224" spans="1:16" s="95" customFormat="1" ht="18" hidden="1" customHeight="1">
      <c r="A224" s="140">
        <v>26838</v>
      </c>
      <c r="B224" s="12">
        <v>0</v>
      </c>
      <c r="C224" s="202" t="s">
        <v>277</v>
      </c>
      <c r="D224" s="196" t="s">
        <v>435</v>
      </c>
      <c r="E224" s="150" t="s">
        <v>129</v>
      </c>
      <c r="F224" s="140" t="s">
        <v>434</v>
      </c>
      <c r="G224" s="141">
        <v>53.35</v>
      </c>
      <c r="H224" s="142">
        <f t="shared" si="12"/>
        <v>0</v>
      </c>
      <c r="I224" s="142">
        <f>G224*B224</f>
        <v>0</v>
      </c>
      <c r="J224" s="143">
        <v>0.12</v>
      </c>
      <c r="K224" s="143">
        <v>0.1</v>
      </c>
      <c r="L224" s="140">
        <v>0.13400000000000001</v>
      </c>
      <c r="M224" s="144">
        <f t="shared" si="11"/>
        <v>60.781328000000002</v>
      </c>
      <c r="N224" s="145">
        <v>0</v>
      </c>
      <c r="O224" s="145">
        <f t="shared" si="8"/>
        <v>0</v>
      </c>
      <c r="P224" s="145">
        <f t="shared" si="9"/>
        <v>0</v>
      </c>
    </row>
    <row r="225" spans="1:16" s="95" customFormat="1" ht="18" hidden="1" customHeight="1">
      <c r="A225" s="140">
        <v>58914</v>
      </c>
      <c r="B225" s="12">
        <v>0</v>
      </c>
      <c r="C225" s="242" t="s">
        <v>602</v>
      </c>
      <c r="D225" s="196"/>
      <c r="E225" s="150"/>
      <c r="F225" s="140"/>
      <c r="G225" s="141"/>
      <c r="H225" s="142"/>
      <c r="I225" s="142"/>
      <c r="J225" s="143"/>
      <c r="K225" s="143"/>
      <c r="L225" s="140"/>
      <c r="M225" s="144"/>
      <c r="N225" s="145"/>
      <c r="O225" s="145"/>
      <c r="P225" s="145"/>
    </row>
    <row r="226" spans="1:16" s="69" customFormat="1" ht="32.25" hidden="1" customHeight="1">
      <c r="A226" s="12">
        <v>26084</v>
      </c>
      <c r="B226" s="12">
        <v>0</v>
      </c>
      <c r="C226" s="17" t="s">
        <v>278</v>
      </c>
      <c r="D226" s="37" t="s">
        <v>111</v>
      </c>
      <c r="E226" s="18" t="s">
        <v>279</v>
      </c>
      <c r="F226" s="12" t="s">
        <v>261</v>
      </c>
      <c r="G226" s="36">
        <v>25.3</v>
      </c>
      <c r="H226" s="33">
        <f t="shared" si="12"/>
        <v>0</v>
      </c>
      <c r="I226" s="33"/>
      <c r="J226" s="34">
        <v>0.14000000000000001</v>
      </c>
      <c r="K226" s="34">
        <v>0.15</v>
      </c>
      <c r="L226" s="12">
        <v>0.124</v>
      </c>
      <c r="M226" s="19">
        <f t="shared" si="11"/>
        <v>56.245407999999998</v>
      </c>
      <c r="N226" s="121">
        <v>0</v>
      </c>
      <c r="O226" s="121">
        <f t="shared" si="8"/>
        <v>0</v>
      </c>
      <c r="P226" s="121">
        <f t="shared" si="9"/>
        <v>0</v>
      </c>
    </row>
    <row r="227" spans="1:16" s="46" customFormat="1" ht="18" hidden="1" customHeight="1">
      <c r="A227" s="65">
        <v>20008</v>
      </c>
      <c r="B227" s="12">
        <v>0</v>
      </c>
      <c r="C227" s="17" t="s">
        <v>280</v>
      </c>
      <c r="D227" s="43" t="s">
        <v>20</v>
      </c>
      <c r="E227" s="11" t="s">
        <v>194</v>
      </c>
      <c r="F227" s="12" t="s">
        <v>261</v>
      </c>
      <c r="G227" s="36">
        <v>79.75</v>
      </c>
      <c r="H227" s="33">
        <f t="shared" si="12"/>
        <v>0</v>
      </c>
      <c r="I227" s="33"/>
      <c r="J227" s="34">
        <v>0.14000000000000001</v>
      </c>
      <c r="K227" s="34">
        <v>0.15</v>
      </c>
      <c r="L227" s="12">
        <v>0.30299999999999999</v>
      </c>
      <c r="M227" s="19">
        <f t="shared" si="11"/>
        <v>137.43837600000001</v>
      </c>
      <c r="N227" s="121">
        <v>0</v>
      </c>
      <c r="O227" s="121">
        <f t="shared" si="8"/>
        <v>0</v>
      </c>
      <c r="P227" s="121">
        <f t="shared" si="9"/>
        <v>0</v>
      </c>
    </row>
    <row r="228" spans="1:16" s="46" customFormat="1" ht="18" hidden="1" customHeight="1">
      <c r="A228" s="12">
        <v>31934</v>
      </c>
      <c r="B228" s="12">
        <v>0</v>
      </c>
      <c r="C228" s="17" t="s">
        <v>281</v>
      </c>
      <c r="D228" s="5" t="s">
        <v>435</v>
      </c>
      <c r="E228" s="3" t="s">
        <v>129</v>
      </c>
      <c r="F228" s="2" t="s">
        <v>434</v>
      </c>
      <c r="G228" s="36">
        <v>43.45</v>
      </c>
      <c r="H228" s="33">
        <f t="shared" si="12"/>
        <v>0</v>
      </c>
      <c r="I228" s="33"/>
      <c r="J228" s="34">
        <v>0.12</v>
      </c>
      <c r="K228" s="34">
        <v>0.1</v>
      </c>
      <c r="L228" s="12">
        <v>0.21</v>
      </c>
      <c r="M228" s="19">
        <f t="shared" si="11"/>
        <v>95.254319999999993</v>
      </c>
      <c r="N228" s="121">
        <v>0</v>
      </c>
      <c r="O228" s="121">
        <f t="shared" si="8"/>
        <v>0</v>
      </c>
      <c r="P228" s="121">
        <f t="shared" si="9"/>
        <v>0</v>
      </c>
    </row>
    <row r="229" spans="1:16" s="46" customFormat="1" ht="18" hidden="1" customHeight="1">
      <c r="A229" s="12">
        <v>77821</v>
      </c>
      <c r="B229" s="12">
        <v>0</v>
      </c>
      <c r="C229" s="42" t="s">
        <v>288</v>
      </c>
      <c r="D229" s="37" t="s">
        <v>25</v>
      </c>
      <c r="E229" s="38" t="s">
        <v>289</v>
      </c>
      <c r="F229" s="12" t="s">
        <v>26</v>
      </c>
      <c r="G229" s="36">
        <v>109.2</v>
      </c>
      <c r="H229" s="33">
        <f t="shared" si="12"/>
        <v>0</v>
      </c>
      <c r="I229" s="33"/>
      <c r="J229" s="34">
        <v>0.16</v>
      </c>
      <c r="K229" s="34">
        <v>0.05</v>
      </c>
      <c r="L229" s="12">
        <v>3.6</v>
      </c>
      <c r="M229" s="19">
        <f t="shared" si="11"/>
        <v>1632.9312</v>
      </c>
      <c r="N229" s="121">
        <v>0</v>
      </c>
      <c r="O229" s="121">
        <f t="shared" si="8"/>
        <v>0</v>
      </c>
      <c r="P229" s="121">
        <f t="shared" si="9"/>
        <v>0</v>
      </c>
    </row>
    <row r="230" spans="1:16" s="46" customFormat="1" ht="18" hidden="1" customHeight="1">
      <c r="A230" s="12">
        <v>19970</v>
      </c>
      <c r="B230" s="12">
        <v>0</v>
      </c>
      <c r="C230" s="42" t="s">
        <v>290</v>
      </c>
      <c r="D230" s="37" t="s">
        <v>25</v>
      </c>
      <c r="E230" s="38" t="s">
        <v>289</v>
      </c>
      <c r="F230" s="12" t="s">
        <v>26</v>
      </c>
      <c r="G230" s="36">
        <v>92.4</v>
      </c>
      <c r="H230" s="33">
        <f t="shared" si="12"/>
        <v>0</v>
      </c>
      <c r="I230" s="33"/>
      <c r="J230" s="34">
        <v>0.16</v>
      </c>
      <c r="K230" s="34">
        <v>0.05</v>
      </c>
      <c r="L230" s="12">
        <v>0.6</v>
      </c>
      <c r="M230" s="19">
        <f t="shared" si="11"/>
        <v>272.15519999999998</v>
      </c>
      <c r="N230" s="121">
        <v>0</v>
      </c>
      <c r="O230" s="121">
        <f t="shared" si="8"/>
        <v>0</v>
      </c>
      <c r="P230" s="121">
        <f t="shared" si="9"/>
        <v>0</v>
      </c>
    </row>
    <row r="231" spans="1:16" s="46" customFormat="1" ht="18" hidden="1" customHeight="1">
      <c r="A231" s="12">
        <v>93150</v>
      </c>
      <c r="B231" s="12">
        <v>0</v>
      </c>
      <c r="C231" s="42" t="s">
        <v>291</v>
      </c>
      <c r="D231" s="8" t="s">
        <v>114</v>
      </c>
      <c r="E231" s="38" t="s">
        <v>121</v>
      </c>
      <c r="F231" s="3" t="s">
        <v>287</v>
      </c>
      <c r="G231" s="36">
        <v>92.4</v>
      </c>
      <c r="H231" s="33">
        <f t="shared" si="12"/>
        <v>0</v>
      </c>
      <c r="I231" s="33"/>
      <c r="J231" s="21">
        <v>0.18</v>
      </c>
      <c r="K231" s="21">
        <v>0.05</v>
      </c>
      <c r="L231" s="12">
        <v>0.33550000000000002</v>
      </c>
      <c r="M231" s="19">
        <f t="shared" si="11"/>
        <v>152.180116</v>
      </c>
      <c r="N231" s="121">
        <v>0</v>
      </c>
      <c r="O231" s="121">
        <f t="shared" si="8"/>
        <v>0</v>
      </c>
      <c r="P231" s="121">
        <f t="shared" si="9"/>
        <v>0</v>
      </c>
    </row>
    <row r="232" spans="1:16" s="46" customFormat="1" ht="32.25" hidden="1" customHeight="1">
      <c r="A232" s="12">
        <v>73491</v>
      </c>
      <c r="B232" s="12">
        <v>0</v>
      </c>
      <c r="C232" s="42" t="s">
        <v>292</v>
      </c>
      <c r="D232" s="37" t="s">
        <v>25</v>
      </c>
      <c r="E232" s="38" t="s">
        <v>289</v>
      </c>
      <c r="F232" s="12" t="s">
        <v>26</v>
      </c>
      <c r="G232" s="36">
        <v>92.4</v>
      </c>
      <c r="H232" s="33">
        <f t="shared" si="12"/>
        <v>0</v>
      </c>
      <c r="I232" s="33"/>
      <c r="J232" s="34">
        <v>0.16</v>
      </c>
      <c r="K232" s="34">
        <v>0.05</v>
      </c>
      <c r="L232" s="12">
        <v>0.48</v>
      </c>
      <c r="M232" s="19">
        <f t="shared" si="11"/>
        <v>217.72415999999998</v>
      </c>
      <c r="N232" s="121">
        <v>0</v>
      </c>
      <c r="O232" s="121">
        <f t="shared" si="8"/>
        <v>0</v>
      </c>
      <c r="P232" s="121">
        <f t="shared" si="9"/>
        <v>0</v>
      </c>
    </row>
    <row r="233" spans="1:16" s="46" customFormat="1" ht="18" hidden="1" customHeight="1">
      <c r="A233" s="12">
        <v>55986</v>
      </c>
      <c r="B233" s="12">
        <v>0</v>
      </c>
      <c r="C233" s="42" t="s">
        <v>293</v>
      </c>
      <c r="D233" s="5" t="s">
        <v>435</v>
      </c>
      <c r="E233" s="38" t="s">
        <v>129</v>
      </c>
      <c r="F233" s="2" t="s">
        <v>434</v>
      </c>
      <c r="G233" s="36">
        <v>182</v>
      </c>
      <c r="H233" s="33">
        <f t="shared" si="12"/>
        <v>0</v>
      </c>
      <c r="I233" s="33"/>
      <c r="J233" s="34">
        <v>0.12</v>
      </c>
      <c r="K233" s="34">
        <v>0.1</v>
      </c>
      <c r="L233" s="12">
        <v>0.48</v>
      </c>
      <c r="M233" s="19">
        <f t="shared" si="11"/>
        <v>217.72415999999998</v>
      </c>
      <c r="N233" s="121">
        <v>0</v>
      </c>
      <c r="O233" s="121">
        <f t="shared" si="8"/>
        <v>0</v>
      </c>
      <c r="P233" s="121">
        <f t="shared" si="9"/>
        <v>0</v>
      </c>
    </row>
    <row r="234" spans="1:16" s="87" customFormat="1" ht="18" hidden="1" customHeight="1">
      <c r="A234" s="68">
        <v>71924</v>
      </c>
      <c r="B234" s="12">
        <v>0</v>
      </c>
      <c r="C234" s="90" t="s">
        <v>294</v>
      </c>
      <c r="D234" s="86" t="s">
        <v>20</v>
      </c>
      <c r="E234" s="81" t="s">
        <v>1</v>
      </c>
      <c r="F234" s="18" t="s">
        <v>261</v>
      </c>
      <c r="G234" s="72">
        <v>108.9</v>
      </c>
      <c r="H234" s="73">
        <f t="shared" si="12"/>
        <v>0</v>
      </c>
      <c r="I234" s="73"/>
      <c r="J234" s="74">
        <v>0.14000000000000001</v>
      </c>
      <c r="K234" s="74">
        <v>0.15</v>
      </c>
      <c r="L234" s="68">
        <v>0.29399999999999998</v>
      </c>
      <c r="M234" s="76">
        <f t="shared" si="11"/>
        <v>133.35604799999999</v>
      </c>
      <c r="N234" s="121">
        <v>0</v>
      </c>
      <c r="O234" s="121">
        <f t="shared" si="8"/>
        <v>0</v>
      </c>
      <c r="P234" s="121">
        <f t="shared" si="9"/>
        <v>0</v>
      </c>
    </row>
    <row r="235" spans="1:16" s="46" customFormat="1" ht="18" hidden="1" customHeight="1">
      <c r="A235" s="12">
        <v>21140</v>
      </c>
      <c r="B235" s="12">
        <v>0</v>
      </c>
      <c r="C235" s="63" t="s">
        <v>260</v>
      </c>
      <c r="D235" s="43" t="s">
        <v>20</v>
      </c>
      <c r="E235" s="38" t="s">
        <v>1</v>
      </c>
      <c r="F235" s="12" t="s">
        <v>261</v>
      </c>
      <c r="G235" s="36">
        <v>61.05</v>
      </c>
      <c r="H235" s="36">
        <f t="shared" si="12"/>
        <v>0</v>
      </c>
      <c r="I235" s="36"/>
      <c r="J235" s="34">
        <v>0.14000000000000001</v>
      </c>
      <c r="K235" s="34">
        <v>0.15</v>
      </c>
      <c r="L235" s="12">
        <v>0.29399999999999998</v>
      </c>
      <c r="M235" s="19">
        <f t="shared" si="11"/>
        <v>133.35604799999999</v>
      </c>
      <c r="N235" s="121">
        <v>0</v>
      </c>
      <c r="O235" s="121">
        <f t="shared" si="8"/>
        <v>0</v>
      </c>
      <c r="P235" s="121">
        <f t="shared" si="9"/>
        <v>0</v>
      </c>
    </row>
    <row r="236" spans="1:16" s="46" customFormat="1" ht="18" hidden="1" customHeight="1">
      <c r="A236" s="12">
        <v>71997</v>
      </c>
      <c r="B236" s="12">
        <v>0</v>
      </c>
      <c r="C236" s="67" t="s">
        <v>295</v>
      </c>
      <c r="D236" s="5" t="s">
        <v>435</v>
      </c>
      <c r="E236" s="38" t="s">
        <v>129</v>
      </c>
      <c r="F236" s="2" t="s">
        <v>434</v>
      </c>
      <c r="G236" s="36">
        <v>36.85</v>
      </c>
      <c r="H236" s="33">
        <f t="shared" si="12"/>
        <v>0</v>
      </c>
      <c r="I236" s="33"/>
      <c r="J236" s="34">
        <v>0.12</v>
      </c>
      <c r="K236" s="34">
        <v>0.1</v>
      </c>
      <c r="L236" s="12">
        <v>0.12</v>
      </c>
      <c r="M236" s="19">
        <f t="shared" si="11"/>
        <v>54.431039999999996</v>
      </c>
      <c r="N236" s="121">
        <v>0</v>
      </c>
      <c r="O236" s="121">
        <f t="shared" si="8"/>
        <v>0</v>
      </c>
      <c r="P236" s="121">
        <f t="shared" si="9"/>
        <v>0</v>
      </c>
    </row>
    <row r="237" spans="1:16" s="87" customFormat="1" ht="18" hidden="1" customHeight="1">
      <c r="A237" s="206">
        <v>73246</v>
      </c>
      <c r="B237" s="12">
        <v>0</v>
      </c>
      <c r="C237" s="224" t="s">
        <v>457</v>
      </c>
      <c r="D237" s="71" t="s">
        <v>435</v>
      </c>
      <c r="E237" s="81" t="s">
        <v>129</v>
      </c>
      <c r="F237" s="206" t="s">
        <v>434</v>
      </c>
      <c r="G237" s="72">
        <v>68.75</v>
      </c>
      <c r="H237" s="33">
        <f t="shared" si="12"/>
        <v>0</v>
      </c>
      <c r="I237" s="73">
        <f>G237*B237</f>
        <v>0</v>
      </c>
      <c r="J237" s="74">
        <v>0.12</v>
      </c>
      <c r="K237" s="74">
        <v>0.1</v>
      </c>
      <c r="L237" s="206">
        <v>0.12</v>
      </c>
      <c r="M237" s="76">
        <f t="shared" si="11"/>
        <v>54.431039999999996</v>
      </c>
      <c r="N237" s="121">
        <v>483.61</v>
      </c>
      <c r="O237" s="121">
        <f>(N237*140%)+N237</f>
        <v>1160.664</v>
      </c>
      <c r="P237" s="121">
        <f t="shared" si="9"/>
        <v>0</v>
      </c>
    </row>
    <row r="238" spans="1:16" s="87" customFormat="1" ht="18" hidden="1" customHeight="1">
      <c r="A238" s="12">
        <v>21761</v>
      </c>
      <c r="B238" s="12">
        <v>0</v>
      </c>
      <c r="C238" s="176" t="s">
        <v>195</v>
      </c>
      <c r="D238" s="17" t="s">
        <v>20</v>
      </c>
      <c r="E238" s="38" t="s">
        <v>194</v>
      </c>
      <c r="F238" s="18" t="s">
        <v>261</v>
      </c>
      <c r="G238" s="33">
        <v>66.55</v>
      </c>
      <c r="H238" s="163">
        <v>206.25</v>
      </c>
      <c r="I238" s="33">
        <v>66.55</v>
      </c>
      <c r="J238" s="158">
        <v>0.14000000000000001</v>
      </c>
      <c r="K238" s="74">
        <v>0.15</v>
      </c>
      <c r="L238" s="173"/>
      <c r="M238" s="76"/>
      <c r="N238" s="121"/>
      <c r="O238" s="121"/>
      <c r="P238" s="121"/>
    </row>
    <row r="239" spans="1:16" s="87" customFormat="1" ht="18" hidden="1" customHeight="1">
      <c r="A239" s="140">
        <v>32326</v>
      </c>
      <c r="B239" s="12">
        <v>0</v>
      </c>
      <c r="C239" s="149" t="s">
        <v>297</v>
      </c>
      <c r="D239" s="196" t="s">
        <v>435</v>
      </c>
      <c r="E239" s="150" t="s">
        <v>129</v>
      </c>
      <c r="F239" s="140" t="s">
        <v>434</v>
      </c>
      <c r="G239" s="141">
        <v>44.55</v>
      </c>
      <c r="H239" s="142">
        <f t="shared" si="12"/>
        <v>0</v>
      </c>
      <c r="I239" s="142">
        <f>G239*B239</f>
        <v>0</v>
      </c>
      <c r="J239" s="143">
        <v>0.12</v>
      </c>
      <c r="K239" s="143">
        <v>0.1</v>
      </c>
      <c r="L239" s="140">
        <v>0.12</v>
      </c>
      <c r="M239" s="144">
        <f t="shared" si="11"/>
        <v>54.431039999999996</v>
      </c>
      <c r="N239" s="145">
        <v>0</v>
      </c>
      <c r="O239" s="145">
        <f t="shared" si="8"/>
        <v>0</v>
      </c>
      <c r="P239" s="145">
        <f t="shared" si="9"/>
        <v>0</v>
      </c>
    </row>
    <row r="240" spans="1:16" s="87" customFormat="1" ht="18" hidden="1" customHeight="1">
      <c r="A240" s="91">
        <v>27290</v>
      </c>
      <c r="B240" s="12">
        <v>0</v>
      </c>
      <c r="C240" s="92" t="s">
        <v>298</v>
      </c>
      <c r="D240" s="5" t="s">
        <v>435</v>
      </c>
      <c r="E240" s="81" t="s">
        <v>129</v>
      </c>
      <c r="F240" s="2" t="s">
        <v>434</v>
      </c>
      <c r="G240" s="72">
        <v>105.05</v>
      </c>
      <c r="H240" s="73">
        <f t="shared" si="12"/>
        <v>0</v>
      </c>
      <c r="I240" s="73"/>
      <c r="J240" s="74">
        <v>0.12</v>
      </c>
      <c r="K240" s="74">
        <v>0.1</v>
      </c>
      <c r="L240" s="68">
        <v>0.12</v>
      </c>
      <c r="M240" s="76">
        <f t="shared" si="11"/>
        <v>54.431039999999996</v>
      </c>
      <c r="N240" s="121">
        <v>0</v>
      </c>
      <c r="O240" s="121">
        <f t="shared" si="8"/>
        <v>0</v>
      </c>
      <c r="P240" s="121">
        <f t="shared" si="9"/>
        <v>0</v>
      </c>
    </row>
    <row r="241" spans="1:16" s="87" customFormat="1" ht="18" hidden="1" customHeight="1">
      <c r="A241" s="68">
        <v>800914</v>
      </c>
      <c r="B241" s="12">
        <v>0</v>
      </c>
      <c r="C241" s="90" t="s">
        <v>299</v>
      </c>
      <c r="D241" s="80" t="s">
        <v>439</v>
      </c>
      <c r="E241" s="68" t="s">
        <v>129</v>
      </c>
      <c r="F241" s="2" t="s">
        <v>434</v>
      </c>
      <c r="G241" s="72">
        <v>150</v>
      </c>
      <c r="H241" s="73">
        <f t="shared" si="12"/>
        <v>0</v>
      </c>
      <c r="I241" s="73"/>
      <c r="J241" s="74">
        <v>0.12</v>
      </c>
      <c r="K241" s="74">
        <v>0.1</v>
      </c>
      <c r="L241" s="75">
        <v>1.7</v>
      </c>
      <c r="M241" s="76">
        <f t="shared" si="11"/>
        <v>771.10640000000001</v>
      </c>
      <c r="N241" s="121">
        <v>0</v>
      </c>
      <c r="O241" s="121">
        <f t="shared" si="8"/>
        <v>0</v>
      </c>
      <c r="P241" s="121">
        <f t="shared" si="9"/>
        <v>0</v>
      </c>
    </row>
    <row r="242" spans="1:16" s="77" customFormat="1" ht="18" hidden="1" customHeight="1">
      <c r="A242" s="78">
        <v>44992</v>
      </c>
      <c r="B242" s="12">
        <v>0</v>
      </c>
      <c r="C242" s="79" t="s">
        <v>300</v>
      </c>
      <c r="D242" s="80" t="s">
        <v>112</v>
      </c>
      <c r="E242" s="81" t="s">
        <v>123</v>
      </c>
      <c r="F242" s="78" t="s">
        <v>221</v>
      </c>
      <c r="G242" s="72">
        <v>2.75</v>
      </c>
      <c r="H242" s="73">
        <f t="shared" si="12"/>
        <v>0</v>
      </c>
      <c r="I242" s="73"/>
      <c r="J242" s="82">
        <v>0.16</v>
      </c>
      <c r="K242" s="82">
        <v>0.15</v>
      </c>
      <c r="L242" s="83">
        <v>0.20100000000000001</v>
      </c>
      <c r="M242" s="76">
        <f t="shared" si="11"/>
        <v>91.171992000000003</v>
      </c>
      <c r="N242" s="121">
        <v>0</v>
      </c>
      <c r="O242" s="121">
        <f t="shared" si="8"/>
        <v>0</v>
      </c>
      <c r="P242" s="121">
        <f t="shared" si="9"/>
        <v>0</v>
      </c>
    </row>
    <row r="243" spans="1:16" s="95" customFormat="1" ht="18" hidden="1" customHeight="1">
      <c r="A243" s="12">
        <v>79478</v>
      </c>
      <c r="B243" s="12">
        <v>0</v>
      </c>
      <c r="C243" s="42" t="s">
        <v>301</v>
      </c>
      <c r="D243" s="17" t="s">
        <v>214</v>
      </c>
      <c r="E243" s="38" t="s">
        <v>213</v>
      </c>
      <c r="F243" s="12" t="s">
        <v>105</v>
      </c>
      <c r="G243" s="36">
        <v>46.62</v>
      </c>
      <c r="H243" s="33">
        <f t="shared" si="12"/>
        <v>0</v>
      </c>
      <c r="I243" s="33"/>
      <c r="J243" s="34">
        <v>0</v>
      </c>
      <c r="K243" s="34">
        <v>0.02</v>
      </c>
      <c r="L243" s="25">
        <v>0.3</v>
      </c>
      <c r="M243" s="19">
        <f t="shared" si="11"/>
        <v>136.07759999999999</v>
      </c>
      <c r="N243" s="121">
        <v>0</v>
      </c>
      <c r="O243" s="121">
        <f t="shared" si="8"/>
        <v>0</v>
      </c>
      <c r="P243" s="121">
        <f t="shared" si="9"/>
        <v>0</v>
      </c>
    </row>
    <row r="244" spans="1:16" s="87" customFormat="1" ht="18" hidden="1" customHeight="1">
      <c r="A244" s="12">
        <v>47812</v>
      </c>
      <c r="B244" s="12">
        <v>0</v>
      </c>
      <c r="C244" s="42" t="s">
        <v>296</v>
      </c>
      <c r="D244" s="37" t="s">
        <v>25</v>
      </c>
      <c r="E244" s="38" t="s">
        <v>289</v>
      </c>
      <c r="F244" s="12" t="s">
        <v>26</v>
      </c>
      <c r="G244" s="36">
        <v>12.65</v>
      </c>
      <c r="H244" s="33">
        <f t="shared" si="12"/>
        <v>0</v>
      </c>
      <c r="I244" s="33"/>
      <c r="J244" s="34">
        <v>0.16</v>
      </c>
      <c r="K244" s="34">
        <v>0.05</v>
      </c>
      <c r="L244" s="12">
        <v>0.48</v>
      </c>
      <c r="M244" s="19">
        <f t="shared" si="11"/>
        <v>217.72415999999998</v>
      </c>
      <c r="N244" s="121">
        <v>0</v>
      </c>
      <c r="O244" s="121">
        <f t="shared" si="8"/>
        <v>0</v>
      </c>
      <c r="P244" s="121">
        <f t="shared" si="9"/>
        <v>0</v>
      </c>
    </row>
    <row r="245" spans="1:16" s="87" customFormat="1" ht="18" hidden="1" customHeight="1">
      <c r="A245" s="12">
        <v>73252</v>
      </c>
      <c r="B245" s="12">
        <v>0</v>
      </c>
      <c r="C245" s="102" t="s">
        <v>302</v>
      </c>
      <c r="D245" s="37" t="s">
        <v>25</v>
      </c>
      <c r="E245" s="38" t="s">
        <v>289</v>
      </c>
      <c r="F245" s="12" t="s">
        <v>26</v>
      </c>
      <c r="G245" s="36">
        <v>19.600000000000001</v>
      </c>
      <c r="H245" s="33">
        <f t="shared" si="12"/>
        <v>0</v>
      </c>
      <c r="I245" s="33"/>
      <c r="J245" s="34">
        <v>0.16</v>
      </c>
      <c r="K245" s="34">
        <v>0.05</v>
      </c>
      <c r="L245" s="12">
        <v>0.48</v>
      </c>
      <c r="M245" s="19">
        <f t="shared" si="11"/>
        <v>217.72415999999998</v>
      </c>
      <c r="N245" s="121">
        <v>0</v>
      </c>
      <c r="O245" s="121">
        <f t="shared" si="8"/>
        <v>0</v>
      </c>
      <c r="P245" s="121">
        <f t="shared" si="9"/>
        <v>0</v>
      </c>
    </row>
    <row r="246" spans="1:16" s="87" customFormat="1" ht="18" hidden="1" customHeight="1">
      <c r="A246" s="12">
        <v>72470</v>
      </c>
      <c r="B246" s="12">
        <v>0</v>
      </c>
      <c r="C246" s="102" t="s">
        <v>303</v>
      </c>
      <c r="D246" s="5" t="s">
        <v>435</v>
      </c>
      <c r="E246" s="12" t="s">
        <v>129</v>
      </c>
      <c r="F246" s="2" t="s">
        <v>434</v>
      </c>
      <c r="G246" s="36">
        <v>121</v>
      </c>
      <c r="H246" s="33">
        <f t="shared" si="12"/>
        <v>0</v>
      </c>
      <c r="I246" s="33"/>
      <c r="J246" s="34">
        <v>0.12</v>
      </c>
      <c r="K246" s="34">
        <v>0.1</v>
      </c>
      <c r="L246" s="25">
        <v>0.32</v>
      </c>
      <c r="M246" s="19">
        <f t="shared" si="11"/>
        <v>145.14944</v>
      </c>
      <c r="N246" s="121">
        <v>0</v>
      </c>
      <c r="O246" s="121">
        <f t="shared" si="8"/>
        <v>0</v>
      </c>
      <c r="P246" s="121">
        <f t="shared" si="9"/>
        <v>0</v>
      </c>
    </row>
    <row r="247" spans="1:16" s="87" customFormat="1" ht="18" hidden="1" customHeight="1">
      <c r="A247" s="103">
        <v>38662</v>
      </c>
      <c r="B247" s="12">
        <v>0</v>
      </c>
      <c r="C247" s="104" t="s">
        <v>304</v>
      </c>
      <c r="D247" s="5" t="s">
        <v>435</v>
      </c>
      <c r="E247" s="12" t="s">
        <v>129</v>
      </c>
      <c r="F247" s="2" t="s">
        <v>434</v>
      </c>
      <c r="G247" s="36">
        <v>54.45</v>
      </c>
      <c r="H247" s="33">
        <f t="shared" si="12"/>
        <v>0</v>
      </c>
      <c r="I247" s="33"/>
      <c r="J247" s="34">
        <v>0.12</v>
      </c>
      <c r="K247" s="34">
        <v>0.1</v>
      </c>
      <c r="L247" s="25">
        <v>0.32</v>
      </c>
      <c r="M247" s="19">
        <f t="shared" si="11"/>
        <v>145.14944</v>
      </c>
      <c r="N247" s="121">
        <v>0</v>
      </c>
      <c r="O247" s="121">
        <f t="shared" si="8"/>
        <v>0</v>
      </c>
      <c r="P247" s="121">
        <f t="shared" si="9"/>
        <v>0</v>
      </c>
    </row>
    <row r="248" spans="1:16" s="77" customFormat="1" ht="18" hidden="1" customHeight="1">
      <c r="A248" s="12">
        <v>17355</v>
      </c>
      <c r="B248" s="12">
        <v>0</v>
      </c>
      <c r="C248" s="104" t="s">
        <v>305</v>
      </c>
      <c r="D248" s="17" t="s">
        <v>20</v>
      </c>
      <c r="E248" s="12" t="s">
        <v>1</v>
      </c>
      <c r="F248" s="18" t="s">
        <v>261</v>
      </c>
      <c r="G248" s="36">
        <v>36.299999999999997</v>
      </c>
      <c r="H248" s="33">
        <f t="shared" si="12"/>
        <v>0</v>
      </c>
      <c r="I248" s="33"/>
      <c r="J248" s="34">
        <v>0.14000000000000001</v>
      </c>
      <c r="K248" s="34">
        <v>0.15</v>
      </c>
      <c r="L248" s="19">
        <v>0.29299999999999998</v>
      </c>
      <c r="M248" s="19">
        <f t="shared" si="11"/>
        <v>132.902456</v>
      </c>
      <c r="N248" s="121">
        <v>0</v>
      </c>
      <c r="O248" s="121">
        <f t="shared" si="8"/>
        <v>0</v>
      </c>
      <c r="P248" s="121">
        <f t="shared" si="9"/>
        <v>0</v>
      </c>
    </row>
    <row r="249" spans="1:16" s="77" customFormat="1" ht="18" hidden="1" customHeight="1">
      <c r="A249" s="12">
        <v>47553</v>
      </c>
      <c r="B249" s="12">
        <v>0</v>
      </c>
      <c r="C249" s="104" t="s">
        <v>306</v>
      </c>
      <c r="D249" s="5" t="s">
        <v>435</v>
      </c>
      <c r="E249" s="12" t="s">
        <v>129</v>
      </c>
      <c r="F249" s="2" t="s">
        <v>434</v>
      </c>
      <c r="G249" s="36">
        <v>248.05</v>
      </c>
      <c r="H249" s="33">
        <f t="shared" si="12"/>
        <v>0</v>
      </c>
      <c r="I249" s="33"/>
      <c r="J249" s="34">
        <v>0.12</v>
      </c>
      <c r="K249" s="34">
        <v>0.1</v>
      </c>
      <c r="L249" s="25">
        <v>0.32</v>
      </c>
      <c r="M249" s="19">
        <f t="shared" si="11"/>
        <v>145.14944</v>
      </c>
      <c r="N249" s="121">
        <v>0</v>
      </c>
      <c r="O249" s="121">
        <f t="shared" si="8"/>
        <v>0</v>
      </c>
      <c r="P249" s="121">
        <f t="shared" si="9"/>
        <v>0</v>
      </c>
    </row>
    <row r="250" spans="1:16" s="77" customFormat="1" ht="18" hidden="1" customHeight="1">
      <c r="A250" s="12">
        <v>70883</v>
      </c>
      <c r="B250" s="12">
        <v>0</v>
      </c>
      <c r="C250" s="102" t="s">
        <v>307</v>
      </c>
      <c r="D250" s="37" t="s">
        <v>25</v>
      </c>
      <c r="E250" s="38" t="s">
        <v>289</v>
      </c>
      <c r="F250" s="12" t="s">
        <v>26</v>
      </c>
      <c r="G250" s="36">
        <v>7.35</v>
      </c>
      <c r="H250" s="33">
        <f t="shared" si="12"/>
        <v>0</v>
      </c>
      <c r="I250" s="33"/>
      <c r="J250" s="34">
        <v>0.16</v>
      </c>
      <c r="K250" s="34">
        <v>0.05</v>
      </c>
      <c r="L250" s="12">
        <v>0.48</v>
      </c>
      <c r="M250" s="19">
        <f t="shared" si="11"/>
        <v>217.72415999999998</v>
      </c>
      <c r="N250" s="121">
        <v>0</v>
      </c>
      <c r="O250" s="121">
        <f t="shared" si="8"/>
        <v>0</v>
      </c>
      <c r="P250" s="121">
        <f t="shared" si="9"/>
        <v>0</v>
      </c>
    </row>
    <row r="251" spans="1:16" s="94" customFormat="1" ht="18" hidden="1" customHeight="1">
      <c r="A251" s="12">
        <v>89691</v>
      </c>
      <c r="B251" s="12">
        <v>0</v>
      </c>
      <c r="C251" s="102" t="s">
        <v>308</v>
      </c>
      <c r="D251" s="37" t="s">
        <v>25</v>
      </c>
      <c r="E251" s="38" t="s">
        <v>289</v>
      </c>
      <c r="F251" s="12" t="s">
        <v>26</v>
      </c>
      <c r="G251" s="36">
        <v>388.15</v>
      </c>
      <c r="H251" s="33">
        <f t="shared" si="12"/>
        <v>0</v>
      </c>
      <c r="I251" s="33"/>
      <c r="J251" s="34">
        <v>0.16</v>
      </c>
      <c r="K251" s="34">
        <v>0.05</v>
      </c>
      <c r="L251" s="19">
        <v>7.88</v>
      </c>
      <c r="M251" s="19">
        <f t="shared" si="11"/>
        <v>3574.3049599999999</v>
      </c>
      <c r="N251" s="121">
        <v>0</v>
      </c>
      <c r="O251" s="121">
        <f t="shared" si="8"/>
        <v>0</v>
      </c>
      <c r="P251" s="121">
        <f t="shared" si="9"/>
        <v>0</v>
      </c>
    </row>
    <row r="252" spans="1:16" s="77" customFormat="1" ht="18" hidden="1" customHeight="1">
      <c r="A252" s="12">
        <v>72510</v>
      </c>
      <c r="B252" s="12">
        <v>0</v>
      </c>
      <c r="C252" s="102" t="s">
        <v>309</v>
      </c>
      <c r="D252" s="37" t="s">
        <v>25</v>
      </c>
      <c r="E252" s="38" t="s">
        <v>289</v>
      </c>
      <c r="F252" s="12" t="s">
        <v>26</v>
      </c>
      <c r="G252" s="36">
        <v>33</v>
      </c>
      <c r="H252" s="33">
        <f t="shared" si="12"/>
        <v>0</v>
      </c>
      <c r="I252" s="33"/>
      <c r="J252" s="34">
        <v>0.16</v>
      </c>
      <c r="K252" s="34">
        <v>0.05</v>
      </c>
      <c r="L252" s="12">
        <v>0.48</v>
      </c>
      <c r="M252" s="19">
        <f t="shared" si="11"/>
        <v>217.72415999999998</v>
      </c>
      <c r="N252" s="121">
        <v>0</v>
      </c>
      <c r="O252" s="121">
        <f t="shared" si="8"/>
        <v>0</v>
      </c>
      <c r="P252" s="121">
        <f t="shared" si="9"/>
        <v>0</v>
      </c>
    </row>
    <row r="253" spans="1:16" s="77" customFormat="1" ht="18" hidden="1" customHeight="1">
      <c r="A253" s="12">
        <v>76642</v>
      </c>
      <c r="B253" s="12">
        <v>0</v>
      </c>
      <c r="C253" s="102" t="s">
        <v>310</v>
      </c>
      <c r="D253" s="37" t="s">
        <v>25</v>
      </c>
      <c r="E253" s="38" t="s">
        <v>289</v>
      </c>
      <c r="F253" s="12" t="s">
        <v>26</v>
      </c>
      <c r="G253" s="36">
        <v>13.75</v>
      </c>
      <c r="H253" s="33">
        <f t="shared" si="12"/>
        <v>0</v>
      </c>
      <c r="I253" s="33"/>
      <c r="J253" s="34">
        <v>0.16</v>
      </c>
      <c r="K253" s="34">
        <v>0.05</v>
      </c>
      <c r="L253" s="12">
        <v>0.48</v>
      </c>
      <c r="M253" s="19">
        <f t="shared" si="11"/>
        <v>217.72415999999998</v>
      </c>
      <c r="N253" s="121">
        <v>0</v>
      </c>
      <c r="O253" s="121">
        <f t="shared" si="8"/>
        <v>0</v>
      </c>
      <c r="P253" s="121">
        <f t="shared" si="9"/>
        <v>0</v>
      </c>
    </row>
    <row r="254" spans="1:16" s="94" customFormat="1" ht="18" hidden="1" customHeight="1">
      <c r="A254" s="12">
        <v>77147</v>
      </c>
      <c r="B254" s="12">
        <v>0</v>
      </c>
      <c r="C254" s="102" t="s">
        <v>311</v>
      </c>
      <c r="D254" s="37" t="s">
        <v>25</v>
      </c>
      <c r="E254" s="38" t="s">
        <v>289</v>
      </c>
      <c r="F254" s="12" t="s">
        <v>26</v>
      </c>
      <c r="G254" s="36">
        <v>85.25</v>
      </c>
      <c r="H254" s="33">
        <f t="shared" si="12"/>
        <v>0</v>
      </c>
      <c r="I254" s="33"/>
      <c r="J254" s="34">
        <v>0.16</v>
      </c>
      <c r="K254" s="34">
        <v>0.05</v>
      </c>
      <c r="L254" s="19">
        <v>0.69699999999999995</v>
      </c>
      <c r="M254" s="19">
        <f t="shared" si="11"/>
        <v>316.15362399999998</v>
      </c>
      <c r="N254" s="121">
        <v>0</v>
      </c>
      <c r="O254" s="121">
        <f t="shared" si="8"/>
        <v>0</v>
      </c>
      <c r="P254" s="121">
        <f t="shared" si="9"/>
        <v>0</v>
      </c>
    </row>
    <row r="255" spans="1:16" s="77" customFormat="1" ht="18" hidden="1" customHeight="1">
      <c r="A255" s="12">
        <v>97634</v>
      </c>
      <c r="B255" s="12">
        <v>0</v>
      </c>
      <c r="C255" s="102" t="s">
        <v>312</v>
      </c>
      <c r="D255" s="5" t="s">
        <v>435</v>
      </c>
      <c r="E255" s="38" t="s">
        <v>129</v>
      </c>
      <c r="F255" s="2" t="s">
        <v>434</v>
      </c>
      <c r="G255" s="36">
        <v>65.45</v>
      </c>
      <c r="H255" s="33">
        <f t="shared" si="12"/>
        <v>0</v>
      </c>
      <c r="I255" s="33"/>
      <c r="J255" s="34">
        <v>0.12</v>
      </c>
      <c r="K255" s="34">
        <v>0.1</v>
      </c>
      <c r="L255" s="12">
        <v>0.12</v>
      </c>
      <c r="M255" s="19">
        <f t="shared" si="11"/>
        <v>54.431039999999996</v>
      </c>
      <c r="N255" s="121">
        <v>0</v>
      </c>
      <c r="O255" s="121">
        <f t="shared" ref="O255:O261" si="21">(N255*120%)+N255</f>
        <v>0</v>
      </c>
      <c r="P255" s="121">
        <f t="shared" ref="P255:P261" si="22">O255*B255</f>
        <v>0</v>
      </c>
    </row>
    <row r="256" spans="1:16" s="77" customFormat="1" ht="18" hidden="1" customHeight="1">
      <c r="A256" s="12">
        <v>11331</v>
      </c>
      <c r="B256" s="12">
        <v>0</v>
      </c>
      <c r="C256" s="102" t="s">
        <v>313</v>
      </c>
      <c r="D256" s="37" t="s">
        <v>25</v>
      </c>
      <c r="E256" s="38" t="s">
        <v>289</v>
      </c>
      <c r="F256" s="12" t="s">
        <v>26</v>
      </c>
      <c r="G256" s="36">
        <v>45</v>
      </c>
      <c r="H256" s="33">
        <f t="shared" si="12"/>
        <v>0</v>
      </c>
      <c r="I256" s="33"/>
      <c r="J256" s="34">
        <v>0.16</v>
      </c>
      <c r="K256" s="34">
        <v>0.05</v>
      </c>
      <c r="L256" s="12">
        <v>0.48</v>
      </c>
      <c r="M256" s="19">
        <f t="shared" ref="M256:M261" si="23">L256*453.592</f>
        <v>217.72415999999998</v>
      </c>
      <c r="N256" s="121">
        <v>0</v>
      </c>
      <c r="O256" s="121">
        <f t="shared" si="21"/>
        <v>0</v>
      </c>
      <c r="P256" s="121">
        <f t="shared" si="22"/>
        <v>0</v>
      </c>
    </row>
    <row r="257" spans="1:16" s="77" customFormat="1" ht="18" hidden="1" customHeight="1">
      <c r="A257" s="12">
        <v>69209</v>
      </c>
      <c r="B257" s="12">
        <v>0</v>
      </c>
      <c r="C257" s="102" t="s">
        <v>314</v>
      </c>
      <c r="D257" s="5" t="s">
        <v>435</v>
      </c>
      <c r="E257" s="38" t="s">
        <v>129</v>
      </c>
      <c r="F257" s="2" t="s">
        <v>434</v>
      </c>
      <c r="G257" s="36">
        <v>36.851999999999997</v>
      </c>
      <c r="H257" s="33">
        <f t="shared" si="12"/>
        <v>0</v>
      </c>
      <c r="I257" s="33"/>
      <c r="J257" s="34">
        <v>0.12</v>
      </c>
      <c r="K257" s="34">
        <v>0.1</v>
      </c>
      <c r="L257" s="12">
        <v>0.12</v>
      </c>
      <c r="M257" s="19">
        <f t="shared" si="23"/>
        <v>54.431039999999996</v>
      </c>
      <c r="N257" s="121">
        <v>0</v>
      </c>
      <c r="O257" s="121">
        <f t="shared" si="21"/>
        <v>0</v>
      </c>
      <c r="P257" s="121">
        <f t="shared" si="22"/>
        <v>0</v>
      </c>
    </row>
    <row r="258" spans="1:16" s="77" customFormat="1" ht="18" hidden="1" customHeight="1">
      <c r="A258" s="12">
        <v>56498</v>
      </c>
      <c r="B258" s="12">
        <v>0</v>
      </c>
      <c r="C258" s="102" t="s">
        <v>315</v>
      </c>
      <c r="D258" s="5" t="s">
        <v>435</v>
      </c>
      <c r="E258" s="38" t="s">
        <v>129</v>
      </c>
      <c r="F258" s="2" t="s">
        <v>434</v>
      </c>
      <c r="G258" s="36">
        <v>41.8</v>
      </c>
      <c r="H258" s="33">
        <f t="shared" si="12"/>
        <v>0</v>
      </c>
      <c r="I258" s="33"/>
      <c r="J258" s="34">
        <v>0.12</v>
      </c>
      <c r="K258" s="34">
        <v>0.1</v>
      </c>
      <c r="L258" s="12">
        <v>0.12</v>
      </c>
      <c r="M258" s="19">
        <f t="shared" si="23"/>
        <v>54.431039999999996</v>
      </c>
      <c r="N258" s="121">
        <v>0</v>
      </c>
      <c r="O258" s="121">
        <f t="shared" si="21"/>
        <v>0</v>
      </c>
      <c r="P258" s="121">
        <f t="shared" si="22"/>
        <v>0</v>
      </c>
    </row>
    <row r="259" spans="1:16" s="94" customFormat="1" ht="18" hidden="1" customHeight="1">
      <c r="A259" s="12">
        <v>97728</v>
      </c>
      <c r="B259" s="12">
        <v>0</v>
      </c>
      <c r="C259" s="102" t="s">
        <v>316</v>
      </c>
      <c r="D259" s="37" t="s">
        <v>115</v>
      </c>
      <c r="E259" s="12" t="s">
        <v>317</v>
      </c>
      <c r="F259" s="24" t="s">
        <v>103</v>
      </c>
      <c r="G259" s="36">
        <v>1295</v>
      </c>
      <c r="H259" s="33">
        <f t="shared" si="12"/>
        <v>0</v>
      </c>
      <c r="I259" s="33"/>
      <c r="J259" s="34">
        <v>0.14000000000000001</v>
      </c>
      <c r="K259" s="34">
        <v>0.05</v>
      </c>
      <c r="L259" s="19">
        <v>9</v>
      </c>
      <c r="M259" s="19">
        <f t="shared" si="23"/>
        <v>4082.328</v>
      </c>
      <c r="N259" s="121">
        <v>0</v>
      </c>
      <c r="O259" s="121">
        <f t="shared" si="21"/>
        <v>0</v>
      </c>
      <c r="P259" s="121">
        <f t="shared" si="22"/>
        <v>0</v>
      </c>
    </row>
    <row r="260" spans="1:16" s="162" customFormat="1" ht="18" hidden="1" customHeight="1">
      <c r="A260" s="12" t="s">
        <v>427</v>
      </c>
      <c r="B260" s="12">
        <v>0</v>
      </c>
      <c r="C260" s="102" t="s">
        <v>328</v>
      </c>
      <c r="D260" s="17" t="s">
        <v>435</v>
      </c>
      <c r="E260" s="12" t="s">
        <v>2</v>
      </c>
      <c r="F260" s="12" t="s">
        <v>434</v>
      </c>
      <c r="G260" s="36">
        <v>30.8</v>
      </c>
      <c r="H260" s="139">
        <f>G260*B260</f>
        <v>0</v>
      </c>
      <c r="I260" s="33">
        <f>G260*B260</f>
        <v>0</v>
      </c>
      <c r="J260" s="158">
        <v>0.12</v>
      </c>
      <c r="K260" s="158">
        <v>0.1</v>
      </c>
      <c r="L260" s="160">
        <v>0.38500000000000001</v>
      </c>
      <c r="M260" s="160">
        <f t="shared" si="23"/>
        <v>174.63291999999998</v>
      </c>
      <c r="N260" s="161">
        <v>205.68</v>
      </c>
      <c r="O260" s="161">
        <f t="shared" si="21"/>
        <v>452.49599999999998</v>
      </c>
      <c r="P260" s="161">
        <f t="shared" si="22"/>
        <v>0</v>
      </c>
    </row>
    <row r="261" spans="1:16" s="162" customFormat="1" ht="18" hidden="1" customHeight="1">
      <c r="A261" s="12" t="s">
        <v>428</v>
      </c>
      <c r="B261" s="12">
        <v>0</v>
      </c>
      <c r="C261" s="102" t="s">
        <v>329</v>
      </c>
      <c r="D261" s="17" t="s">
        <v>435</v>
      </c>
      <c r="E261" s="12" t="s">
        <v>2</v>
      </c>
      <c r="F261" s="12" t="s">
        <v>434</v>
      </c>
      <c r="G261" s="36">
        <v>20.9</v>
      </c>
      <c r="H261" s="139">
        <f>G261*B261</f>
        <v>0</v>
      </c>
      <c r="I261" s="33">
        <f>G261*B261</f>
        <v>0</v>
      </c>
      <c r="J261" s="158">
        <v>0.12</v>
      </c>
      <c r="K261" s="158">
        <v>0.1</v>
      </c>
      <c r="L261" s="160">
        <v>0.08</v>
      </c>
      <c r="M261" s="160">
        <f t="shared" si="23"/>
        <v>36.28736</v>
      </c>
      <c r="N261" s="161">
        <v>143.69999999999999</v>
      </c>
      <c r="O261" s="161">
        <f t="shared" si="21"/>
        <v>316.14</v>
      </c>
      <c r="P261" s="161">
        <f t="shared" si="22"/>
        <v>0</v>
      </c>
    </row>
    <row r="262" spans="1:16" s="162" customFormat="1" ht="18" hidden="1" customHeight="1">
      <c r="A262" s="12">
        <v>75396</v>
      </c>
      <c r="B262" s="12">
        <v>0</v>
      </c>
      <c r="C262" s="102" t="s">
        <v>483</v>
      </c>
      <c r="D262" s="17" t="s">
        <v>484</v>
      </c>
      <c r="E262" s="12"/>
      <c r="F262" s="12"/>
      <c r="G262" s="36"/>
      <c r="H262" s="139"/>
      <c r="I262" s="33"/>
      <c r="J262" s="158"/>
      <c r="K262" s="158"/>
      <c r="L262" s="160"/>
      <c r="M262" s="160"/>
      <c r="N262" s="161"/>
      <c r="O262" s="161"/>
      <c r="P262" s="161"/>
    </row>
    <row r="263" spans="1:16" s="77" customFormat="1" ht="27.75" hidden="1" customHeight="1">
      <c r="A263" s="68">
        <v>75299</v>
      </c>
      <c r="B263" s="12">
        <v>0</v>
      </c>
      <c r="C263" s="93" t="s">
        <v>333</v>
      </c>
      <c r="D263" s="71" t="s">
        <v>334</v>
      </c>
      <c r="E263" s="70" t="s">
        <v>317</v>
      </c>
      <c r="F263" s="70" t="s">
        <v>103</v>
      </c>
      <c r="G263" s="72">
        <v>1515</v>
      </c>
      <c r="H263" s="73">
        <f>G263*B263</f>
        <v>0</v>
      </c>
      <c r="I263" s="73"/>
      <c r="J263" s="34">
        <v>0.14000000000000001</v>
      </c>
      <c r="K263" s="34">
        <v>0.05</v>
      </c>
      <c r="L263" s="76">
        <v>1.42</v>
      </c>
      <c r="M263" s="76">
        <f t="shared" ref="M263:M332" si="24">L263*453.592</f>
        <v>644.10064</v>
      </c>
      <c r="N263" s="121">
        <v>9837.89</v>
      </c>
      <c r="O263" s="121">
        <f>(N263*120%)+N263</f>
        <v>21643.358</v>
      </c>
      <c r="P263" s="121">
        <f>O263*B263</f>
        <v>0</v>
      </c>
    </row>
    <row r="264" spans="1:16" s="77" customFormat="1" ht="18" hidden="1" customHeight="1">
      <c r="A264" s="7">
        <v>57299</v>
      </c>
      <c r="B264" s="12">
        <v>0</v>
      </c>
      <c r="C264" s="4" t="s">
        <v>335</v>
      </c>
      <c r="D264" s="8" t="s">
        <v>107</v>
      </c>
      <c r="E264" s="11" t="s">
        <v>119</v>
      </c>
      <c r="F264" s="7" t="s">
        <v>36</v>
      </c>
      <c r="G264" s="29">
        <v>27</v>
      </c>
      <c r="H264" s="28">
        <f t="shared" ref="H264:H332" si="25">G264*B264</f>
        <v>0</v>
      </c>
      <c r="I264" s="28"/>
      <c r="J264" s="21">
        <v>0.16</v>
      </c>
      <c r="K264" s="21">
        <v>0.15</v>
      </c>
      <c r="L264" s="14">
        <v>8.5000000000000006E-2</v>
      </c>
      <c r="M264" s="13">
        <f t="shared" si="24"/>
        <v>38.555320000000002</v>
      </c>
      <c r="N264" s="121">
        <v>205.55</v>
      </c>
      <c r="O264" s="121">
        <f t="shared" ref="O264:O329" si="26">(N264*120%)+N264</f>
        <v>452.21000000000004</v>
      </c>
      <c r="P264" s="121">
        <f t="shared" ref="P264:P329" si="27">O264*B264</f>
        <v>0</v>
      </c>
    </row>
    <row r="265" spans="1:16" s="77" customFormat="1" ht="18" hidden="1" customHeight="1">
      <c r="A265" s="7">
        <v>69530</v>
      </c>
      <c r="B265" s="12">
        <v>0</v>
      </c>
      <c r="C265" s="93" t="s">
        <v>336</v>
      </c>
      <c r="D265" s="8" t="s">
        <v>337</v>
      </c>
      <c r="E265" s="11" t="s">
        <v>120</v>
      </c>
      <c r="F265" s="7" t="s">
        <v>102</v>
      </c>
      <c r="G265" s="72">
        <v>18</v>
      </c>
      <c r="H265" s="28">
        <f t="shared" si="25"/>
        <v>0</v>
      </c>
      <c r="I265" s="28"/>
      <c r="J265" s="21">
        <v>0.14000000000000001</v>
      </c>
      <c r="K265" s="21">
        <v>0.15</v>
      </c>
      <c r="L265" s="14">
        <v>0.06</v>
      </c>
      <c r="M265" s="13">
        <f t="shared" si="24"/>
        <v>27.215519999999998</v>
      </c>
      <c r="N265" s="121">
        <v>139.35</v>
      </c>
      <c r="O265" s="121">
        <f t="shared" si="26"/>
        <v>306.57</v>
      </c>
      <c r="P265" s="121">
        <f t="shared" si="27"/>
        <v>0</v>
      </c>
    </row>
    <row r="266" spans="1:16" s="77" customFormat="1" ht="18" hidden="1" customHeight="1">
      <c r="A266" s="7">
        <v>72280</v>
      </c>
      <c r="B266" s="12">
        <v>0</v>
      </c>
      <c r="C266" s="93" t="s">
        <v>338</v>
      </c>
      <c r="D266" s="8" t="s">
        <v>285</v>
      </c>
      <c r="E266" s="2" t="s">
        <v>130</v>
      </c>
      <c r="F266" s="7" t="s">
        <v>286</v>
      </c>
      <c r="G266" s="72">
        <v>229</v>
      </c>
      <c r="H266" s="28">
        <f t="shared" si="25"/>
        <v>0</v>
      </c>
      <c r="I266" s="28"/>
      <c r="J266" s="34">
        <v>0</v>
      </c>
      <c r="K266" s="34">
        <v>0.02</v>
      </c>
      <c r="L266" s="14">
        <v>0.8</v>
      </c>
      <c r="M266" s="13">
        <f t="shared" si="24"/>
        <v>362.87360000000001</v>
      </c>
      <c r="N266" s="121">
        <v>1305.32</v>
      </c>
      <c r="O266" s="121">
        <f t="shared" si="26"/>
        <v>2871.7039999999997</v>
      </c>
      <c r="P266" s="121">
        <f t="shared" si="27"/>
        <v>0</v>
      </c>
    </row>
    <row r="267" spans="1:16" s="77" customFormat="1" ht="26.25" hidden="1" customHeight="1">
      <c r="A267" s="7">
        <v>74120</v>
      </c>
      <c r="B267" s="12">
        <v>0</v>
      </c>
      <c r="C267" s="93" t="s">
        <v>339</v>
      </c>
      <c r="D267" s="37" t="s">
        <v>25</v>
      </c>
      <c r="E267" s="38" t="s">
        <v>289</v>
      </c>
      <c r="F267" s="12" t="s">
        <v>26</v>
      </c>
      <c r="G267" s="72">
        <v>83.4</v>
      </c>
      <c r="H267" s="33">
        <f t="shared" si="25"/>
        <v>0</v>
      </c>
      <c r="I267" s="33"/>
      <c r="J267" s="34">
        <v>0.16</v>
      </c>
      <c r="K267" s="34">
        <v>0.05</v>
      </c>
      <c r="L267" s="14">
        <v>3.2</v>
      </c>
      <c r="M267" s="19">
        <f t="shared" si="24"/>
        <v>1451.4944</v>
      </c>
      <c r="N267" s="121">
        <v>562.04999999999995</v>
      </c>
      <c r="O267" s="121">
        <f t="shared" si="26"/>
        <v>1236.5099999999998</v>
      </c>
      <c r="P267" s="121">
        <f t="shared" si="27"/>
        <v>0</v>
      </c>
    </row>
    <row r="268" spans="1:16" s="77" customFormat="1" ht="18" hidden="1" customHeight="1">
      <c r="A268" s="7">
        <v>77718</v>
      </c>
      <c r="B268" s="12">
        <v>0</v>
      </c>
      <c r="C268" s="93" t="s">
        <v>340</v>
      </c>
      <c r="D268" s="37" t="s">
        <v>25</v>
      </c>
      <c r="E268" s="38" t="s">
        <v>289</v>
      </c>
      <c r="F268" s="12" t="s">
        <v>26</v>
      </c>
      <c r="G268" s="72">
        <v>46.75</v>
      </c>
      <c r="H268" s="33">
        <f t="shared" si="25"/>
        <v>0</v>
      </c>
      <c r="I268" s="33"/>
      <c r="J268" s="34">
        <v>0.16</v>
      </c>
      <c r="K268" s="34">
        <v>0.05</v>
      </c>
      <c r="L268" s="14">
        <v>0.1</v>
      </c>
      <c r="M268" s="19">
        <f t="shared" si="24"/>
        <v>45.359200000000001</v>
      </c>
      <c r="N268" s="121">
        <v>320.70999999999998</v>
      </c>
      <c r="O268" s="121">
        <f t="shared" si="26"/>
        <v>705.5619999999999</v>
      </c>
      <c r="P268" s="121">
        <f t="shared" si="27"/>
        <v>0</v>
      </c>
    </row>
    <row r="269" spans="1:16" s="77" customFormat="1" ht="18" hidden="1" customHeight="1">
      <c r="A269" s="7">
        <v>63040</v>
      </c>
      <c r="B269" s="12">
        <v>0</v>
      </c>
      <c r="C269" s="93" t="s">
        <v>341</v>
      </c>
      <c r="D269" s="8" t="s">
        <v>114</v>
      </c>
      <c r="E269" s="2" t="s">
        <v>133</v>
      </c>
      <c r="F269" s="3" t="s">
        <v>287</v>
      </c>
      <c r="G269" s="72">
        <v>15</v>
      </c>
      <c r="H269" s="28">
        <f t="shared" si="25"/>
        <v>0</v>
      </c>
      <c r="I269" s="28"/>
      <c r="J269" s="21">
        <v>0.18</v>
      </c>
      <c r="K269" s="21">
        <v>0.05</v>
      </c>
      <c r="L269" s="14">
        <v>0.42</v>
      </c>
      <c r="M269" s="13">
        <f t="shared" si="24"/>
        <v>190.50863999999999</v>
      </c>
      <c r="N269" s="121">
        <v>113.14</v>
      </c>
      <c r="O269" s="121">
        <f t="shared" si="26"/>
        <v>248.90800000000002</v>
      </c>
      <c r="P269" s="121">
        <f t="shared" si="27"/>
        <v>0</v>
      </c>
    </row>
    <row r="270" spans="1:16" s="77" customFormat="1" ht="27.75" hidden="1" customHeight="1">
      <c r="A270" s="7">
        <v>75111</v>
      </c>
      <c r="B270" s="12">
        <v>0</v>
      </c>
      <c r="C270" s="93" t="s">
        <v>342</v>
      </c>
      <c r="D270" s="8" t="s">
        <v>114</v>
      </c>
      <c r="E270" s="2" t="s">
        <v>133</v>
      </c>
      <c r="F270" s="3" t="s">
        <v>287</v>
      </c>
      <c r="G270" s="72">
        <v>49.8</v>
      </c>
      <c r="H270" s="28">
        <f t="shared" si="25"/>
        <v>0</v>
      </c>
      <c r="I270" s="28"/>
      <c r="J270" s="21">
        <v>0.18</v>
      </c>
      <c r="K270" s="21">
        <v>0.05</v>
      </c>
      <c r="L270" s="14">
        <v>0.48</v>
      </c>
      <c r="M270" s="13">
        <f t="shared" si="24"/>
        <v>217.72415999999998</v>
      </c>
      <c r="N270" s="121">
        <v>345.77</v>
      </c>
      <c r="O270" s="121">
        <f t="shared" si="26"/>
        <v>760.69399999999996</v>
      </c>
      <c r="P270" s="121">
        <f t="shared" si="27"/>
        <v>0</v>
      </c>
    </row>
    <row r="271" spans="1:16" s="170" customFormat="1" ht="18" hidden="1" customHeight="1">
      <c r="A271" s="12">
        <v>26834</v>
      </c>
      <c r="B271" s="12">
        <v>0</v>
      </c>
      <c r="C271" s="102" t="s">
        <v>391</v>
      </c>
      <c r="D271" s="17" t="s">
        <v>435</v>
      </c>
      <c r="E271" s="12" t="s">
        <v>129</v>
      </c>
      <c r="F271" s="12" t="s">
        <v>434</v>
      </c>
      <c r="G271" s="36">
        <v>53.35</v>
      </c>
      <c r="H271" s="139">
        <f t="shared" si="25"/>
        <v>0</v>
      </c>
      <c r="I271" s="33">
        <f t="shared" ref="I271:I332" si="28">G271*B271</f>
        <v>0</v>
      </c>
      <c r="J271" s="167">
        <v>0.12</v>
      </c>
      <c r="K271" s="167">
        <v>0.1</v>
      </c>
      <c r="L271" s="171">
        <v>0.34</v>
      </c>
      <c r="M271" s="168">
        <f t="shared" si="24"/>
        <v>154.22128000000001</v>
      </c>
      <c r="N271" s="169">
        <v>346.85</v>
      </c>
      <c r="O271" s="169">
        <f t="shared" si="26"/>
        <v>763.07</v>
      </c>
      <c r="P271" s="169">
        <f t="shared" si="27"/>
        <v>0</v>
      </c>
    </row>
    <row r="272" spans="1:16" s="162" customFormat="1" ht="18" hidden="1" customHeight="1">
      <c r="A272" s="177">
        <v>61631</v>
      </c>
      <c r="B272" s="12">
        <v>0</v>
      </c>
      <c r="C272" s="178" t="s">
        <v>392</v>
      </c>
      <c r="D272" s="17" t="s">
        <v>435</v>
      </c>
      <c r="E272" s="38" t="s">
        <v>129</v>
      </c>
      <c r="F272" s="12" t="s">
        <v>434</v>
      </c>
      <c r="G272" s="36">
        <v>42.9</v>
      </c>
      <c r="H272" s="139">
        <f t="shared" si="25"/>
        <v>0</v>
      </c>
      <c r="I272" s="33">
        <f t="shared" si="28"/>
        <v>0</v>
      </c>
      <c r="J272" s="158">
        <v>0.12</v>
      </c>
      <c r="K272" s="158">
        <v>0.1</v>
      </c>
      <c r="L272" s="157">
        <v>0.12</v>
      </c>
      <c r="M272" s="160">
        <f t="shared" si="24"/>
        <v>54.431039999999996</v>
      </c>
      <c r="N272" s="161">
        <v>281.43</v>
      </c>
      <c r="O272" s="161">
        <f t="shared" si="26"/>
        <v>619.14599999999996</v>
      </c>
      <c r="P272" s="161">
        <f t="shared" si="27"/>
        <v>0</v>
      </c>
    </row>
    <row r="273" spans="1:16" s="170" customFormat="1" ht="18" hidden="1" customHeight="1">
      <c r="A273" s="12">
        <v>78193</v>
      </c>
      <c r="B273" s="12">
        <v>0</v>
      </c>
      <c r="C273" s="179" t="s">
        <v>393</v>
      </c>
      <c r="D273" s="17" t="s">
        <v>435</v>
      </c>
      <c r="E273" s="38" t="s">
        <v>129</v>
      </c>
      <c r="F273" s="12" t="s">
        <v>434</v>
      </c>
      <c r="G273" s="36">
        <v>42.9</v>
      </c>
      <c r="H273" s="139">
        <f t="shared" si="25"/>
        <v>0</v>
      </c>
      <c r="I273" s="33">
        <f t="shared" si="28"/>
        <v>0</v>
      </c>
      <c r="J273" s="167">
        <v>0.12</v>
      </c>
      <c r="K273" s="167">
        <v>0.1</v>
      </c>
      <c r="L273" s="166">
        <v>0.12</v>
      </c>
      <c r="M273" s="168">
        <f t="shared" si="24"/>
        <v>54.431039999999996</v>
      </c>
      <c r="N273" s="169">
        <v>281.43</v>
      </c>
      <c r="O273" s="169">
        <f t="shared" si="26"/>
        <v>619.14599999999996</v>
      </c>
      <c r="P273" s="169">
        <f t="shared" si="27"/>
        <v>0</v>
      </c>
    </row>
    <row r="274" spans="1:16" s="170" customFormat="1" ht="18" hidden="1" customHeight="1">
      <c r="A274" s="12">
        <v>52570</v>
      </c>
      <c r="B274" s="12">
        <v>0</v>
      </c>
      <c r="C274" s="179" t="s">
        <v>394</v>
      </c>
      <c r="D274" s="17" t="s">
        <v>435</v>
      </c>
      <c r="E274" s="38" t="s">
        <v>129</v>
      </c>
      <c r="F274" s="12" t="s">
        <v>434</v>
      </c>
      <c r="G274" s="36">
        <v>68.75</v>
      </c>
      <c r="H274" s="139">
        <f t="shared" si="25"/>
        <v>0</v>
      </c>
      <c r="I274" s="33">
        <f t="shared" si="28"/>
        <v>0</v>
      </c>
      <c r="J274" s="167">
        <v>0.12</v>
      </c>
      <c r="K274" s="167">
        <v>0.1</v>
      </c>
      <c r="L274" s="166">
        <v>0.12</v>
      </c>
      <c r="M274" s="168">
        <f t="shared" si="24"/>
        <v>54.431039999999996</v>
      </c>
      <c r="N274" s="169">
        <v>443.26</v>
      </c>
      <c r="O274" s="169">
        <f t="shared" si="26"/>
        <v>975.17199999999991</v>
      </c>
      <c r="P274" s="169">
        <f t="shared" si="27"/>
        <v>0</v>
      </c>
    </row>
    <row r="275" spans="1:16" s="162" customFormat="1" ht="18" hidden="1" customHeight="1">
      <c r="A275" s="12" t="s">
        <v>429</v>
      </c>
      <c r="B275" s="12">
        <v>0</v>
      </c>
      <c r="C275" s="180" t="s">
        <v>395</v>
      </c>
      <c r="D275" s="37" t="s">
        <v>111</v>
      </c>
      <c r="E275" s="38" t="s">
        <v>117</v>
      </c>
      <c r="F275" s="18" t="s">
        <v>261</v>
      </c>
      <c r="G275" s="36">
        <v>19.8</v>
      </c>
      <c r="H275" s="139">
        <f t="shared" si="25"/>
        <v>0</v>
      </c>
      <c r="I275" s="33">
        <f t="shared" si="28"/>
        <v>0</v>
      </c>
      <c r="J275" s="158">
        <v>0.14000000000000001</v>
      </c>
      <c r="K275" s="158">
        <v>0.15</v>
      </c>
      <c r="L275" s="159">
        <v>0.12</v>
      </c>
      <c r="M275" s="160">
        <f t="shared" si="24"/>
        <v>54.431039999999996</v>
      </c>
      <c r="N275" s="161">
        <v>143.82</v>
      </c>
      <c r="O275" s="161">
        <f t="shared" si="26"/>
        <v>316.404</v>
      </c>
      <c r="P275" s="161">
        <f t="shared" si="27"/>
        <v>0</v>
      </c>
    </row>
    <row r="276" spans="1:16" s="170" customFormat="1" ht="18" hidden="1" customHeight="1">
      <c r="A276" s="12">
        <v>47896</v>
      </c>
      <c r="B276" s="12">
        <v>0</v>
      </c>
      <c r="C276" s="102" t="s">
        <v>397</v>
      </c>
      <c r="D276" s="175" t="s">
        <v>184</v>
      </c>
      <c r="E276" s="40" t="s">
        <v>396</v>
      </c>
      <c r="F276" s="181" t="s">
        <v>4</v>
      </c>
      <c r="G276" s="36">
        <v>6.4</v>
      </c>
      <c r="H276" s="139">
        <f t="shared" si="25"/>
        <v>0</v>
      </c>
      <c r="I276" s="33">
        <f t="shared" si="28"/>
        <v>0</v>
      </c>
      <c r="J276" s="167">
        <v>0.16</v>
      </c>
      <c r="K276" s="167">
        <v>0.15</v>
      </c>
      <c r="L276" s="171">
        <v>0.04</v>
      </c>
      <c r="M276" s="168">
        <f t="shared" si="24"/>
        <v>18.14368</v>
      </c>
      <c r="N276" s="169">
        <v>55.85</v>
      </c>
      <c r="O276" s="169">
        <f t="shared" si="26"/>
        <v>122.87</v>
      </c>
      <c r="P276" s="169">
        <f t="shared" si="27"/>
        <v>0</v>
      </c>
    </row>
    <row r="277" spans="1:16" s="170" customFormat="1" ht="18" hidden="1" customHeight="1">
      <c r="A277" s="12">
        <v>49468</v>
      </c>
      <c r="B277" s="12">
        <v>0</v>
      </c>
      <c r="C277" s="102" t="s">
        <v>398</v>
      </c>
      <c r="D277" s="175" t="s">
        <v>184</v>
      </c>
      <c r="E277" s="40" t="s">
        <v>3</v>
      </c>
      <c r="F277" s="181" t="s">
        <v>4</v>
      </c>
      <c r="G277" s="36">
        <v>17.600000000000001</v>
      </c>
      <c r="H277" s="139">
        <f t="shared" si="25"/>
        <v>0</v>
      </c>
      <c r="I277" s="33">
        <f t="shared" si="28"/>
        <v>0</v>
      </c>
      <c r="J277" s="167">
        <v>0.16</v>
      </c>
      <c r="K277" s="167">
        <v>0.15</v>
      </c>
      <c r="L277" s="171">
        <v>0.36</v>
      </c>
      <c r="M277" s="168">
        <f t="shared" si="24"/>
        <v>163.29311999999999</v>
      </c>
      <c r="N277" s="169">
        <v>131.08000000000001</v>
      </c>
      <c r="O277" s="169">
        <f t="shared" si="26"/>
        <v>288.37600000000003</v>
      </c>
      <c r="P277" s="169">
        <f t="shared" si="27"/>
        <v>0</v>
      </c>
    </row>
    <row r="278" spans="1:16" s="170" customFormat="1" ht="18" hidden="1" customHeight="1">
      <c r="A278" s="12">
        <v>33080</v>
      </c>
      <c r="B278" s="12">
        <v>0</v>
      </c>
      <c r="C278" s="42" t="s">
        <v>400</v>
      </c>
      <c r="D278" s="17" t="s">
        <v>435</v>
      </c>
      <c r="E278" s="38" t="s">
        <v>230</v>
      </c>
      <c r="F278" s="12" t="s">
        <v>434</v>
      </c>
      <c r="G278" s="36">
        <v>36.630000000000003</v>
      </c>
      <c r="H278" s="139">
        <f t="shared" si="25"/>
        <v>0</v>
      </c>
      <c r="I278" s="33">
        <f t="shared" si="28"/>
        <v>0</v>
      </c>
      <c r="J278" s="167">
        <v>0.12</v>
      </c>
      <c r="K278" s="167">
        <v>0.1</v>
      </c>
      <c r="L278" s="171">
        <v>0.66600000000000004</v>
      </c>
      <c r="M278" s="168">
        <f t="shared" si="24"/>
        <v>302.09227199999998</v>
      </c>
      <c r="N278" s="169">
        <v>242.18</v>
      </c>
      <c r="O278" s="169">
        <f t="shared" si="26"/>
        <v>532.79600000000005</v>
      </c>
      <c r="P278" s="169">
        <f t="shared" si="27"/>
        <v>0</v>
      </c>
    </row>
    <row r="279" spans="1:16" s="170" customFormat="1" ht="18" hidden="1" customHeight="1">
      <c r="A279" s="12">
        <v>60698</v>
      </c>
      <c r="B279" s="12">
        <v>0</v>
      </c>
      <c r="C279" s="45" t="s">
        <v>401</v>
      </c>
      <c r="D279" s="22" t="s">
        <v>204</v>
      </c>
      <c r="E279" s="38" t="s">
        <v>203</v>
      </c>
      <c r="F279" s="12" t="s">
        <v>202</v>
      </c>
      <c r="G279" s="33">
        <v>120.95</v>
      </c>
      <c r="H279" s="139">
        <f t="shared" si="25"/>
        <v>0</v>
      </c>
      <c r="I279" s="33">
        <f t="shared" si="28"/>
        <v>0</v>
      </c>
      <c r="J279" s="167">
        <v>0.16</v>
      </c>
      <c r="K279" s="167">
        <v>0.05</v>
      </c>
      <c r="L279" s="171">
        <v>0.64</v>
      </c>
      <c r="M279" s="168">
        <f t="shared" si="24"/>
        <v>290.29888</v>
      </c>
      <c r="N279" s="169">
        <v>762.47</v>
      </c>
      <c r="O279" s="169">
        <f t="shared" si="26"/>
        <v>1677.4340000000002</v>
      </c>
      <c r="P279" s="169">
        <f t="shared" si="27"/>
        <v>0</v>
      </c>
    </row>
    <row r="280" spans="1:16" s="170" customFormat="1" ht="18" hidden="1" customHeight="1">
      <c r="A280" s="12">
        <v>25967</v>
      </c>
      <c r="B280" s="12">
        <v>0</v>
      </c>
      <c r="C280" s="45" t="s">
        <v>395</v>
      </c>
      <c r="D280" s="37" t="s">
        <v>111</v>
      </c>
      <c r="E280" s="12" t="s">
        <v>414</v>
      </c>
      <c r="F280" s="24" t="s">
        <v>261</v>
      </c>
      <c r="G280" s="36">
        <v>19.8</v>
      </c>
      <c r="H280" s="163">
        <v>23.4</v>
      </c>
      <c r="I280" s="33">
        <f t="shared" si="28"/>
        <v>0</v>
      </c>
      <c r="J280" s="143">
        <v>0.14000000000000001</v>
      </c>
      <c r="K280" s="167">
        <v>0.15</v>
      </c>
      <c r="L280" s="171"/>
      <c r="M280" s="168"/>
      <c r="N280" s="169"/>
      <c r="O280" s="169"/>
      <c r="P280" s="169"/>
    </row>
    <row r="281" spans="1:16" s="162" customFormat="1" ht="18" hidden="1" customHeight="1">
      <c r="A281" s="40">
        <v>42190</v>
      </c>
      <c r="B281" s="12">
        <v>0</v>
      </c>
      <c r="C281" s="22" t="s">
        <v>402</v>
      </c>
      <c r="D281" s="17" t="s">
        <v>435</v>
      </c>
      <c r="E281" s="12" t="s">
        <v>2</v>
      </c>
      <c r="F281" s="12" t="s">
        <v>434</v>
      </c>
      <c r="G281" s="36">
        <v>13.5</v>
      </c>
      <c r="H281" s="139">
        <f t="shared" si="25"/>
        <v>0</v>
      </c>
      <c r="I281" s="33">
        <f t="shared" si="28"/>
        <v>0</v>
      </c>
      <c r="J281" s="158">
        <v>0.12</v>
      </c>
      <c r="K281" s="158">
        <v>0.1</v>
      </c>
      <c r="L281" s="157">
        <v>0.14000000000000001</v>
      </c>
      <c r="M281" s="160">
        <f t="shared" si="24"/>
        <v>63.502880000000005</v>
      </c>
      <c r="N281" s="161">
        <v>97.38</v>
      </c>
      <c r="O281" s="161">
        <f t="shared" si="26"/>
        <v>214.23599999999999</v>
      </c>
      <c r="P281" s="161">
        <f t="shared" si="27"/>
        <v>0</v>
      </c>
    </row>
    <row r="282" spans="1:16" s="162" customFormat="1" ht="18" hidden="1" customHeight="1">
      <c r="A282" s="24">
        <v>42185</v>
      </c>
      <c r="B282" s="12">
        <v>0</v>
      </c>
      <c r="C282" s="102" t="s">
        <v>403</v>
      </c>
      <c r="D282" s="17" t="s">
        <v>435</v>
      </c>
      <c r="E282" s="12" t="s">
        <v>2</v>
      </c>
      <c r="F282" s="12" t="s">
        <v>434</v>
      </c>
      <c r="G282" s="36">
        <v>18.5</v>
      </c>
      <c r="H282" s="139">
        <f t="shared" si="25"/>
        <v>0</v>
      </c>
      <c r="I282" s="33">
        <f t="shared" si="28"/>
        <v>0</v>
      </c>
      <c r="J282" s="158">
        <v>0.12</v>
      </c>
      <c r="K282" s="158">
        <v>0.1</v>
      </c>
      <c r="L282" s="159">
        <v>0.2</v>
      </c>
      <c r="M282" s="160">
        <f t="shared" si="24"/>
        <v>90.718400000000003</v>
      </c>
      <c r="N282" s="161">
        <v>128.68</v>
      </c>
      <c r="O282" s="161">
        <f t="shared" si="26"/>
        <v>283.096</v>
      </c>
      <c r="P282" s="161">
        <f t="shared" si="27"/>
        <v>0</v>
      </c>
    </row>
    <row r="283" spans="1:16" s="162" customFormat="1" ht="18" hidden="1" customHeight="1">
      <c r="A283" s="24">
        <v>74974</v>
      </c>
      <c r="B283" s="12">
        <v>0</v>
      </c>
      <c r="C283" s="102" t="s">
        <v>425</v>
      </c>
      <c r="D283" s="17" t="s">
        <v>435</v>
      </c>
      <c r="E283" s="12" t="s">
        <v>2</v>
      </c>
      <c r="F283" s="12" t="s">
        <v>434</v>
      </c>
      <c r="G283" s="36">
        <v>69.849999999999994</v>
      </c>
      <c r="H283" s="139">
        <f t="shared" si="25"/>
        <v>0</v>
      </c>
      <c r="I283" s="33">
        <f t="shared" si="28"/>
        <v>0</v>
      </c>
      <c r="J283" s="158">
        <v>0.12</v>
      </c>
      <c r="K283" s="158">
        <v>0.1</v>
      </c>
      <c r="L283" s="159">
        <v>0.2</v>
      </c>
      <c r="M283" s="160">
        <f>L283*453.592</f>
        <v>90.718400000000003</v>
      </c>
      <c r="N283" s="161">
        <v>128.68</v>
      </c>
      <c r="O283" s="161">
        <f>(N283*120%)+N283</f>
        <v>283.096</v>
      </c>
      <c r="P283" s="161">
        <f>O283*B283</f>
        <v>0</v>
      </c>
    </row>
    <row r="284" spans="1:16" s="162" customFormat="1" ht="18" hidden="1" customHeight="1">
      <c r="A284" s="24">
        <v>31538</v>
      </c>
      <c r="B284" s="12">
        <v>0</v>
      </c>
      <c r="C284" s="178" t="s">
        <v>431</v>
      </c>
      <c r="D284" s="17" t="s">
        <v>435</v>
      </c>
      <c r="E284" s="12" t="s">
        <v>2</v>
      </c>
      <c r="F284" s="12" t="s">
        <v>434</v>
      </c>
      <c r="G284" s="36">
        <v>83.4</v>
      </c>
      <c r="H284" s="139">
        <f t="shared" si="25"/>
        <v>0</v>
      </c>
      <c r="I284" s="33">
        <f t="shared" si="28"/>
        <v>0</v>
      </c>
      <c r="J284" s="158">
        <v>0.12</v>
      </c>
      <c r="K284" s="158">
        <v>0.1</v>
      </c>
      <c r="L284" s="159">
        <v>0.2</v>
      </c>
      <c r="M284" s="160"/>
      <c r="N284" s="161"/>
      <c r="O284" s="161"/>
      <c r="P284" s="161"/>
    </row>
    <row r="285" spans="1:16" s="162" customFormat="1" ht="18" hidden="1" customHeight="1">
      <c r="A285" s="182">
        <v>27352</v>
      </c>
      <c r="B285" s="12">
        <v>0</v>
      </c>
      <c r="C285" s="183" t="s">
        <v>426</v>
      </c>
      <c r="D285" s="17" t="s">
        <v>435</v>
      </c>
      <c r="E285" s="184" t="s">
        <v>2</v>
      </c>
      <c r="F285" s="12" t="s">
        <v>434</v>
      </c>
      <c r="G285" s="36">
        <v>61.05</v>
      </c>
      <c r="H285" s="139">
        <f t="shared" si="25"/>
        <v>0</v>
      </c>
      <c r="I285" s="33">
        <f>G285*B285</f>
        <v>0</v>
      </c>
      <c r="J285" s="158">
        <v>0.12</v>
      </c>
      <c r="K285" s="158">
        <v>0.1</v>
      </c>
      <c r="L285" s="159">
        <v>0.308</v>
      </c>
      <c r="M285" s="160">
        <f>L285*453.592</f>
        <v>139.70633599999999</v>
      </c>
      <c r="N285" s="161">
        <v>61.05</v>
      </c>
      <c r="O285" s="161">
        <f>(N285*120%)+N285</f>
        <v>134.31</v>
      </c>
      <c r="P285" s="161">
        <f>O285*B285</f>
        <v>0</v>
      </c>
    </row>
    <row r="286" spans="1:16" s="162" customFormat="1" ht="18" hidden="1" customHeight="1">
      <c r="A286" s="24">
        <v>96516</v>
      </c>
      <c r="B286" s="12">
        <v>0</v>
      </c>
      <c r="C286" s="102" t="s">
        <v>432</v>
      </c>
      <c r="D286" s="17" t="s">
        <v>435</v>
      </c>
      <c r="E286" s="12" t="s">
        <v>433</v>
      </c>
      <c r="F286" s="12" t="s">
        <v>434</v>
      </c>
      <c r="G286" s="185">
        <v>37.380000000000003</v>
      </c>
      <c r="H286" s="139">
        <f t="shared" si="25"/>
        <v>0</v>
      </c>
      <c r="I286" s="33">
        <f>G286*B286</f>
        <v>0</v>
      </c>
      <c r="J286" s="158">
        <v>0.16</v>
      </c>
      <c r="K286" s="158">
        <v>0.15</v>
      </c>
      <c r="L286" s="159"/>
      <c r="M286" s="160"/>
      <c r="N286" s="161"/>
      <c r="O286" s="161"/>
      <c r="P286" s="161"/>
    </row>
    <row r="287" spans="1:16" s="162" customFormat="1" ht="18" hidden="1" customHeight="1">
      <c r="A287" s="24">
        <v>56178</v>
      </c>
      <c r="B287" s="12">
        <v>0</v>
      </c>
      <c r="C287" s="37" t="s">
        <v>404</v>
      </c>
      <c r="D287" s="17" t="s">
        <v>435</v>
      </c>
      <c r="E287" s="12" t="s">
        <v>129</v>
      </c>
      <c r="F287" s="12" t="s">
        <v>434</v>
      </c>
      <c r="G287" s="36">
        <v>280.5</v>
      </c>
      <c r="H287" s="163">
        <f>G287*B287</f>
        <v>0</v>
      </c>
      <c r="I287" s="33">
        <f>G287*B287</f>
        <v>0</v>
      </c>
      <c r="J287" s="158">
        <v>0.12</v>
      </c>
      <c r="K287" s="158">
        <v>0.1</v>
      </c>
      <c r="L287" s="160">
        <v>0.4</v>
      </c>
      <c r="M287" s="160">
        <f>L287*453.592</f>
        <v>181.43680000000001</v>
      </c>
      <c r="N287" s="174">
        <v>1768.86</v>
      </c>
      <c r="O287" s="174">
        <f>(N287*120%)+N287</f>
        <v>3891.4919999999993</v>
      </c>
      <c r="P287" s="174">
        <f>O287*B287</f>
        <v>0</v>
      </c>
    </row>
    <row r="288" spans="1:16" s="46" customFormat="1" ht="18" hidden="1" customHeight="1">
      <c r="A288" s="184" t="s">
        <v>444</v>
      </c>
      <c r="B288" s="12">
        <v>0</v>
      </c>
      <c r="C288" s="102" t="s">
        <v>445</v>
      </c>
      <c r="D288" s="17" t="s">
        <v>201</v>
      </c>
      <c r="E288" s="44" t="s">
        <v>205</v>
      </c>
      <c r="F288" s="12" t="s">
        <v>103</v>
      </c>
      <c r="G288" s="33">
        <v>569.4</v>
      </c>
      <c r="H288" s="33">
        <f t="shared" ref="H288" si="29">G288*B288</f>
        <v>0</v>
      </c>
      <c r="I288" s="33">
        <f>G288*B288</f>
        <v>0</v>
      </c>
      <c r="J288" s="34">
        <v>0.14000000000000001</v>
      </c>
      <c r="K288" s="34">
        <v>0.05</v>
      </c>
      <c r="L288" s="12">
        <v>1.4</v>
      </c>
      <c r="M288" s="19">
        <f t="shared" ref="M288" si="30">L288*453.592</f>
        <v>635.02879999999993</v>
      </c>
      <c r="N288" s="151">
        <v>0</v>
      </c>
      <c r="O288" s="151">
        <f t="shared" ref="O288" si="31">(N288*120%)+N288</f>
        <v>0</v>
      </c>
      <c r="P288" s="151">
        <f t="shared" ref="P288" si="32">O288*B288</f>
        <v>0</v>
      </c>
    </row>
    <row r="289" spans="1:16" s="23" customFormat="1" ht="18" hidden="1" customHeight="1">
      <c r="A289" s="24">
        <v>56178</v>
      </c>
      <c r="B289" s="12">
        <v>0</v>
      </c>
      <c r="C289" s="37" t="s">
        <v>404</v>
      </c>
      <c r="D289" s="17" t="s">
        <v>435</v>
      </c>
      <c r="E289" s="12" t="s">
        <v>129</v>
      </c>
      <c r="F289" s="12" t="s">
        <v>434</v>
      </c>
      <c r="G289" s="36">
        <v>280.5</v>
      </c>
      <c r="H289" s="33">
        <f t="shared" si="25"/>
        <v>0</v>
      </c>
      <c r="I289" s="33">
        <f t="shared" si="28"/>
        <v>0</v>
      </c>
      <c r="J289" s="34">
        <v>0.12</v>
      </c>
      <c r="K289" s="34">
        <v>0.1</v>
      </c>
      <c r="L289" s="19">
        <v>0.4</v>
      </c>
      <c r="M289" s="19">
        <f t="shared" si="24"/>
        <v>181.43680000000001</v>
      </c>
      <c r="N289" s="207">
        <v>1768.86</v>
      </c>
      <c r="O289" s="207">
        <f t="shared" si="26"/>
        <v>3891.4919999999993</v>
      </c>
      <c r="P289" s="207">
        <f t="shared" si="27"/>
        <v>0</v>
      </c>
    </row>
    <row r="290" spans="1:16" s="23" customFormat="1" ht="18" hidden="1" customHeight="1">
      <c r="A290" s="24">
        <v>72269</v>
      </c>
      <c r="B290" s="12">
        <v>0</v>
      </c>
      <c r="C290" s="37" t="s">
        <v>485</v>
      </c>
      <c r="D290" s="17" t="s">
        <v>486</v>
      </c>
      <c r="E290" s="12"/>
      <c r="F290" s="12"/>
      <c r="G290" s="36"/>
      <c r="H290" s="33"/>
      <c r="I290" s="33"/>
      <c r="J290" s="34"/>
      <c r="K290" s="34"/>
      <c r="L290" s="19"/>
      <c r="M290" s="19"/>
      <c r="N290" s="207"/>
      <c r="O290" s="207"/>
      <c r="P290" s="207"/>
    </row>
    <row r="291" spans="1:16" s="23" customFormat="1" ht="18" hidden="1" customHeight="1">
      <c r="A291" s="12">
        <v>97634</v>
      </c>
      <c r="B291" s="12">
        <v>0</v>
      </c>
      <c r="C291" s="102" t="s">
        <v>405</v>
      </c>
      <c r="D291" s="17" t="s">
        <v>435</v>
      </c>
      <c r="E291" s="12" t="s">
        <v>129</v>
      </c>
      <c r="F291" s="12" t="s">
        <v>434</v>
      </c>
      <c r="G291" s="36">
        <v>65.45</v>
      </c>
      <c r="H291" s="33">
        <f t="shared" si="25"/>
        <v>0</v>
      </c>
      <c r="I291" s="33">
        <f t="shared" si="28"/>
        <v>0</v>
      </c>
      <c r="J291" s="34">
        <v>0.12</v>
      </c>
      <c r="K291" s="34">
        <v>0.1</v>
      </c>
      <c r="L291" s="19">
        <v>0.15</v>
      </c>
      <c r="M291" s="19">
        <f t="shared" si="24"/>
        <v>68.038799999999995</v>
      </c>
      <c r="N291" s="151">
        <v>422.6</v>
      </c>
      <c r="O291" s="151">
        <f t="shared" si="26"/>
        <v>929.72</v>
      </c>
      <c r="P291" s="151">
        <f t="shared" si="27"/>
        <v>0</v>
      </c>
    </row>
    <row r="292" spans="1:16" s="23" customFormat="1" ht="18" hidden="1" customHeight="1">
      <c r="A292" s="12">
        <v>75109</v>
      </c>
      <c r="B292" s="12">
        <v>0</v>
      </c>
      <c r="C292" s="102" t="s">
        <v>487</v>
      </c>
      <c r="D292" s="17" t="s">
        <v>488</v>
      </c>
      <c r="E292" s="12"/>
      <c r="F292" s="12"/>
      <c r="G292" s="36"/>
      <c r="H292" s="33"/>
      <c r="I292" s="33"/>
      <c r="J292" s="34"/>
      <c r="K292" s="34"/>
      <c r="L292" s="19"/>
      <c r="M292" s="19"/>
      <c r="N292" s="151"/>
      <c r="O292" s="151"/>
      <c r="P292" s="151"/>
    </row>
    <row r="293" spans="1:16" s="23" customFormat="1" ht="18" hidden="1" customHeight="1">
      <c r="A293" s="12">
        <v>77387</v>
      </c>
      <c r="B293" s="12">
        <v>0</v>
      </c>
      <c r="C293" s="102" t="s">
        <v>406</v>
      </c>
      <c r="D293" s="37" t="s">
        <v>114</v>
      </c>
      <c r="E293" s="12" t="s">
        <v>408</v>
      </c>
      <c r="F293" s="24" t="s">
        <v>103</v>
      </c>
      <c r="G293" s="36">
        <v>6</v>
      </c>
      <c r="H293" s="33">
        <f t="shared" si="25"/>
        <v>0</v>
      </c>
      <c r="I293" s="33">
        <f t="shared" si="28"/>
        <v>0</v>
      </c>
      <c r="J293" s="34">
        <v>0.14000000000000001</v>
      </c>
      <c r="K293" s="34">
        <v>0.05</v>
      </c>
      <c r="L293" s="19">
        <v>0.15</v>
      </c>
      <c r="M293" s="19">
        <f t="shared" si="24"/>
        <v>68.038799999999995</v>
      </c>
      <c r="N293" s="151">
        <v>49.49</v>
      </c>
      <c r="O293" s="151">
        <f t="shared" si="26"/>
        <v>108.878</v>
      </c>
      <c r="P293" s="151">
        <f t="shared" si="27"/>
        <v>0</v>
      </c>
    </row>
    <row r="294" spans="1:16" s="23" customFormat="1" ht="18" hidden="1" customHeight="1">
      <c r="A294" s="12">
        <v>10443</v>
      </c>
      <c r="B294" s="12">
        <v>0</v>
      </c>
      <c r="C294" s="102" t="s">
        <v>407</v>
      </c>
      <c r="D294" s="37" t="s">
        <v>114</v>
      </c>
      <c r="E294" s="12" t="s">
        <v>408</v>
      </c>
      <c r="F294" s="24" t="s">
        <v>103</v>
      </c>
      <c r="G294" s="36">
        <v>6</v>
      </c>
      <c r="H294" s="33">
        <f t="shared" si="25"/>
        <v>0</v>
      </c>
      <c r="I294" s="33">
        <f t="shared" si="28"/>
        <v>0</v>
      </c>
      <c r="J294" s="34">
        <v>0.14000000000000001</v>
      </c>
      <c r="K294" s="34">
        <v>0.05</v>
      </c>
      <c r="L294" s="19">
        <v>0.15</v>
      </c>
      <c r="M294" s="19">
        <f t="shared" si="24"/>
        <v>68.038799999999995</v>
      </c>
      <c r="N294" s="151">
        <v>49.49</v>
      </c>
      <c r="O294" s="151">
        <f t="shared" si="26"/>
        <v>108.878</v>
      </c>
      <c r="P294" s="151">
        <f t="shared" si="27"/>
        <v>0</v>
      </c>
    </row>
    <row r="295" spans="1:16" s="23" customFormat="1" ht="18" hidden="1" customHeight="1">
      <c r="A295" s="12">
        <v>91681</v>
      </c>
      <c r="B295" s="12">
        <v>0</v>
      </c>
      <c r="C295" s="102" t="s">
        <v>446</v>
      </c>
      <c r="D295" s="17" t="s">
        <v>435</v>
      </c>
      <c r="E295" s="12" t="s">
        <v>2</v>
      </c>
      <c r="F295" s="12" t="s">
        <v>434</v>
      </c>
      <c r="G295" s="36">
        <v>223.5</v>
      </c>
      <c r="H295" s="208">
        <f t="shared" ref="H295:H297" si="33">G295*B295</f>
        <v>0</v>
      </c>
      <c r="I295" s="33">
        <f t="shared" si="28"/>
        <v>0</v>
      </c>
      <c r="J295" s="209">
        <v>0.12</v>
      </c>
      <c r="K295" s="209">
        <v>0.1</v>
      </c>
      <c r="L295" s="210">
        <v>0.86</v>
      </c>
      <c r="M295" s="210">
        <f t="shared" ref="M295:M319" si="34">L295*453.592</f>
        <v>390.08911999999998</v>
      </c>
      <c r="N295" s="211">
        <v>858</v>
      </c>
      <c r="O295" s="151"/>
      <c r="P295" s="151"/>
    </row>
    <row r="296" spans="1:16" s="23" customFormat="1" ht="18" hidden="1" customHeight="1">
      <c r="A296" s="12">
        <v>73191</v>
      </c>
      <c r="B296" s="12">
        <v>0</v>
      </c>
      <c r="C296" s="178" t="s">
        <v>450</v>
      </c>
      <c r="D296" s="17" t="s">
        <v>435</v>
      </c>
      <c r="E296" s="12" t="s">
        <v>2</v>
      </c>
      <c r="F296" s="12" t="s">
        <v>434</v>
      </c>
      <c r="G296" s="36">
        <v>90.75</v>
      </c>
      <c r="H296" s="208">
        <f t="shared" si="33"/>
        <v>0</v>
      </c>
      <c r="I296" s="33">
        <f t="shared" si="28"/>
        <v>0</v>
      </c>
      <c r="J296" s="209">
        <v>0.12</v>
      </c>
      <c r="K296" s="209">
        <v>0.1</v>
      </c>
      <c r="L296" s="210">
        <v>0.86</v>
      </c>
      <c r="M296" s="210">
        <f t="shared" ref="M296" si="35">L296*453.592</f>
        <v>390.08911999999998</v>
      </c>
      <c r="N296" s="211">
        <v>858</v>
      </c>
      <c r="O296" s="151"/>
      <c r="P296" s="151"/>
    </row>
    <row r="297" spans="1:16" s="23" customFormat="1" ht="18" hidden="1" customHeight="1">
      <c r="A297" s="12">
        <v>802777</v>
      </c>
      <c r="B297" s="12">
        <v>0</v>
      </c>
      <c r="C297" s="102" t="s">
        <v>447</v>
      </c>
      <c r="D297" s="37" t="s">
        <v>438</v>
      </c>
      <c r="E297" s="12" t="s">
        <v>129</v>
      </c>
      <c r="F297" s="12" t="s">
        <v>434</v>
      </c>
      <c r="G297" s="36">
        <v>126.75</v>
      </c>
      <c r="H297" s="33">
        <f t="shared" si="33"/>
        <v>0</v>
      </c>
      <c r="I297" s="33">
        <f t="shared" si="28"/>
        <v>0</v>
      </c>
      <c r="J297" s="34">
        <v>0.12</v>
      </c>
      <c r="K297" s="34">
        <v>0.1</v>
      </c>
      <c r="L297" s="25">
        <v>1.04</v>
      </c>
      <c r="M297" s="19">
        <f t="shared" si="34"/>
        <v>471.73568</v>
      </c>
      <c r="N297" s="151">
        <v>0</v>
      </c>
      <c r="O297" s="151">
        <f t="shared" ref="O297" si="36">(N297*120%)+N297</f>
        <v>0</v>
      </c>
      <c r="P297" s="151">
        <f t="shared" ref="P297:P322" si="37">O297*B297</f>
        <v>0</v>
      </c>
    </row>
    <row r="298" spans="1:16" s="23" customFormat="1" ht="18" hidden="1" customHeight="1">
      <c r="A298" s="12">
        <v>800009</v>
      </c>
      <c r="B298" s="192">
        <v>0</v>
      </c>
      <c r="C298" s="102" t="s">
        <v>589</v>
      </c>
      <c r="D298" s="37" t="s">
        <v>590</v>
      </c>
      <c r="E298" s="12"/>
      <c r="F298" s="12"/>
      <c r="G298" s="36"/>
      <c r="H298" s="33"/>
      <c r="I298" s="33"/>
      <c r="J298" s="34"/>
      <c r="K298" s="34"/>
      <c r="L298" s="25"/>
      <c r="M298" s="19"/>
      <c r="N298" s="151"/>
      <c r="O298" s="151"/>
      <c r="P298" s="151"/>
    </row>
    <row r="299" spans="1:16" s="77" customFormat="1" ht="18" hidden="1" customHeight="1">
      <c r="A299" s="206">
        <v>71561</v>
      </c>
      <c r="B299" s="12">
        <v>0</v>
      </c>
      <c r="C299" s="93" t="s">
        <v>455</v>
      </c>
      <c r="D299" s="71" t="s">
        <v>435</v>
      </c>
      <c r="E299" s="206" t="s">
        <v>129</v>
      </c>
      <c r="F299" s="206" t="s">
        <v>434</v>
      </c>
      <c r="G299" s="72">
        <v>64.900000000000006</v>
      </c>
      <c r="H299" s="73"/>
      <c r="I299" s="73">
        <f t="shared" si="28"/>
        <v>0</v>
      </c>
      <c r="J299" s="74">
        <v>0.12</v>
      </c>
      <c r="K299" s="74">
        <v>0.1</v>
      </c>
      <c r="L299" s="75"/>
      <c r="M299" s="19">
        <f t="shared" si="34"/>
        <v>0</v>
      </c>
      <c r="N299" s="121">
        <v>457.25</v>
      </c>
      <c r="O299" s="121">
        <f t="shared" ref="O299:O321" si="38">(N299*140%)+N299</f>
        <v>1097.4000000000001</v>
      </c>
      <c r="P299" s="121">
        <f t="shared" si="37"/>
        <v>0</v>
      </c>
    </row>
    <row r="300" spans="1:16" s="77" customFormat="1" ht="18" hidden="1" customHeight="1">
      <c r="A300" s="206">
        <v>71741</v>
      </c>
      <c r="B300" s="12">
        <v>0</v>
      </c>
      <c r="C300" s="93" t="s">
        <v>456</v>
      </c>
      <c r="D300" s="71" t="s">
        <v>435</v>
      </c>
      <c r="E300" s="206" t="s">
        <v>129</v>
      </c>
      <c r="F300" s="206" t="s">
        <v>472</v>
      </c>
      <c r="G300" s="72">
        <v>65.45</v>
      </c>
      <c r="H300" s="73"/>
      <c r="I300" s="73">
        <f t="shared" si="28"/>
        <v>0</v>
      </c>
      <c r="J300" s="74">
        <v>0.12</v>
      </c>
      <c r="K300" s="74">
        <v>0.1</v>
      </c>
      <c r="L300" s="75"/>
      <c r="M300" s="19">
        <f t="shared" si="34"/>
        <v>0</v>
      </c>
      <c r="N300" s="121">
        <v>461.01</v>
      </c>
      <c r="O300" s="121">
        <f t="shared" si="38"/>
        <v>1106.424</v>
      </c>
      <c r="P300" s="121">
        <f t="shared" si="37"/>
        <v>0</v>
      </c>
    </row>
    <row r="301" spans="1:16" s="77" customFormat="1" ht="18" hidden="1" customHeight="1">
      <c r="A301" s="237">
        <v>11422</v>
      </c>
      <c r="B301" s="12">
        <v>0</v>
      </c>
      <c r="C301" s="93" t="s">
        <v>591</v>
      </c>
      <c r="D301" s="71" t="s">
        <v>592</v>
      </c>
      <c r="E301" s="237"/>
      <c r="F301" s="237"/>
      <c r="G301" s="72"/>
      <c r="H301" s="73"/>
      <c r="I301" s="73"/>
      <c r="J301" s="74"/>
      <c r="K301" s="74"/>
      <c r="L301" s="75"/>
      <c r="M301" s="19"/>
      <c r="N301" s="121"/>
      <c r="O301" s="121"/>
      <c r="P301" s="121"/>
    </row>
    <row r="302" spans="1:16" s="77" customFormat="1" ht="18" hidden="1" customHeight="1">
      <c r="A302" s="237">
        <v>97181</v>
      </c>
      <c r="B302" s="12">
        <v>0</v>
      </c>
      <c r="C302" s="93" t="s">
        <v>593</v>
      </c>
      <c r="D302" s="71" t="s">
        <v>594</v>
      </c>
      <c r="E302" s="237"/>
      <c r="F302" s="237"/>
      <c r="G302" s="72"/>
      <c r="H302" s="73"/>
      <c r="I302" s="73"/>
      <c r="J302" s="74"/>
      <c r="K302" s="74"/>
      <c r="L302" s="75"/>
      <c r="M302" s="19"/>
      <c r="N302" s="121"/>
      <c r="O302" s="121"/>
      <c r="P302" s="121"/>
    </row>
    <row r="303" spans="1:16" s="77" customFormat="1" ht="18" hidden="1" customHeight="1">
      <c r="A303" s="206">
        <v>29412</v>
      </c>
      <c r="B303" s="12">
        <v>0</v>
      </c>
      <c r="C303" s="93" t="s">
        <v>458</v>
      </c>
      <c r="D303" s="71" t="s">
        <v>435</v>
      </c>
      <c r="E303" s="206" t="s">
        <v>129</v>
      </c>
      <c r="F303" s="206" t="s">
        <v>473</v>
      </c>
      <c r="G303" s="72">
        <v>22</v>
      </c>
      <c r="H303" s="73"/>
      <c r="I303" s="73">
        <f t="shared" si="28"/>
        <v>0</v>
      </c>
      <c r="J303" s="74">
        <v>0.12</v>
      </c>
      <c r="K303" s="74">
        <v>0.1</v>
      </c>
      <c r="L303" s="75"/>
      <c r="M303" s="19">
        <f t="shared" si="34"/>
        <v>0</v>
      </c>
      <c r="N303" s="121">
        <v>163.5</v>
      </c>
      <c r="O303" s="121">
        <f t="shared" si="38"/>
        <v>392.4</v>
      </c>
      <c r="P303" s="121">
        <f t="shared" si="37"/>
        <v>0</v>
      </c>
    </row>
    <row r="304" spans="1:16" s="77" customFormat="1" ht="18" hidden="1" customHeight="1">
      <c r="A304" s="206">
        <v>29507</v>
      </c>
      <c r="B304" s="12">
        <v>0</v>
      </c>
      <c r="C304" s="93" t="s">
        <v>459</v>
      </c>
      <c r="D304" s="71" t="s">
        <v>435</v>
      </c>
      <c r="E304" s="206" t="s">
        <v>129</v>
      </c>
      <c r="F304" s="206" t="s">
        <v>474</v>
      </c>
      <c r="G304" s="72">
        <v>16.5</v>
      </c>
      <c r="H304" s="73"/>
      <c r="I304" s="73">
        <f t="shared" si="28"/>
        <v>0</v>
      </c>
      <c r="J304" s="74">
        <v>0.12</v>
      </c>
      <c r="K304" s="74">
        <v>0.1</v>
      </c>
      <c r="L304" s="75"/>
      <c r="M304" s="19">
        <f t="shared" si="34"/>
        <v>0</v>
      </c>
      <c r="N304" s="121">
        <v>125.84</v>
      </c>
      <c r="O304" s="121">
        <f t="shared" si="38"/>
        <v>302.01599999999996</v>
      </c>
      <c r="P304" s="121">
        <f t="shared" si="37"/>
        <v>0</v>
      </c>
    </row>
    <row r="305" spans="1:16" s="77" customFormat="1" ht="17.25" hidden="1" customHeight="1">
      <c r="A305" s="206">
        <v>800974</v>
      </c>
      <c r="B305" s="12">
        <v>0</v>
      </c>
      <c r="C305" s="93" t="s">
        <v>460</v>
      </c>
      <c r="D305" s="71" t="s">
        <v>334</v>
      </c>
      <c r="E305" s="218" t="s">
        <v>470</v>
      </c>
      <c r="F305" s="78" t="s">
        <v>103</v>
      </c>
      <c r="G305" s="72">
        <v>1197</v>
      </c>
      <c r="H305" s="73"/>
      <c r="I305" s="73">
        <f t="shared" si="28"/>
        <v>0</v>
      </c>
      <c r="J305" s="74">
        <v>0.14000000000000001</v>
      </c>
      <c r="K305" s="74">
        <v>0.15</v>
      </c>
      <c r="L305" s="75"/>
      <c r="M305" s="19">
        <f t="shared" si="34"/>
        <v>0</v>
      </c>
      <c r="N305" s="121">
        <v>8671.5499999999993</v>
      </c>
      <c r="O305" s="121">
        <f t="shared" si="38"/>
        <v>20811.719999999998</v>
      </c>
      <c r="P305" s="121">
        <f t="shared" si="37"/>
        <v>0</v>
      </c>
    </row>
    <row r="306" spans="1:16" s="77" customFormat="1" ht="18" hidden="1" customHeight="1">
      <c r="A306" s="206">
        <v>57298</v>
      </c>
      <c r="B306" s="12">
        <v>0</v>
      </c>
      <c r="C306" s="93" t="s">
        <v>471</v>
      </c>
      <c r="D306" s="80" t="s">
        <v>107</v>
      </c>
      <c r="E306" s="218" t="s">
        <v>119</v>
      </c>
      <c r="F306" s="78" t="s">
        <v>36</v>
      </c>
      <c r="G306" s="72">
        <v>42</v>
      </c>
      <c r="H306" s="73"/>
      <c r="I306" s="73">
        <f t="shared" si="28"/>
        <v>0</v>
      </c>
      <c r="J306" s="74">
        <v>0.16</v>
      </c>
      <c r="K306" s="74">
        <v>0.15</v>
      </c>
      <c r="L306" s="75"/>
      <c r="M306" s="19">
        <f t="shared" si="34"/>
        <v>0</v>
      </c>
      <c r="N306" s="121">
        <v>321.41000000000003</v>
      </c>
      <c r="O306" s="121">
        <f t="shared" si="38"/>
        <v>771.38400000000001</v>
      </c>
      <c r="P306" s="121">
        <f t="shared" si="37"/>
        <v>0</v>
      </c>
    </row>
    <row r="307" spans="1:16" s="77" customFormat="1" ht="18" hidden="1" customHeight="1">
      <c r="A307" s="206">
        <v>82480</v>
      </c>
      <c r="B307" s="12">
        <v>0</v>
      </c>
      <c r="C307" s="219" t="s">
        <v>461</v>
      </c>
      <c r="D307" s="71" t="s">
        <v>12</v>
      </c>
      <c r="E307" s="220" t="s">
        <v>475</v>
      </c>
      <c r="F307" s="70" t="s">
        <v>13</v>
      </c>
      <c r="G307" s="72">
        <v>389.4</v>
      </c>
      <c r="H307" s="73"/>
      <c r="I307" s="73">
        <f t="shared" si="28"/>
        <v>0</v>
      </c>
      <c r="J307" s="74">
        <v>0.18</v>
      </c>
      <c r="K307" s="74">
        <v>0.15</v>
      </c>
      <c r="L307" s="75"/>
      <c r="M307" s="19">
        <f t="shared" si="34"/>
        <v>0</v>
      </c>
      <c r="N307" s="121">
        <v>2917.29</v>
      </c>
      <c r="O307" s="121">
        <f t="shared" si="38"/>
        <v>7001.4959999999992</v>
      </c>
      <c r="P307" s="121">
        <f t="shared" si="37"/>
        <v>0</v>
      </c>
    </row>
    <row r="308" spans="1:16" s="77" customFormat="1" ht="18" hidden="1" customHeight="1">
      <c r="A308" s="244">
        <v>800196</v>
      </c>
      <c r="B308" s="12">
        <v>0</v>
      </c>
      <c r="C308" s="219" t="s">
        <v>605</v>
      </c>
      <c r="D308" s="71"/>
      <c r="E308" s="220"/>
      <c r="F308" s="70"/>
      <c r="G308" s="72"/>
      <c r="H308" s="73"/>
      <c r="I308" s="73"/>
      <c r="J308" s="74"/>
      <c r="K308" s="74"/>
      <c r="L308" s="75"/>
      <c r="M308" s="19"/>
      <c r="N308" s="121"/>
      <c r="O308" s="121"/>
      <c r="P308" s="121"/>
    </row>
    <row r="309" spans="1:16" s="77" customFormat="1" ht="18" hidden="1" customHeight="1">
      <c r="A309" s="206">
        <v>74004</v>
      </c>
      <c r="B309" s="12">
        <v>0</v>
      </c>
      <c r="C309" s="93" t="s">
        <v>462</v>
      </c>
      <c r="D309" s="80" t="s">
        <v>114</v>
      </c>
      <c r="E309" s="206" t="s">
        <v>133</v>
      </c>
      <c r="F309" s="70" t="s">
        <v>287</v>
      </c>
      <c r="G309" s="72">
        <v>6.6</v>
      </c>
      <c r="H309" s="73"/>
      <c r="I309" s="73">
        <f t="shared" si="28"/>
        <v>0</v>
      </c>
      <c r="J309" s="74">
        <v>0.18</v>
      </c>
      <c r="K309" s="74">
        <v>0.15</v>
      </c>
      <c r="L309" s="75"/>
      <c r="M309" s="19">
        <f t="shared" si="34"/>
        <v>0</v>
      </c>
      <c r="N309" s="121">
        <v>62.09</v>
      </c>
      <c r="O309" s="121">
        <f t="shared" si="38"/>
        <v>149.01600000000002</v>
      </c>
      <c r="P309" s="121">
        <f t="shared" si="37"/>
        <v>0</v>
      </c>
    </row>
    <row r="310" spans="1:16" s="77" customFormat="1" ht="18" hidden="1" customHeight="1">
      <c r="A310" s="206">
        <v>800007</v>
      </c>
      <c r="B310" s="12">
        <v>0</v>
      </c>
      <c r="C310" s="219" t="s">
        <v>463</v>
      </c>
      <c r="D310" s="71" t="s">
        <v>25</v>
      </c>
      <c r="E310" s="206" t="s">
        <v>132</v>
      </c>
      <c r="F310" s="70" t="s">
        <v>26</v>
      </c>
      <c r="G310" s="72">
        <v>29.4</v>
      </c>
      <c r="H310" s="73"/>
      <c r="I310" s="73">
        <f t="shared" si="28"/>
        <v>0</v>
      </c>
      <c r="J310" s="74">
        <v>0.16</v>
      </c>
      <c r="K310" s="74">
        <v>0.05</v>
      </c>
      <c r="L310" s="75"/>
      <c r="M310" s="19">
        <f t="shared" si="34"/>
        <v>0</v>
      </c>
      <c r="N310" s="121">
        <v>212.16</v>
      </c>
      <c r="O310" s="121">
        <f t="shared" si="38"/>
        <v>509.18399999999997</v>
      </c>
      <c r="P310" s="121">
        <f t="shared" si="37"/>
        <v>0</v>
      </c>
    </row>
    <row r="311" spans="1:16" s="77" customFormat="1" ht="18" hidden="1" customHeight="1">
      <c r="A311" s="206">
        <v>97185</v>
      </c>
      <c r="B311" s="12">
        <v>0</v>
      </c>
      <c r="C311" s="93" t="s">
        <v>464</v>
      </c>
      <c r="D311" s="80" t="s">
        <v>114</v>
      </c>
      <c r="E311" s="206" t="s">
        <v>133</v>
      </c>
      <c r="F311" s="70" t="s">
        <v>287</v>
      </c>
      <c r="G311" s="72">
        <v>14.4</v>
      </c>
      <c r="H311" s="73"/>
      <c r="I311" s="73">
        <f t="shared" si="28"/>
        <v>0</v>
      </c>
      <c r="J311" s="74">
        <v>0.18</v>
      </c>
      <c r="K311" s="74">
        <v>0.05</v>
      </c>
      <c r="L311" s="75"/>
      <c r="M311" s="19">
        <f t="shared" si="34"/>
        <v>0</v>
      </c>
      <c r="N311" s="121">
        <v>110.48</v>
      </c>
      <c r="O311" s="121">
        <f t="shared" si="38"/>
        <v>265.15199999999999</v>
      </c>
      <c r="P311" s="121">
        <f t="shared" si="37"/>
        <v>0</v>
      </c>
    </row>
    <row r="312" spans="1:16" s="77" customFormat="1" ht="18" hidden="1" customHeight="1">
      <c r="A312" s="206">
        <v>12465</v>
      </c>
      <c r="B312" s="12">
        <v>0</v>
      </c>
      <c r="C312" s="93" t="s">
        <v>465</v>
      </c>
      <c r="D312" s="80" t="s">
        <v>114</v>
      </c>
      <c r="E312" s="206" t="s">
        <v>133</v>
      </c>
      <c r="F312" s="70" t="s">
        <v>287</v>
      </c>
      <c r="G312" s="72">
        <v>19</v>
      </c>
      <c r="H312" s="73"/>
      <c r="I312" s="73">
        <f t="shared" si="28"/>
        <v>0</v>
      </c>
      <c r="J312" s="74">
        <v>0.18</v>
      </c>
      <c r="K312" s="74">
        <v>0.05</v>
      </c>
      <c r="L312" s="75"/>
      <c r="M312" s="19">
        <f t="shared" si="34"/>
        <v>0</v>
      </c>
      <c r="N312" s="121">
        <v>143.61000000000001</v>
      </c>
      <c r="O312" s="121">
        <f t="shared" si="38"/>
        <v>344.66399999999999</v>
      </c>
      <c r="P312" s="121">
        <f t="shared" si="37"/>
        <v>0</v>
      </c>
    </row>
    <row r="313" spans="1:16" s="77" customFormat="1" ht="18" hidden="1" customHeight="1">
      <c r="A313" s="206">
        <v>15202</v>
      </c>
      <c r="B313" s="12">
        <v>0</v>
      </c>
      <c r="C313" s="219" t="s">
        <v>466</v>
      </c>
      <c r="D313" s="71" t="s">
        <v>25</v>
      </c>
      <c r="E313" s="206" t="s">
        <v>132</v>
      </c>
      <c r="F313" s="70" t="s">
        <v>26</v>
      </c>
      <c r="G313" s="72">
        <v>11.55</v>
      </c>
      <c r="H313" s="73"/>
      <c r="I313" s="73">
        <f t="shared" si="28"/>
        <v>0</v>
      </c>
      <c r="J313" s="74">
        <v>0.16</v>
      </c>
      <c r="K313" s="74">
        <v>0.05</v>
      </c>
      <c r="L313" s="75"/>
      <c r="M313" s="19">
        <f t="shared" si="34"/>
        <v>0</v>
      </c>
      <c r="N313" s="121">
        <v>91.16</v>
      </c>
      <c r="O313" s="121">
        <f t="shared" si="38"/>
        <v>218.78399999999999</v>
      </c>
      <c r="P313" s="121">
        <f t="shared" si="37"/>
        <v>0</v>
      </c>
    </row>
    <row r="314" spans="1:16" s="77" customFormat="1" ht="18" hidden="1" customHeight="1">
      <c r="A314" s="238">
        <v>13893</v>
      </c>
      <c r="B314" s="12">
        <v>0</v>
      </c>
      <c r="C314" s="239" t="s">
        <v>597</v>
      </c>
      <c r="D314" s="71" t="s">
        <v>494</v>
      </c>
      <c r="E314" s="238"/>
      <c r="F314" s="70"/>
      <c r="G314" s="72"/>
      <c r="H314" s="73"/>
      <c r="I314" s="73"/>
      <c r="J314" s="74"/>
      <c r="K314" s="74"/>
      <c r="L314" s="75"/>
      <c r="M314" s="19"/>
      <c r="N314" s="121"/>
      <c r="O314" s="121"/>
      <c r="P314" s="121"/>
    </row>
    <row r="315" spans="1:16" s="77" customFormat="1" ht="18" hidden="1" customHeight="1">
      <c r="A315" s="206">
        <v>11421</v>
      </c>
      <c r="B315" s="12">
        <v>0</v>
      </c>
      <c r="C315" s="219" t="s">
        <v>467</v>
      </c>
      <c r="D315" s="71" t="s">
        <v>25</v>
      </c>
      <c r="E315" s="206" t="s">
        <v>132</v>
      </c>
      <c r="F315" s="70" t="s">
        <v>26</v>
      </c>
      <c r="G315" s="72">
        <v>78</v>
      </c>
      <c r="H315" s="73"/>
      <c r="I315" s="73">
        <f t="shared" si="28"/>
        <v>0</v>
      </c>
      <c r="J315" s="74">
        <v>0.16</v>
      </c>
      <c r="K315" s="74">
        <v>0.05</v>
      </c>
      <c r="L315" s="75"/>
      <c r="M315" s="19">
        <f t="shared" si="34"/>
        <v>0</v>
      </c>
      <c r="N315" s="121">
        <v>541.6</v>
      </c>
      <c r="O315" s="121">
        <f t="shared" si="38"/>
        <v>1299.8400000000001</v>
      </c>
      <c r="P315" s="121">
        <f t="shared" si="37"/>
        <v>0</v>
      </c>
    </row>
    <row r="316" spans="1:16" s="77" customFormat="1" ht="18" hidden="1" customHeight="1">
      <c r="A316" s="206">
        <v>60383</v>
      </c>
      <c r="B316" s="12">
        <v>0</v>
      </c>
      <c r="C316" s="93" t="s">
        <v>468</v>
      </c>
      <c r="D316" s="71" t="s">
        <v>435</v>
      </c>
      <c r="E316" s="206" t="s">
        <v>129</v>
      </c>
      <c r="F316" s="206" t="s">
        <v>434</v>
      </c>
      <c r="G316" s="72">
        <v>64.900000000000006</v>
      </c>
      <c r="H316" s="73"/>
      <c r="I316" s="73">
        <f t="shared" si="28"/>
        <v>0</v>
      </c>
      <c r="J316" s="74">
        <v>0.12</v>
      </c>
      <c r="K316" s="74">
        <v>0.1</v>
      </c>
      <c r="L316" s="75"/>
      <c r="M316" s="19">
        <f t="shared" si="34"/>
        <v>0</v>
      </c>
      <c r="N316" s="121">
        <v>457.25</v>
      </c>
      <c r="O316" s="121">
        <f t="shared" si="38"/>
        <v>1097.4000000000001</v>
      </c>
      <c r="P316" s="121">
        <f t="shared" si="37"/>
        <v>0</v>
      </c>
    </row>
    <row r="317" spans="1:16" s="77" customFormat="1" ht="18" hidden="1" customHeight="1">
      <c r="A317" s="206">
        <v>47554</v>
      </c>
      <c r="B317" s="12">
        <v>0</v>
      </c>
      <c r="C317" s="93" t="s">
        <v>469</v>
      </c>
      <c r="D317" s="71" t="s">
        <v>435</v>
      </c>
      <c r="E317" s="218" t="s">
        <v>0</v>
      </c>
      <c r="F317" s="206" t="s">
        <v>434</v>
      </c>
      <c r="G317" s="72">
        <v>248.05</v>
      </c>
      <c r="H317" s="73"/>
      <c r="I317" s="73">
        <f t="shared" si="28"/>
        <v>0</v>
      </c>
      <c r="J317" s="74">
        <v>0.12</v>
      </c>
      <c r="K317" s="74">
        <v>0.1</v>
      </c>
      <c r="L317" s="75"/>
      <c r="M317" s="19">
        <f t="shared" si="34"/>
        <v>0</v>
      </c>
      <c r="N317" s="121">
        <v>1711.3</v>
      </c>
      <c r="O317" s="121">
        <f t="shared" si="38"/>
        <v>4107.12</v>
      </c>
      <c r="P317" s="121">
        <f t="shared" si="37"/>
        <v>0</v>
      </c>
    </row>
    <row r="318" spans="1:16" s="77" customFormat="1" ht="18" hidden="1" customHeight="1">
      <c r="A318" s="206">
        <v>27292</v>
      </c>
      <c r="B318" s="12">
        <v>0</v>
      </c>
      <c r="C318" s="93" t="s">
        <v>228</v>
      </c>
      <c r="D318" s="71" t="s">
        <v>435</v>
      </c>
      <c r="E318" s="218" t="s">
        <v>2</v>
      </c>
      <c r="F318" s="206" t="s">
        <v>434</v>
      </c>
      <c r="G318" s="72">
        <v>81.95</v>
      </c>
      <c r="H318" s="73"/>
      <c r="I318" s="73">
        <f t="shared" si="28"/>
        <v>0</v>
      </c>
      <c r="J318" s="74">
        <v>0.12</v>
      </c>
      <c r="K318" s="74">
        <v>0.1</v>
      </c>
      <c r="L318" s="75"/>
      <c r="M318" s="19">
        <f t="shared" si="34"/>
        <v>0</v>
      </c>
      <c r="N318" s="121">
        <v>573.99</v>
      </c>
      <c r="O318" s="121">
        <f t="shared" si="38"/>
        <v>1377.576</v>
      </c>
      <c r="P318" s="121">
        <f t="shared" si="37"/>
        <v>0</v>
      </c>
    </row>
    <row r="319" spans="1:16" s="77" customFormat="1" ht="18" hidden="1" customHeight="1">
      <c r="A319" s="206">
        <v>32484</v>
      </c>
      <c r="B319" s="12">
        <v>0</v>
      </c>
      <c r="C319" s="93" t="s">
        <v>328</v>
      </c>
      <c r="D319" s="17" t="s">
        <v>435</v>
      </c>
      <c r="E319" s="38" t="s">
        <v>129</v>
      </c>
      <c r="F319" s="12" t="s">
        <v>434</v>
      </c>
      <c r="G319" s="72">
        <v>30.8</v>
      </c>
      <c r="H319" s="73"/>
      <c r="I319" s="73">
        <f t="shared" si="28"/>
        <v>0</v>
      </c>
      <c r="J319" s="74">
        <v>0.12</v>
      </c>
      <c r="K319" s="74">
        <v>0.1</v>
      </c>
      <c r="L319" s="75">
        <v>0.38500000000000001</v>
      </c>
      <c r="M319" s="19">
        <f t="shared" si="34"/>
        <v>174.63291999999998</v>
      </c>
      <c r="N319" s="121">
        <v>223.76</v>
      </c>
      <c r="O319" s="121">
        <f t="shared" si="38"/>
        <v>537.02399999999989</v>
      </c>
      <c r="P319" s="121">
        <f t="shared" si="37"/>
        <v>0</v>
      </c>
    </row>
    <row r="320" spans="1:16" s="77" customFormat="1" ht="18" hidden="1" customHeight="1">
      <c r="A320" s="225">
        <v>32483</v>
      </c>
      <c r="B320" s="12">
        <v>0</v>
      </c>
      <c r="C320" s="93" t="s">
        <v>479</v>
      </c>
      <c r="D320" s="17" t="s">
        <v>435</v>
      </c>
      <c r="E320" s="38" t="s">
        <v>129</v>
      </c>
      <c r="F320" s="12" t="s">
        <v>434</v>
      </c>
      <c r="G320" s="72">
        <v>20.9</v>
      </c>
      <c r="H320" s="73"/>
      <c r="I320" s="73">
        <f t="shared" si="28"/>
        <v>0</v>
      </c>
      <c r="J320" s="74">
        <v>0.12</v>
      </c>
      <c r="K320" s="74">
        <v>0.1</v>
      </c>
      <c r="L320" s="75">
        <v>0.38500000000000001</v>
      </c>
      <c r="M320" s="19">
        <f t="shared" ref="M320:M323" si="39">L320*453.592</f>
        <v>174.63291999999998</v>
      </c>
      <c r="N320" s="121">
        <v>155.97</v>
      </c>
      <c r="O320" s="121">
        <f t="shared" si="38"/>
        <v>374.32799999999997</v>
      </c>
      <c r="P320" s="121">
        <f t="shared" si="37"/>
        <v>0</v>
      </c>
    </row>
    <row r="321" spans="1:16" s="77" customFormat="1" ht="18" hidden="1" customHeight="1">
      <c r="A321" s="225">
        <v>10227</v>
      </c>
      <c r="B321" s="12">
        <v>0</v>
      </c>
      <c r="C321" s="93" t="s">
        <v>480</v>
      </c>
      <c r="D321" s="17" t="s">
        <v>435</v>
      </c>
      <c r="E321" s="38" t="s">
        <v>129</v>
      </c>
      <c r="F321" s="12" t="s">
        <v>434</v>
      </c>
      <c r="G321" s="72">
        <v>113.85</v>
      </c>
      <c r="H321" s="73"/>
      <c r="I321" s="73">
        <f t="shared" si="28"/>
        <v>0</v>
      </c>
      <c r="J321" s="74">
        <v>0.12</v>
      </c>
      <c r="K321" s="74">
        <v>0.1</v>
      </c>
      <c r="L321" s="75">
        <v>0.95</v>
      </c>
      <c r="M321" s="19">
        <f t="shared" si="39"/>
        <v>430.91239999999999</v>
      </c>
      <c r="N321" s="121">
        <v>792.41</v>
      </c>
      <c r="O321" s="121">
        <f t="shared" si="38"/>
        <v>1901.7839999999997</v>
      </c>
      <c r="P321" s="121">
        <f t="shared" si="37"/>
        <v>0</v>
      </c>
    </row>
    <row r="322" spans="1:16" s="77" customFormat="1" ht="18" hidden="1" customHeight="1">
      <c r="A322" s="225">
        <v>89961</v>
      </c>
      <c r="B322" s="12">
        <v>0</v>
      </c>
      <c r="C322" s="93" t="s">
        <v>482</v>
      </c>
      <c r="D322" s="17" t="s">
        <v>148</v>
      </c>
      <c r="E322" s="38" t="s">
        <v>481</v>
      </c>
      <c r="F322" s="18" t="s">
        <v>13</v>
      </c>
      <c r="G322" s="72">
        <v>22.5</v>
      </c>
      <c r="H322" s="73"/>
      <c r="I322" s="73">
        <f>G322*B322</f>
        <v>0</v>
      </c>
      <c r="J322" s="21">
        <v>0.18</v>
      </c>
      <c r="K322" s="21">
        <v>0.15</v>
      </c>
      <c r="L322" s="75">
        <v>2.2000000000000002</v>
      </c>
      <c r="M322" s="19">
        <f t="shared" si="39"/>
        <v>997.90240000000006</v>
      </c>
      <c r="N322" s="121">
        <v>180.69</v>
      </c>
      <c r="O322" s="121">
        <f t="shared" ref="O322" si="40">(N322*120%)+N322</f>
        <v>397.51800000000003</v>
      </c>
      <c r="P322" s="121">
        <f t="shared" si="37"/>
        <v>0</v>
      </c>
    </row>
    <row r="323" spans="1:16" s="77" customFormat="1" ht="18" hidden="1" customHeight="1">
      <c r="A323" s="40">
        <v>802762</v>
      </c>
      <c r="B323" s="12">
        <v>0</v>
      </c>
      <c r="C323" s="41" t="s">
        <v>477</v>
      </c>
      <c r="D323" s="17" t="s">
        <v>214</v>
      </c>
      <c r="E323" s="38" t="s">
        <v>478</v>
      </c>
      <c r="F323" s="12" t="s">
        <v>105</v>
      </c>
      <c r="G323" s="36">
        <v>25</v>
      </c>
      <c r="H323" s="73"/>
      <c r="I323" s="73">
        <f>G323*B323</f>
        <v>0</v>
      </c>
      <c r="J323" s="34">
        <v>0</v>
      </c>
      <c r="K323" s="34">
        <v>0.02</v>
      </c>
      <c r="L323" s="25">
        <v>0.3</v>
      </c>
      <c r="M323" s="19">
        <f t="shared" si="39"/>
        <v>136.07759999999999</v>
      </c>
      <c r="N323" s="121">
        <v>158.11000000000001</v>
      </c>
      <c r="O323" s="121">
        <f t="shared" ref="O323" si="41">(N323*120%)+N323</f>
        <v>347.84199999999998</v>
      </c>
      <c r="P323" s="121">
        <f t="shared" ref="P323" si="42">O323*B323</f>
        <v>0</v>
      </c>
    </row>
    <row r="324" spans="1:16" s="77" customFormat="1" ht="36.75" hidden="1" customHeight="1">
      <c r="A324" s="186">
        <v>94849</v>
      </c>
      <c r="B324" s="186">
        <v>0</v>
      </c>
      <c r="C324" s="187" t="s">
        <v>413</v>
      </c>
      <c r="D324" s="17" t="s">
        <v>435</v>
      </c>
      <c r="E324" s="186" t="s">
        <v>2</v>
      </c>
      <c r="F324" s="12" t="s">
        <v>434</v>
      </c>
      <c r="G324" s="188">
        <v>135</v>
      </c>
      <c r="H324" s="152">
        <f t="shared" si="25"/>
        <v>0</v>
      </c>
      <c r="I324" s="33">
        <f t="shared" si="28"/>
        <v>0</v>
      </c>
      <c r="J324" s="153">
        <v>0.12</v>
      </c>
      <c r="K324" s="153">
        <v>0.1</v>
      </c>
      <c r="L324" s="154">
        <v>0.86</v>
      </c>
      <c r="M324" s="154">
        <f t="shared" si="24"/>
        <v>390.08911999999998</v>
      </c>
      <c r="N324" s="155">
        <v>858</v>
      </c>
      <c r="O324" s="155">
        <f t="shared" si="26"/>
        <v>1887.6</v>
      </c>
      <c r="P324" s="155">
        <f t="shared" si="27"/>
        <v>0</v>
      </c>
    </row>
    <row r="325" spans="1:16" s="77" customFormat="1" ht="36.75" hidden="1" customHeight="1">
      <c r="A325" s="186">
        <v>95301</v>
      </c>
      <c r="B325" s="186">
        <v>0</v>
      </c>
      <c r="C325" s="187" t="s">
        <v>417</v>
      </c>
      <c r="D325" s="17" t="s">
        <v>435</v>
      </c>
      <c r="E325" s="186" t="s">
        <v>2</v>
      </c>
      <c r="F325" s="12" t="s">
        <v>434</v>
      </c>
      <c r="G325" s="188">
        <v>107.7</v>
      </c>
      <c r="H325" s="152">
        <f t="shared" si="25"/>
        <v>0</v>
      </c>
      <c r="I325" s="33">
        <f t="shared" si="28"/>
        <v>0</v>
      </c>
      <c r="J325" s="153">
        <v>0.12</v>
      </c>
      <c r="K325" s="153">
        <v>0.1</v>
      </c>
      <c r="L325" s="154">
        <v>0.2</v>
      </c>
      <c r="M325" s="154">
        <f t="shared" si="24"/>
        <v>90.718400000000003</v>
      </c>
      <c r="N325" s="155">
        <v>687.09</v>
      </c>
      <c r="O325" s="155">
        <f t="shared" si="26"/>
        <v>1511.598</v>
      </c>
      <c r="P325" s="155">
        <f t="shared" si="27"/>
        <v>0</v>
      </c>
    </row>
    <row r="326" spans="1:16" s="77" customFormat="1" ht="18" hidden="1" customHeight="1">
      <c r="A326" s="12">
        <v>33393</v>
      </c>
      <c r="B326" s="12">
        <v>0</v>
      </c>
      <c r="C326" s="102" t="s">
        <v>409</v>
      </c>
      <c r="D326" s="17" t="s">
        <v>435</v>
      </c>
      <c r="E326" s="12" t="s">
        <v>2</v>
      </c>
      <c r="F326" s="12" t="s">
        <v>434</v>
      </c>
      <c r="G326" s="36">
        <v>51.7</v>
      </c>
      <c r="H326" s="142">
        <f t="shared" si="25"/>
        <v>0</v>
      </c>
      <c r="I326" s="33">
        <f t="shared" si="28"/>
        <v>0</v>
      </c>
      <c r="J326" s="143">
        <v>0.12</v>
      </c>
      <c r="K326" s="143">
        <v>0.1</v>
      </c>
      <c r="L326" s="144">
        <v>0.36899999999999999</v>
      </c>
      <c r="M326" s="144">
        <f t="shared" si="24"/>
        <v>167.37544800000001</v>
      </c>
      <c r="N326" s="145">
        <v>336.52</v>
      </c>
      <c r="O326" s="145">
        <f t="shared" si="26"/>
        <v>740.34399999999994</v>
      </c>
      <c r="P326" s="145">
        <f t="shared" si="27"/>
        <v>0</v>
      </c>
    </row>
    <row r="327" spans="1:16" s="77" customFormat="1" ht="33.75" hidden="1" customHeight="1">
      <c r="A327" s="12">
        <v>92553</v>
      </c>
      <c r="B327" s="12">
        <v>0</v>
      </c>
      <c r="C327" s="189" t="s">
        <v>412</v>
      </c>
      <c r="D327" s="17" t="s">
        <v>435</v>
      </c>
      <c r="E327" s="12" t="s">
        <v>2</v>
      </c>
      <c r="F327" s="12" t="s">
        <v>434</v>
      </c>
      <c r="G327" s="36">
        <v>27.5</v>
      </c>
      <c r="H327" s="142">
        <f t="shared" si="25"/>
        <v>0</v>
      </c>
      <c r="I327" s="33">
        <f t="shared" si="28"/>
        <v>0</v>
      </c>
      <c r="J327" s="143">
        <v>0.12</v>
      </c>
      <c r="K327" s="143">
        <v>0.1</v>
      </c>
      <c r="L327" s="144">
        <v>0.08</v>
      </c>
      <c r="M327" s="144">
        <f t="shared" si="24"/>
        <v>36.28736</v>
      </c>
      <c r="N327" s="145">
        <v>185.02</v>
      </c>
      <c r="O327" s="145">
        <f t="shared" si="26"/>
        <v>407.04399999999998</v>
      </c>
      <c r="P327" s="145">
        <f t="shared" si="27"/>
        <v>0</v>
      </c>
    </row>
    <row r="328" spans="1:16" s="77" customFormat="1" ht="18" hidden="1" customHeight="1">
      <c r="A328" s="12">
        <v>800936</v>
      </c>
      <c r="B328" s="12">
        <v>0</v>
      </c>
      <c r="C328" s="102" t="s">
        <v>410</v>
      </c>
      <c r="D328" s="37" t="s">
        <v>411</v>
      </c>
      <c r="E328" s="12" t="s">
        <v>2</v>
      </c>
      <c r="F328" s="24" t="s">
        <v>420</v>
      </c>
      <c r="G328" s="36">
        <v>35</v>
      </c>
      <c r="H328" s="142">
        <f t="shared" si="25"/>
        <v>0</v>
      </c>
      <c r="I328" s="33">
        <f t="shared" si="28"/>
        <v>0</v>
      </c>
      <c r="J328" s="143">
        <v>0.35</v>
      </c>
      <c r="K328" s="143">
        <v>0.1</v>
      </c>
      <c r="L328" s="144">
        <v>7.5</v>
      </c>
      <c r="M328" s="144">
        <f t="shared" si="24"/>
        <v>3401.94</v>
      </c>
      <c r="N328" s="145">
        <v>0</v>
      </c>
      <c r="O328" s="145">
        <f t="shared" si="26"/>
        <v>0</v>
      </c>
      <c r="P328" s="145">
        <f t="shared" si="27"/>
        <v>0</v>
      </c>
    </row>
    <row r="329" spans="1:16" s="77" customFormat="1" ht="36.75" hidden="1" customHeight="1">
      <c r="A329" s="186">
        <v>87514</v>
      </c>
      <c r="B329" s="186">
        <v>0</v>
      </c>
      <c r="C329" s="187" t="s">
        <v>418</v>
      </c>
      <c r="D329" s="190" t="s">
        <v>111</v>
      </c>
      <c r="E329" s="186" t="s">
        <v>414</v>
      </c>
      <c r="F329" s="18" t="s">
        <v>261</v>
      </c>
      <c r="G329" s="188">
        <v>7.8</v>
      </c>
      <c r="H329" s="152">
        <f t="shared" si="25"/>
        <v>0</v>
      </c>
      <c r="I329" s="33">
        <f t="shared" si="28"/>
        <v>0</v>
      </c>
      <c r="J329" s="153">
        <v>0.14000000000000001</v>
      </c>
      <c r="K329" s="153">
        <v>0.15</v>
      </c>
      <c r="L329" s="154">
        <v>0.09</v>
      </c>
      <c r="M329" s="154">
        <f t="shared" si="24"/>
        <v>40.823279999999997</v>
      </c>
      <c r="N329" s="155">
        <v>0</v>
      </c>
      <c r="O329" s="155">
        <f t="shared" si="26"/>
        <v>0</v>
      </c>
      <c r="P329" s="155">
        <f t="shared" si="27"/>
        <v>0</v>
      </c>
    </row>
    <row r="330" spans="1:16" s="77" customFormat="1" ht="36.75" hidden="1" customHeight="1">
      <c r="A330" s="186">
        <v>87544</v>
      </c>
      <c r="B330" s="186">
        <v>0</v>
      </c>
      <c r="C330" s="187" t="s">
        <v>419</v>
      </c>
      <c r="D330" s="190" t="s">
        <v>111</v>
      </c>
      <c r="E330" s="186" t="s">
        <v>414</v>
      </c>
      <c r="F330" s="18" t="s">
        <v>261</v>
      </c>
      <c r="G330" s="188">
        <v>9</v>
      </c>
      <c r="H330" s="152">
        <f t="shared" si="25"/>
        <v>0</v>
      </c>
      <c r="I330" s="33">
        <f t="shared" si="28"/>
        <v>0</v>
      </c>
      <c r="J330" s="153">
        <v>0.14000000000000001</v>
      </c>
      <c r="K330" s="153">
        <v>0.15</v>
      </c>
      <c r="L330" s="154">
        <v>0.09</v>
      </c>
      <c r="M330" s="154">
        <f t="shared" si="24"/>
        <v>40.823279999999997</v>
      </c>
      <c r="N330" s="155">
        <v>0</v>
      </c>
      <c r="O330" s="155"/>
      <c r="P330" s="155"/>
    </row>
    <row r="331" spans="1:16" s="77" customFormat="1" ht="31.5" hidden="1" customHeight="1">
      <c r="A331" s="186">
        <v>801262</v>
      </c>
      <c r="B331" s="186">
        <v>0</v>
      </c>
      <c r="C331" s="187" t="s">
        <v>415</v>
      </c>
      <c r="D331" s="17" t="s">
        <v>435</v>
      </c>
      <c r="E331" s="186" t="s">
        <v>2</v>
      </c>
      <c r="F331" s="12" t="s">
        <v>434</v>
      </c>
      <c r="G331" s="188">
        <v>32.700000000000003</v>
      </c>
      <c r="H331" s="152">
        <f t="shared" si="25"/>
        <v>0</v>
      </c>
      <c r="I331" s="33">
        <f t="shared" si="28"/>
        <v>0</v>
      </c>
      <c r="J331" s="153">
        <v>0.12</v>
      </c>
      <c r="K331" s="153">
        <v>0.1</v>
      </c>
      <c r="L331" s="154">
        <v>0.15</v>
      </c>
      <c r="M331" s="154">
        <f t="shared" si="24"/>
        <v>68.038799999999995</v>
      </c>
      <c r="N331" s="155">
        <v>0</v>
      </c>
      <c r="O331" s="155"/>
      <c r="P331" s="155"/>
    </row>
    <row r="332" spans="1:16" s="77" customFormat="1" ht="36.75" hidden="1" customHeight="1">
      <c r="A332" s="186">
        <v>34631</v>
      </c>
      <c r="B332" s="186">
        <v>0</v>
      </c>
      <c r="C332" s="187" t="s">
        <v>416</v>
      </c>
      <c r="D332" s="17" t="s">
        <v>435</v>
      </c>
      <c r="E332" s="186" t="s">
        <v>2</v>
      </c>
      <c r="F332" s="12" t="s">
        <v>434</v>
      </c>
      <c r="G332" s="188">
        <v>18.899999999999999</v>
      </c>
      <c r="H332" s="152">
        <f t="shared" si="25"/>
        <v>0</v>
      </c>
      <c r="I332" s="33">
        <f t="shared" si="28"/>
        <v>0</v>
      </c>
      <c r="J332" s="153">
        <v>0.12</v>
      </c>
      <c r="K332" s="153">
        <v>0.1</v>
      </c>
      <c r="L332" s="154">
        <v>0.104</v>
      </c>
      <c r="M332" s="154">
        <f t="shared" si="24"/>
        <v>47.173567999999996</v>
      </c>
      <c r="N332" s="155">
        <v>0</v>
      </c>
      <c r="O332" s="155"/>
      <c r="P332" s="155"/>
    </row>
    <row r="333" spans="1:16" s="77" customFormat="1" ht="40.5" hidden="1" customHeight="1">
      <c r="A333" s="12"/>
      <c r="B333" s="12">
        <v>0</v>
      </c>
      <c r="C333" s="102"/>
      <c r="D333" s="17"/>
      <c r="E333" s="18"/>
      <c r="F333" s="18"/>
      <c r="G333" s="36"/>
      <c r="H333" s="130" t="s">
        <v>362</v>
      </c>
      <c r="I333" s="191"/>
      <c r="J333" s="74"/>
      <c r="K333" s="74"/>
      <c r="L333" s="76"/>
      <c r="M333" s="130" t="s">
        <v>368</v>
      </c>
      <c r="N333" s="130" t="s">
        <v>423</v>
      </c>
      <c r="O333" s="121"/>
      <c r="P333" s="130" t="s">
        <v>422</v>
      </c>
    </row>
    <row r="334" spans="1:16" s="87" customFormat="1" ht="40.5" customHeight="1">
      <c r="A334" s="32"/>
      <c r="B334" s="12">
        <v>0</v>
      </c>
      <c r="C334" s="32"/>
      <c r="D334" s="32"/>
      <c r="E334" s="32"/>
      <c r="F334" s="32"/>
      <c r="G334" s="191"/>
      <c r="H334" s="133">
        <f>SUM(H3:H333)</f>
        <v>229.65</v>
      </c>
      <c r="I334" s="195">
        <f>SUBTOTAL(9,I70:I332)</f>
        <v>0</v>
      </c>
      <c r="J334" s="79"/>
      <c r="K334" s="79"/>
      <c r="L334" s="130"/>
      <c r="M334" s="132">
        <f>SUM(M3:M333)</f>
        <v>73528.261102400051</v>
      </c>
      <c r="N334" s="138">
        <f>SUM(N3:N333)</f>
        <v>48735.710000000006</v>
      </c>
      <c r="O334" s="130"/>
      <c r="P334" s="156">
        <f>SUBTOTAL(9,P263:P333)</f>
        <v>0</v>
      </c>
    </row>
    <row r="335" spans="1:16">
      <c r="B335" s="12"/>
    </row>
  </sheetData>
  <autoFilter ref="A2:M333">
    <filterColumn colId="1">
      <filters>
        <filter val="1"/>
        <filter val="2"/>
      </filters>
    </filterColumn>
  </autoFilter>
  <mergeCells count="1">
    <mergeCell ref="A1:P1"/>
  </mergeCells>
  <pageMargins left="0.27559055118110237" right="0.23622047244094491" top="0.98425196850393704" bottom="0.98425196850393704" header="0.51181102362204722" footer="0.51181102362204722"/>
  <pageSetup paperSize="9" scale="3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"/>
  <sheetViews>
    <sheetView view="pageBreakPreview" zoomScale="80" zoomScaleNormal="77" zoomScaleSheetLayoutView="80" workbookViewId="0">
      <selection activeCell="B6" sqref="B6"/>
    </sheetView>
  </sheetViews>
  <sheetFormatPr defaultRowHeight="13.2"/>
  <cols>
    <col min="1" max="2" width="12.6640625" style="1" customWidth="1"/>
    <col min="3" max="3" width="23.109375" style="31" customWidth="1"/>
    <col min="4" max="4" width="40.6640625" style="6" customWidth="1"/>
    <col min="5" max="5" width="30.5546875" style="1" customWidth="1"/>
    <col min="6" max="11" width="15.6640625" style="1" customWidth="1"/>
    <col min="12" max="14" width="15.6640625" customWidth="1"/>
    <col min="15" max="15" width="18.33203125" customWidth="1"/>
  </cols>
  <sheetData>
    <row r="1" spans="1:15" ht="99.9" customHeight="1">
      <c r="A1" s="246"/>
      <c r="B1" s="246"/>
      <c r="C1" s="247"/>
      <c r="D1" s="246"/>
      <c r="E1" s="246"/>
      <c r="F1" s="246"/>
      <c r="G1" s="246"/>
      <c r="H1" s="246"/>
      <c r="I1" s="246"/>
      <c r="J1" s="246"/>
      <c r="K1" s="246"/>
      <c r="L1" s="246"/>
    </row>
    <row r="2" spans="1:15" ht="35.1" customHeight="1">
      <c r="A2" s="47" t="s">
        <v>237</v>
      </c>
      <c r="B2" s="47" t="s">
        <v>238</v>
      </c>
      <c r="C2" s="48" t="s">
        <v>125</v>
      </c>
      <c r="D2" s="49" t="s">
        <v>126</v>
      </c>
      <c r="E2" s="47" t="s">
        <v>327</v>
      </c>
      <c r="F2" s="47" t="s">
        <v>127</v>
      </c>
      <c r="G2" s="47" t="s">
        <v>240</v>
      </c>
      <c r="H2" s="47" t="s">
        <v>241</v>
      </c>
      <c r="I2" s="47" t="s">
        <v>190</v>
      </c>
      <c r="J2" s="47" t="s">
        <v>191</v>
      </c>
      <c r="K2" s="47" t="s">
        <v>128</v>
      </c>
      <c r="L2" s="47" t="s">
        <v>137</v>
      </c>
      <c r="M2" s="47" t="s">
        <v>363</v>
      </c>
      <c r="N2" s="47" t="s">
        <v>364</v>
      </c>
      <c r="O2" s="47" t="s">
        <v>365</v>
      </c>
    </row>
    <row r="3" spans="1:15" ht="18" customHeight="1">
      <c r="A3" s="12">
        <v>988</v>
      </c>
      <c r="B3" s="12">
        <v>0</v>
      </c>
      <c r="C3" s="32" t="s">
        <v>331</v>
      </c>
      <c r="D3" s="17" t="s">
        <v>332</v>
      </c>
      <c r="E3" s="38" t="s">
        <v>203</v>
      </c>
      <c r="F3" s="12" t="s">
        <v>202</v>
      </c>
      <c r="G3" s="33">
        <v>313.5</v>
      </c>
      <c r="H3" s="33">
        <f>G3*B3</f>
        <v>0</v>
      </c>
      <c r="I3" s="34">
        <v>0.16</v>
      </c>
      <c r="J3" s="34">
        <v>0.05</v>
      </c>
      <c r="K3" s="35">
        <v>0.92</v>
      </c>
      <c r="L3" s="19">
        <f>K3*453.592</f>
        <v>417.30464000000001</v>
      </c>
      <c r="M3" s="121">
        <v>2077.25</v>
      </c>
      <c r="N3" s="121">
        <f>(M3*120%)+M3</f>
        <v>4569.95</v>
      </c>
      <c r="O3" s="121">
        <f>N3*B3</f>
        <v>0</v>
      </c>
    </row>
    <row r="4" spans="1:15" ht="18" customHeight="1">
      <c r="A4" s="2">
        <v>989</v>
      </c>
      <c r="B4" s="2">
        <v>0</v>
      </c>
      <c r="C4" s="22" t="s">
        <v>343</v>
      </c>
      <c r="D4" s="17" t="s">
        <v>346</v>
      </c>
      <c r="E4" s="38" t="s">
        <v>203</v>
      </c>
      <c r="F4" s="12" t="s">
        <v>202</v>
      </c>
      <c r="G4" s="33">
        <v>313.5</v>
      </c>
      <c r="H4" s="33">
        <f t="shared" ref="H4:H17" si="0">G4*B4</f>
        <v>0</v>
      </c>
      <c r="I4" s="34">
        <v>0.16</v>
      </c>
      <c r="J4" s="34">
        <v>0.05</v>
      </c>
      <c r="K4" s="35">
        <v>0.92</v>
      </c>
      <c r="L4" s="19">
        <f t="shared" ref="L4:L17" si="1">K4*453.592</f>
        <v>417.30464000000001</v>
      </c>
      <c r="M4" s="121">
        <v>2077.25</v>
      </c>
      <c r="N4" s="121">
        <f t="shared" ref="N4:N17" si="2">(M4*120%)+M4</f>
        <v>4569.95</v>
      </c>
      <c r="O4" s="121">
        <f t="shared" ref="O4:O17" si="3">N4*B4</f>
        <v>0</v>
      </c>
    </row>
    <row r="5" spans="1:15" ht="18" customHeight="1">
      <c r="A5" s="2">
        <v>2871</v>
      </c>
      <c r="B5" s="2">
        <v>0</v>
      </c>
      <c r="C5" s="22" t="s">
        <v>344</v>
      </c>
      <c r="D5" s="107" t="s">
        <v>347</v>
      </c>
      <c r="E5" s="38" t="s">
        <v>203</v>
      </c>
      <c r="F5" s="12" t="s">
        <v>202</v>
      </c>
      <c r="G5" s="33">
        <v>407</v>
      </c>
      <c r="H5" s="33">
        <f t="shared" si="0"/>
        <v>0</v>
      </c>
      <c r="I5" s="34">
        <v>0.16</v>
      </c>
      <c r="J5" s="34">
        <v>0.05</v>
      </c>
      <c r="K5" s="13">
        <v>0.62</v>
      </c>
      <c r="L5" s="19">
        <f t="shared" si="1"/>
        <v>281.22703999999999</v>
      </c>
      <c r="M5" s="121">
        <v>2692.95</v>
      </c>
      <c r="N5" s="121">
        <f t="shared" si="2"/>
        <v>5924.49</v>
      </c>
      <c r="O5" s="121">
        <f t="shared" si="3"/>
        <v>0</v>
      </c>
    </row>
    <row r="6" spans="1:15" ht="18" customHeight="1">
      <c r="A6" s="2">
        <v>116</v>
      </c>
      <c r="B6" s="2">
        <v>0</v>
      </c>
      <c r="C6" s="22" t="s">
        <v>345</v>
      </c>
      <c r="D6" s="120" t="s">
        <v>354</v>
      </c>
      <c r="E6" s="118" t="s">
        <v>348</v>
      </c>
      <c r="F6" s="119" t="s">
        <v>349</v>
      </c>
      <c r="G6" s="33">
        <v>150</v>
      </c>
      <c r="H6" s="33">
        <f t="shared" si="0"/>
        <v>0</v>
      </c>
      <c r="I6" s="115">
        <v>0.12</v>
      </c>
      <c r="J6" s="115">
        <v>0.15</v>
      </c>
      <c r="K6" s="13">
        <v>1</v>
      </c>
      <c r="L6" s="19">
        <f t="shared" si="1"/>
        <v>453.59199999999998</v>
      </c>
      <c r="M6" s="121">
        <v>1050.52</v>
      </c>
      <c r="N6" s="121">
        <f t="shared" si="2"/>
        <v>2311.1440000000002</v>
      </c>
      <c r="O6" s="121">
        <f t="shared" si="3"/>
        <v>0</v>
      </c>
    </row>
    <row r="7" spans="1:15" ht="18" customHeight="1">
      <c r="A7" s="2">
        <v>453</v>
      </c>
      <c r="B7" s="2">
        <v>0</v>
      </c>
      <c r="C7" s="108" t="s">
        <v>358</v>
      </c>
      <c r="D7" s="108" t="s">
        <v>355</v>
      </c>
      <c r="E7" s="118" t="s">
        <v>348</v>
      </c>
      <c r="F7" s="119" t="s">
        <v>349</v>
      </c>
      <c r="G7" s="114">
        <v>370.2</v>
      </c>
      <c r="H7" s="33">
        <f t="shared" si="0"/>
        <v>0</v>
      </c>
      <c r="I7" s="115">
        <v>0.12</v>
      </c>
      <c r="J7" s="115">
        <v>0.15</v>
      </c>
      <c r="K7" s="116">
        <v>0.8</v>
      </c>
      <c r="L7" s="19">
        <f t="shared" si="1"/>
        <v>362.87360000000001</v>
      </c>
      <c r="M7" s="121">
        <v>2573.79</v>
      </c>
      <c r="N7" s="121">
        <f t="shared" si="2"/>
        <v>5662.3379999999997</v>
      </c>
      <c r="O7" s="121">
        <f t="shared" si="3"/>
        <v>0</v>
      </c>
    </row>
    <row r="8" spans="1:15" ht="18" customHeight="1">
      <c r="A8" s="2">
        <v>544</v>
      </c>
      <c r="B8" s="2">
        <v>0</v>
      </c>
      <c r="C8" s="108" t="s">
        <v>359</v>
      </c>
      <c r="D8" s="108" t="s">
        <v>356</v>
      </c>
      <c r="E8" s="118" t="s">
        <v>348</v>
      </c>
      <c r="F8" s="119" t="s">
        <v>349</v>
      </c>
      <c r="G8" s="114">
        <v>617.4</v>
      </c>
      <c r="H8" s="33">
        <f t="shared" si="0"/>
        <v>0</v>
      </c>
      <c r="I8" s="115">
        <v>0.12</v>
      </c>
      <c r="J8" s="115">
        <v>0.15</v>
      </c>
      <c r="K8" s="116">
        <v>1</v>
      </c>
      <c r="L8" s="19">
        <f t="shared" si="1"/>
        <v>453.59199999999998</v>
      </c>
      <c r="M8" s="121">
        <v>4283.83</v>
      </c>
      <c r="N8" s="121">
        <f t="shared" si="2"/>
        <v>9424.4259999999995</v>
      </c>
      <c r="O8" s="121">
        <f t="shared" si="3"/>
        <v>0</v>
      </c>
    </row>
    <row r="9" spans="1:15" ht="18" customHeight="1">
      <c r="A9" s="2">
        <v>342</v>
      </c>
      <c r="B9" s="2">
        <v>0</v>
      </c>
      <c r="C9" s="108" t="s">
        <v>360</v>
      </c>
      <c r="D9" s="108" t="s">
        <v>357</v>
      </c>
      <c r="E9" s="118" t="s">
        <v>348</v>
      </c>
      <c r="F9" s="119" t="s">
        <v>349</v>
      </c>
      <c r="G9" s="114">
        <v>649.20000000000005</v>
      </c>
      <c r="H9" s="33">
        <f t="shared" si="0"/>
        <v>0</v>
      </c>
      <c r="I9" s="115">
        <v>0.12</v>
      </c>
      <c r="J9" s="115">
        <v>0.15</v>
      </c>
      <c r="K9" s="116">
        <v>2</v>
      </c>
      <c r="L9" s="19">
        <f t="shared" si="1"/>
        <v>907.18399999999997</v>
      </c>
      <c r="M9" s="121">
        <v>4503.8100000000004</v>
      </c>
      <c r="N9" s="121">
        <f t="shared" si="2"/>
        <v>9908.3820000000014</v>
      </c>
      <c r="O9" s="121">
        <f t="shared" si="3"/>
        <v>0</v>
      </c>
    </row>
    <row r="10" spans="1:15" ht="18" customHeight="1">
      <c r="A10" s="2">
        <v>1762</v>
      </c>
      <c r="B10" s="2">
        <v>0</v>
      </c>
      <c r="C10" s="113" t="s">
        <v>350</v>
      </c>
      <c r="D10" s="110" t="s">
        <v>351</v>
      </c>
      <c r="E10" s="109" t="s">
        <v>118</v>
      </c>
      <c r="F10" s="111" t="s">
        <v>185</v>
      </c>
      <c r="G10" s="117">
        <v>27.3</v>
      </c>
      <c r="H10" s="33">
        <f t="shared" si="0"/>
        <v>0</v>
      </c>
      <c r="I10" s="115">
        <v>0.12</v>
      </c>
      <c r="J10" s="115">
        <v>0.1</v>
      </c>
      <c r="K10" s="112">
        <v>1.5</v>
      </c>
      <c r="L10" s="19">
        <f t="shared" si="1"/>
        <v>680.38799999999992</v>
      </c>
      <c r="M10" s="121">
        <v>190.13</v>
      </c>
      <c r="N10" s="121">
        <f t="shared" si="2"/>
        <v>418.28599999999994</v>
      </c>
      <c r="O10" s="121">
        <f t="shared" si="3"/>
        <v>0</v>
      </c>
    </row>
    <row r="11" spans="1:15" ht="18" customHeight="1">
      <c r="A11" s="2">
        <v>1074</v>
      </c>
      <c r="B11" s="2">
        <v>0</v>
      </c>
      <c r="C11" s="113" t="s">
        <v>352</v>
      </c>
      <c r="D11" s="110" t="s">
        <v>353</v>
      </c>
      <c r="E11" s="109"/>
      <c r="F11" s="205" t="s">
        <v>424</v>
      </c>
      <c r="G11" s="117">
        <v>83.6</v>
      </c>
      <c r="H11" s="33">
        <f t="shared" si="0"/>
        <v>0</v>
      </c>
      <c r="I11" s="115">
        <v>0.16</v>
      </c>
      <c r="J11" s="115">
        <v>0.05</v>
      </c>
      <c r="K11" s="112">
        <v>1.5</v>
      </c>
      <c r="L11" s="19">
        <f t="shared" si="1"/>
        <v>680.38799999999992</v>
      </c>
      <c r="M11" s="121">
        <v>0</v>
      </c>
      <c r="N11" s="121">
        <f t="shared" si="2"/>
        <v>0</v>
      </c>
      <c r="O11" s="121">
        <f t="shared" si="3"/>
        <v>0</v>
      </c>
    </row>
    <row r="12" spans="1:15" ht="18" customHeight="1">
      <c r="A12" s="2">
        <v>1074</v>
      </c>
      <c r="B12" s="2">
        <v>0</v>
      </c>
      <c r="C12" s="113" t="s">
        <v>451</v>
      </c>
      <c r="D12" s="110" t="s">
        <v>452</v>
      </c>
      <c r="E12" s="38" t="s">
        <v>203</v>
      </c>
      <c r="F12" s="205" t="s">
        <v>424</v>
      </c>
      <c r="G12" s="117">
        <v>191.4</v>
      </c>
      <c r="H12" s="33">
        <f t="shared" ref="H12" si="4">G12*B12</f>
        <v>0</v>
      </c>
      <c r="I12" s="115">
        <v>0.16</v>
      </c>
      <c r="J12" s="115">
        <v>0.05</v>
      </c>
      <c r="K12" s="112">
        <v>1.5</v>
      </c>
      <c r="L12" s="19">
        <f t="shared" ref="L12" si="5">K12*453.592</f>
        <v>680.38799999999992</v>
      </c>
      <c r="M12" s="121">
        <v>0</v>
      </c>
      <c r="N12" s="121">
        <f t="shared" ref="N12" si="6">(M12*120%)+M12</f>
        <v>0</v>
      </c>
      <c r="O12" s="121">
        <f t="shared" ref="O12" si="7">N12*B12</f>
        <v>0</v>
      </c>
    </row>
    <row r="13" spans="1:15" ht="18" customHeight="1">
      <c r="A13" s="2"/>
      <c r="B13" s="2">
        <v>0</v>
      </c>
      <c r="C13" s="113" t="s">
        <v>503</v>
      </c>
      <c r="D13" s="110" t="s">
        <v>504</v>
      </c>
      <c r="E13" s="38"/>
      <c r="F13" s="205"/>
      <c r="G13" s="117"/>
      <c r="H13" s="33"/>
      <c r="I13" s="115"/>
      <c r="J13" s="115"/>
      <c r="K13" s="112"/>
      <c r="L13" s="19"/>
      <c r="M13" s="121"/>
      <c r="N13" s="121"/>
      <c r="O13" s="121"/>
    </row>
    <row r="14" spans="1:15" ht="18" customHeight="1">
      <c r="A14" s="2"/>
      <c r="B14" s="2">
        <v>0</v>
      </c>
      <c r="C14" s="228" t="s">
        <v>529</v>
      </c>
      <c r="D14" s="110" t="s">
        <v>530</v>
      </c>
      <c r="E14" s="38"/>
      <c r="F14" s="205"/>
      <c r="G14" s="117"/>
      <c r="H14" s="33"/>
      <c r="I14" s="115"/>
      <c r="J14" s="115"/>
      <c r="K14" s="112"/>
      <c r="L14" s="19"/>
      <c r="M14" s="121"/>
      <c r="N14" s="121"/>
      <c r="O14" s="121"/>
    </row>
    <row r="15" spans="1:15" ht="18" customHeight="1">
      <c r="A15" s="2">
        <v>1075</v>
      </c>
      <c r="B15" s="2">
        <v>0</v>
      </c>
      <c r="C15" s="113" t="s">
        <v>453</v>
      </c>
      <c r="D15" s="110" t="s">
        <v>454</v>
      </c>
      <c r="E15" s="38" t="s">
        <v>203</v>
      </c>
      <c r="F15" s="205" t="s">
        <v>424</v>
      </c>
      <c r="G15" s="117">
        <v>62.4</v>
      </c>
      <c r="H15" s="33">
        <f t="shared" ref="H15" si="8">G15*B15</f>
        <v>0</v>
      </c>
      <c r="I15" s="115">
        <v>0.16</v>
      </c>
      <c r="J15" s="115">
        <v>0.05</v>
      </c>
      <c r="K15" s="112">
        <v>1.5</v>
      </c>
      <c r="L15" s="19">
        <f t="shared" ref="L15" si="9">K15*453.592</f>
        <v>680.38799999999992</v>
      </c>
      <c r="M15" s="121">
        <v>0</v>
      </c>
      <c r="N15" s="121">
        <f t="shared" ref="N15" si="10">(M15*120%)+M15</f>
        <v>0</v>
      </c>
      <c r="O15" s="121">
        <f t="shared" ref="O15" si="11">N15*B15</f>
        <v>0</v>
      </c>
    </row>
    <row r="16" spans="1:15" ht="18" customHeight="1">
      <c r="A16" s="3"/>
      <c r="B16" s="2">
        <v>0</v>
      </c>
      <c r="C16" s="5"/>
      <c r="D16" s="5"/>
      <c r="E16" s="2"/>
      <c r="F16" s="2"/>
      <c r="G16" s="117">
        <v>0</v>
      </c>
      <c r="H16" s="33">
        <f t="shared" si="0"/>
        <v>0</v>
      </c>
      <c r="I16" s="34">
        <v>0</v>
      </c>
      <c r="J16" s="34">
        <v>0</v>
      </c>
      <c r="K16" s="13">
        <v>0</v>
      </c>
      <c r="L16" s="19">
        <f t="shared" si="1"/>
        <v>0</v>
      </c>
      <c r="M16" s="121">
        <v>0</v>
      </c>
      <c r="N16" s="121">
        <f t="shared" si="2"/>
        <v>0</v>
      </c>
      <c r="O16" s="121">
        <f t="shared" si="3"/>
        <v>0</v>
      </c>
    </row>
    <row r="17" spans="1:15" ht="18" customHeight="1">
      <c r="A17" s="3"/>
      <c r="B17" s="2">
        <v>0</v>
      </c>
      <c r="C17" s="5"/>
      <c r="D17" s="5"/>
      <c r="E17" s="11"/>
      <c r="F17" s="18"/>
      <c r="G17" s="117">
        <v>0</v>
      </c>
      <c r="H17" s="33">
        <f t="shared" si="0"/>
        <v>0</v>
      </c>
      <c r="I17" s="34">
        <v>0</v>
      </c>
      <c r="J17" s="34">
        <v>0</v>
      </c>
      <c r="K17" s="13">
        <v>0</v>
      </c>
      <c r="L17" s="19">
        <f t="shared" si="1"/>
        <v>0</v>
      </c>
      <c r="M17" s="121">
        <v>0</v>
      </c>
      <c r="N17" s="121">
        <f t="shared" si="2"/>
        <v>0</v>
      </c>
      <c r="O17" s="121">
        <f t="shared" si="3"/>
        <v>0</v>
      </c>
    </row>
    <row r="18" spans="1:15" ht="39.9" customHeight="1">
      <c r="A18" s="3"/>
      <c r="B18" s="2">
        <v>0</v>
      </c>
      <c r="C18" s="5"/>
      <c r="D18" s="5"/>
      <c r="E18" s="2"/>
      <c r="F18" s="2"/>
      <c r="G18" s="130" t="s">
        <v>362</v>
      </c>
      <c r="H18" s="133">
        <f>SUM(H12:H17)</f>
        <v>0</v>
      </c>
      <c r="I18" s="34"/>
      <c r="J18" s="34"/>
      <c r="K18" s="130" t="s">
        <v>361</v>
      </c>
      <c r="L18" s="132">
        <f>SUM(L3:L17)</f>
        <v>6014.6299199999994</v>
      </c>
      <c r="M18" s="131"/>
      <c r="N18" s="130" t="s">
        <v>366</v>
      </c>
      <c r="O18" s="134">
        <f>SUM(O3:O17)</f>
        <v>0</v>
      </c>
    </row>
  </sheetData>
  <autoFilter ref="A2:L18">
    <filterColumn colId="1"/>
  </autoFilter>
  <mergeCells count="1">
    <mergeCell ref="A1:L1"/>
  </mergeCells>
  <pageMargins left="0.78740157480314965" right="0.78740157480314965" top="0.98425196850393704" bottom="0.98425196850393704" header="0.51181102362204722" footer="0.51181102362204722"/>
  <pageSetup paperSize="9" scale="3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2"/>
  <sheetViews>
    <sheetView view="pageBreakPreview" zoomScale="80" zoomScaleNormal="77" zoomScaleSheetLayoutView="80" workbookViewId="0">
      <selection activeCell="C19" sqref="C19"/>
    </sheetView>
  </sheetViews>
  <sheetFormatPr defaultRowHeight="13.2"/>
  <cols>
    <col min="1" max="1" width="25.33203125" style="1" customWidth="1"/>
    <col min="2" max="2" width="12.6640625" style="1" customWidth="1"/>
    <col min="3" max="3" width="24.6640625" style="31" customWidth="1"/>
    <col min="4" max="4" width="43.44140625" style="6" customWidth="1"/>
    <col min="5" max="11" width="15.6640625" style="1" customWidth="1"/>
    <col min="12" max="15" width="15.6640625" customWidth="1"/>
  </cols>
  <sheetData>
    <row r="1" spans="1:15" ht="99.9" customHeight="1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</row>
    <row r="2" spans="1:15" ht="35.1" customHeight="1">
      <c r="A2" s="47" t="s">
        <v>237</v>
      </c>
      <c r="B2" s="47" t="s">
        <v>238</v>
      </c>
      <c r="C2" s="48" t="s">
        <v>125</v>
      </c>
      <c r="D2" s="49" t="s">
        <v>126</v>
      </c>
      <c r="E2" s="47" t="s">
        <v>325</v>
      </c>
      <c r="F2" s="47" t="s">
        <v>127</v>
      </c>
      <c r="G2" s="47" t="s">
        <v>240</v>
      </c>
      <c r="H2" s="47" t="s">
        <v>241</v>
      </c>
      <c r="I2" s="47" t="s">
        <v>190</v>
      </c>
      <c r="J2" s="47" t="s">
        <v>191</v>
      </c>
      <c r="K2" s="47" t="s">
        <v>128</v>
      </c>
      <c r="L2" s="47" t="s">
        <v>137</v>
      </c>
      <c r="M2" s="47" t="s">
        <v>363</v>
      </c>
      <c r="N2" s="47" t="s">
        <v>364</v>
      </c>
      <c r="O2" s="47" t="s">
        <v>365</v>
      </c>
    </row>
    <row r="3" spans="1:15" ht="24.9" customHeight="1">
      <c r="A3" s="105" t="s">
        <v>318</v>
      </c>
      <c r="B3" s="12">
        <v>0</v>
      </c>
      <c r="C3" s="105" t="s">
        <v>318</v>
      </c>
      <c r="D3" s="17" t="s">
        <v>323</v>
      </c>
      <c r="E3" s="12"/>
      <c r="F3" s="12" t="s">
        <v>324</v>
      </c>
      <c r="G3" s="33">
        <v>438.9</v>
      </c>
      <c r="H3" s="33">
        <f>G3*B3</f>
        <v>0</v>
      </c>
      <c r="I3" s="34">
        <v>0.16</v>
      </c>
      <c r="J3" s="34">
        <v>0.1</v>
      </c>
      <c r="K3" s="35">
        <v>8.42</v>
      </c>
      <c r="L3" s="19">
        <f>K3*453.592</f>
        <v>3819.2446399999999</v>
      </c>
      <c r="M3" s="121">
        <v>3024</v>
      </c>
      <c r="N3" s="121">
        <f t="shared" ref="N3:N18" si="0">(M3*120%)+M3</f>
        <v>6652.7999999999993</v>
      </c>
      <c r="O3" s="121">
        <f t="shared" ref="O3:O18" si="1">N3*B3</f>
        <v>0</v>
      </c>
    </row>
    <row r="4" spans="1:15" ht="24.9" customHeight="1">
      <c r="A4" s="105" t="s">
        <v>319</v>
      </c>
      <c r="B4" s="2">
        <v>0</v>
      </c>
      <c r="C4" s="105" t="s">
        <v>319</v>
      </c>
      <c r="D4" s="8" t="s">
        <v>321</v>
      </c>
      <c r="E4" s="2"/>
      <c r="F4" s="12" t="s">
        <v>326</v>
      </c>
      <c r="G4" s="29">
        <v>12.95</v>
      </c>
      <c r="H4" s="28">
        <f>G4*B4</f>
        <v>0</v>
      </c>
      <c r="I4" s="34">
        <v>0.16</v>
      </c>
      <c r="J4" s="34">
        <v>0</v>
      </c>
      <c r="K4" s="13">
        <v>1.55</v>
      </c>
      <c r="L4" s="13">
        <f>K4*453.592</f>
        <v>703.06759999999997</v>
      </c>
      <c r="M4" s="121">
        <v>94.57</v>
      </c>
      <c r="N4" s="121">
        <f t="shared" si="0"/>
        <v>208.05399999999997</v>
      </c>
      <c r="O4" s="121">
        <f t="shared" si="1"/>
        <v>0</v>
      </c>
    </row>
    <row r="5" spans="1:15" ht="24.9" customHeight="1">
      <c r="A5" s="105" t="s">
        <v>320</v>
      </c>
      <c r="B5" s="2">
        <v>0</v>
      </c>
      <c r="C5" s="105" t="s">
        <v>320</v>
      </c>
      <c r="D5" s="8" t="s">
        <v>322</v>
      </c>
      <c r="E5" s="2"/>
      <c r="F5" s="12" t="s">
        <v>326</v>
      </c>
      <c r="G5" s="29">
        <v>50.4</v>
      </c>
      <c r="H5" s="28">
        <f>G5*B5</f>
        <v>0</v>
      </c>
      <c r="I5" s="34">
        <v>0.16</v>
      </c>
      <c r="J5" s="34">
        <v>0</v>
      </c>
      <c r="K5" s="13">
        <v>1.55</v>
      </c>
      <c r="L5" s="13">
        <f>K5*453.592</f>
        <v>703.06759999999997</v>
      </c>
      <c r="M5" s="121">
        <v>330.86</v>
      </c>
      <c r="N5" s="121">
        <f t="shared" si="0"/>
        <v>727.89200000000005</v>
      </c>
      <c r="O5" s="121">
        <f t="shared" si="1"/>
        <v>0</v>
      </c>
    </row>
    <row r="6" spans="1:15" ht="18" customHeight="1">
      <c r="A6" s="12"/>
      <c r="B6" s="12">
        <v>0</v>
      </c>
      <c r="C6" s="32"/>
      <c r="D6" s="17"/>
      <c r="E6" s="12"/>
      <c r="F6" s="12"/>
      <c r="G6" s="33">
        <v>0</v>
      </c>
      <c r="H6" s="33">
        <f>G6*B6</f>
        <v>0</v>
      </c>
      <c r="I6" s="34">
        <v>0</v>
      </c>
      <c r="J6" s="34">
        <v>0</v>
      </c>
      <c r="K6" s="35">
        <v>0</v>
      </c>
      <c r="L6" s="19">
        <f>K6*453.592</f>
        <v>0</v>
      </c>
      <c r="M6" s="121">
        <v>0</v>
      </c>
      <c r="N6" s="121">
        <f t="shared" si="0"/>
        <v>0</v>
      </c>
      <c r="O6" s="121">
        <f t="shared" si="1"/>
        <v>0</v>
      </c>
    </row>
    <row r="7" spans="1:15" ht="18" customHeight="1">
      <c r="A7" s="2"/>
      <c r="B7" s="2">
        <v>0</v>
      </c>
      <c r="C7" s="4"/>
      <c r="D7" s="4"/>
      <c r="E7" s="2"/>
      <c r="F7" s="2"/>
      <c r="G7" s="29">
        <v>0</v>
      </c>
      <c r="H7" s="28">
        <f t="shared" ref="H7:H18" si="2">G7*B7</f>
        <v>0</v>
      </c>
      <c r="I7" s="34">
        <v>0</v>
      </c>
      <c r="J7" s="34">
        <v>0</v>
      </c>
      <c r="K7" s="13">
        <v>0</v>
      </c>
      <c r="L7" s="13">
        <f t="shared" ref="L7:L18" si="3">K7*453.592</f>
        <v>0</v>
      </c>
      <c r="M7" s="121">
        <v>0</v>
      </c>
      <c r="N7" s="121">
        <f t="shared" si="0"/>
        <v>0</v>
      </c>
      <c r="O7" s="121">
        <f t="shared" si="1"/>
        <v>0</v>
      </c>
    </row>
    <row r="8" spans="1:15" ht="18" customHeight="1">
      <c r="A8" s="2"/>
      <c r="B8" s="2">
        <v>0</v>
      </c>
      <c r="C8" s="4"/>
      <c r="D8" s="4"/>
      <c r="E8" s="2"/>
      <c r="F8" s="2"/>
      <c r="G8" s="29">
        <v>0</v>
      </c>
      <c r="H8" s="28">
        <f t="shared" si="2"/>
        <v>0</v>
      </c>
      <c r="I8" s="34">
        <v>0</v>
      </c>
      <c r="J8" s="34">
        <v>0</v>
      </c>
      <c r="K8" s="13">
        <v>0</v>
      </c>
      <c r="L8" s="13">
        <f t="shared" si="3"/>
        <v>0</v>
      </c>
      <c r="M8" s="121">
        <v>0</v>
      </c>
      <c r="N8" s="121">
        <f t="shared" si="0"/>
        <v>0</v>
      </c>
      <c r="O8" s="121">
        <f t="shared" si="1"/>
        <v>0</v>
      </c>
    </row>
    <row r="9" spans="1:15" ht="18" customHeight="1">
      <c r="A9" s="2"/>
      <c r="B9" s="2">
        <v>0</v>
      </c>
      <c r="C9" s="4"/>
      <c r="D9" s="5"/>
      <c r="E9" s="2"/>
      <c r="F9" s="2"/>
      <c r="G9" s="29">
        <v>0</v>
      </c>
      <c r="H9" s="28">
        <f t="shared" si="2"/>
        <v>0</v>
      </c>
      <c r="I9" s="34">
        <v>0</v>
      </c>
      <c r="J9" s="34">
        <v>0</v>
      </c>
      <c r="K9" s="13">
        <v>0</v>
      </c>
      <c r="L9" s="13">
        <f t="shared" si="3"/>
        <v>0</v>
      </c>
      <c r="M9" s="121">
        <v>0</v>
      </c>
      <c r="N9" s="121">
        <f t="shared" si="0"/>
        <v>0</v>
      </c>
      <c r="O9" s="121">
        <f t="shared" si="1"/>
        <v>0</v>
      </c>
    </row>
    <row r="10" spans="1:15" ht="18" customHeight="1">
      <c r="A10" s="2"/>
      <c r="B10" s="2">
        <v>0</v>
      </c>
      <c r="C10" s="4"/>
      <c r="D10" s="5"/>
      <c r="E10" s="2"/>
      <c r="F10" s="18"/>
      <c r="G10" s="29">
        <v>0</v>
      </c>
      <c r="H10" s="28">
        <f t="shared" si="2"/>
        <v>0</v>
      </c>
      <c r="I10" s="34">
        <v>0</v>
      </c>
      <c r="J10" s="34">
        <v>0</v>
      </c>
      <c r="K10" s="13">
        <v>0</v>
      </c>
      <c r="L10" s="13">
        <f t="shared" si="3"/>
        <v>0</v>
      </c>
      <c r="M10" s="121">
        <v>0</v>
      </c>
      <c r="N10" s="121">
        <f t="shared" si="0"/>
        <v>0</v>
      </c>
      <c r="O10" s="121">
        <f t="shared" si="1"/>
        <v>0</v>
      </c>
    </row>
    <row r="11" spans="1:15" ht="18" customHeight="1">
      <c r="A11" s="2"/>
      <c r="B11" s="2">
        <v>0</v>
      </c>
      <c r="C11" s="4"/>
      <c r="D11" s="5"/>
      <c r="E11" s="2"/>
      <c r="F11" s="18"/>
      <c r="G11" s="29">
        <v>0</v>
      </c>
      <c r="H11" s="28">
        <f t="shared" si="2"/>
        <v>0</v>
      </c>
      <c r="I11" s="34">
        <v>0</v>
      </c>
      <c r="J11" s="34">
        <v>0</v>
      </c>
      <c r="K11" s="13">
        <v>0</v>
      </c>
      <c r="L11" s="13">
        <f t="shared" si="3"/>
        <v>0</v>
      </c>
      <c r="M11" s="121">
        <v>0</v>
      </c>
      <c r="N11" s="121">
        <f t="shared" si="0"/>
        <v>0</v>
      </c>
      <c r="O11" s="121">
        <f t="shared" si="1"/>
        <v>0</v>
      </c>
    </row>
    <row r="12" spans="1:15" ht="18" customHeight="1">
      <c r="A12" s="2"/>
      <c r="B12" s="2">
        <v>0</v>
      </c>
      <c r="C12" s="4"/>
      <c r="D12" s="5"/>
      <c r="E12" s="15"/>
      <c r="F12" s="2"/>
      <c r="G12" s="29">
        <v>0</v>
      </c>
      <c r="H12" s="28">
        <f t="shared" si="2"/>
        <v>0</v>
      </c>
      <c r="I12" s="34">
        <v>0</v>
      </c>
      <c r="J12" s="34">
        <v>0</v>
      </c>
      <c r="K12" s="13">
        <v>0</v>
      </c>
      <c r="L12" s="13">
        <f t="shared" si="3"/>
        <v>0</v>
      </c>
      <c r="M12" s="121">
        <v>0</v>
      </c>
      <c r="N12" s="121">
        <f t="shared" si="0"/>
        <v>0</v>
      </c>
      <c r="O12" s="121">
        <f t="shared" si="1"/>
        <v>0</v>
      </c>
    </row>
    <row r="13" spans="1:15" ht="18" customHeight="1">
      <c r="A13" s="2"/>
      <c r="B13" s="2">
        <v>0</v>
      </c>
      <c r="C13" s="4"/>
      <c r="D13" s="5"/>
      <c r="E13" s="15"/>
      <c r="F13" s="2"/>
      <c r="G13" s="29">
        <v>0</v>
      </c>
      <c r="H13" s="28">
        <f t="shared" si="2"/>
        <v>0</v>
      </c>
      <c r="I13" s="34">
        <v>0</v>
      </c>
      <c r="J13" s="34">
        <v>0</v>
      </c>
      <c r="K13" s="13">
        <v>0</v>
      </c>
      <c r="L13" s="13">
        <f t="shared" si="3"/>
        <v>0</v>
      </c>
      <c r="M13" s="121">
        <v>0</v>
      </c>
      <c r="N13" s="121">
        <f t="shared" si="0"/>
        <v>0</v>
      </c>
      <c r="O13" s="121">
        <f t="shared" si="1"/>
        <v>0</v>
      </c>
    </row>
    <row r="14" spans="1:15" ht="18" customHeight="1">
      <c r="A14" s="2"/>
      <c r="B14" s="2">
        <v>0</v>
      </c>
      <c r="C14" s="4"/>
      <c r="D14" s="5"/>
      <c r="E14" s="15"/>
      <c r="F14" s="2"/>
      <c r="G14" s="29">
        <v>0</v>
      </c>
      <c r="H14" s="28">
        <f t="shared" si="2"/>
        <v>0</v>
      </c>
      <c r="I14" s="34">
        <v>0</v>
      </c>
      <c r="J14" s="34">
        <v>0</v>
      </c>
      <c r="K14" s="13">
        <v>0</v>
      </c>
      <c r="L14" s="13">
        <f t="shared" si="3"/>
        <v>0</v>
      </c>
      <c r="M14" s="121">
        <v>0</v>
      </c>
      <c r="N14" s="121">
        <f t="shared" si="0"/>
        <v>0</v>
      </c>
      <c r="O14" s="121">
        <f t="shared" si="1"/>
        <v>0</v>
      </c>
    </row>
    <row r="15" spans="1:15" ht="18" customHeight="1">
      <c r="A15" s="2"/>
      <c r="B15" s="2">
        <v>0</v>
      </c>
      <c r="C15" s="4"/>
      <c r="D15" s="5"/>
      <c r="E15" s="15"/>
      <c r="F15" s="2"/>
      <c r="G15" s="29">
        <v>0</v>
      </c>
      <c r="H15" s="28">
        <f t="shared" si="2"/>
        <v>0</v>
      </c>
      <c r="I15" s="34">
        <v>0</v>
      </c>
      <c r="J15" s="34">
        <v>0</v>
      </c>
      <c r="K15" s="13">
        <v>0</v>
      </c>
      <c r="L15" s="13">
        <f t="shared" si="3"/>
        <v>0</v>
      </c>
      <c r="M15" s="121">
        <v>0</v>
      </c>
      <c r="N15" s="121">
        <f t="shared" si="0"/>
        <v>0</v>
      </c>
      <c r="O15" s="121">
        <f t="shared" si="1"/>
        <v>0</v>
      </c>
    </row>
    <row r="16" spans="1:15" ht="18" customHeight="1">
      <c r="A16" s="2"/>
      <c r="B16" s="2">
        <v>0</v>
      </c>
      <c r="C16" s="4"/>
      <c r="D16" s="5"/>
      <c r="E16" s="2"/>
      <c r="F16" s="18"/>
      <c r="G16" s="29">
        <v>0</v>
      </c>
      <c r="H16" s="28">
        <f t="shared" si="2"/>
        <v>0</v>
      </c>
      <c r="I16" s="34">
        <v>0</v>
      </c>
      <c r="J16" s="34">
        <v>0</v>
      </c>
      <c r="K16" s="13">
        <v>0</v>
      </c>
      <c r="L16" s="13">
        <f t="shared" si="3"/>
        <v>0</v>
      </c>
      <c r="M16" s="121">
        <v>0</v>
      </c>
      <c r="N16" s="121">
        <f t="shared" si="0"/>
        <v>0</v>
      </c>
      <c r="O16" s="121">
        <f t="shared" si="1"/>
        <v>0</v>
      </c>
    </row>
    <row r="17" spans="1:15" ht="18" customHeight="1">
      <c r="A17" s="3"/>
      <c r="B17" s="2">
        <v>0</v>
      </c>
      <c r="C17" s="5"/>
      <c r="D17" s="5"/>
      <c r="E17" s="2"/>
      <c r="F17" s="2"/>
      <c r="G17" s="29">
        <v>0</v>
      </c>
      <c r="H17" s="28">
        <f t="shared" si="2"/>
        <v>0</v>
      </c>
      <c r="I17" s="34">
        <v>0</v>
      </c>
      <c r="J17" s="34">
        <v>0</v>
      </c>
      <c r="K17" s="13">
        <v>0</v>
      </c>
      <c r="L17" s="13">
        <f t="shared" si="3"/>
        <v>0</v>
      </c>
      <c r="M17" s="121">
        <v>0</v>
      </c>
      <c r="N17" s="121">
        <f t="shared" si="0"/>
        <v>0</v>
      </c>
      <c r="O17" s="121">
        <f t="shared" si="1"/>
        <v>0</v>
      </c>
    </row>
    <row r="18" spans="1:15" ht="18" customHeight="1">
      <c r="A18" s="3"/>
      <c r="B18" s="2">
        <v>0</v>
      </c>
      <c r="C18" s="5"/>
      <c r="D18" s="5"/>
      <c r="E18" s="11"/>
      <c r="F18" s="18"/>
      <c r="G18" s="29">
        <v>0</v>
      </c>
      <c r="H18" s="28">
        <f t="shared" si="2"/>
        <v>0</v>
      </c>
      <c r="I18" s="34">
        <v>0</v>
      </c>
      <c r="J18" s="34">
        <v>0</v>
      </c>
      <c r="K18" s="13">
        <v>0</v>
      </c>
      <c r="L18" s="13">
        <f t="shared" si="3"/>
        <v>0</v>
      </c>
      <c r="M18" s="121">
        <v>0</v>
      </c>
      <c r="N18" s="121">
        <f t="shared" si="0"/>
        <v>0</v>
      </c>
      <c r="O18" s="121">
        <f t="shared" si="1"/>
        <v>0</v>
      </c>
    </row>
    <row r="19" spans="1:15" ht="18" customHeight="1">
      <c r="A19" s="105"/>
      <c r="B19" s="2"/>
      <c r="C19" s="105"/>
      <c r="D19" s="8"/>
      <c r="E19" s="2"/>
      <c r="F19" s="12"/>
      <c r="G19" s="33">
        <v>0</v>
      </c>
      <c r="H19" s="33">
        <f>G19*B19</f>
        <v>0</v>
      </c>
      <c r="I19" s="34">
        <v>0</v>
      </c>
      <c r="J19" s="34">
        <v>0</v>
      </c>
      <c r="K19" s="35">
        <v>0</v>
      </c>
      <c r="L19" s="19">
        <f>K19*453.592</f>
        <v>0</v>
      </c>
      <c r="M19" s="121">
        <v>0</v>
      </c>
      <c r="N19" s="121">
        <f>(M19*120%)+M19</f>
        <v>0</v>
      </c>
      <c r="O19" s="121">
        <f>N19*B19</f>
        <v>0</v>
      </c>
    </row>
    <row r="20" spans="1:15" ht="18" customHeight="1">
      <c r="A20" s="105"/>
      <c r="B20" s="2"/>
      <c r="C20" s="105"/>
      <c r="D20" s="8"/>
      <c r="E20" s="2"/>
      <c r="F20" s="12"/>
      <c r="G20" s="33">
        <v>0</v>
      </c>
      <c r="H20" s="33">
        <f t="shared" ref="H20:H30" si="4">G20*B20</f>
        <v>0</v>
      </c>
      <c r="I20" s="34">
        <v>0</v>
      </c>
      <c r="J20" s="34">
        <v>0</v>
      </c>
      <c r="K20" s="35">
        <v>0</v>
      </c>
      <c r="L20" s="19">
        <f t="shared" ref="L20:L30" si="5">K20*453.592</f>
        <v>0</v>
      </c>
      <c r="M20" s="121">
        <v>0</v>
      </c>
      <c r="N20" s="121">
        <f t="shared" ref="N20:N30" si="6">(M20*120%)+M20</f>
        <v>0</v>
      </c>
      <c r="O20" s="121">
        <f t="shared" ref="O20:O30" si="7">N20*B20</f>
        <v>0</v>
      </c>
    </row>
    <row r="21" spans="1:15" ht="18" customHeight="1">
      <c r="A21" s="105"/>
      <c r="B21" s="2"/>
      <c r="C21" s="105"/>
      <c r="D21" s="8"/>
      <c r="E21" s="2"/>
      <c r="F21" s="12"/>
      <c r="G21" s="33">
        <v>0</v>
      </c>
      <c r="H21" s="33">
        <f t="shared" si="4"/>
        <v>0</v>
      </c>
      <c r="I21" s="34">
        <v>0</v>
      </c>
      <c r="J21" s="34">
        <v>0</v>
      </c>
      <c r="K21" s="35">
        <v>0</v>
      </c>
      <c r="L21" s="19">
        <f t="shared" si="5"/>
        <v>0</v>
      </c>
      <c r="M21" s="121">
        <v>0</v>
      </c>
      <c r="N21" s="121">
        <f t="shared" si="6"/>
        <v>0</v>
      </c>
      <c r="O21" s="121">
        <f t="shared" si="7"/>
        <v>0</v>
      </c>
    </row>
    <row r="22" spans="1:15" ht="18" customHeight="1">
      <c r="A22" s="105"/>
      <c r="B22" s="2"/>
      <c r="C22" s="105"/>
      <c r="D22" s="8"/>
      <c r="E22" s="2"/>
      <c r="F22" s="12"/>
      <c r="G22" s="33">
        <v>0</v>
      </c>
      <c r="H22" s="33">
        <f t="shared" si="4"/>
        <v>0</v>
      </c>
      <c r="I22" s="34">
        <v>0</v>
      </c>
      <c r="J22" s="34">
        <v>0</v>
      </c>
      <c r="K22" s="35">
        <v>0</v>
      </c>
      <c r="L22" s="19">
        <f t="shared" si="5"/>
        <v>0</v>
      </c>
      <c r="M22" s="121">
        <v>0</v>
      </c>
      <c r="N22" s="121">
        <f t="shared" si="6"/>
        <v>0</v>
      </c>
      <c r="O22" s="121">
        <f t="shared" si="7"/>
        <v>0</v>
      </c>
    </row>
    <row r="23" spans="1:15" ht="18" customHeight="1">
      <c r="A23" s="105"/>
      <c r="B23" s="2"/>
      <c r="C23" s="105"/>
      <c r="D23" s="8"/>
      <c r="E23" s="2"/>
      <c r="F23" s="12"/>
      <c r="G23" s="33">
        <v>0</v>
      </c>
      <c r="H23" s="33">
        <f t="shared" si="4"/>
        <v>0</v>
      </c>
      <c r="I23" s="34">
        <v>0</v>
      </c>
      <c r="J23" s="34">
        <v>0</v>
      </c>
      <c r="K23" s="35">
        <v>0</v>
      </c>
      <c r="L23" s="19">
        <f t="shared" si="5"/>
        <v>0</v>
      </c>
      <c r="M23" s="121">
        <v>0</v>
      </c>
      <c r="N23" s="121">
        <f t="shared" si="6"/>
        <v>0</v>
      </c>
      <c r="O23" s="121">
        <f t="shared" si="7"/>
        <v>0</v>
      </c>
    </row>
    <row r="24" spans="1:15" ht="18" customHeight="1">
      <c r="A24" s="2"/>
      <c r="B24" s="2"/>
      <c r="C24" s="4"/>
      <c r="D24" s="5"/>
      <c r="E24" s="2"/>
      <c r="F24" s="2"/>
      <c r="G24" s="33">
        <v>0</v>
      </c>
      <c r="H24" s="33">
        <f t="shared" si="4"/>
        <v>0</v>
      </c>
      <c r="I24" s="34">
        <v>0</v>
      </c>
      <c r="J24" s="34">
        <v>0</v>
      </c>
      <c r="K24" s="35">
        <v>0</v>
      </c>
      <c r="L24" s="19">
        <f t="shared" si="5"/>
        <v>0</v>
      </c>
      <c r="M24" s="121">
        <v>0</v>
      </c>
      <c r="N24" s="121">
        <f t="shared" si="6"/>
        <v>0</v>
      </c>
      <c r="O24" s="121">
        <f t="shared" si="7"/>
        <v>0</v>
      </c>
    </row>
    <row r="25" spans="1:15" ht="18" customHeight="1">
      <c r="A25" s="2"/>
      <c r="B25" s="2"/>
      <c r="C25" s="4"/>
      <c r="D25" s="5"/>
      <c r="E25" s="2"/>
      <c r="F25" s="18"/>
      <c r="G25" s="33">
        <v>0</v>
      </c>
      <c r="H25" s="33">
        <f t="shared" si="4"/>
        <v>0</v>
      </c>
      <c r="I25" s="34">
        <v>0</v>
      </c>
      <c r="J25" s="34">
        <v>0</v>
      </c>
      <c r="K25" s="35">
        <v>0</v>
      </c>
      <c r="L25" s="19">
        <f t="shared" si="5"/>
        <v>0</v>
      </c>
      <c r="M25" s="121">
        <v>0</v>
      </c>
      <c r="N25" s="121">
        <f t="shared" si="6"/>
        <v>0</v>
      </c>
      <c r="O25" s="121">
        <f t="shared" si="7"/>
        <v>0</v>
      </c>
    </row>
    <row r="26" spans="1:15" ht="18" customHeight="1">
      <c r="A26" s="2"/>
      <c r="B26" s="2"/>
      <c r="C26" s="4"/>
      <c r="D26" s="5"/>
      <c r="E26" s="2"/>
      <c r="F26" s="18"/>
      <c r="G26" s="33">
        <v>0</v>
      </c>
      <c r="H26" s="33">
        <f t="shared" si="4"/>
        <v>0</v>
      </c>
      <c r="I26" s="34">
        <v>0</v>
      </c>
      <c r="J26" s="34">
        <v>0</v>
      </c>
      <c r="K26" s="35">
        <v>0</v>
      </c>
      <c r="L26" s="19">
        <f t="shared" si="5"/>
        <v>0</v>
      </c>
      <c r="M26" s="121">
        <v>0</v>
      </c>
      <c r="N26" s="121">
        <f t="shared" si="6"/>
        <v>0</v>
      </c>
      <c r="O26" s="121">
        <f t="shared" si="7"/>
        <v>0</v>
      </c>
    </row>
    <row r="27" spans="1:15" ht="18" customHeight="1">
      <c r="A27" s="2"/>
      <c r="B27" s="2"/>
      <c r="C27" s="4"/>
      <c r="D27" s="5"/>
      <c r="E27" s="15"/>
      <c r="F27" s="2"/>
      <c r="G27" s="33">
        <v>0</v>
      </c>
      <c r="H27" s="33">
        <f t="shared" si="4"/>
        <v>0</v>
      </c>
      <c r="I27" s="34">
        <v>0</v>
      </c>
      <c r="J27" s="34">
        <v>0</v>
      </c>
      <c r="K27" s="35">
        <v>0</v>
      </c>
      <c r="L27" s="19">
        <f t="shared" si="5"/>
        <v>0</v>
      </c>
      <c r="M27" s="121">
        <v>0</v>
      </c>
      <c r="N27" s="121">
        <f t="shared" si="6"/>
        <v>0</v>
      </c>
      <c r="O27" s="121">
        <f t="shared" si="7"/>
        <v>0</v>
      </c>
    </row>
    <row r="28" spans="1:15" ht="18" customHeight="1">
      <c r="A28" s="2"/>
      <c r="B28" s="2"/>
      <c r="C28" s="4"/>
      <c r="D28" s="5"/>
      <c r="E28" s="15"/>
      <c r="F28" s="2"/>
      <c r="G28" s="33">
        <v>0</v>
      </c>
      <c r="H28" s="33">
        <f t="shared" si="4"/>
        <v>0</v>
      </c>
      <c r="I28" s="34">
        <v>0</v>
      </c>
      <c r="J28" s="34">
        <v>0</v>
      </c>
      <c r="K28" s="35">
        <v>0</v>
      </c>
      <c r="L28" s="19">
        <f t="shared" si="5"/>
        <v>0</v>
      </c>
      <c r="M28" s="121">
        <v>0</v>
      </c>
      <c r="N28" s="121">
        <f t="shared" si="6"/>
        <v>0</v>
      </c>
      <c r="O28" s="121">
        <f t="shared" si="7"/>
        <v>0</v>
      </c>
    </row>
    <row r="29" spans="1:15" ht="18" customHeight="1">
      <c r="A29" s="2"/>
      <c r="B29" s="2"/>
      <c r="C29" s="4"/>
      <c r="D29" s="5"/>
      <c r="E29" s="15"/>
      <c r="F29" s="2"/>
      <c r="G29" s="33">
        <v>0</v>
      </c>
      <c r="H29" s="33">
        <f t="shared" si="4"/>
        <v>0</v>
      </c>
      <c r="I29" s="34">
        <v>0</v>
      </c>
      <c r="J29" s="34">
        <v>0</v>
      </c>
      <c r="K29" s="35">
        <v>0</v>
      </c>
      <c r="L29" s="19">
        <f t="shared" si="5"/>
        <v>0</v>
      </c>
      <c r="M29" s="121">
        <v>0</v>
      </c>
      <c r="N29" s="121">
        <f t="shared" si="6"/>
        <v>0</v>
      </c>
      <c r="O29" s="121">
        <f t="shared" si="7"/>
        <v>0</v>
      </c>
    </row>
    <row r="30" spans="1:15" ht="18" customHeight="1">
      <c r="A30" s="2"/>
      <c r="B30" s="2"/>
      <c r="C30" s="4"/>
      <c r="D30" s="5"/>
      <c r="E30" s="15"/>
      <c r="F30" s="2"/>
      <c r="G30" s="33">
        <v>0</v>
      </c>
      <c r="H30" s="33">
        <f t="shared" si="4"/>
        <v>0</v>
      </c>
      <c r="I30" s="34">
        <v>0</v>
      </c>
      <c r="J30" s="34">
        <v>0</v>
      </c>
      <c r="K30" s="35">
        <v>0</v>
      </c>
      <c r="L30" s="19">
        <f t="shared" si="5"/>
        <v>0</v>
      </c>
      <c r="M30" s="121">
        <v>0</v>
      </c>
      <c r="N30" s="121">
        <f t="shared" si="6"/>
        <v>0</v>
      </c>
      <c r="O30" s="121">
        <f t="shared" si="7"/>
        <v>0</v>
      </c>
    </row>
    <row r="31" spans="1:15" ht="24.9" customHeight="1">
      <c r="A31" s="249"/>
      <c r="B31" s="249"/>
      <c r="C31" s="249"/>
      <c r="D31" s="249"/>
      <c r="E31" s="249"/>
      <c r="F31" s="249"/>
      <c r="G31" s="253" t="s">
        <v>362</v>
      </c>
      <c r="H31" s="256">
        <f>SUBTOTAL(9,H3:H30)</f>
        <v>0</v>
      </c>
      <c r="I31" s="249"/>
      <c r="J31" s="249"/>
      <c r="K31" s="253" t="s">
        <v>361</v>
      </c>
      <c r="L31" s="257">
        <f>SUBTOTAL(9,L3:L30)</f>
        <v>5225.3798400000005</v>
      </c>
      <c r="M31" s="251"/>
      <c r="N31" s="253" t="s">
        <v>366</v>
      </c>
      <c r="O31" s="254">
        <f>SUM(O15:O30)</f>
        <v>0</v>
      </c>
    </row>
    <row r="32" spans="1:15" ht="24.9" customHeight="1">
      <c r="A32" s="249"/>
      <c r="B32" s="249"/>
      <c r="C32" s="249"/>
      <c r="D32" s="249"/>
      <c r="E32" s="249"/>
      <c r="F32" s="249"/>
      <c r="G32" s="253"/>
      <c r="H32" s="256"/>
      <c r="I32" s="249"/>
      <c r="J32" s="249"/>
      <c r="K32" s="253"/>
      <c r="L32" s="257"/>
      <c r="M32" s="252"/>
      <c r="N32" s="253"/>
      <c r="O32" s="255"/>
    </row>
  </sheetData>
  <autoFilter ref="A2:L32"/>
  <mergeCells count="10">
    <mergeCell ref="A31:F32"/>
    <mergeCell ref="A1:O1"/>
    <mergeCell ref="M31:M32"/>
    <mergeCell ref="N31:N32"/>
    <mergeCell ref="O31:O32"/>
    <mergeCell ref="G31:G32"/>
    <mergeCell ref="H31:H32"/>
    <mergeCell ref="K31:K32"/>
    <mergeCell ref="L31:L32"/>
    <mergeCell ref="I31:J3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3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O22"/>
  <sheetViews>
    <sheetView view="pageBreakPreview" topLeftCell="D1" zoomScale="80" zoomScaleNormal="77" zoomScaleSheetLayoutView="80" workbookViewId="0">
      <selection activeCell="O21" sqref="O21:O22"/>
    </sheetView>
  </sheetViews>
  <sheetFormatPr defaultRowHeight="13.2"/>
  <cols>
    <col min="1" max="2" width="12.6640625" style="1" customWidth="1"/>
    <col min="3" max="3" width="23.109375" style="31" customWidth="1"/>
    <col min="4" max="4" width="40.6640625" style="6" customWidth="1"/>
    <col min="5" max="11" width="15.6640625" style="1" customWidth="1"/>
    <col min="12" max="15" width="15.6640625" customWidth="1"/>
  </cols>
  <sheetData>
    <row r="1" spans="1:15" ht="99.9" customHeight="1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</row>
    <row r="2" spans="1:15" ht="35.1" customHeight="1">
      <c r="A2" s="47" t="s">
        <v>237</v>
      </c>
      <c r="B2" s="47" t="s">
        <v>238</v>
      </c>
      <c r="C2" s="48" t="s">
        <v>125</v>
      </c>
      <c r="D2" s="49" t="s">
        <v>126</v>
      </c>
      <c r="E2" s="47" t="s">
        <v>239</v>
      </c>
      <c r="F2" s="47" t="s">
        <v>127</v>
      </c>
      <c r="G2" s="47" t="s">
        <v>240</v>
      </c>
      <c r="H2" s="47" t="s">
        <v>241</v>
      </c>
      <c r="I2" s="47" t="s">
        <v>190</v>
      </c>
      <c r="J2" s="47" t="s">
        <v>191</v>
      </c>
      <c r="K2" s="47" t="s">
        <v>128</v>
      </c>
      <c r="L2" s="47" t="s">
        <v>137</v>
      </c>
      <c r="M2" s="47" t="s">
        <v>363</v>
      </c>
      <c r="N2" s="47" t="s">
        <v>364</v>
      </c>
      <c r="O2" s="47" t="s">
        <v>365</v>
      </c>
    </row>
    <row r="3" spans="1:15" ht="18" hidden="1" customHeight="1">
      <c r="A3" s="12"/>
      <c r="B3" s="12">
        <v>0</v>
      </c>
      <c r="C3" s="32"/>
      <c r="D3" s="17"/>
      <c r="E3" s="12"/>
      <c r="F3" s="12"/>
      <c r="G3" s="33">
        <v>0</v>
      </c>
      <c r="H3" s="33">
        <f>G3*B3</f>
        <v>0</v>
      </c>
      <c r="I3" s="34">
        <v>0</v>
      </c>
      <c r="J3" s="34">
        <v>0</v>
      </c>
      <c r="K3" s="35">
        <v>0</v>
      </c>
      <c r="L3" s="19">
        <f>K3*453.592</f>
        <v>0</v>
      </c>
      <c r="M3" s="121">
        <v>0</v>
      </c>
      <c r="N3" s="121">
        <f>(M3*120%)+M3</f>
        <v>0</v>
      </c>
      <c r="O3" s="121">
        <f>N3*B3</f>
        <v>0</v>
      </c>
    </row>
    <row r="4" spans="1:15" ht="18" hidden="1" customHeight="1">
      <c r="A4" s="2"/>
      <c r="B4" s="2">
        <v>0</v>
      </c>
      <c r="C4" s="4"/>
      <c r="D4" s="4"/>
      <c r="E4" s="2"/>
      <c r="F4" s="2"/>
      <c r="G4" s="29">
        <v>0</v>
      </c>
      <c r="H4" s="28">
        <f t="shared" ref="H4:H20" si="0">G4*B4</f>
        <v>0</v>
      </c>
      <c r="I4" s="34">
        <v>0</v>
      </c>
      <c r="J4" s="34">
        <v>0</v>
      </c>
      <c r="K4" s="13">
        <v>0</v>
      </c>
      <c r="L4" s="13">
        <f t="shared" ref="L4:L20" si="1">K4*453.592</f>
        <v>0</v>
      </c>
      <c r="M4" s="121">
        <v>0</v>
      </c>
      <c r="N4" s="121">
        <f t="shared" ref="N4:N20" si="2">(M4*120%)+M4</f>
        <v>0</v>
      </c>
      <c r="O4" s="121">
        <f t="shared" ref="O4:O20" si="3">N4*B4</f>
        <v>0</v>
      </c>
    </row>
    <row r="5" spans="1:15" ht="18" hidden="1" customHeight="1">
      <c r="A5" s="2"/>
      <c r="B5" s="2">
        <v>0</v>
      </c>
      <c r="C5" s="4"/>
      <c r="D5" s="4"/>
      <c r="E5" s="2"/>
      <c r="F5" s="2"/>
      <c r="G5" s="29">
        <v>0</v>
      </c>
      <c r="H5" s="28">
        <f t="shared" si="0"/>
        <v>0</v>
      </c>
      <c r="I5" s="34">
        <v>0</v>
      </c>
      <c r="J5" s="34">
        <v>0</v>
      </c>
      <c r="K5" s="13">
        <v>0</v>
      </c>
      <c r="L5" s="13">
        <f t="shared" si="1"/>
        <v>0</v>
      </c>
      <c r="M5" s="121">
        <v>0</v>
      </c>
      <c r="N5" s="121">
        <f t="shared" si="2"/>
        <v>0</v>
      </c>
      <c r="O5" s="121">
        <f t="shared" si="3"/>
        <v>0</v>
      </c>
    </row>
    <row r="6" spans="1:15" ht="18" hidden="1" customHeight="1">
      <c r="A6" s="2"/>
      <c r="B6" s="2">
        <v>0</v>
      </c>
      <c r="C6" s="4"/>
      <c r="D6" s="5"/>
      <c r="E6" s="2"/>
      <c r="F6" s="2"/>
      <c r="G6" s="29">
        <v>0</v>
      </c>
      <c r="H6" s="28">
        <f t="shared" si="0"/>
        <v>0</v>
      </c>
      <c r="I6" s="34">
        <v>0</v>
      </c>
      <c r="J6" s="34">
        <v>0</v>
      </c>
      <c r="K6" s="13">
        <v>0</v>
      </c>
      <c r="L6" s="13">
        <f t="shared" si="1"/>
        <v>0</v>
      </c>
      <c r="M6" s="121">
        <v>0</v>
      </c>
      <c r="N6" s="121">
        <f t="shared" si="2"/>
        <v>0</v>
      </c>
      <c r="O6" s="121">
        <f t="shared" si="3"/>
        <v>0</v>
      </c>
    </row>
    <row r="7" spans="1:15" ht="18" hidden="1" customHeight="1">
      <c r="A7" s="2"/>
      <c r="B7" s="2">
        <v>0</v>
      </c>
      <c r="C7" s="4"/>
      <c r="D7" s="5"/>
      <c r="E7" s="2"/>
      <c r="F7" s="18"/>
      <c r="G7" s="29">
        <v>0</v>
      </c>
      <c r="H7" s="28">
        <f t="shared" si="0"/>
        <v>0</v>
      </c>
      <c r="I7" s="34">
        <v>0</v>
      </c>
      <c r="J7" s="34">
        <v>0</v>
      </c>
      <c r="K7" s="13">
        <v>0</v>
      </c>
      <c r="L7" s="13">
        <f t="shared" si="1"/>
        <v>0</v>
      </c>
      <c r="M7" s="121">
        <v>0</v>
      </c>
      <c r="N7" s="121">
        <f t="shared" si="2"/>
        <v>0</v>
      </c>
      <c r="O7" s="121">
        <f t="shared" si="3"/>
        <v>0</v>
      </c>
    </row>
    <row r="8" spans="1:15" ht="18" hidden="1" customHeight="1">
      <c r="A8" s="2"/>
      <c r="B8" s="2">
        <v>0</v>
      </c>
      <c r="C8" s="4"/>
      <c r="D8" s="5"/>
      <c r="E8" s="2"/>
      <c r="F8" s="18"/>
      <c r="G8" s="29">
        <v>0</v>
      </c>
      <c r="H8" s="28">
        <f t="shared" si="0"/>
        <v>0</v>
      </c>
      <c r="I8" s="34">
        <v>0</v>
      </c>
      <c r="J8" s="34">
        <v>0</v>
      </c>
      <c r="K8" s="13">
        <v>0</v>
      </c>
      <c r="L8" s="13">
        <f t="shared" si="1"/>
        <v>0</v>
      </c>
      <c r="M8" s="121">
        <v>0</v>
      </c>
      <c r="N8" s="121">
        <f t="shared" si="2"/>
        <v>0</v>
      </c>
      <c r="O8" s="121">
        <f t="shared" si="3"/>
        <v>0</v>
      </c>
    </row>
    <row r="9" spans="1:15" ht="18" hidden="1" customHeight="1">
      <c r="A9" s="2"/>
      <c r="B9" s="2">
        <v>0</v>
      </c>
      <c r="C9" s="4"/>
      <c r="D9" s="5"/>
      <c r="E9" s="15"/>
      <c r="F9" s="2"/>
      <c r="G9" s="29">
        <v>0</v>
      </c>
      <c r="H9" s="28">
        <f t="shared" si="0"/>
        <v>0</v>
      </c>
      <c r="I9" s="34">
        <v>0</v>
      </c>
      <c r="J9" s="34">
        <v>0</v>
      </c>
      <c r="K9" s="13">
        <v>0</v>
      </c>
      <c r="L9" s="13">
        <f t="shared" si="1"/>
        <v>0</v>
      </c>
      <c r="M9" s="121">
        <v>0</v>
      </c>
      <c r="N9" s="121">
        <f t="shared" si="2"/>
        <v>0</v>
      </c>
      <c r="O9" s="121">
        <f t="shared" si="3"/>
        <v>0</v>
      </c>
    </row>
    <row r="10" spans="1:15" ht="18" hidden="1" customHeight="1">
      <c r="A10" s="2"/>
      <c r="B10" s="2">
        <v>0</v>
      </c>
      <c r="C10" s="4"/>
      <c r="D10" s="5"/>
      <c r="E10" s="15"/>
      <c r="F10" s="2"/>
      <c r="G10" s="29">
        <v>0</v>
      </c>
      <c r="H10" s="28">
        <f t="shared" si="0"/>
        <v>0</v>
      </c>
      <c r="I10" s="34">
        <v>0</v>
      </c>
      <c r="J10" s="34">
        <v>0</v>
      </c>
      <c r="K10" s="13">
        <v>0</v>
      </c>
      <c r="L10" s="13">
        <f t="shared" si="1"/>
        <v>0</v>
      </c>
      <c r="M10" s="121">
        <v>0</v>
      </c>
      <c r="N10" s="121">
        <f t="shared" si="2"/>
        <v>0</v>
      </c>
      <c r="O10" s="121">
        <f t="shared" si="3"/>
        <v>0</v>
      </c>
    </row>
    <row r="11" spans="1:15" ht="18" hidden="1" customHeight="1">
      <c r="A11" s="2"/>
      <c r="B11" s="2">
        <v>0</v>
      </c>
      <c r="C11" s="4"/>
      <c r="D11" s="5"/>
      <c r="E11" s="15"/>
      <c r="F11" s="2"/>
      <c r="G11" s="29">
        <v>0</v>
      </c>
      <c r="H11" s="28">
        <f t="shared" si="0"/>
        <v>0</v>
      </c>
      <c r="I11" s="34">
        <v>0</v>
      </c>
      <c r="J11" s="34">
        <v>0</v>
      </c>
      <c r="K11" s="13">
        <v>0</v>
      </c>
      <c r="L11" s="13">
        <f t="shared" si="1"/>
        <v>0</v>
      </c>
      <c r="M11" s="121">
        <v>0</v>
      </c>
      <c r="N11" s="121">
        <f t="shared" si="2"/>
        <v>0</v>
      </c>
      <c r="O11" s="121">
        <f t="shared" si="3"/>
        <v>0</v>
      </c>
    </row>
    <row r="12" spans="1:15" ht="18" hidden="1" customHeight="1">
      <c r="A12" s="2"/>
      <c r="B12" s="2">
        <v>0</v>
      </c>
      <c r="C12" s="4"/>
      <c r="D12" s="5"/>
      <c r="E12" s="15"/>
      <c r="F12" s="2"/>
      <c r="G12" s="29">
        <v>0</v>
      </c>
      <c r="H12" s="28">
        <f t="shared" si="0"/>
        <v>0</v>
      </c>
      <c r="I12" s="34">
        <v>0</v>
      </c>
      <c r="J12" s="34">
        <v>0</v>
      </c>
      <c r="K12" s="13">
        <v>0</v>
      </c>
      <c r="L12" s="13">
        <f t="shared" si="1"/>
        <v>0</v>
      </c>
      <c r="M12" s="121">
        <v>0</v>
      </c>
      <c r="N12" s="121">
        <f t="shared" si="2"/>
        <v>0</v>
      </c>
      <c r="O12" s="121">
        <f t="shared" si="3"/>
        <v>0</v>
      </c>
    </row>
    <row r="13" spans="1:15" ht="18" hidden="1" customHeight="1">
      <c r="A13" s="2"/>
      <c r="B13" s="2">
        <v>0</v>
      </c>
      <c r="C13" s="4"/>
      <c r="D13" s="5"/>
      <c r="E13" s="2"/>
      <c r="F13" s="18"/>
      <c r="G13" s="29">
        <v>0</v>
      </c>
      <c r="H13" s="28">
        <f t="shared" si="0"/>
        <v>0</v>
      </c>
      <c r="I13" s="34">
        <v>0</v>
      </c>
      <c r="J13" s="34">
        <v>0</v>
      </c>
      <c r="K13" s="13">
        <v>0</v>
      </c>
      <c r="L13" s="13">
        <f t="shared" si="1"/>
        <v>0</v>
      </c>
      <c r="M13" s="121">
        <v>0</v>
      </c>
      <c r="N13" s="121">
        <f t="shared" si="2"/>
        <v>0</v>
      </c>
      <c r="O13" s="121">
        <f t="shared" si="3"/>
        <v>0</v>
      </c>
    </row>
    <row r="14" spans="1:15" ht="18" hidden="1" customHeight="1">
      <c r="A14" s="3"/>
      <c r="B14" s="2">
        <v>0</v>
      </c>
      <c r="C14" s="5"/>
      <c r="D14" s="5"/>
      <c r="E14" s="2"/>
      <c r="F14" s="2"/>
      <c r="G14" s="29">
        <v>0</v>
      </c>
      <c r="H14" s="28">
        <f t="shared" si="0"/>
        <v>0</v>
      </c>
      <c r="I14" s="34">
        <v>0</v>
      </c>
      <c r="J14" s="34">
        <v>0</v>
      </c>
      <c r="K14" s="13">
        <v>0</v>
      </c>
      <c r="L14" s="13">
        <f t="shared" si="1"/>
        <v>0</v>
      </c>
      <c r="M14" s="121">
        <v>0</v>
      </c>
      <c r="N14" s="121">
        <f t="shared" si="2"/>
        <v>0</v>
      </c>
      <c r="O14" s="121">
        <f t="shared" si="3"/>
        <v>0</v>
      </c>
    </row>
    <row r="15" spans="1:15" ht="18" hidden="1" customHeight="1">
      <c r="A15" s="3"/>
      <c r="B15" s="2">
        <v>0</v>
      </c>
      <c r="C15" s="5"/>
      <c r="D15" s="5"/>
      <c r="E15" s="11"/>
      <c r="F15" s="18"/>
      <c r="G15" s="29">
        <v>0</v>
      </c>
      <c r="H15" s="28">
        <f t="shared" si="0"/>
        <v>0</v>
      </c>
      <c r="I15" s="34">
        <v>0</v>
      </c>
      <c r="J15" s="34">
        <v>0</v>
      </c>
      <c r="K15" s="13">
        <v>0</v>
      </c>
      <c r="L15" s="13">
        <f t="shared" si="1"/>
        <v>0</v>
      </c>
      <c r="M15" s="121">
        <v>0</v>
      </c>
      <c r="N15" s="121">
        <f t="shared" si="2"/>
        <v>0</v>
      </c>
      <c r="O15" s="121">
        <f t="shared" si="3"/>
        <v>0</v>
      </c>
    </row>
    <row r="16" spans="1:15" ht="18" customHeight="1">
      <c r="A16" s="12"/>
      <c r="B16" s="2"/>
      <c r="C16" s="22"/>
      <c r="D16" s="5"/>
      <c r="E16" s="12"/>
      <c r="F16" s="2"/>
      <c r="G16" s="29">
        <v>0</v>
      </c>
      <c r="H16" s="28">
        <f t="shared" si="0"/>
        <v>0</v>
      </c>
      <c r="I16" s="34">
        <v>0</v>
      </c>
      <c r="J16" s="34">
        <v>0</v>
      </c>
      <c r="K16" s="13">
        <v>0</v>
      </c>
      <c r="L16" s="13">
        <f t="shared" si="1"/>
        <v>0</v>
      </c>
      <c r="M16" s="121">
        <v>0</v>
      </c>
      <c r="N16" s="121">
        <f t="shared" si="2"/>
        <v>0</v>
      </c>
      <c r="O16" s="121">
        <f t="shared" si="3"/>
        <v>0</v>
      </c>
    </row>
    <row r="17" spans="1:15" ht="18" customHeight="1">
      <c r="A17" s="12"/>
      <c r="B17" s="2"/>
      <c r="C17" s="22"/>
      <c r="D17" s="5"/>
      <c r="E17" s="12"/>
      <c r="F17" s="2"/>
      <c r="G17" s="29">
        <v>0</v>
      </c>
      <c r="H17" s="28">
        <f t="shared" si="0"/>
        <v>0</v>
      </c>
      <c r="I17" s="34">
        <v>0</v>
      </c>
      <c r="J17" s="34">
        <v>0</v>
      </c>
      <c r="K17" s="13">
        <v>0</v>
      </c>
      <c r="L17" s="13">
        <f t="shared" si="1"/>
        <v>0</v>
      </c>
      <c r="M17" s="121">
        <v>0</v>
      </c>
      <c r="N17" s="121">
        <f t="shared" si="2"/>
        <v>0</v>
      </c>
      <c r="O17" s="121">
        <f t="shared" si="3"/>
        <v>0</v>
      </c>
    </row>
    <row r="18" spans="1:15" ht="18" customHeight="1">
      <c r="A18" s="12"/>
      <c r="B18" s="2"/>
      <c r="C18" s="22"/>
      <c r="D18" s="17"/>
      <c r="E18" s="12"/>
      <c r="F18" s="18"/>
      <c r="G18" s="29">
        <v>0</v>
      </c>
      <c r="H18" s="28">
        <f t="shared" si="0"/>
        <v>0</v>
      </c>
      <c r="I18" s="34">
        <v>0</v>
      </c>
      <c r="J18" s="34">
        <v>0</v>
      </c>
      <c r="K18" s="13">
        <v>0</v>
      </c>
      <c r="L18" s="13">
        <f t="shared" si="1"/>
        <v>0</v>
      </c>
      <c r="M18" s="121">
        <v>0</v>
      </c>
      <c r="N18" s="121">
        <f t="shared" si="2"/>
        <v>0</v>
      </c>
      <c r="O18" s="121">
        <f t="shared" si="3"/>
        <v>0</v>
      </c>
    </row>
    <row r="19" spans="1:15" ht="18" customHeight="1">
      <c r="A19" s="12"/>
      <c r="B19" s="2"/>
      <c r="C19" s="22"/>
      <c r="D19" s="17"/>
      <c r="E19" s="12"/>
      <c r="F19" s="18"/>
      <c r="G19" s="29">
        <v>0</v>
      </c>
      <c r="H19" s="28">
        <f t="shared" si="0"/>
        <v>0</v>
      </c>
      <c r="I19" s="34">
        <v>0</v>
      </c>
      <c r="J19" s="34">
        <v>0</v>
      </c>
      <c r="K19" s="13">
        <v>0</v>
      </c>
      <c r="L19" s="13">
        <f t="shared" si="1"/>
        <v>0</v>
      </c>
      <c r="M19" s="121">
        <v>0</v>
      </c>
      <c r="N19" s="121">
        <f t="shared" si="2"/>
        <v>0</v>
      </c>
      <c r="O19" s="121">
        <f t="shared" si="3"/>
        <v>0</v>
      </c>
    </row>
    <row r="20" spans="1:15" ht="18" customHeight="1">
      <c r="A20" s="12"/>
      <c r="B20" s="2"/>
      <c r="C20" s="22"/>
      <c r="D20" s="17"/>
      <c r="E20" s="12"/>
      <c r="F20" s="18"/>
      <c r="G20" s="29">
        <v>0</v>
      </c>
      <c r="H20" s="28">
        <f t="shared" si="0"/>
        <v>0</v>
      </c>
      <c r="I20" s="34">
        <v>0</v>
      </c>
      <c r="J20" s="34">
        <v>0</v>
      </c>
      <c r="K20" s="13">
        <v>0</v>
      </c>
      <c r="L20" s="13">
        <f t="shared" si="1"/>
        <v>0</v>
      </c>
      <c r="M20" s="121">
        <v>0</v>
      </c>
      <c r="N20" s="121">
        <f t="shared" si="2"/>
        <v>0</v>
      </c>
      <c r="O20" s="121">
        <f t="shared" si="3"/>
        <v>0</v>
      </c>
    </row>
    <row r="21" spans="1:15" ht="18" customHeight="1">
      <c r="A21" s="249"/>
      <c r="B21" s="249"/>
      <c r="C21" s="249"/>
      <c r="D21" s="249"/>
      <c r="E21" s="249"/>
      <c r="F21" s="249"/>
      <c r="G21" s="253" t="s">
        <v>362</v>
      </c>
      <c r="H21" s="256">
        <f>SUM(H3:H20)</f>
        <v>0</v>
      </c>
      <c r="I21" s="249"/>
      <c r="J21" s="249"/>
      <c r="K21" s="253" t="s">
        <v>361</v>
      </c>
      <c r="L21" s="257">
        <f>SUM(L3:L20)</f>
        <v>0</v>
      </c>
      <c r="M21" s="251"/>
      <c r="N21" s="253" t="s">
        <v>366</v>
      </c>
      <c r="O21" s="254">
        <f>SUBTOTAL(9,O3:O20)</f>
        <v>0</v>
      </c>
    </row>
    <row r="22" spans="1:15" ht="18" customHeight="1">
      <c r="A22" s="249"/>
      <c r="B22" s="249"/>
      <c r="C22" s="249"/>
      <c r="D22" s="249"/>
      <c r="E22" s="249"/>
      <c r="F22" s="249"/>
      <c r="G22" s="253"/>
      <c r="H22" s="256"/>
      <c r="I22" s="249"/>
      <c r="J22" s="249"/>
      <c r="K22" s="253"/>
      <c r="L22" s="257"/>
      <c r="M22" s="252"/>
      <c r="N22" s="253"/>
      <c r="O22" s="255"/>
    </row>
  </sheetData>
  <autoFilter ref="A2:L22">
    <filterColumn colId="1">
      <filters blank="1"/>
    </filterColumn>
  </autoFilter>
  <mergeCells count="10">
    <mergeCell ref="L21:L22"/>
    <mergeCell ref="A1:O1"/>
    <mergeCell ref="M21:M22"/>
    <mergeCell ref="N21:N22"/>
    <mergeCell ref="O21:O22"/>
    <mergeCell ref="H21:H22"/>
    <mergeCell ref="G21:G22"/>
    <mergeCell ref="A21:F22"/>
    <mergeCell ref="I21:J22"/>
    <mergeCell ref="K21:K22"/>
  </mergeCells>
  <pageMargins left="0.78740157480314965" right="0.78740157480314965" top="0.98425196850393704" bottom="0.98425196850393704" header="0.51181102362204722" footer="0.51181102362204722"/>
  <pageSetup paperSize="9" scale="3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G5" sqref="G5"/>
    </sheetView>
  </sheetViews>
  <sheetFormatPr defaultRowHeight="13.2"/>
  <cols>
    <col min="1" max="1" width="12.6640625" customWidth="1"/>
    <col min="2" max="2" width="15.88671875" customWidth="1"/>
    <col min="3" max="3" width="14.88671875" customWidth="1"/>
    <col min="4" max="4" width="13.6640625" customWidth="1"/>
    <col min="5" max="5" width="13.5546875" customWidth="1"/>
    <col min="6" max="6" width="13.44140625" customWidth="1"/>
    <col min="7" max="7" width="12.6640625" customWidth="1"/>
    <col min="8" max="9" width="15.6640625" customWidth="1"/>
    <col min="10" max="10" width="20.6640625" customWidth="1"/>
    <col min="11" max="11" width="19.33203125" customWidth="1"/>
    <col min="12" max="12" width="20.6640625" customWidth="1"/>
  </cols>
  <sheetData>
    <row r="1" spans="1:12" ht="22.8">
      <c r="A1" s="258" t="s">
        <v>242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</row>
    <row r="2" spans="1:12" ht="31.2">
      <c r="A2" s="61" t="s">
        <v>243</v>
      </c>
      <c r="B2" s="61" t="s">
        <v>244</v>
      </c>
      <c r="C2" s="61" t="s">
        <v>245</v>
      </c>
      <c r="D2" s="61" t="s">
        <v>190</v>
      </c>
      <c r="E2" s="61" t="s">
        <v>191</v>
      </c>
      <c r="F2" s="61" t="s">
        <v>246</v>
      </c>
      <c r="G2" s="61" t="s">
        <v>247</v>
      </c>
      <c r="H2" s="61" t="s">
        <v>248</v>
      </c>
      <c r="I2" s="61" t="s">
        <v>249</v>
      </c>
      <c r="J2" s="61" t="s">
        <v>250</v>
      </c>
      <c r="K2" s="61" t="s">
        <v>251</v>
      </c>
      <c r="L2" s="61" t="s">
        <v>255</v>
      </c>
    </row>
    <row r="3" spans="1:12" ht="30" customHeight="1">
      <c r="A3" s="50"/>
      <c r="B3" s="50">
        <v>3.3</v>
      </c>
      <c r="C3" s="51">
        <v>8.6499999999999994E-2</v>
      </c>
      <c r="D3" s="52">
        <v>0.12</v>
      </c>
      <c r="E3" s="52">
        <v>0.1</v>
      </c>
      <c r="F3" s="51">
        <v>9.6500000000000002E-2</v>
      </c>
      <c r="G3" s="51">
        <v>2.1000000000000001E-2</v>
      </c>
      <c r="H3" s="52">
        <v>0.18</v>
      </c>
      <c r="I3" s="53">
        <v>10</v>
      </c>
      <c r="J3" s="51">
        <v>5.5E-2</v>
      </c>
      <c r="K3" s="52">
        <v>0.05</v>
      </c>
      <c r="L3" s="50"/>
    </row>
    <row r="4" spans="1:12" ht="30" customHeight="1">
      <c r="A4" s="62">
        <v>68.75</v>
      </c>
      <c r="B4" s="54">
        <f>A4*B3</f>
        <v>226.875</v>
      </c>
      <c r="C4" s="54">
        <f>B4*C3</f>
        <v>19.6246875</v>
      </c>
      <c r="D4" s="54">
        <f>C5*D3</f>
        <v>29.579962499999997</v>
      </c>
      <c r="E4" s="54">
        <f>D5*E3</f>
        <v>27.607965000000004</v>
      </c>
      <c r="F4" s="54">
        <f>C5*F3</f>
        <v>23.787219843749998</v>
      </c>
      <c r="G4" s="54">
        <f>C5*G3</f>
        <v>5.1764934375000005</v>
      </c>
      <c r="H4" s="55">
        <f>((C5+D4+E4+F4+G4+K4)+I3)/(100%-H3)</f>
        <v>432.89794226371947</v>
      </c>
      <c r="I4" s="54"/>
      <c r="J4" s="54">
        <f>H4*J3</f>
        <v>23.809386824504571</v>
      </c>
      <c r="K4" s="54">
        <f>C5*K3</f>
        <v>12.324984375</v>
      </c>
      <c r="L4" s="56">
        <f>(C5+D4+E4+F4+G4+H5+I3+J4+K4)</f>
        <v>456.70732908822413</v>
      </c>
    </row>
    <row r="5" spans="1:12" ht="30" customHeight="1">
      <c r="A5" s="50"/>
      <c r="B5" s="50"/>
      <c r="C5" s="66">
        <f>B4+C4</f>
        <v>246.49968749999999</v>
      </c>
      <c r="D5" s="57">
        <f>C5+D4</f>
        <v>276.07965000000002</v>
      </c>
      <c r="E5" s="50"/>
      <c r="F5" s="50"/>
      <c r="G5" s="50"/>
      <c r="H5" s="54">
        <f>H4*H3</f>
        <v>77.921629607469498</v>
      </c>
      <c r="I5" s="50"/>
      <c r="J5" s="50"/>
      <c r="K5" s="50"/>
      <c r="L5" s="51">
        <f>(C5/L4)</f>
        <v>0.53973227885813624</v>
      </c>
    </row>
    <row r="6" spans="1:12" ht="30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ht="30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ht="13.8" thickBot="1"/>
    <row r="9" spans="1:12" ht="14.4">
      <c r="H9" s="260" t="s">
        <v>330</v>
      </c>
      <c r="I9" s="261"/>
    </row>
    <row r="10" spans="1:12" ht="26.4">
      <c r="B10" s="262" t="s">
        <v>252</v>
      </c>
      <c r="C10" s="262"/>
      <c r="H10" s="58" t="s">
        <v>253</v>
      </c>
      <c r="I10" s="60" t="s">
        <v>254</v>
      </c>
    </row>
    <row r="11" spans="1:12" ht="13.8" thickBot="1">
      <c r="B11" s="263" t="s">
        <v>257</v>
      </c>
      <c r="C11" s="263"/>
      <c r="H11" s="106">
        <v>1.4</v>
      </c>
      <c r="I11" s="59">
        <f>(L4*H11)+L4</f>
        <v>1096.0975898117379</v>
      </c>
    </row>
    <row r="12" spans="1:12">
      <c r="B12" s="264" t="s">
        <v>256</v>
      </c>
      <c r="C12" s="264"/>
    </row>
  </sheetData>
  <mergeCells count="5">
    <mergeCell ref="A1:L1"/>
    <mergeCell ref="H9:I9"/>
    <mergeCell ref="B10:C10"/>
    <mergeCell ref="B11:C11"/>
    <mergeCell ref="B12:C12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view="pageBreakPreview" zoomScale="80" zoomScaleNormal="77" zoomScaleSheetLayoutView="80" workbookViewId="0">
      <selection sqref="A1:XFD1"/>
    </sheetView>
  </sheetViews>
  <sheetFormatPr defaultRowHeight="13.2"/>
  <cols>
    <col min="1" max="2" width="12.6640625" style="1" customWidth="1"/>
    <col min="3" max="3" width="23.109375" style="31" customWidth="1"/>
    <col min="4" max="4" width="40.6640625" style="6" customWidth="1"/>
    <col min="5" max="8" width="15.6640625" style="1" customWidth="1"/>
    <col min="9" max="11" width="15.6640625" customWidth="1"/>
  </cols>
  <sheetData>
    <row r="1" spans="1:11" ht="90" customHeight="1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</row>
    <row r="2" spans="1:11" ht="35.1" customHeight="1">
      <c r="A2" s="47" t="s">
        <v>237</v>
      </c>
      <c r="B2" s="47" t="s">
        <v>238</v>
      </c>
      <c r="C2" s="48" t="s">
        <v>125</v>
      </c>
      <c r="D2" s="49" t="s">
        <v>126</v>
      </c>
      <c r="E2" s="47" t="s">
        <v>127</v>
      </c>
      <c r="F2" s="47" t="s">
        <v>190</v>
      </c>
      <c r="G2" s="47" t="s">
        <v>191</v>
      </c>
      <c r="H2" s="47" t="s">
        <v>367</v>
      </c>
      <c r="I2" s="47" t="s">
        <v>363</v>
      </c>
      <c r="J2" s="47" t="s">
        <v>364</v>
      </c>
      <c r="K2" s="47" t="s">
        <v>365</v>
      </c>
    </row>
    <row r="3" spans="1:11" ht="18" customHeight="1">
      <c r="A3" s="12"/>
      <c r="B3" s="12">
        <v>0</v>
      </c>
      <c r="C3" s="32"/>
      <c r="D3" s="17"/>
      <c r="E3" s="12"/>
      <c r="F3" s="34">
        <v>0</v>
      </c>
      <c r="G3" s="34">
        <v>0</v>
      </c>
      <c r="H3" s="35">
        <v>0</v>
      </c>
      <c r="I3" s="121">
        <v>0</v>
      </c>
      <c r="J3" s="121">
        <f>(I3*120%)+I3</f>
        <v>0</v>
      </c>
      <c r="K3" s="121">
        <f t="shared" ref="K3:K20" si="0">J3*B3</f>
        <v>0</v>
      </c>
    </row>
    <row r="4" spans="1:11" ht="18" customHeight="1">
      <c r="A4" s="2"/>
      <c r="B4" s="2">
        <v>0</v>
      </c>
      <c r="C4" s="4"/>
      <c r="D4" s="4"/>
      <c r="E4" s="2"/>
      <c r="F4" s="34">
        <v>0</v>
      </c>
      <c r="G4" s="34">
        <v>0</v>
      </c>
      <c r="H4" s="13">
        <v>0</v>
      </c>
      <c r="I4" s="121">
        <v>0</v>
      </c>
      <c r="J4" s="121">
        <f t="shared" ref="J4:J20" si="1">(I4*120%)+I4</f>
        <v>0</v>
      </c>
      <c r="K4" s="121">
        <f t="shared" si="0"/>
        <v>0</v>
      </c>
    </row>
    <row r="5" spans="1:11" ht="18" customHeight="1">
      <c r="A5" s="2"/>
      <c r="B5" s="2">
        <v>0</v>
      </c>
      <c r="C5" s="4"/>
      <c r="D5" s="4"/>
      <c r="E5" s="2"/>
      <c r="F5" s="34">
        <v>0</v>
      </c>
      <c r="G5" s="34">
        <v>0</v>
      </c>
      <c r="H5" s="13">
        <v>0</v>
      </c>
      <c r="I5" s="121">
        <v>0</v>
      </c>
      <c r="J5" s="121">
        <f t="shared" si="1"/>
        <v>0</v>
      </c>
      <c r="K5" s="121">
        <f t="shared" si="0"/>
        <v>0</v>
      </c>
    </row>
    <row r="6" spans="1:11" ht="18" customHeight="1">
      <c r="A6" s="2"/>
      <c r="B6" s="2">
        <v>0</v>
      </c>
      <c r="C6" s="4"/>
      <c r="D6" s="5"/>
      <c r="E6" s="2"/>
      <c r="F6" s="34">
        <v>0</v>
      </c>
      <c r="G6" s="34">
        <v>0</v>
      </c>
      <c r="H6" s="13">
        <v>0</v>
      </c>
      <c r="I6" s="121">
        <v>0</v>
      </c>
      <c r="J6" s="121">
        <f t="shared" si="1"/>
        <v>0</v>
      </c>
      <c r="K6" s="121">
        <f t="shared" si="0"/>
        <v>0</v>
      </c>
    </row>
    <row r="7" spans="1:11" ht="18" customHeight="1">
      <c r="A7" s="2"/>
      <c r="B7" s="2">
        <v>0</v>
      </c>
      <c r="C7" s="4"/>
      <c r="D7" s="5"/>
      <c r="E7" s="18"/>
      <c r="F7" s="34">
        <v>0</v>
      </c>
      <c r="G7" s="34">
        <v>0</v>
      </c>
      <c r="H7" s="13">
        <v>0</v>
      </c>
      <c r="I7" s="121">
        <v>0</v>
      </c>
      <c r="J7" s="121">
        <f t="shared" si="1"/>
        <v>0</v>
      </c>
      <c r="K7" s="121">
        <f t="shared" si="0"/>
        <v>0</v>
      </c>
    </row>
    <row r="8" spans="1:11" ht="18" customHeight="1">
      <c r="A8" s="2"/>
      <c r="B8" s="2">
        <v>0</v>
      </c>
      <c r="C8" s="4"/>
      <c r="D8" s="5"/>
      <c r="E8" s="18"/>
      <c r="F8" s="34">
        <v>0</v>
      </c>
      <c r="G8" s="34">
        <v>0</v>
      </c>
      <c r="H8" s="13">
        <v>0</v>
      </c>
      <c r="I8" s="121">
        <v>0</v>
      </c>
      <c r="J8" s="121">
        <f t="shared" si="1"/>
        <v>0</v>
      </c>
      <c r="K8" s="121">
        <f t="shared" si="0"/>
        <v>0</v>
      </c>
    </row>
    <row r="9" spans="1:11" ht="18" customHeight="1">
      <c r="A9" s="2"/>
      <c r="B9" s="2">
        <v>0</v>
      </c>
      <c r="C9" s="4"/>
      <c r="D9" s="5"/>
      <c r="E9" s="2"/>
      <c r="F9" s="34">
        <v>0</v>
      </c>
      <c r="G9" s="34">
        <v>0</v>
      </c>
      <c r="H9" s="13">
        <v>0</v>
      </c>
      <c r="I9" s="121">
        <v>0</v>
      </c>
      <c r="J9" s="121">
        <f t="shared" si="1"/>
        <v>0</v>
      </c>
      <c r="K9" s="121">
        <f t="shared" si="0"/>
        <v>0</v>
      </c>
    </row>
    <row r="10" spans="1:11" ht="18" customHeight="1">
      <c r="A10" s="2"/>
      <c r="B10" s="2">
        <v>0</v>
      </c>
      <c r="C10" s="4"/>
      <c r="D10" s="5"/>
      <c r="E10" s="2"/>
      <c r="F10" s="34">
        <v>0</v>
      </c>
      <c r="G10" s="34">
        <v>0</v>
      </c>
      <c r="H10" s="13">
        <v>0</v>
      </c>
      <c r="I10" s="121">
        <v>0</v>
      </c>
      <c r="J10" s="121">
        <f t="shared" si="1"/>
        <v>0</v>
      </c>
      <c r="K10" s="121">
        <f t="shared" si="0"/>
        <v>0</v>
      </c>
    </row>
    <row r="11" spans="1:11" ht="18" customHeight="1">
      <c r="A11" s="2"/>
      <c r="B11" s="2">
        <v>0</v>
      </c>
      <c r="C11" s="4"/>
      <c r="D11" s="5"/>
      <c r="E11" s="2"/>
      <c r="F11" s="34">
        <v>0</v>
      </c>
      <c r="G11" s="34">
        <v>0</v>
      </c>
      <c r="H11" s="13">
        <v>0</v>
      </c>
      <c r="I11" s="121">
        <v>0</v>
      </c>
      <c r="J11" s="121">
        <f t="shared" si="1"/>
        <v>0</v>
      </c>
      <c r="K11" s="121">
        <f t="shared" si="0"/>
        <v>0</v>
      </c>
    </row>
    <row r="12" spans="1:11" ht="18" customHeight="1">
      <c r="A12" s="2"/>
      <c r="B12" s="2">
        <v>0</v>
      </c>
      <c r="C12" s="4"/>
      <c r="D12" s="5"/>
      <c r="E12" s="2"/>
      <c r="F12" s="34">
        <v>0</v>
      </c>
      <c r="G12" s="34">
        <v>0</v>
      </c>
      <c r="H12" s="13">
        <v>0</v>
      </c>
      <c r="I12" s="121">
        <v>0</v>
      </c>
      <c r="J12" s="121">
        <f t="shared" si="1"/>
        <v>0</v>
      </c>
      <c r="K12" s="121">
        <f t="shared" si="0"/>
        <v>0</v>
      </c>
    </row>
    <row r="13" spans="1:11" ht="18" customHeight="1">
      <c r="A13" s="2"/>
      <c r="B13" s="2">
        <v>0</v>
      </c>
      <c r="C13" s="4"/>
      <c r="D13" s="5"/>
      <c r="E13" s="18"/>
      <c r="F13" s="34">
        <v>0</v>
      </c>
      <c r="G13" s="34">
        <v>0</v>
      </c>
      <c r="H13" s="13">
        <v>0</v>
      </c>
      <c r="I13" s="121">
        <v>0</v>
      </c>
      <c r="J13" s="121">
        <f t="shared" si="1"/>
        <v>0</v>
      </c>
      <c r="K13" s="121">
        <f t="shared" si="0"/>
        <v>0</v>
      </c>
    </row>
    <row r="14" spans="1:11" ht="18" customHeight="1">
      <c r="A14" s="3"/>
      <c r="B14" s="2">
        <v>0</v>
      </c>
      <c r="C14" s="5"/>
      <c r="D14" s="5"/>
      <c r="E14" s="2"/>
      <c r="F14" s="34">
        <v>0</v>
      </c>
      <c r="G14" s="34">
        <v>0</v>
      </c>
      <c r="H14" s="13">
        <v>0</v>
      </c>
      <c r="I14" s="121">
        <v>0</v>
      </c>
      <c r="J14" s="121">
        <f t="shared" si="1"/>
        <v>0</v>
      </c>
      <c r="K14" s="121">
        <f t="shared" si="0"/>
        <v>0</v>
      </c>
    </row>
    <row r="15" spans="1:11" ht="18" customHeight="1">
      <c r="A15" s="3"/>
      <c r="B15" s="2">
        <v>0</v>
      </c>
      <c r="C15" s="5"/>
      <c r="D15" s="5"/>
      <c r="E15" s="18"/>
      <c r="F15" s="34">
        <v>0</v>
      </c>
      <c r="G15" s="34">
        <v>0</v>
      </c>
      <c r="H15" s="13">
        <v>0</v>
      </c>
      <c r="I15" s="121">
        <v>0</v>
      </c>
      <c r="J15" s="121">
        <f t="shared" si="1"/>
        <v>0</v>
      </c>
      <c r="K15" s="121">
        <f t="shared" si="0"/>
        <v>0</v>
      </c>
    </row>
    <row r="16" spans="1:11" ht="18" customHeight="1">
      <c r="A16" s="12"/>
      <c r="B16" s="2">
        <v>0</v>
      </c>
      <c r="C16" s="22"/>
      <c r="D16" s="5"/>
      <c r="E16" s="2"/>
      <c r="F16" s="34">
        <v>0</v>
      </c>
      <c r="G16" s="34">
        <v>0</v>
      </c>
      <c r="H16" s="13">
        <v>0</v>
      </c>
      <c r="I16" s="121">
        <v>0</v>
      </c>
      <c r="J16" s="121">
        <f t="shared" si="1"/>
        <v>0</v>
      </c>
      <c r="K16" s="121">
        <f t="shared" si="0"/>
        <v>0</v>
      </c>
    </row>
    <row r="17" spans="1:11" ht="18" customHeight="1">
      <c r="A17" s="12"/>
      <c r="B17" s="2">
        <v>0</v>
      </c>
      <c r="C17" s="22"/>
      <c r="D17" s="5"/>
      <c r="E17" s="2"/>
      <c r="F17" s="34">
        <v>0</v>
      </c>
      <c r="G17" s="34">
        <v>0</v>
      </c>
      <c r="H17" s="13">
        <v>0</v>
      </c>
      <c r="I17" s="121">
        <v>0</v>
      </c>
      <c r="J17" s="121">
        <f t="shared" si="1"/>
        <v>0</v>
      </c>
      <c r="K17" s="121">
        <f t="shared" si="0"/>
        <v>0</v>
      </c>
    </row>
    <row r="18" spans="1:11" ht="18" customHeight="1">
      <c r="A18" s="12"/>
      <c r="B18" s="2">
        <v>0</v>
      </c>
      <c r="C18" s="22"/>
      <c r="D18" s="17"/>
      <c r="E18" s="18"/>
      <c r="F18" s="34">
        <v>0</v>
      </c>
      <c r="G18" s="34">
        <v>0</v>
      </c>
      <c r="H18" s="13">
        <v>0</v>
      </c>
      <c r="I18" s="121">
        <v>0</v>
      </c>
      <c r="J18" s="121">
        <f t="shared" si="1"/>
        <v>0</v>
      </c>
      <c r="K18" s="121">
        <f t="shared" si="0"/>
        <v>0</v>
      </c>
    </row>
    <row r="19" spans="1:11" ht="18" customHeight="1">
      <c r="A19" s="12"/>
      <c r="B19" s="2">
        <v>0</v>
      </c>
      <c r="C19" s="22"/>
      <c r="D19" s="17"/>
      <c r="E19" s="18"/>
      <c r="F19" s="34">
        <v>0</v>
      </c>
      <c r="G19" s="34">
        <v>0</v>
      </c>
      <c r="H19" s="13">
        <v>0</v>
      </c>
      <c r="I19" s="121">
        <v>0</v>
      </c>
      <c r="J19" s="121">
        <f t="shared" si="1"/>
        <v>0</v>
      </c>
      <c r="K19" s="121">
        <f t="shared" si="0"/>
        <v>0</v>
      </c>
    </row>
    <row r="20" spans="1:11" ht="18" customHeight="1">
      <c r="A20" s="12"/>
      <c r="B20" s="2">
        <v>0</v>
      </c>
      <c r="C20" s="22"/>
      <c r="D20" s="17"/>
      <c r="E20" s="18"/>
      <c r="F20" s="34">
        <v>0</v>
      </c>
      <c r="G20" s="34">
        <v>0</v>
      </c>
      <c r="H20" s="13">
        <v>0</v>
      </c>
      <c r="I20" s="121">
        <v>0</v>
      </c>
      <c r="J20" s="121">
        <f t="shared" si="1"/>
        <v>0</v>
      </c>
      <c r="K20" s="121">
        <f t="shared" si="0"/>
        <v>0</v>
      </c>
    </row>
    <row r="21" spans="1:11" ht="18" customHeight="1">
      <c r="A21" s="249"/>
      <c r="B21" s="249"/>
      <c r="C21" s="249"/>
      <c r="D21" s="249"/>
      <c r="E21" s="249"/>
      <c r="F21" s="265"/>
      <c r="G21" s="267" t="s">
        <v>368</v>
      </c>
      <c r="H21" s="269">
        <f>SUBTOTAL(9,H3:H20)</f>
        <v>0</v>
      </c>
      <c r="I21" s="251"/>
      <c r="J21" s="253" t="s">
        <v>366</v>
      </c>
      <c r="K21" s="254">
        <f>SUM(K5:K20)</f>
        <v>0</v>
      </c>
    </row>
    <row r="22" spans="1:11" ht="18" customHeight="1">
      <c r="A22" s="249"/>
      <c r="B22" s="249"/>
      <c r="C22" s="249"/>
      <c r="D22" s="249"/>
      <c r="E22" s="249"/>
      <c r="F22" s="266"/>
      <c r="G22" s="268"/>
      <c r="H22" s="270"/>
      <c r="I22" s="252"/>
      <c r="J22" s="253"/>
      <c r="K22" s="255"/>
    </row>
  </sheetData>
  <autoFilter ref="A2:H22"/>
  <mergeCells count="8">
    <mergeCell ref="A1:K1"/>
    <mergeCell ref="A21:E22"/>
    <mergeCell ref="F21:F22"/>
    <mergeCell ref="G21:G22"/>
    <mergeCell ref="H21:H22"/>
    <mergeCell ref="I21:I22"/>
    <mergeCell ref="J21:J22"/>
    <mergeCell ref="K21:K22"/>
  </mergeCells>
  <pageMargins left="0.78740157480314965" right="0.78740157480314965" top="0.98425196850393704" bottom="0.98425196850393704" header="0.51181102362204722" footer="0.51181102362204722"/>
  <pageSetup paperSize="9" scale="3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3"/>
  <sheetViews>
    <sheetView view="pageBreakPreview" topLeftCell="C2" zoomScale="80" zoomScaleNormal="77" zoomScaleSheetLayoutView="80" workbookViewId="0">
      <selection activeCell="A22" sqref="A22:E23"/>
    </sheetView>
  </sheetViews>
  <sheetFormatPr defaultRowHeight="13.2"/>
  <cols>
    <col min="1" max="2" width="12.6640625" style="1" customWidth="1"/>
    <col min="3" max="3" width="23.109375" style="31" customWidth="1"/>
    <col min="4" max="4" width="45.6640625" style="6" bestFit="1" customWidth="1"/>
    <col min="5" max="8" width="15.6640625" style="1" customWidth="1"/>
    <col min="9" max="10" width="15.6640625" customWidth="1"/>
    <col min="11" max="11" width="18.109375" bestFit="1" customWidth="1"/>
  </cols>
  <sheetData>
    <row r="1" spans="1:11" ht="90" customHeight="1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</row>
    <row r="2" spans="1:11" ht="35.1" customHeight="1">
      <c r="A2" s="47" t="s">
        <v>237</v>
      </c>
      <c r="B2" s="47" t="s">
        <v>238</v>
      </c>
      <c r="C2" s="48" t="s">
        <v>125</v>
      </c>
      <c r="D2" s="49" t="s">
        <v>126</v>
      </c>
      <c r="E2" s="47" t="s">
        <v>127</v>
      </c>
      <c r="F2" s="47" t="s">
        <v>190</v>
      </c>
      <c r="G2" s="47" t="s">
        <v>191</v>
      </c>
      <c r="H2" s="47" t="s">
        <v>367</v>
      </c>
      <c r="I2" s="47" t="s">
        <v>363</v>
      </c>
      <c r="J2" s="47" t="s">
        <v>364</v>
      </c>
      <c r="K2" s="47" t="s">
        <v>365</v>
      </c>
    </row>
    <row r="3" spans="1:11" ht="18" customHeight="1">
      <c r="A3" s="12"/>
      <c r="B3" s="12">
        <v>0</v>
      </c>
      <c r="C3" s="230" t="s">
        <v>536</v>
      </c>
      <c r="D3" s="231" t="s">
        <v>537</v>
      </c>
      <c r="E3" s="12"/>
      <c r="F3" s="34">
        <v>0</v>
      </c>
      <c r="G3" s="34">
        <v>0</v>
      </c>
      <c r="H3" s="35">
        <v>0</v>
      </c>
      <c r="I3" s="121">
        <v>3000</v>
      </c>
      <c r="J3" s="121">
        <f>(I3*120%)+I3</f>
        <v>6600</v>
      </c>
      <c r="K3" s="121">
        <f t="shared" ref="K3:K21" si="0">J3*B3</f>
        <v>0</v>
      </c>
    </row>
    <row r="4" spans="1:11" ht="18" customHeight="1">
      <c r="A4" s="2"/>
      <c r="B4" s="12">
        <v>0</v>
      </c>
      <c r="C4" s="232" t="s">
        <v>538</v>
      </c>
      <c r="D4" s="230" t="s">
        <v>541</v>
      </c>
      <c r="E4" s="2"/>
      <c r="F4" s="34">
        <v>0</v>
      </c>
      <c r="G4" s="34">
        <v>0</v>
      </c>
      <c r="H4" s="13">
        <v>0</v>
      </c>
      <c r="I4" s="121">
        <v>600</v>
      </c>
      <c r="J4" s="121">
        <f t="shared" ref="J4:J21" si="1">(I4*120%)+I4</f>
        <v>1320</v>
      </c>
      <c r="K4" s="121">
        <f t="shared" si="0"/>
        <v>0</v>
      </c>
    </row>
    <row r="5" spans="1:11" ht="18" customHeight="1">
      <c r="A5" s="2"/>
      <c r="B5" s="12">
        <v>0</v>
      </c>
      <c r="C5" s="230" t="s">
        <v>539</v>
      </c>
      <c r="D5" s="230" t="s">
        <v>540</v>
      </c>
      <c r="E5" s="2"/>
      <c r="F5" s="34">
        <v>0</v>
      </c>
      <c r="G5" s="34">
        <v>0</v>
      </c>
      <c r="H5" s="13">
        <v>0</v>
      </c>
      <c r="I5" s="121">
        <v>600</v>
      </c>
      <c r="J5" s="121">
        <f t="shared" si="1"/>
        <v>1320</v>
      </c>
      <c r="K5" s="121">
        <f t="shared" si="0"/>
        <v>0</v>
      </c>
    </row>
    <row r="6" spans="1:11" ht="18" customHeight="1">
      <c r="A6" s="2"/>
      <c r="B6" s="12">
        <v>1</v>
      </c>
      <c r="C6" s="230" t="s">
        <v>603</v>
      </c>
      <c r="D6" s="230" t="s">
        <v>604</v>
      </c>
      <c r="E6" s="2"/>
      <c r="F6" s="34">
        <v>0</v>
      </c>
      <c r="G6" s="34">
        <v>0</v>
      </c>
      <c r="H6" s="13">
        <v>0</v>
      </c>
      <c r="I6" s="229">
        <v>425</v>
      </c>
      <c r="J6" s="121">
        <f t="shared" ref="J6" si="2">(I6*120%)+I6</f>
        <v>935</v>
      </c>
      <c r="K6" s="121">
        <f t="shared" ref="K6" si="3">J6*B6</f>
        <v>935</v>
      </c>
    </row>
    <row r="7" spans="1:11" ht="18" customHeight="1">
      <c r="A7" s="2"/>
      <c r="B7" s="12">
        <v>1</v>
      </c>
      <c r="C7" s="233" t="s">
        <v>542</v>
      </c>
      <c r="D7" s="234" t="s">
        <v>556</v>
      </c>
      <c r="E7" s="2"/>
      <c r="F7" s="34">
        <v>0</v>
      </c>
      <c r="G7" s="34">
        <v>0</v>
      </c>
      <c r="H7" s="13">
        <v>0</v>
      </c>
      <c r="I7" s="229">
        <v>315</v>
      </c>
      <c r="J7" s="121">
        <f t="shared" si="1"/>
        <v>693</v>
      </c>
      <c r="K7" s="121">
        <f t="shared" si="0"/>
        <v>693</v>
      </c>
    </row>
    <row r="8" spans="1:11" ht="18" customHeight="1">
      <c r="A8" s="2"/>
      <c r="B8" s="12">
        <v>5</v>
      </c>
      <c r="C8" s="233" t="s">
        <v>543</v>
      </c>
      <c r="D8" s="234" t="s">
        <v>557</v>
      </c>
      <c r="E8" s="18"/>
      <c r="F8" s="34">
        <v>0</v>
      </c>
      <c r="G8" s="34">
        <v>0</v>
      </c>
      <c r="H8" s="13">
        <v>0</v>
      </c>
      <c r="I8" s="229">
        <v>2</v>
      </c>
      <c r="J8" s="121">
        <f t="shared" si="1"/>
        <v>4.4000000000000004</v>
      </c>
      <c r="K8" s="121">
        <f t="shared" si="0"/>
        <v>22</v>
      </c>
    </row>
    <row r="9" spans="1:11" ht="18" customHeight="1">
      <c r="A9" s="2"/>
      <c r="B9" s="12">
        <v>1</v>
      </c>
      <c r="C9" s="233" t="s">
        <v>544</v>
      </c>
      <c r="D9" s="234" t="s">
        <v>558</v>
      </c>
      <c r="E9" s="18"/>
      <c r="F9" s="34">
        <v>0</v>
      </c>
      <c r="G9" s="34">
        <v>0</v>
      </c>
      <c r="H9" s="13">
        <v>0</v>
      </c>
      <c r="I9" s="229">
        <v>50</v>
      </c>
      <c r="J9" s="121">
        <f t="shared" si="1"/>
        <v>110</v>
      </c>
      <c r="K9" s="121">
        <f t="shared" si="0"/>
        <v>110</v>
      </c>
    </row>
    <row r="10" spans="1:11" ht="18" customHeight="1">
      <c r="A10" s="2"/>
      <c r="B10" s="12">
        <v>1</v>
      </c>
      <c r="C10" s="233" t="s">
        <v>545</v>
      </c>
      <c r="D10" s="233" t="s">
        <v>559</v>
      </c>
      <c r="E10" s="2"/>
      <c r="F10" s="34">
        <v>0</v>
      </c>
      <c r="G10" s="34">
        <v>0</v>
      </c>
      <c r="H10" s="13">
        <v>0</v>
      </c>
      <c r="I10" s="229">
        <v>35</v>
      </c>
      <c r="J10" s="121">
        <f t="shared" si="1"/>
        <v>77</v>
      </c>
      <c r="K10" s="121">
        <f t="shared" si="0"/>
        <v>77</v>
      </c>
    </row>
    <row r="11" spans="1:11" ht="18" customHeight="1">
      <c r="A11" s="2"/>
      <c r="B11" s="12">
        <v>20</v>
      </c>
      <c r="C11" s="233" t="s">
        <v>546</v>
      </c>
      <c r="D11" s="233" t="s">
        <v>560</v>
      </c>
      <c r="E11" s="2"/>
      <c r="F11" s="34">
        <v>0</v>
      </c>
      <c r="G11" s="34">
        <v>0</v>
      </c>
      <c r="H11" s="13">
        <v>0</v>
      </c>
      <c r="I11" s="229">
        <v>4</v>
      </c>
      <c r="J11" s="121">
        <f t="shared" si="1"/>
        <v>8.8000000000000007</v>
      </c>
      <c r="K11" s="121">
        <f t="shared" si="0"/>
        <v>176</v>
      </c>
    </row>
    <row r="12" spans="1:11" ht="18" customHeight="1">
      <c r="A12" s="2"/>
      <c r="B12" s="12">
        <v>2</v>
      </c>
      <c r="C12" s="233" t="s">
        <v>547</v>
      </c>
      <c r="D12" s="234" t="s">
        <v>561</v>
      </c>
      <c r="E12" s="2"/>
      <c r="F12" s="34">
        <v>0</v>
      </c>
      <c r="G12" s="34">
        <v>0</v>
      </c>
      <c r="H12" s="13">
        <v>0</v>
      </c>
      <c r="I12" s="229">
        <v>30</v>
      </c>
      <c r="J12" s="121">
        <f t="shared" si="1"/>
        <v>66</v>
      </c>
      <c r="K12" s="121">
        <f t="shared" si="0"/>
        <v>132</v>
      </c>
    </row>
    <row r="13" spans="1:11" ht="18" customHeight="1">
      <c r="A13" s="2"/>
      <c r="B13" s="12">
        <v>1</v>
      </c>
      <c r="C13" s="233" t="s">
        <v>548</v>
      </c>
      <c r="D13" s="234" t="s">
        <v>562</v>
      </c>
      <c r="E13" s="2"/>
      <c r="F13" s="34">
        <v>0</v>
      </c>
      <c r="G13" s="34">
        <v>0</v>
      </c>
      <c r="H13" s="13">
        <v>0</v>
      </c>
      <c r="I13" s="229">
        <v>13.2</v>
      </c>
      <c r="J13" s="121">
        <f t="shared" si="1"/>
        <v>29.04</v>
      </c>
      <c r="K13" s="121">
        <f t="shared" si="0"/>
        <v>29.04</v>
      </c>
    </row>
    <row r="14" spans="1:11" ht="18" customHeight="1">
      <c r="A14" s="2"/>
      <c r="B14" s="12">
        <v>1</v>
      </c>
      <c r="C14" s="233" t="s">
        <v>549</v>
      </c>
      <c r="D14" s="234" t="s">
        <v>563</v>
      </c>
      <c r="E14" s="18"/>
      <c r="F14" s="34">
        <v>0</v>
      </c>
      <c r="G14" s="34">
        <v>0</v>
      </c>
      <c r="H14" s="13">
        <v>0</v>
      </c>
      <c r="I14" s="229">
        <v>13.2</v>
      </c>
      <c r="J14" s="121">
        <f t="shared" si="1"/>
        <v>29.04</v>
      </c>
      <c r="K14" s="121">
        <f t="shared" si="0"/>
        <v>29.04</v>
      </c>
    </row>
    <row r="15" spans="1:11" ht="18" customHeight="1">
      <c r="A15" s="3"/>
      <c r="B15" s="12">
        <v>0</v>
      </c>
      <c r="C15" s="233" t="s">
        <v>550</v>
      </c>
      <c r="D15" s="235" t="s">
        <v>564</v>
      </c>
      <c r="E15" s="2"/>
      <c r="F15" s="34">
        <v>0</v>
      </c>
      <c r="G15" s="34">
        <v>0</v>
      </c>
      <c r="H15" s="13">
        <v>0</v>
      </c>
      <c r="I15" s="126">
        <v>0.5</v>
      </c>
      <c r="J15" s="121">
        <f t="shared" si="1"/>
        <v>1.1000000000000001</v>
      </c>
      <c r="K15" s="121">
        <f t="shared" si="0"/>
        <v>0</v>
      </c>
    </row>
    <row r="16" spans="1:11" ht="18" customHeight="1">
      <c r="A16" s="3"/>
      <c r="B16" s="12">
        <v>6</v>
      </c>
      <c r="C16" s="233" t="s">
        <v>551</v>
      </c>
      <c r="D16" s="236" t="s">
        <v>565</v>
      </c>
      <c r="E16" s="18"/>
      <c r="F16" s="34">
        <v>0</v>
      </c>
      <c r="G16" s="34">
        <v>0</v>
      </c>
      <c r="H16" s="13">
        <v>0</v>
      </c>
      <c r="I16" s="126">
        <v>3</v>
      </c>
      <c r="J16" s="121">
        <f t="shared" si="1"/>
        <v>6.6</v>
      </c>
      <c r="K16" s="121">
        <f t="shared" si="0"/>
        <v>39.599999999999994</v>
      </c>
    </row>
    <row r="17" spans="1:11" ht="18" customHeight="1">
      <c r="A17" s="12"/>
      <c r="B17" s="12">
        <v>0</v>
      </c>
      <c r="C17" s="233" t="s">
        <v>552</v>
      </c>
      <c r="D17" s="236" t="s">
        <v>566</v>
      </c>
      <c r="E17" s="2"/>
      <c r="F17" s="34">
        <v>0</v>
      </c>
      <c r="G17" s="34">
        <v>0</v>
      </c>
      <c r="H17" s="13">
        <v>0</v>
      </c>
      <c r="I17" s="126">
        <v>0.25</v>
      </c>
      <c r="J17" s="121">
        <f t="shared" si="1"/>
        <v>0.55000000000000004</v>
      </c>
      <c r="K17" s="121">
        <f t="shared" si="0"/>
        <v>0</v>
      </c>
    </row>
    <row r="18" spans="1:11" ht="18" customHeight="1">
      <c r="A18" s="12"/>
      <c r="B18" s="12">
        <v>30</v>
      </c>
      <c r="C18" s="233" t="s">
        <v>552</v>
      </c>
      <c r="D18" s="236" t="s">
        <v>567</v>
      </c>
      <c r="E18" s="2"/>
      <c r="F18" s="34">
        <v>0</v>
      </c>
      <c r="G18" s="34">
        <v>0</v>
      </c>
      <c r="H18" s="13">
        <v>0</v>
      </c>
      <c r="I18" s="126"/>
      <c r="J18" s="121">
        <f t="shared" si="1"/>
        <v>0</v>
      </c>
      <c r="K18" s="121">
        <f t="shared" si="0"/>
        <v>0</v>
      </c>
    </row>
    <row r="19" spans="1:11" ht="18" customHeight="1">
      <c r="A19" s="12"/>
      <c r="B19" s="12">
        <v>2</v>
      </c>
      <c r="C19" s="233" t="s">
        <v>553</v>
      </c>
      <c r="D19" s="236" t="s">
        <v>568</v>
      </c>
      <c r="E19" s="18"/>
      <c r="F19" s="34">
        <v>0</v>
      </c>
      <c r="G19" s="34">
        <v>0</v>
      </c>
      <c r="H19" s="13">
        <v>0</v>
      </c>
      <c r="I19" s="126">
        <v>30</v>
      </c>
      <c r="J19" s="121">
        <f t="shared" si="1"/>
        <v>66</v>
      </c>
      <c r="K19" s="121">
        <f t="shared" si="0"/>
        <v>132</v>
      </c>
    </row>
    <row r="20" spans="1:11" ht="18" customHeight="1">
      <c r="A20" s="12"/>
      <c r="B20" s="12">
        <v>3</v>
      </c>
      <c r="C20" s="233" t="s">
        <v>554</v>
      </c>
      <c r="D20" s="236" t="s">
        <v>569</v>
      </c>
      <c r="E20" s="18"/>
      <c r="F20" s="34">
        <v>0</v>
      </c>
      <c r="G20" s="34">
        <v>0</v>
      </c>
      <c r="H20" s="13">
        <v>0</v>
      </c>
      <c r="I20" s="126">
        <v>10</v>
      </c>
      <c r="J20" s="121">
        <f t="shared" si="1"/>
        <v>22</v>
      </c>
      <c r="K20" s="121">
        <f t="shared" si="0"/>
        <v>66</v>
      </c>
    </row>
    <row r="21" spans="1:11" ht="18" customHeight="1">
      <c r="A21" s="12"/>
      <c r="B21" s="12">
        <v>0</v>
      </c>
      <c r="C21" s="233" t="s">
        <v>555</v>
      </c>
      <c r="D21" s="236" t="s">
        <v>570</v>
      </c>
      <c r="E21" s="18"/>
      <c r="F21" s="34">
        <v>0</v>
      </c>
      <c r="G21" s="34">
        <v>0</v>
      </c>
      <c r="H21" s="13">
        <v>0</v>
      </c>
      <c r="I21" s="243">
        <v>2</v>
      </c>
      <c r="J21" s="121">
        <f t="shared" si="1"/>
        <v>4.4000000000000004</v>
      </c>
      <c r="K21" s="121">
        <f t="shared" si="0"/>
        <v>0</v>
      </c>
    </row>
    <row r="22" spans="1:11" ht="18" customHeight="1">
      <c r="A22" s="271" t="s">
        <v>645</v>
      </c>
      <c r="B22" s="249"/>
      <c r="C22" s="249"/>
      <c r="D22" s="249"/>
      <c r="E22" s="249"/>
      <c r="F22" s="265"/>
      <c r="G22" s="267" t="s">
        <v>368</v>
      </c>
      <c r="H22" s="269">
        <f>SUBTOTAL(9,H3:H21)</f>
        <v>0</v>
      </c>
      <c r="I22" s="251"/>
      <c r="J22" s="253" t="s">
        <v>366</v>
      </c>
      <c r="K22" s="254">
        <f>SUM(K3:K21)</f>
        <v>2440.6799999999998</v>
      </c>
    </row>
    <row r="23" spans="1:11" ht="18" customHeight="1">
      <c r="A23" s="249"/>
      <c r="B23" s="249"/>
      <c r="C23" s="249"/>
      <c r="D23" s="249"/>
      <c r="E23" s="249"/>
      <c r="F23" s="266"/>
      <c r="G23" s="268"/>
      <c r="H23" s="270"/>
      <c r="I23" s="252"/>
      <c r="J23" s="253"/>
      <c r="K23" s="255"/>
    </row>
  </sheetData>
  <autoFilter ref="A2:H23">
    <filterColumn colId="1"/>
  </autoFilter>
  <mergeCells count="8">
    <mergeCell ref="A1:K1"/>
    <mergeCell ref="A22:E23"/>
    <mergeCell ref="F22:F23"/>
    <mergeCell ref="G22:G23"/>
    <mergeCell ref="H22:H23"/>
    <mergeCell ref="I22:I23"/>
    <mergeCell ref="J22:J23"/>
    <mergeCell ref="K22:K23"/>
  </mergeCells>
  <pageMargins left="0.78740157480314965" right="0.78740157480314965" top="0.98425196850393704" bottom="0.98425196850393704" header="0.51181102362204722" footer="0.51181102362204722"/>
  <pageSetup paperSize="9" scale="3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C5" sqref="C5"/>
    </sheetView>
  </sheetViews>
  <sheetFormatPr defaultRowHeight="13.2"/>
  <cols>
    <col min="1" max="1" width="8.5546875" customWidth="1"/>
    <col min="2" max="2" width="30.6640625" customWidth="1"/>
    <col min="3" max="3" width="21.109375" customWidth="1"/>
    <col min="4" max="4" width="50.6640625" customWidth="1"/>
    <col min="5" max="6" width="15.6640625" customWidth="1"/>
  </cols>
  <sheetData>
    <row r="1" spans="1:6" ht="90" customHeight="1">
      <c r="A1" s="274"/>
      <c r="B1" s="274"/>
      <c r="C1" s="274"/>
      <c r="D1" s="274"/>
      <c r="E1" s="274"/>
      <c r="F1" s="274"/>
    </row>
    <row r="2" spans="1:6" ht="14.4">
      <c r="A2" s="272" t="s">
        <v>380</v>
      </c>
      <c r="B2" s="273"/>
      <c r="C2" s="273"/>
      <c r="D2" s="273"/>
      <c r="E2" s="273"/>
      <c r="F2" s="273"/>
    </row>
    <row r="3" spans="1:6">
      <c r="A3" s="122" t="s">
        <v>369</v>
      </c>
      <c r="B3" s="122" t="s">
        <v>370</v>
      </c>
      <c r="C3" s="122" t="s">
        <v>371</v>
      </c>
      <c r="D3" s="123" t="s">
        <v>372</v>
      </c>
      <c r="E3" s="122" t="s">
        <v>373</v>
      </c>
      <c r="F3" s="122" t="s">
        <v>374</v>
      </c>
    </row>
    <row r="4" spans="1:6" ht="14.4">
      <c r="A4" s="124">
        <v>1</v>
      </c>
      <c r="B4" s="124" t="s">
        <v>375</v>
      </c>
      <c r="C4" s="124">
        <v>30</v>
      </c>
      <c r="D4" s="125" t="s">
        <v>376</v>
      </c>
      <c r="E4" s="126">
        <v>145</v>
      </c>
      <c r="F4" s="126">
        <f>E4*C4</f>
        <v>4350</v>
      </c>
    </row>
    <row r="5" spans="1:6" ht="14.4">
      <c r="A5" s="124"/>
      <c r="B5" s="124" t="s">
        <v>505</v>
      </c>
      <c r="C5" s="124">
        <v>20</v>
      </c>
      <c r="D5" s="125"/>
      <c r="E5" s="126">
        <v>145</v>
      </c>
      <c r="F5" s="126">
        <f>E5*C5</f>
        <v>2900</v>
      </c>
    </row>
    <row r="6" spans="1:6" ht="14.4">
      <c r="A6" s="124">
        <v>2</v>
      </c>
      <c r="B6" s="124" t="s">
        <v>377</v>
      </c>
      <c r="C6" s="124">
        <v>0</v>
      </c>
      <c r="D6" s="125" t="s">
        <v>376</v>
      </c>
      <c r="E6" s="126">
        <v>145</v>
      </c>
      <c r="F6" s="126">
        <f>E6*C6</f>
        <v>0</v>
      </c>
    </row>
    <row r="7" spans="1:6" ht="14.4">
      <c r="A7" s="124">
        <v>3</v>
      </c>
      <c r="B7" s="124" t="s">
        <v>378</v>
      </c>
      <c r="C7" s="124">
        <v>0</v>
      </c>
      <c r="D7" s="125" t="s">
        <v>421</v>
      </c>
      <c r="E7" s="126">
        <v>195.72</v>
      </c>
      <c r="F7" s="126">
        <f>E7*C7</f>
        <v>0</v>
      </c>
    </row>
    <row r="8" spans="1:6" ht="14.4">
      <c r="A8" s="125"/>
      <c r="B8" s="127"/>
      <c r="C8" s="127"/>
      <c r="D8" s="127"/>
      <c r="E8" s="128" t="s">
        <v>379</v>
      </c>
      <c r="F8" s="128">
        <f>SUM(F3:F6)</f>
        <v>7250</v>
      </c>
    </row>
  </sheetData>
  <mergeCells count="2">
    <mergeCell ref="A2:F2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7</vt:i4>
      </vt:variant>
    </vt:vector>
  </HeadingPairs>
  <TitlesOfParts>
    <vt:vector size="18" baseType="lpstr">
      <vt:lpstr>Smac</vt:lpstr>
      <vt:lpstr>Banner</vt:lpstr>
      <vt:lpstr>Red Lion</vt:lpstr>
      <vt:lpstr>Fortress</vt:lpstr>
      <vt:lpstr>Ink Jet</vt:lpstr>
      <vt:lpstr>Nacionalização</vt:lpstr>
      <vt:lpstr>Mecânica</vt:lpstr>
      <vt:lpstr>Elétrica</vt:lpstr>
      <vt:lpstr>Serviços</vt:lpstr>
      <vt:lpstr>Totais</vt:lpstr>
      <vt:lpstr>Plan1</vt:lpstr>
      <vt:lpstr>Banner!Area_de_impressao</vt:lpstr>
      <vt:lpstr>Elétrica!Area_de_impressao</vt:lpstr>
      <vt:lpstr>Fortress!Area_de_impressao</vt:lpstr>
      <vt:lpstr>'Ink Jet'!Area_de_impressao</vt:lpstr>
      <vt:lpstr>Mecânica!Area_de_impressao</vt:lpstr>
      <vt:lpstr>'Red Lion'!Area_de_impressao</vt:lpstr>
      <vt:lpstr>Smac!Area_de_impressao</vt:lpstr>
    </vt:vector>
  </TitlesOfParts>
  <Company>erte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Moises Brito</cp:lastModifiedBy>
  <cp:lastPrinted>2017-02-17T18:50:06Z</cp:lastPrinted>
  <dcterms:created xsi:type="dcterms:W3CDTF">2010-02-08T16:41:16Z</dcterms:created>
  <dcterms:modified xsi:type="dcterms:W3CDTF">2020-08-01T22:00:38Z</dcterms:modified>
</cp:coreProperties>
</file>