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ises\Documents\"/>
    </mc:Choice>
  </mc:AlternateContent>
  <xr:revisionPtr revIDLastSave="0" documentId="8_{979B1822-A083-405F-A9DE-E16D4D647524}" xr6:coauthVersionLast="43" xr6:coauthVersionMax="43" xr10:uidLastSave="{00000000-0000-0000-0000-000000000000}"/>
  <bookViews>
    <workbookView xWindow="-120" yWindow="-120" windowWidth="29040" windowHeight="15840" tabRatio="522" xr2:uid="{00000000-000D-0000-FFFF-FFFF00000000}"/>
  </bookViews>
  <sheets>
    <sheet name="Gant Diagram" sheetId="29" r:id="rId1"/>
    <sheet name="Sprint 1" sheetId="25" r:id="rId2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1">'Sprint 1'!$F$18</definedName>
    <definedName name="DoneDays">#REF!</definedName>
    <definedName name="ImplementationDays" localSheetId="1">'Sprint 1'!$D$16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1">OFFSET('Sprint 1'!$H$17,0,0,1,'Sprint 1'!DoneDays)</definedName>
    <definedName name="Sprint">#REF!</definedName>
    <definedName name="SprintCount">#REF!</definedName>
    <definedName name="SprintsInTrend">#REF!</definedName>
    <definedName name="SprintTasks" localSheetId="1">'Sprint 1'!$C$21:$AF$70</definedName>
    <definedName name="SprintTasks">#REF!</definedName>
    <definedName name="Status">#REF!</definedName>
    <definedName name="StoryName">#REF!</definedName>
    <definedName name="TaskRows" localSheetId="1">'Sprint 1'!$D$18</definedName>
    <definedName name="TaskRows">#REF!</definedName>
    <definedName name="TaskStatus" localSheetId="1">'Sprint 1'!$F$21:$F$65</definedName>
    <definedName name="TaskStatus">#REF!</definedName>
    <definedName name="TaskStoryID" localSheetId="1">'Sprint 1'!$D$21:$D$60</definedName>
    <definedName name="TaskStoryID">#REF!</definedName>
    <definedName name="TotalEffort" localSheetId="1">'Sprint 1'!$G$17</definedName>
    <definedName name="TotalEffort">#REF!</definedName>
    <definedName name="TrendDays" localSheetId="1">'Sprint 1'!$F$20</definedName>
    <definedName name="TrendDays">#REF!</definedName>
    <definedName name="TrendOffset">#REF!</definedName>
    <definedName name="TrendSprintCoun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25" l="1"/>
  <c r="H29" i="25"/>
  <c r="H37" i="25"/>
  <c r="H36" i="25"/>
  <c r="D18" i="25"/>
  <c r="Q17" i="25" s="1"/>
  <c r="H22" i="25"/>
  <c r="H23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F54" i="25"/>
  <c r="H54" i="25"/>
  <c r="F55" i="25"/>
  <c r="H55" i="25"/>
  <c r="F56" i="25"/>
  <c r="H56" i="25"/>
  <c r="F57" i="25"/>
  <c r="H57" i="25"/>
  <c r="F58" i="25"/>
  <c r="H58" i="25"/>
  <c r="F59" i="25"/>
  <c r="H59" i="25"/>
  <c r="F60" i="25"/>
  <c r="H60" i="25"/>
  <c r="F61" i="25"/>
  <c r="H61" i="25"/>
  <c r="F62" i="25"/>
  <c r="H62" i="25"/>
  <c r="F63" i="25"/>
  <c r="H63" i="25"/>
  <c r="H66" i="25"/>
  <c r="F71" i="25"/>
  <c r="I21" i="25"/>
  <c r="I63" i="25" s="1"/>
  <c r="I62" i="25"/>
  <c r="J21" i="25" l="1"/>
  <c r="W17" i="25"/>
  <c r="O17" i="25"/>
  <c r="P17" i="25"/>
  <c r="J63" i="25"/>
  <c r="L17" i="25"/>
  <c r="AB17" i="25"/>
  <c r="K17" i="25"/>
  <c r="V17" i="25"/>
  <c r="AD17" i="25"/>
  <c r="N17" i="25"/>
  <c r="S17" i="25"/>
  <c r="AA17" i="25"/>
  <c r="Z17" i="25"/>
  <c r="I17" i="25"/>
  <c r="R17" i="25"/>
  <c r="H17" i="25"/>
  <c r="G17" i="25"/>
  <c r="H18" i="25" s="1"/>
  <c r="M17" i="25"/>
  <c r="J17" i="25"/>
  <c r="AC17" i="25"/>
  <c r="X17" i="25"/>
  <c r="Y17" i="25"/>
  <c r="T17" i="25"/>
  <c r="U17" i="25"/>
  <c r="K21" i="25" l="1"/>
  <c r="J62" i="25"/>
  <c r="I18" i="25"/>
  <c r="J18" i="25"/>
  <c r="K18" i="25"/>
  <c r="L21" i="25" l="1"/>
  <c r="K62" i="25"/>
  <c r="K63" i="25"/>
  <c r="L18" i="25" l="1"/>
  <c r="L62" i="25"/>
  <c r="M21" i="25"/>
  <c r="L63" i="25"/>
  <c r="N21" i="25" l="1"/>
  <c r="M18" i="25"/>
  <c r="M63" i="25"/>
  <c r="M62" i="25"/>
  <c r="N62" i="25" l="1"/>
  <c r="O21" i="25"/>
  <c r="N63" i="25"/>
  <c r="N18" i="25"/>
  <c r="O62" i="25" l="1"/>
  <c r="O18" i="25"/>
  <c r="O63" i="25"/>
  <c r="P21" i="25"/>
  <c r="P63" i="25" l="1"/>
  <c r="P62" i="25"/>
  <c r="Q21" i="25"/>
  <c r="P18" i="25"/>
  <c r="Q18" i="25" l="1"/>
  <c r="Q63" i="25"/>
  <c r="R21" i="25"/>
  <c r="Q62" i="25"/>
  <c r="R63" i="25" l="1"/>
  <c r="R62" i="25"/>
  <c r="S21" i="25"/>
  <c r="R18" i="25"/>
  <c r="T21" i="25" l="1"/>
  <c r="S18" i="25"/>
  <c r="S63" i="25"/>
  <c r="S62" i="25"/>
  <c r="T63" i="25" l="1"/>
  <c r="T18" i="25"/>
  <c r="U21" i="25"/>
  <c r="T62" i="25"/>
  <c r="U63" i="25" l="1"/>
  <c r="U18" i="25"/>
  <c r="U62" i="25"/>
  <c r="V21" i="25"/>
  <c r="V63" i="25" l="1"/>
  <c r="V18" i="25"/>
  <c r="W21" i="25"/>
  <c r="V62" i="25"/>
  <c r="W63" i="25" l="1"/>
  <c r="W18" i="25"/>
  <c r="X21" i="25"/>
  <c r="W62" i="25"/>
  <c r="X18" i="25" l="1"/>
  <c r="X63" i="25"/>
  <c r="X62" i="25"/>
  <c r="Y21" i="25"/>
  <c r="Y18" i="25" l="1"/>
  <c r="Y62" i="25"/>
  <c r="Y63" i="25"/>
  <c r="Z21" i="25"/>
  <c r="Z63" i="25" l="1"/>
  <c r="AA21" i="25"/>
  <c r="Z62" i="25"/>
  <c r="Z18" i="25"/>
  <c r="AB21" i="25" l="1"/>
  <c r="AA63" i="25"/>
  <c r="AA62" i="25"/>
  <c r="AA18" i="25"/>
  <c r="AB63" i="25" l="1"/>
  <c r="AB62" i="25"/>
  <c r="AC21" i="25"/>
  <c r="AB18" i="25"/>
  <c r="AC62" i="25" l="1"/>
  <c r="AD21" i="25"/>
  <c r="AC63" i="25"/>
  <c r="AC18" i="25"/>
  <c r="AD62" i="25" l="1"/>
  <c r="AD63" i="25"/>
  <c r="AE21" i="25"/>
  <c r="AD18" i="25"/>
  <c r="AE51" i="25" l="1"/>
  <c r="AE45" i="25"/>
  <c r="AE27" i="25"/>
  <c r="AE25" i="25"/>
  <c r="AE52" i="25"/>
  <c r="AE46" i="25"/>
  <c r="AE18" i="25"/>
  <c r="AE41" i="25"/>
  <c r="AE26" i="25"/>
  <c r="AE54" i="25"/>
  <c r="AE43" i="25"/>
  <c r="AE61" i="25"/>
  <c r="AE62" i="25"/>
  <c r="AE48" i="25"/>
  <c r="AE29" i="25"/>
  <c r="AE39" i="25"/>
  <c r="AE40" i="25"/>
  <c r="AE23" i="25"/>
  <c r="AE63" i="25"/>
  <c r="AE36" i="25"/>
  <c r="AE59" i="25"/>
  <c r="AE38" i="25"/>
  <c r="AE37" i="25"/>
  <c r="AE32" i="25"/>
  <c r="AE58" i="25"/>
  <c r="AE50" i="25"/>
  <c r="AE22" i="25"/>
  <c r="AE24" i="25"/>
  <c r="AE42" i="25"/>
  <c r="AE49" i="25"/>
  <c r="AE35" i="25"/>
  <c r="AE30" i="25"/>
  <c r="AE57" i="25"/>
  <c r="AE60" i="25"/>
  <c r="AE53" i="25"/>
  <c r="AE56" i="25"/>
  <c r="AE33" i="25"/>
  <c r="AE28" i="25"/>
  <c r="AE34" i="25"/>
  <c r="AE44" i="25"/>
  <c r="AE47" i="25"/>
  <c r="AE55" i="25"/>
  <c r="AE31" i="25"/>
  <c r="AF21" i="25"/>
  <c r="AF47" i="25" l="1"/>
  <c r="AF37" i="25"/>
  <c r="AF46" i="25"/>
  <c r="AF48" i="25"/>
  <c r="AF50" i="25"/>
  <c r="AF62" i="25"/>
  <c r="AF43" i="25"/>
  <c r="AF41" i="25"/>
  <c r="AF26" i="25"/>
  <c r="AF57" i="25"/>
  <c r="AF24" i="25"/>
  <c r="AF25" i="25"/>
  <c r="AF52" i="25"/>
  <c r="AF22" i="25"/>
  <c r="AF61" i="25"/>
  <c r="AF30" i="25"/>
  <c r="AF33" i="25"/>
  <c r="AF59" i="25"/>
  <c r="AF18" i="25"/>
  <c r="AF38" i="25"/>
  <c r="AF51" i="25"/>
  <c r="AF29" i="25"/>
  <c r="AF39" i="25"/>
  <c r="AF60" i="25"/>
  <c r="AF55" i="25"/>
  <c r="AF35" i="25"/>
  <c r="AF28" i="25"/>
  <c r="AF44" i="25"/>
  <c r="AF32" i="25"/>
  <c r="AF42" i="25"/>
  <c r="AF36" i="25"/>
  <c r="AF27" i="25"/>
  <c r="AF31" i="25"/>
  <c r="AF53" i="25"/>
  <c r="AF34" i="25"/>
  <c r="AF40" i="25"/>
  <c r="AF56" i="25"/>
  <c r="AF63" i="25"/>
  <c r="AF54" i="25"/>
  <c r="AF49" i="25"/>
  <c r="AF45" i="25"/>
  <c r="AF58" i="25"/>
  <c r="AF23" i="25"/>
  <c r="AE17" i="25"/>
  <c r="AF17" i="25" l="1"/>
  <c r="F18" i="25" s="1"/>
  <c r="H20" i="25" l="1"/>
  <c r="F20" i="25"/>
  <c r="H19" i="25" s="1"/>
  <c r="AD19" i="25" l="1"/>
  <c r="M19" i="25"/>
  <c r="AB19" i="25"/>
  <c r="O19" i="25"/>
  <c r="T19" i="25"/>
  <c r="AC19" i="25"/>
  <c r="Q19" i="25"/>
  <c r="P19" i="25"/>
  <c r="V19" i="25"/>
  <c r="N19" i="25"/>
  <c r="AE19" i="25"/>
  <c r="L19" i="25"/>
  <c r="R19" i="25"/>
  <c r="X19" i="25"/>
  <c r="AF19" i="25"/>
  <c r="W19" i="25"/>
  <c r="J19" i="25"/>
  <c r="AA19" i="25"/>
  <c r="U19" i="25"/>
  <c r="Z19" i="25"/>
  <c r="I19" i="25"/>
  <c r="S19" i="25"/>
  <c r="Y19" i="25"/>
  <c r="K19" i="25"/>
</calcChain>
</file>

<file path=xl/sharedStrings.xml><?xml version="1.0" encoding="utf-8"?>
<sst xmlns="http://schemas.openxmlformats.org/spreadsheetml/2006/main" count="115" uniqueCount="52">
  <si>
    <t>Task ID</t>
  </si>
  <si>
    <t>Task</t>
  </si>
  <si>
    <t>Dependencies</t>
  </si>
  <si>
    <t>Reponsible</t>
  </si>
  <si>
    <t>Days</t>
  </si>
  <si>
    <t>Create login mockups</t>
  </si>
  <si>
    <t>Alejandro</t>
  </si>
  <si>
    <t xml:space="preserve">Changes to Login Muckups </t>
  </si>
  <si>
    <t>Javier</t>
  </si>
  <si>
    <t>Develop the login interface based on the
Muckups</t>
  </si>
  <si>
    <t>Cesar</t>
  </si>
  <si>
    <t>Create necessary fields and tables in the Datalight DB</t>
  </si>
  <si>
    <t xml:space="preserve">Moises </t>
  </si>
  <si>
    <t>Program the operation of the
login form</t>
  </si>
  <si>
    <t>Develop data entry validations</t>
  </si>
  <si>
    <t>Validate correct operation in different
different access terminals and credentials</t>
  </si>
  <si>
    <t>1.03-1.06</t>
  </si>
  <si>
    <t>Create mockup of the topic creation interface</t>
  </si>
  <si>
    <t>Apply changes to create topic mockups</t>
  </si>
  <si>
    <t>Develop the interface of the creation of typicals based on
the muckups</t>
  </si>
  <si>
    <t>Create fields and tables in the Datalight DB</t>
  </si>
  <si>
    <t>Program the required data form</t>
  </si>
  <si>
    <t>Data entry validation in the form</t>
  </si>
  <si>
    <t>Test of creation of topics in different terminals and different credentials</t>
  </si>
  <si>
    <t>2.03-2.06</t>
  </si>
  <si>
    <t>Moises</t>
  </si>
  <si>
    <t>Project Name:</t>
  </si>
  <si>
    <t>DataLigth</t>
  </si>
  <si>
    <t>Product Owner:</t>
  </si>
  <si>
    <t>Moises Mancilla Mora</t>
  </si>
  <si>
    <t>Project Mannager:</t>
  </si>
  <si>
    <t>Arredondo Bonilla Cesar</t>
  </si>
  <si>
    <t>8 Hrs = 1 Day</t>
  </si>
  <si>
    <t>Sprint Duration</t>
  </si>
  <si>
    <t>Effort</t>
  </si>
  <si>
    <t>Remaining in the following days ...</t>
  </si>
  <si>
    <t>Trend calculated in the last</t>
  </si>
  <si>
    <t>Total Days</t>
  </si>
  <si>
    <t>Task rows</t>
  </si>
  <si>
    <t>Done days</t>
  </si>
  <si>
    <t>Warning! These are necessary</t>
  </si>
  <si>
    <t>Trend</t>
  </si>
  <si>
    <t>template rows</t>
  </si>
  <si>
    <t>Trend Days</t>
  </si>
  <si>
    <t>History ID</t>
  </si>
  <si>
    <t>Status</t>
  </si>
  <si>
    <t>Est.</t>
  </si>
  <si>
    <t>E1H03</t>
  </si>
  <si>
    <t>To Do</t>
  </si>
  <si>
    <t>Done</t>
  </si>
  <si>
    <t>In Progress</t>
  </si>
  <si>
    <t>E2H01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</si>
</sst>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6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b/>
      <sz val="10"/>
      <color rgb="FF000000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0" fillId="2" borderId="0" xfId="0" applyFill="1" applyAlignment="1"/>
    <xf numFmtId="164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2" fontId="0" fillId="0" borderId="0" xfId="0" applyNumberFormat="1"/>
    <xf numFmtId="0" fontId="0" fillId="6" borderId="0" xfId="0" applyFill="1" applyAlignment="1">
      <alignment horizontal="center" vertic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0" fillId="0" borderId="12" xfId="0" applyBorder="1"/>
    <xf numFmtId="0" fontId="1" fillId="2" borderId="13" xfId="0" applyFont="1" applyFill="1" applyBorder="1" applyAlignment="1">
      <alignment horizontal="center"/>
    </xf>
    <xf numFmtId="0" fontId="0" fillId="0" borderId="0" xfId="0" applyBorder="1"/>
    <xf numFmtId="2" fontId="0" fillId="0" borderId="16" xfId="0" applyNumberFormat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7" borderId="12" xfId="0" applyFill="1" applyBorder="1"/>
    <xf numFmtId="0" fontId="0" fillId="8" borderId="12" xfId="0" applyFill="1" applyBorder="1"/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0" fillId="0" borderId="14" xfId="0" applyFill="1" applyBorder="1" applyAlignment="1">
      <alignment wrapText="1"/>
    </xf>
    <xf numFmtId="2" fontId="0" fillId="0" borderId="12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2" fontId="0" fillId="9" borderId="12" xfId="0" applyNumberForma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12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2F097"/>
      <color rgb="FF89F2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34052291343"/>
          <c:y val="9.7910386819538814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59</c:v>
                </c:pt>
                <c:pt idx="1">
                  <c:v>33</c:v>
                </c:pt>
                <c:pt idx="2">
                  <c:v>24</c:v>
                </c:pt>
                <c:pt idx="3">
                  <c:v>16</c:v>
                </c:pt>
                <c:pt idx="4">
                  <c:v>12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F-4938-BC20-2A502300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59</c:v>
                </c:pt>
                <c:pt idx="1">
                  <c:v>53.1</c:v>
                </c:pt>
                <c:pt idx="2">
                  <c:v>47.2</c:v>
                </c:pt>
                <c:pt idx="3">
                  <c:v>41.3</c:v>
                </c:pt>
                <c:pt idx="4">
                  <c:v>35.4</c:v>
                </c:pt>
                <c:pt idx="5">
                  <c:v>29.5</c:v>
                </c:pt>
                <c:pt idx="6">
                  <c:v>23.599999999999994</c:v>
                </c:pt>
                <c:pt idx="7">
                  <c:v>17.699999999999996</c:v>
                </c:pt>
                <c:pt idx="8">
                  <c:v>11.799999999999997</c:v>
                </c:pt>
                <c:pt idx="9">
                  <c:v>5.8999999999999986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F-4938-BC20-2A5023004E2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48.80952380952381</c:v>
                </c:pt>
                <c:pt idx="1">
                  <c:v>39.352380952380955</c:v>
                </c:pt>
                <c:pt idx="2">
                  <c:v>29.895238095238099</c:v>
                </c:pt>
                <c:pt idx="3">
                  <c:v>20.438095238095244</c:v>
                </c:pt>
                <c:pt idx="4">
                  <c:v>10.980952380952388</c:v>
                </c:pt>
                <c:pt idx="5">
                  <c:v>1.5238095238095326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F-4938-BC20-2A502300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0</xdr:rowOff>
    </xdr:from>
    <xdr:to>
      <xdr:col>25</xdr:col>
      <xdr:colOff>47625</xdr:colOff>
      <xdr:row>14</xdr:row>
      <xdr:rowOff>95250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0EA2-847B-4C99-9827-4CC1F3B36A5C}">
  <dimension ref="A1:N16"/>
  <sheetViews>
    <sheetView tabSelected="1" workbookViewId="0">
      <selection activeCell="B16" sqref="B3:B16"/>
    </sheetView>
  </sheetViews>
  <sheetFormatPr baseColWidth="10" defaultColWidth="9.140625" defaultRowHeight="12.75" x14ac:dyDescent="0.2"/>
  <cols>
    <col min="1" max="1" width="7.7109375" bestFit="1" customWidth="1"/>
    <col min="2" max="2" width="64.85546875" customWidth="1"/>
    <col min="3" max="3" width="12.85546875" bestFit="1" customWidth="1"/>
    <col min="4" max="4" width="12.85546875" customWidth="1"/>
  </cols>
  <sheetData>
    <row r="1" spans="1:14" x14ac:dyDescent="0.2">
      <c r="A1" s="55" t="s">
        <v>0</v>
      </c>
      <c r="B1" s="55" t="s">
        <v>1</v>
      </c>
      <c r="C1" s="56" t="s">
        <v>2</v>
      </c>
      <c r="D1" s="58" t="s">
        <v>3</v>
      </c>
      <c r="E1" s="57" t="s">
        <v>4</v>
      </c>
      <c r="F1" s="57"/>
      <c r="G1" s="57"/>
      <c r="H1" s="57"/>
      <c r="I1" s="57"/>
      <c r="J1" s="57"/>
      <c r="K1" s="57"/>
      <c r="L1" s="57"/>
      <c r="M1" s="57"/>
      <c r="N1" s="57"/>
    </row>
    <row r="2" spans="1:14" x14ac:dyDescent="0.2">
      <c r="A2" s="55"/>
      <c r="B2" s="55"/>
      <c r="C2" s="56"/>
      <c r="D2" s="59"/>
      <c r="E2" s="29">
        <v>1</v>
      </c>
      <c r="F2" s="29">
        <v>2</v>
      </c>
      <c r="G2" s="29">
        <v>3</v>
      </c>
      <c r="H2" s="29">
        <v>4</v>
      </c>
      <c r="I2" s="29">
        <v>5</v>
      </c>
      <c r="J2" s="29">
        <v>6</v>
      </c>
      <c r="K2" s="29">
        <v>7</v>
      </c>
      <c r="L2" s="29">
        <v>8</v>
      </c>
      <c r="M2" s="29">
        <v>9</v>
      </c>
      <c r="N2" s="29">
        <v>10</v>
      </c>
    </row>
    <row r="3" spans="1:14" x14ac:dyDescent="0.2">
      <c r="A3" s="50">
        <v>1.01</v>
      </c>
      <c r="B3" s="52" t="s">
        <v>5</v>
      </c>
      <c r="C3" s="51"/>
      <c r="D3" s="49" t="s">
        <v>6</v>
      </c>
      <c r="E3" s="39"/>
      <c r="F3" s="38"/>
      <c r="G3" s="38"/>
      <c r="H3" s="38"/>
      <c r="I3" s="32"/>
      <c r="J3" s="32"/>
      <c r="K3" s="32"/>
      <c r="L3" s="32"/>
      <c r="M3" s="32"/>
      <c r="N3" s="32"/>
    </row>
    <row r="4" spans="1:14" x14ac:dyDescent="0.2">
      <c r="A4" s="50">
        <v>1.02</v>
      </c>
      <c r="B4" s="53" t="s">
        <v>7</v>
      </c>
      <c r="C4" s="51">
        <v>1.01</v>
      </c>
      <c r="D4" s="49" t="s">
        <v>8</v>
      </c>
      <c r="E4" s="39"/>
      <c r="F4" s="32"/>
      <c r="G4" s="32"/>
      <c r="H4" s="32"/>
      <c r="I4" s="32"/>
      <c r="J4" s="32"/>
      <c r="K4" s="32"/>
      <c r="L4" s="32"/>
      <c r="M4" s="32"/>
      <c r="N4" s="32"/>
    </row>
    <row r="5" spans="1:14" ht="25.5" x14ac:dyDescent="0.2">
      <c r="A5" s="50">
        <v>1.03</v>
      </c>
      <c r="B5" s="53" t="s">
        <v>9</v>
      </c>
      <c r="C5" s="51">
        <v>1.02</v>
      </c>
      <c r="D5" s="49" t="s">
        <v>10</v>
      </c>
      <c r="E5" s="32"/>
      <c r="F5" s="39"/>
      <c r="G5" s="39"/>
      <c r="H5" s="32"/>
      <c r="I5" s="32"/>
      <c r="J5" s="32"/>
      <c r="K5" s="32"/>
      <c r="L5" s="32"/>
      <c r="M5" s="32"/>
      <c r="N5" s="32"/>
    </row>
    <row r="6" spans="1:14" x14ac:dyDescent="0.2">
      <c r="A6" s="50">
        <v>1.04</v>
      </c>
      <c r="B6" s="52" t="s">
        <v>11</v>
      </c>
      <c r="C6" s="51"/>
      <c r="D6" s="49" t="s">
        <v>12</v>
      </c>
      <c r="E6" s="39"/>
      <c r="F6" s="38"/>
      <c r="G6" s="32"/>
      <c r="H6" s="38"/>
      <c r="I6" s="32"/>
      <c r="J6" s="32"/>
      <c r="K6" s="32"/>
      <c r="L6" s="32"/>
      <c r="M6" s="32"/>
      <c r="N6" s="32"/>
    </row>
    <row r="7" spans="1:14" ht="25.5" x14ac:dyDescent="0.2">
      <c r="A7" s="50">
        <v>1.05</v>
      </c>
      <c r="B7" s="53" t="s">
        <v>13</v>
      </c>
      <c r="C7" s="51">
        <v>1.03</v>
      </c>
      <c r="D7" s="49" t="s">
        <v>8</v>
      </c>
      <c r="E7" s="32"/>
      <c r="F7" s="32"/>
      <c r="G7" s="38"/>
      <c r="H7" s="39"/>
      <c r="I7" s="39"/>
      <c r="J7" s="32"/>
      <c r="K7" s="32"/>
      <c r="L7" s="32"/>
      <c r="M7" s="32"/>
      <c r="N7" s="32"/>
    </row>
    <row r="8" spans="1:14" x14ac:dyDescent="0.2">
      <c r="A8" s="50">
        <v>1.06</v>
      </c>
      <c r="B8" s="53" t="s">
        <v>14</v>
      </c>
      <c r="C8" s="51">
        <v>1.05</v>
      </c>
      <c r="D8" s="49" t="s">
        <v>6</v>
      </c>
      <c r="E8" s="32"/>
      <c r="F8" s="32"/>
      <c r="G8" s="38"/>
      <c r="H8" s="38"/>
      <c r="I8" s="39"/>
      <c r="J8" s="38"/>
      <c r="K8" s="32"/>
      <c r="L8" s="32"/>
      <c r="M8" s="32"/>
      <c r="N8" s="32"/>
    </row>
    <row r="9" spans="1:14" ht="25.5" x14ac:dyDescent="0.2">
      <c r="A9" s="50">
        <v>1.07</v>
      </c>
      <c r="B9" s="53" t="s">
        <v>15</v>
      </c>
      <c r="C9" s="51" t="s">
        <v>16</v>
      </c>
      <c r="D9" s="49" t="s">
        <v>10</v>
      </c>
      <c r="E9" s="32"/>
      <c r="F9" s="32"/>
      <c r="G9" s="32"/>
      <c r="H9" s="38"/>
      <c r="I9" s="32"/>
      <c r="J9" s="39"/>
      <c r="K9" s="39"/>
      <c r="L9" s="32"/>
      <c r="M9" s="32"/>
      <c r="N9" s="32"/>
    </row>
    <row r="10" spans="1:14" x14ac:dyDescent="0.2">
      <c r="A10" s="50">
        <v>2.0099999999999998</v>
      </c>
      <c r="B10" s="52" t="s">
        <v>17</v>
      </c>
      <c r="C10" s="51"/>
      <c r="D10" s="49" t="s">
        <v>6</v>
      </c>
      <c r="E10" s="39"/>
      <c r="F10" s="32"/>
      <c r="G10" s="32"/>
      <c r="H10" s="32"/>
      <c r="I10" s="32"/>
      <c r="J10" s="32"/>
      <c r="K10" s="32"/>
      <c r="L10" s="32"/>
      <c r="M10" s="32"/>
      <c r="N10" s="32"/>
    </row>
    <row r="11" spans="1:14" x14ac:dyDescent="0.2">
      <c r="A11" s="50">
        <v>2.02</v>
      </c>
      <c r="B11" s="52" t="s">
        <v>18</v>
      </c>
      <c r="C11" s="51">
        <v>2.0099999999999998</v>
      </c>
      <c r="D11" s="49" t="s">
        <v>8</v>
      </c>
      <c r="E11" s="39"/>
      <c r="F11" s="32"/>
      <c r="G11" s="32"/>
      <c r="H11" s="32"/>
      <c r="I11" s="32"/>
      <c r="J11" s="32"/>
      <c r="K11" s="32"/>
      <c r="L11" s="32"/>
      <c r="M11" s="32"/>
      <c r="N11" s="32"/>
    </row>
    <row r="12" spans="1:14" ht="25.5" x14ac:dyDescent="0.2">
      <c r="A12" s="50">
        <v>2.0299999999999998</v>
      </c>
      <c r="B12" s="53" t="s">
        <v>19</v>
      </c>
      <c r="C12" s="51">
        <v>2.02</v>
      </c>
      <c r="D12" s="49" t="s">
        <v>10</v>
      </c>
      <c r="E12" s="32"/>
      <c r="F12" s="39"/>
      <c r="G12" s="39"/>
      <c r="H12" s="32"/>
      <c r="I12" s="32"/>
      <c r="J12" s="32"/>
      <c r="K12" s="32"/>
      <c r="L12" s="32"/>
      <c r="M12" s="32"/>
      <c r="N12" s="32"/>
    </row>
    <row r="13" spans="1:14" x14ac:dyDescent="0.2">
      <c r="A13" s="50">
        <v>2.04</v>
      </c>
      <c r="B13" s="52" t="s">
        <v>20</v>
      </c>
      <c r="C13" s="51"/>
      <c r="D13" s="49" t="s">
        <v>12</v>
      </c>
      <c r="E13" s="39"/>
      <c r="F13" s="39"/>
      <c r="G13" s="32"/>
      <c r="H13" s="32"/>
      <c r="I13" s="32"/>
      <c r="J13" s="32"/>
      <c r="K13" s="32"/>
      <c r="L13" s="32"/>
      <c r="M13" s="32"/>
      <c r="N13" s="32"/>
    </row>
    <row r="14" spans="1:14" x14ac:dyDescent="0.2">
      <c r="A14" s="50">
        <v>2.0499999999999998</v>
      </c>
      <c r="B14" s="52" t="s">
        <v>21</v>
      </c>
      <c r="C14" s="51">
        <v>2.0299999999999998</v>
      </c>
      <c r="D14" s="49" t="s">
        <v>8</v>
      </c>
      <c r="E14" s="32"/>
      <c r="F14" s="32"/>
      <c r="G14" s="38"/>
      <c r="H14" s="39"/>
      <c r="I14" s="39"/>
      <c r="J14" s="32"/>
      <c r="K14" s="32"/>
      <c r="L14" s="32"/>
      <c r="M14" s="32"/>
      <c r="N14" s="32"/>
    </row>
    <row r="15" spans="1:14" x14ac:dyDescent="0.2">
      <c r="A15" s="50">
        <v>2.06</v>
      </c>
      <c r="B15" s="52" t="s">
        <v>22</v>
      </c>
      <c r="C15" s="51">
        <v>2.0499999999999998</v>
      </c>
      <c r="D15" s="49" t="s">
        <v>6</v>
      </c>
      <c r="E15" s="32"/>
      <c r="F15" s="32"/>
      <c r="G15" s="38"/>
      <c r="H15" s="32"/>
      <c r="I15" s="39"/>
      <c r="J15" s="32"/>
      <c r="K15" s="32"/>
      <c r="L15" s="32"/>
      <c r="M15" s="32"/>
      <c r="N15" s="32"/>
    </row>
    <row r="16" spans="1:14" x14ac:dyDescent="0.2">
      <c r="A16" s="50">
        <v>2.0699999999999998</v>
      </c>
      <c r="B16" s="53" t="s">
        <v>23</v>
      </c>
      <c r="C16" s="51" t="s">
        <v>24</v>
      </c>
      <c r="D16" s="49" t="s">
        <v>25</v>
      </c>
      <c r="E16" s="32"/>
      <c r="F16" s="32"/>
      <c r="G16" s="32"/>
      <c r="H16" s="38"/>
      <c r="I16" s="32"/>
      <c r="J16" s="39"/>
      <c r="K16" s="39"/>
      <c r="L16" s="32"/>
      <c r="M16" s="32"/>
      <c r="N16" s="32"/>
    </row>
  </sheetData>
  <mergeCells count="5">
    <mergeCell ref="B1:B2"/>
    <mergeCell ref="A1:A2"/>
    <mergeCell ref="C1:C2"/>
    <mergeCell ref="E1:N1"/>
    <mergeCell ref="D1:D2"/>
  </mergeCells>
  <dataValidations count="1">
    <dataValidation type="list" allowBlank="1" showInputMessage="1" showErrorMessage="1" sqref="D3:D16" xr:uid="{1BBB3834-A88E-4337-8419-DA152033F7E3}">
      <formula1>"Moises,Javier,Cesar,Alejandro"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2:AG71"/>
  <sheetViews>
    <sheetView zoomScale="102" workbookViewId="0">
      <selection activeCell="C11" sqref="C11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51.5703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2" spans="2:32" ht="10.5" customHeight="1" x14ac:dyDescent="0.2">
      <c r="B2" s="15"/>
      <c r="C2" s="16"/>
      <c r="D2" s="17"/>
      <c r="E2" s="18"/>
      <c r="F2" s="18"/>
      <c r="G2" s="18"/>
      <c r="H2" s="18"/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7"/>
      <c r="W2" s="18"/>
      <c r="X2" s="18"/>
      <c r="Y2" s="18"/>
      <c r="Z2" s="18"/>
      <c r="AA2" s="18"/>
      <c r="AB2" s="18"/>
      <c r="AC2" s="18"/>
      <c r="AD2" s="18"/>
      <c r="AE2" s="18"/>
      <c r="AF2" s="19"/>
    </row>
    <row r="3" spans="2:32" ht="15" customHeight="1" x14ac:dyDescent="0.2">
      <c r="B3" s="20"/>
      <c r="C3" s="13" t="s">
        <v>26</v>
      </c>
      <c r="D3" s="60" t="s">
        <v>27</v>
      </c>
      <c r="E3" s="61"/>
      <c r="F3" s="61"/>
      <c r="G3" s="61"/>
      <c r="H3" s="62"/>
      <c r="I3" s="12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2"/>
      <c r="W3" s="14"/>
      <c r="X3" s="14"/>
      <c r="Y3" s="14"/>
      <c r="Z3" s="14"/>
      <c r="AA3" s="14"/>
      <c r="AB3" s="14"/>
      <c r="AC3" s="14"/>
      <c r="AD3" s="14"/>
      <c r="AE3" s="14"/>
      <c r="AF3" s="21"/>
    </row>
    <row r="4" spans="2:32" ht="15" customHeight="1" x14ac:dyDescent="0.2">
      <c r="B4" s="20"/>
      <c r="C4" s="13" t="s">
        <v>28</v>
      </c>
      <c r="D4" s="60" t="s">
        <v>29</v>
      </c>
      <c r="E4" s="61"/>
      <c r="F4" s="61"/>
      <c r="G4" s="61"/>
      <c r="H4" s="62"/>
      <c r="I4" s="12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2"/>
      <c r="W4" s="14"/>
      <c r="X4" s="14"/>
      <c r="Y4" s="14"/>
      <c r="Z4" s="14"/>
      <c r="AA4" s="14"/>
      <c r="AB4" s="14"/>
      <c r="AC4" s="14"/>
      <c r="AD4" s="14"/>
      <c r="AE4" s="14"/>
      <c r="AF4" s="21"/>
    </row>
    <row r="5" spans="2:32" ht="15" customHeight="1" x14ac:dyDescent="0.2">
      <c r="B5" s="20"/>
      <c r="C5" s="13" t="s">
        <v>30</v>
      </c>
      <c r="D5" s="60" t="s">
        <v>31</v>
      </c>
      <c r="E5" s="61"/>
      <c r="F5" s="61"/>
      <c r="G5" s="61"/>
      <c r="H5" s="62"/>
      <c r="I5" s="12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2"/>
      <c r="W5" s="14"/>
      <c r="X5" s="14"/>
      <c r="Y5" s="14"/>
      <c r="Z5" s="14"/>
      <c r="AA5" s="14"/>
      <c r="AB5" s="14"/>
      <c r="AC5" s="14"/>
      <c r="AD5" s="14"/>
      <c r="AE5" s="14"/>
      <c r="AF5" s="21"/>
    </row>
    <row r="6" spans="2:32" ht="15" customHeight="1" x14ac:dyDescent="0.2">
      <c r="B6" s="22"/>
      <c r="C6" s="23"/>
      <c r="D6" s="24"/>
      <c r="E6" s="24"/>
      <c r="F6" s="24"/>
      <c r="G6" s="24"/>
      <c r="H6" s="24"/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5"/>
      <c r="W6" s="26"/>
      <c r="X6" s="26"/>
      <c r="Y6" s="26"/>
      <c r="Z6" s="26"/>
      <c r="AA6" s="26"/>
      <c r="AB6" s="26"/>
      <c r="AC6" s="26"/>
      <c r="AD6" s="26"/>
      <c r="AE6" s="26"/>
      <c r="AF6" s="27"/>
    </row>
    <row r="8" spans="2:32" ht="18" x14ac:dyDescent="0.25">
      <c r="C8" s="8">
        <v>1</v>
      </c>
      <c r="D8" s="1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C9" t="s">
        <v>32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33</v>
      </c>
      <c r="D16" s="9">
        <v>10</v>
      </c>
      <c r="E16" s="5"/>
      <c r="F16" s="3"/>
      <c r="G16" s="6" t="s">
        <v>34</v>
      </c>
      <c r="H16" s="6" t="s">
        <v>35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2:33" x14ac:dyDescent="0.2">
      <c r="B17" s="5"/>
      <c r="C17" s="5" t="s">
        <v>36</v>
      </c>
      <c r="D17" s="9">
        <v>10</v>
      </c>
      <c r="E17" s="63" t="s">
        <v>37</v>
      </c>
      <c r="F17" s="63"/>
      <c r="G17" s="4">
        <f ca="1">SUM(OFFSET(G21,1,0,TaskRows,1))</f>
        <v>59</v>
      </c>
      <c r="H17" s="4">
        <f ca="1">IF(AND(SUM(OFFSET(H21,1,0,TaskRows,1))=0),0,SUM(OFFSET(H21,1,0,TaskRows,1)))</f>
        <v>59</v>
      </c>
      <c r="I17" s="4">
        <f ca="1">IF(AND(SUM(OFFSET(I21,1,0,TaskRows,1))=0),"",SUM(OFFSET(I21,1,0,TaskRows,1)))</f>
        <v>33</v>
      </c>
      <c r="J17" s="4">
        <f t="shared" ref="J17:AF17" ca="1" si="0">IF(AND(SUM(OFFSET(J21,1,0,TaskRows,1))=0),"",SUM(OFFSET(J21,1,0,TaskRows,1)))</f>
        <v>24</v>
      </c>
      <c r="K17" s="4">
        <f t="shared" ca="1" si="0"/>
        <v>16</v>
      </c>
      <c r="L17" s="4">
        <f t="shared" ca="1" si="0"/>
        <v>12</v>
      </c>
      <c r="M17" s="4">
        <f t="shared" ca="1" si="0"/>
        <v>7</v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ca="1">IF(AND(SUM(OFFSET(R21,1,0,TaskRows,1))=0),"",SUM(OFFSET(R21,1,0,TaskRows,1)))</f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3" hidden="1" x14ac:dyDescent="0.2">
      <c r="C18" t="s">
        <v>38</v>
      </c>
      <c r="D18" s="1">
        <f>IF(COUNTA(C22:C249)=0,1,COUNTA(C22:C249))</f>
        <v>14</v>
      </c>
      <c r="E18" t="s">
        <v>39</v>
      </c>
      <c r="F18" s="1">
        <f ca="1">IF(COUNTIF(H17:AF17,"&gt;0")=0,1,COUNTIF(H17:AF17,"&gt;0"))</f>
        <v>6</v>
      </c>
      <c r="H18" s="1">
        <f ca="1">IF(H21="","",$G17-$G17/($D16-1)*(H21-1))</f>
        <v>59</v>
      </c>
      <c r="I18" s="1">
        <f t="shared" ref="I18:AF18" ca="1" si="1">IF(I21="","",TotalEffort-TotalEffort/(ImplementationDays)*(I21-1))</f>
        <v>53.1</v>
      </c>
      <c r="J18" s="1">
        <f t="shared" ca="1" si="1"/>
        <v>47.2</v>
      </c>
      <c r="K18" s="1">
        <f t="shared" ca="1" si="1"/>
        <v>41.3</v>
      </c>
      <c r="L18" s="1">
        <f t="shared" ca="1" si="1"/>
        <v>35.4</v>
      </c>
      <c r="M18" s="1">
        <f t="shared" ca="1" si="1"/>
        <v>29.5</v>
      </c>
      <c r="N18" s="1">
        <f t="shared" ca="1" si="1"/>
        <v>23.599999999999994</v>
      </c>
      <c r="O18" s="1">
        <f t="shared" ca="1" si="1"/>
        <v>17.699999999999996</v>
      </c>
      <c r="P18" s="1">
        <f t="shared" ca="1" si="1"/>
        <v>11.799999999999997</v>
      </c>
      <c r="Q18" s="1">
        <f t="shared" ca="1" si="1"/>
        <v>5.8999999999999986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3" hidden="1" x14ac:dyDescent="0.2">
      <c r="C19" s="11" t="s">
        <v>40</v>
      </c>
      <c r="D19"/>
      <c r="E19" t="s">
        <v>41</v>
      </c>
      <c r="F19" s="1"/>
      <c r="H19" s="1">
        <f t="shared" ref="H19" ca="1" si="2">IF(TREND(OFFSET($H17,0,DoneDays-TrendDays,1,TrendDays),OFFSET($H20,0,DoneDays-TrendDays,1,TrendDays),H20)&lt;0,"",TREND(OFFSET($H17,0,DoneDays-TrendDays,1,TrendDays),OFFSET($H20,0,DoneDays-TrendDays,1,TrendDays),H20))</f>
        <v>48.80952380952381</v>
      </c>
      <c r="I19" s="1">
        <f t="shared" ref="I19:AF19" ca="1" si="3">IF(TREND(OFFSET($H17,0,DoneDays-TrendDays,1,TrendDays),OFFSET($H20,0,DoneDays-TrendDays,1,TrendDays),I20)&lt;0,"",TREND(OFFSET($H17,0,DoneDays-TrendDays,1,TrendDays),OFFSET($H20,0,DoneDays-TrendDays,1,TrendDays),I20))</f>
        <v>39.352380952380955</v>
      </c>
      <c r="J19" s="1">
        <f t="shared" ca="1" si="3"/>
        <v>29.895238095238099</v>
      </c>
      <c r="K19" s="1">
        <f t="shared" ca="1" si="3"/>
        <v>20.438095238095244</v>
      </c>
      <c r="L19" s="1">
        <f t="shared" ca="1" si="3"/>
        <v>10.980952380952388</v>
      </c>
      <c r="M19" s="1">
        <f t="shared" ca="1" si="3"/>
        <v>1.5238095238095326</v>
      </c>
      <c r="N19" s="1" t="str">
        <f t="shared" ca="1" si="3"/>
        <v/>
      </c>
      <c r="O19" s="1" t="str">
        <f t="shared" ca="1" si="3"/>
        <v/>
      </c>
      <c r="P19" s="1" t="str">
        <f t="shared" ca="1" si="3"/>
        <v/>
      </c>
      <c r="Q19" s="1" t="str">
        <f t="shared" ca="1" si="3"/>
        <v/>
      </c>
      <c r="R19" s="1" t="str">
        <f t="shared" ca="1" si="3"/>
        <v/>
      </c>
      <c r="S19" s="1" t="str">
        <f t="shared" ca="1" si="3"/>
        <v/>
      </c>
      <c r="T19" s="1" t="str">
        <f t="shared" ca="1" si="3"/>
        <v/>
      </c>
      <c r="U19" s="1" t="str">
        <f t="shared" ca="1" si="3"/>
        <v/>
      </c>
      <c r="V19" s="1" t="str">
        <f t="shared" ca="1" si="3"/>
        <v/>
      </c>
      <c r="W19" s="1" t="str">
        <f t="shared" ca="1" si="3"/>
        <v/>
      </c>
      <c r="X19" s="1" t="str">
        <f t="shared" ca="1" si="3"/>
        <v/>
      </c>
      <c r="Y19" s="1" t="str">
        <f t="shared" ca="1" si="3"/>
        <v/>
      </c>
      <c r="Z19" s="1" t="str">
        <f t="shared" ca="1" si="3"/>
        <v/>
      </c>
      <c r="AA19" s="1" t="str">
        <f t="shared" ca="1" si="3"/>
        <v/>
      </c>
      <c r="AB19" s="1" t="str">
        <f t="shared" ca="1" si="3"/>
        <v/>
      </c>
      <c r="AC19" s="1" t="str">
        <f t="shared" ca="1" si="3"/>
        <v/>
      </c>
      <c r="AD19" s="1" t="str">
        <f t="shared" ca="1" si="3"/>
        <v/>
      </c>
      <c r="AE19" s="1" t="str">
        <f t="shared" ca="1" si="3"/>
        <v/>
      </c>
      <c r="AF19" s="1" t="str">
        <f t="shared" ca="1" si="3"/>
        <v/>
      </c>
    </row>
    <row r="20" spans="2:33" hidden="1" x14ac:dyDescent="0.2">
      <c r="C20" s="11" t="s">
        <v>42</v>
      </c>
      <c r="D20"/>
      <c r="E20" t="s">
        <v>43</v>
      </c>
      <c r="F20" s="1">
        <f ca="1">IF(DoneDays&gt;D17,D17,DoneDays)</f>
        <v>6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3" x14ac:dyDescent="0.2">
      <c r="B21" s="30" t="s">
        <v>0</v>
      </c>
      <c r="C21" s="31" t="s">
        <v>1</v>
      </c>
      <c r="D21" s="31" t="s">
        <v>44</v>
      </c>
      <c r="E21" s="31" t="s">
        <v>3</v>
      </c>
      <c r="F21" s="31" t="s">
        <v>45</v>
      </c>
      <c r="G21" s="31" t="s">
        <v>46</v>
      </c>
      <c r="H21" s="31">
        <v>1</v>
      </c>
      <c r="I21" s="31">
        <f t="shared" ref="I21:AF21" si="4">IF($D$16&gt;H21,H21+1,"")</f>
        <v>2</v>
      </c>
      <c r="J21" s="31">
        <f t="shared" si="4"/>
        <v>3</v>
      </c>
      <c r="K21" s="31">
        <f t="shared" si="4"/>
        <v>4</v>
      </c>
      <c r="L21" s="31">
        <f t="shared" si="4"/>
        <v>5</v>
      </c>
      <c r="M21" s="31">
        <f t="shared" si="4"/>
        <v>6</v>
      </c>
      <c r="N21" s="31">
        <f t="shared" si="4"/>
        <v>7</v>
      </c>
      <c r="O21" s="31">
        <f t="shared" si="4"/>
        <v>8</v>
      </c>
      <c r="P21" s="31">
        <f t="shared" si="4"/>
        <v>9</v>
      </c>
      <c r="Q21" s="33">
        <f t="shared" si="4"/>
        <v>10</v>
      </c>
      <c r="R21" s="31" t="str">
        <f t="shared" si="4"/>
        <v/>
      </c>
      <c r="S21" s="31" t="str">
        <f t="shared" si="4"/>
        <v/>
      </c>
      <c r="T21" s="31" t="str">
        <f t="shared" si="4"/>
        <v/>
      </c>
      <c r="U21" s="31" t="str">
        <f t="shared" si="4"/>
        <v/>
      </c>
      <c r="V21" s="31" t="str">
        <f t="shared" si="4"/>
        <v/>
      </c>
      <c r="W21" s="31" t="str">
        <f t="shared" si="4"/>
        <v/>
      </c>
      <c r="X21" s="31" t="str">
        <f t="shared" si="4"/>
        <v/>
      </c>
      <c r="Y21" s="31" t="str">
        <f t="shared" si="4"/>
        <v/>
      </c>
      <c r="Z21" s="31" t="str">
        <f t="shared" si="4"/>
        <v/>
      </c>
      <c r="AA21" s="31" t="str">
        <f t="shared" si="4"/>
        <v/>
      </c>
      <c r="AB21" s="31" t="str">
        <f t="shared" si="4"/>
        <v/>
      </c>
      <c r="AC21" s="31" t="str">
        <f t="shared" si="4"/>
        <v/>
      </c>
      <c r="AD21" s="31" t="str">
        <f t="shared" si="4"/>
        <v/>
      </c>
      <c r="AE21" s="33" t="str">
        <f t="shared" si="4"/>
        <v/>
      </c>
      <c r="AF21" s="31" t="str">
        <f t="shared" si="4"/>
        <v/>
      </c>
      <c r="AG21" s="34"/>
    </row>
    <row r="22" spans="2:33" x14ac:dyDescent="0.2">
      <c r="B22" s="43">
        <v>1.01</v>
      </c>
      <c r="C22" s="40" t="s">
        <v>5</v>
      </c>
      <c r="D22" s="45" t="s">
        <v>47</v>
      </c>
      <c r="E22" s="45" t="s">
        <v>6</v>
      </c>
      <c r="F22" s="45" t="s">
        <v>48</v>
      </c>
      <c r="G22" s="45">
        <v>4</v>
      </c>
      <c r="H22" s="45">
        <f t="shared" ref="H22:H66" si="5">IF(OR(H$21="",$G22=""),"",G22)</f>
        <v>4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7">
        <v>0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7" t="str">
        <f t="shared" ref="AE22:AF41" si="6">IF(OR(AE$21="",$G22=""),"",AD22)</f>
        <v/>
      </c>
      <c r="AF22" s="45" t="str">
        <f t="shared" si="6"/>
        <v/>
      </c>
      <c r="AG22" s="34"/>
    </row>
    <row r="23" spans="2:33" x14ac:dyDescent="0.2">
      <c r="B23" s="43">
        <v>1.02</v>
      </c>
      <c r="C23" s="41" t="s">
        <v>7</v>
      </c>
      <c r="D23" s="45" t="s">
        <v>47</v>
      </c>
      <c r="E23" s="45" t="s">
        <v>8</v>
      </c>
      <c r="F23" s="45" t="s">
        <v>49</v>
      </c>
      <c r="G23" s="45">
        <v>2</v>
      </c>
      <c r="H23" s="45">
        <f t="shared" si="5"/>
        <v>2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7">
        <v>0</v>
      </c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7" t="str">
        <f t="shared" si="6"/>
        <v/>
      </c>
      <c r="AF23" s="45" t="str">
        <f t="shared" si="6"/>
        <v/>
      </c>
      <c r="AG23" s="34"/>
    </row>
    <row r="24" spans="2:33" ht="25.5" x14ac:dyDescent="0.2">
      <c r="B24" s="43">
        <v>1.03</v>
      </c>
      <c r="C24" s="41" t="s">
        <v>9</v>
      </c>
      <c r="D24" s="45" t="s">
        <v>47</v>
      </c>
      <c r="E24" s="45" t="s">
        <v>10</v>
      </c>
      <c r="F24" s="45" t="s">
        <v>48</v>
      </c>
      <c r="G24" s="45">
        <v>7</v>
      </c>
      <c r="H24" s="45">
        <v>7</v>
      </c>
      <c r="I24" s="45">
        <v>4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7" t="str">
        <f t="shared" si="6"/>
        <v/>
      </c>
      <c r="AF24" s="45" t="str">
        <f t="shared" si="6"/>
        <v/>
      </c>
      <c r="AG24" s="34"/>
    </row>
    <row r="25" spans="2:33" x14ac:dyDescent="0.2">
      <c r="B25" s="43">
        <v>1.04</v>
      </c>
      <c r="C25" s="40" t="s">
        <v>11</v>
      </c>
      <c r="D25" s="45" t="s">
        <v>47</v>
      </c>
      <c r="E25" s="45" t="s">
        <v>12</v>
      </c>
      <c r="F25" s="45" t="s">
        <v>49</v>
      </c>
      <c r="G25" s="45">
        <v>5</v>
      </c>
      <c r="H25" s="45">
        <v>5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7" t="str">
        <f t="shared" si="6"/>
        <v/>
      </c>
      <c r="AF25" s="45" t="str">
        <f t="shared" si="6"/>
        <v/>
      </c>
      <c r="AG25" s="34"/>
    </row>
    <row r="26" spans="2:33" ht="25.5" x14ac:dyDescent="0.2">
      <c r="B26" s="43">
        <v>1.05</v>
      </c>
      <c r="C26" s="41" t="s">
        <v>13</v>
      </c>
      <c r="D26" s="45" t="s">
        <v>47</v>
      </c>
      <c r="E26" s="45" t="s">
        <v>8</v>
      </c>
      <c r="F26" s="45" t="s">
        <v>49</v>
      </c>
      <c r="G26" s="45">
        <v>6</v>
      </c>
      <c r="H26" s="45">
        <v>6</v>
      </c>
      <c r="I26" s="45">
        <v>6</v>
      </c>
      <c r="J26" s="45">
        <v>6</v>
      </c>
      <c r="K26" s="45">
        <v>2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7" t="str">
        <f t="shared" si="6"/>
        <v/>
      </c>
      <c r="AF26" s="45" t="str">
        <f t="shared" si="6"/>
        <v/>
      </c>
      <c r="AG26" s="34"/>
    </row>
    <row r="27" spans="2:33" x14ac:dyDescent="0.2">
      <c r="B27" s="43">
        <v>1.06</v>
      </c>
      <c r="C27" s="41" t="s">
        <v>14</v>
      </c>
      <c r="D27" s="45" t="s">
        <v>47</v>
      </c>
      <c r="E27" s="45" t="s">
        <v>6</v>
      </c>
      <c r="F27" s="45" t="s">
        <v>50</v>
      </c>
      <c r="G27" s="45">
        <v>2</v>
      </c>
      <c r="H27" s="45">
        <v>2</v>
      </c>
      <c r="I27" s="45">
        <v>2</v>
      </c>
      <c r="J27" s="45">
        <v>2</v>
      </c>
      <c r="K27" s="45">
        <v>2</v>
      </c>
      <c r="L27" s="45">
        <v>2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7" t="str">
        <f t="shared" si="6"/>
        <v/>
      </c>
      <c r="AF27" s="45" t="str">
        <f t="shared" si="6"/>
        <v/>
      </c>
      <c r="AG27" s="34"/>
    </row>
    <row r="28" spans="2:33" ht="25.5" x14ac:dyDescent="0.2">
      <c r="B28" s="43">
        <v>1.07</v>
      </c>
      <c r="C28" s="41" t="s">
        <v>15</v>
      </c>
      <c r="D28" s="45" t="s">
        <v>47</v>
      </c>
      <c r="E28" s="45" t="s">
        <v>10</v>
      </c>
      <c r="F28" s="45" t="s">
        <v>50</v>
      </c>
      <c r="G28" s="45">
        <v>3</v>
      </c>
      <c r="H28" s="45">
        <v>3</v>
      </c>
      <c r="I28" s="45">
        <v>3</v>
      </c>
      <c r="J28" s="45">
        <v>3</v>
      </c>
      <c r="K28" s="45">
        <v>3</v>
      </c>
      <c r="L28" s="45">
        <v>3</v>
      </c>
      <c r="M28" s="45">
        <v>3</v>
      </c>
      <c r="N28" s="45">
        <v>0</v>
      </c>
      <c r="O28" s="45">
        <v>0</v>
      </c>
      <c r="P28" s="45">
        <v>0</v>
      </c>
      <c r="Q28" s="45">
        <v>0</v>
      </c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7" t="str">
        <f t="shared" si="6"/>
        <v/>
      </c>
      <c r="AF28" s="45" t="str">
        <f t="shared" si="6"/>
        <v/>
      </c>
      <c r="AG28" s="34"/>
    </row>
    <row r="29" spans="2:33" x14ac:dyDescent="0.2">
      <c r="B29" s="43">
        <v>2.0099999999999998</v>
      </c>
      <c r="C29" s="40" t="s">
        <v>17</v>
      </c>
      <c r="D29" s="45" t="s">
        <v>47</v>
      </c>
      <c r="E29" s="45" t="s">
        <v>6</v>
      </c>
      <c r="F29" s="45" t="s">
        <v>49</v>
      </c>
      <c r="G29" s="45">
        <v>4</v>
      </c>
      <c r="H29" s="45">
        <f t="shared" ref="H29:H30" si="7">IF(OR(H$21="",$G29=""),"",G29)</f>
        <v>4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7">
        <v>0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7" t="str">
        <f t="shared" si="6"/>
        <v/>
      </c>
      <c r="AF29" s="45" t="str">
        <f t="shared" si="6"/>
        <v/>
      </c>
      <c r="AG29" s="34"/>
    </row>
    <row r="30" spans="2:33" x14ac:dyDescent="0.2">
      <c r="B30" s="43">
        <v>2.02</v>
      </c>
      <c r="C30" s="40" t="s">
        <v>18</v>
      </c>
      <c r="D30" s="45" t="s">
        <v>51</v>
      </c>
      <c r="E30" s="45" t="s">
        <v>8</v>
      </c>
      <c r="F30" s="45" t="s">
        <v>48</v>
      </c>
      <c r="G30" s="45">
        <v>2</v>
      </c>
      <c r="H30" s="45">
        <f t="shared" si="7"/>
        <v>2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7">
        <v>0</v>
      </c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7" t="str">
        <f t="shared" si="6"/>
        <v/>
      </c>
      <c r="AF30" s="45" t="str">
        <f t="shared" si="6"/>
        <v/>
      </c>
      <c r="AG30" s="34"/>
    </row>
    <row r="31" spans="2:33" ht="25.5" x14ac:dyDescent="0.2">
      <c r="B31" s="43">
        <v>2.0299999999999998</v>
      </c>
      <c r="C31" s="41" t="s">
        <v>19</v>
      </c>
      <c r="D31" s="45" t="s">
        <v>51</v>
      </c>
      <c r="E31" s="45" t="s">
        <v>10</v>
      </c>
      <c r="F31" s="45" t="s">
        <v>48</v>
      </c>
      <c r="G31" s="45">
        <v>6</v>
      </c>
      <c r="H31" s="45">
        <v>6</v>
      </c>
      <c r="I31" s="45">
        <v>3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7" t="str">
        <f t="shared" si="6"/>
        <v/>
      </c>
      <c r="AF31" s="45" t="str">
        <f t="shared" si="6"/>
        <v/>
      </c>
      <c r="AG31" s="34"/>
    </row>
    <row r="32" spans="2:33" x14ac:dyDescent="0.2">
      <c r="B32" s="43">
        <v>2.04</v>
      </c>
      <c r="C32" s="40" t="s">
        <v>20</v>
      </c>
      <c r="D32" s="45" t="s">
        <v>51</v>
      </c>
      <c r="E32" s="45" t="s">
        <v>12</v>
      </c>
      <c r="F32" s="45" t="s">
        <v>48</v>
      </c>
      <c r="G32" s="45">
        <v>5</v>
      </c>
      <c r="H32" s="45">
        <v>5</v>
      </c>
      <c r="I32" s="45">
        <v>2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7" t="str">
        <f t="shared" si="6"/>
        <v/>
      </c>
      <c r="AF32" s="45" t="str">
        <f t="shared" si="6"/>
        <v/>
      </c>
      <c r="AG32" s="34"/>
    </row>
    <row r="33" spans="2:33" x14ac:dyDescent="0.2">
      <c r="B33" s="43">
        <v>2.0499999999999998</v>
      </c>
      <c r="C33" s="40" t="s">
        <v>21</v>
      </c>
      <c r="D33" s="45" t="s">
        <v>51</v>
      </c>
      <c r="E33" s="45" t="s">
        <v>8</v>
      </c>
      <c r="F33" s="45" t="s">
        <v>50</v>
      </c>
      <c r="G33" s="45">
        <v>6</v>
      </c>
      <c r="H33" s="45">
        <v>6</v>
      </c>
      <c r="I33" s="45">
        <v>6</v>
      </c>
      <c r="J33" s="45">
        <v>6</v>
      </c>
      <c r="K33" s="45">
        <v>2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7" t="str">
        <f t="shared" si="6"/>
        <v/>
      </c>
      <c r="AF33" s="45" t="str">
        <f t="shared" si="6"/>
        <v/>
      </c>
      <c r="AG33" s="34"/>
    </row>
    <row r="34" spans="2:33" x14ac:dyDescent="0.2">
      <c r="B34" s="43">
        <v>2.06</v>
      </c>
      <c r="C34" s="40" t="s">
        <v>22</v>
      </c>
      <c r="D34" s="45" t="s">
        <v>51</v>
      </c>
      <c r="E34" s="45" t="s">
        <v>6</v>
      </c>
      <c r="F34" s="54" t="s">
        <v>48</v>
      </c>
      <c r="G34" s="45">
        <v>3</v>
      </c>
      <c r="H34" s="45">
        <v>3</v>
      </c>
      <c r="I34" s="45">
        <v>3</v>
      </c>
      <c r="J34" s="45">
        <v>3</v>
      </c>
      <c r="K34" s="45">
        <v>3</v>
      </c>
      <c r="L34" s="45">
        <v>3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7" t="str">
        <f t="shared" si="6"/>
        <v/>
      </c>
      <c r="AF34" s="45" t="str">
        <f t="shared" si="6"/>
        <v/>
      </c>
      <c r="AG34" s="34"/>
    </row>
    <row r="35" spans="2:33" ht="25.5" x14ac:dyDescent="0.2">
      <c r="B35" s="44">
        <v>2.0699999999999998</v>
      </c>
      <c r="C35" s="42" t="s">
        <v>23</v>
      </c>
      <c r="D35" s="46" t="s">
        <v>51</v>
      </c>
      <c r="E35" s="45" t="s">
        <v>25</v>
      </c>
      <c r="F35" s="45" t="s">
        <v>48</v>
      </c>
      <c r="G35" s="46">
        <v>4</v>
      </c>
      <c r="H35" s="46">
        <v>4</v>
      </c>
      <c r="I35" s="46">
        <v>4</v>
      </c>
      <c r="J35" s="46">
        <v>4</v>
      </c>
      <c r="K35" s="46">
        <v>4</v>
      </c>
      <c r="L35" s="46">
        <v>4</v>
      </c>
      <c r="M35" s="46">
        <v>4</v>
      </c>
      <c r="N35" s="46">
        <v>0</v>
      </c>
      <c r="O35" s="46">
        <v>0</v>
      </c>
      <c r="P35" s="46">
        <v>0</v>
      </c>
      <c r="Q35" s="46">
        <v>0</v>
      </c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8" t="str">
        <f t="shared" si="6"/>
        <v/>
      </c>
      <c r="AF35" s="46" t="str">
        <f t="shared" si="6"/>
        <v/>
      </c>
      <c r="AG35" s="34"/>
    </row>
    <row r="36" spans="2:33" x14ac:dyDescent="0.2">
      <c r="B36" s="35"/>
      <c r="C36" s="36"/>
      <c r="D36" s="37"/>
      <c r="E36" s="36"/>
      <c r="F36" s="36"/>
      <c r="G36" s="37"/>
      <c r="H36" s="37" t="str">
        <f>IF(OR(H$21="",$G36=""),"",G36)</f>
        <v/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 t="str">
        <f t="shared" si="6"/>
        <v/>
      </c>
      <c r="AF36" s="37" t="str">
        <f t="shared" si="6"/>
        <v/>
      </c>
      <c r="AG36" s="34"/>
    </row>
    <row r="37" spans="2:33" x14ac:dyDescent="0.2">
      <c r="B37" s="28"/>
      <c r="D37"/>
      <c r="H37" s="1" t="str">
        <f>IF(OR(H$21="",$G37=""),"",G37)</f>
        <v/>
      </c>
      <c r="AE37" s="1" t="str">
        <f t="shared" si="6"/>
        <v/>
      </c>
      <c r="AF37" s="1" t="str">
        <f t="shared" si="6"/>
        <v/>
      </c>
    </row>
    <row r="38" spans="2:33" x14ac:dyDescent="0.2">
      <c r="H38" s="1" t="str">
        <f t="shared" si="5"/>
        <v/>
      </c>
      <c r="AE38" s="1" t="str">
        <f t="shared" si="6"/>
        <v/>
      </c>
      <c r="AF38" s="1" t="str">
        <f t="shared" si="6"/>
        <v/>
      </c>
    </row>
    <row r="39" spans="2:33" x14ac:dyDescent="0.2">
      <c r="H39" s="1" t="str">
        <f t="shared" si="5"/>
        <v/>
      </c>
      <c r="AE39" s="1" t="str">
        <f t="shared" si="6"/>
        <v/>
      </c>
      <c r="AF39" s="1" t="str">
        <f t="shared" si="6"/>
        <v/>
      </c>
    </row>
    <row r="40" spans="2:33" x14ac:dyDescent="0.2">
      <c r="H40" s="1" t="str">
        <f t="shared" si="5"/>
        <v/>
      </c>
      <c r="AE40" s="1" t="str">
        <f t="shared" si="6"/>
        <v/>
      </c>
      <c r="AF40" s="1" t="str">
        <f t="shared" si="6"/>
        <v/>
      </c>
    </row>
    <row r="41" spans="2:33" x14ac:dyDescent="0.2">
      <c r="H41" s="1" t="str">
        <f t="shared" si="5"/>
        <v/>
      </c>
      <c r="AE41" s="1" t="str">
        <f t="shared" si="6"/>
        <v/>
      </c>
      <c r="AF41" s="1" t="str">
        <f t="shared" si="6"/>
        <v/>
      </c>
    </row>
    <row r="42" spans="2:33" x14ac:dyDescent="0.2">
      <c r="H42" s="1" t="str">
        <f t="shared" si="5"/>
        <v/>
      </c>
      <c r="AE42" s="1" t="str">
        <f t="shared" ref="AE42:AF61" si="8">IF(OR(AE$21="",$G42=""),"",AD42)</f>
        <v/>
      </c>
      <c r="AF42" s="1" t="str">
        <f t="shared" si="8"/>
        <v/>
      </c>
    </row>
    <row r="43" spans="2:33" x14ac:dyDescent="0.2">
      <c r="H43" s="1" t="str">
        <f t="shared" si="5"/>
        <v/>
      </c>
      <c r="AE43" s="1" t="str">
        <f t="shared" si="8"/>
        <v/>
      </c>
      <c r="AF43" s="1" t="str">
        <f t="shared" si="8"/>
        <v/>
      </c>
    </row>
    <row r="44" spans="2:33" x14ac:dyDescent="0.2">
      <c r="H44" s="1" t="str">
        <f t="shared" si="5"/>
        <v/>
      </c>
      <c r="AE44" s="1" t="str">
        <f t="shared" si="8"/>
        <v/>
      </c>
      <c r="AF44" s="1" t="str">
        <f t="shared" si="8"/>
        <v/>
      </c>
    </row>
    <row r="45" spans="2:33" x14ac:dyDescent="0.2">
      <c r="H45" s="1" t="str">
        <f t="shared" si="5"/>
        <v/>
      </c>
      <c r="AE45" s="1" t="str">
        <f t="shared" si="8"/>
        <v/>
      </c>
      <c r="AF45" s="1" t="str">
        <f t="shared" si="8"/>
        <v/>
      </c>
    </row>
    <row r="46" spans="2:33" x14ac:dyDescent="0.2">
      <c r="H46" s="1" t="str">
        <f t="shared" si="5"/>
        <v/>
      </c>
      <c r="AE46" s="1" t="str">
        <f t="shared" si="8"/>
        <v/>
      </c>
      <c r="AF46" s="1" t="str">
        <f t="shared" si="8"/>
        <v/>
      </c>
    </row>
    <row r="47" spans="2:33" x14ac:dyDescent="0.2">
      <c r="H47" s="1" t="str">
        <f t="shared" si="5"/>
        <v/>
      </c>
      <c r="AE47" s="1" t="str">
        <f t="shared" si="8"/>
        <v/>
      </c>
      <c r="AF47" s="1" t="str">
        <f t="shared" si="8"/>
        <v/>
      </c>
    </row>
    <row r="48" spans="2:33" x14ac:dyDescent="0.2">
      <c r="H48" s="1" t="str">
        <f t="shared" si="5"/>
        <v/>
      </c>
      <c r="AE48" s="1" t="str">
        <f t="shared" si="8"/>
        <v/>
      </c>
      <c r="AF48" s="1" t="str">
        <f t="shared" si="8"/>
        <v/>
      </c>
    </row>
    <row r="49" spans="6:32" x14ac:dyDescent="0.2">
      <c r="H49" s="1" t="str">
        <f t="shared" si="5"/>
        <v/>
      </c>
      <c r="AE49" s="1" t="str">
        <f t="shared" si="8"/>
        <v/>
      </c>
      <c r="AF49" s="1" t="str">
        <f t="shared" si="8"/>
        <v/>
      </c>
    </row>
    <row r="50" spans="6:32" x14ac:dyDescent="0.2">
      <c r="H50" s="1" t="str">
        <f t="shared" si="5"/>
        <v/>
      </c>
      <c r="AE50" s="1" t="str">
        <f t="shared" si="8"/>
        <v/>
      </c>
      <c r="AF50" s="1" t="str">
        <f t="shared" si="8"/>
        <v/>
      </c>
    </row>
    <row r="51" spans="6:32" x14ac:dyDescent="0.2">
      <c r="H51" s="1" t="str">
        <f t="shared" si="5"/>
        <v/>
      </c>
      <c r="AE51" s="1" t="str">
        <f t="shared" si="8"/>
        <v/>
      </c>
      <c r="AF51" s="1" t="str">
        <f t="shared" si="8"/>
        <v/>
      </c>
    </row>
    <row r="52" spans="6:32" x14ac:dyDescent="0.2">
      <c r="H52" s="1" t="str">
        <f t="shared" si="5"/>
        <v/>
      </c>
      <c r="AE52" s="1" t="str">
        <f t="shared" si="8"/>
        <v/>
      </c>
      <c r="AF52" s="1" t="str">
        <f t="shared" si="8"/>
        <v/>
      </c>
    </row>
    <row r="53" spans="6:32" x14ac:dyDescent="0.2">
      <c r="H53" s="1" t="str">
        <f t="shared" si="5"/>
        <v/>
      </c>
      <c r="AE53" s="1" t="str">
        <f t="shared" si="8"/>
        <v/>
      </c>
      <c r="AF53" s="1" t="str">
        <f t="shared" si="8"/>
        <v/>
      </c>
    </row>
    <row r="54" spans="6:32" x14ac:dyDescent="0.2">
      <c r="F54" t="str">
        <f t="shared" ref="F54:F63" si="9">IF(C54&lt;&gt;"","Planned","")</f>
        <v/>
      </c>
      <c r="H54" s="1" t="str">
        <f t="shared" si="5"/>
        <v/>
      </c>
      <c r="AE54" s="1" t="str">
        <f t="shared" si="8"/>
        <v/>
      </c>
      <c r="AF54" s="1" t="str">
        <f t="shared" si="8"/>
        <v/>
      </c>
    </row>
    <row r="55" spans="6:32" x14ac:dyDescent="0.2">
      <c r="F55" t="str">
        <f t="shared" si="9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9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9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9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9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9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9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9"/>
        <v/>
      </c>
      <c r="H62" s="1" t="str">
        <f t="shared" si="5"/>
        <v/>
      </c>
      <c r="I62" s="1" t="str">
        <f t="shared" ref="I62:AD62" si="10">IF(OR(I$21="",$G62=""),"",H62)</f>
        <v/>
      </c>
      <c r="J62" s="1" t="str">
        <f t="shared" si="10"/>
        <v/>
      </c>
      <c r="K62" s="1" t="str">
        <f t="shared" si="10"/>
        <v/>
      </c>
      <c r="L62" s="1" t="str">
        <f t="shared" si="10"/>
        <v/>
      </c>
      <c r="M62" s="1" t="str">
        <f t="shared" si="10"/>
        <v/>
      </c>
      <c r="N62" s="1" t="str">
        <f t="shared" si="10"/>
        <v/>
      </c>
      <c r="O62" s="1" t="str">
        <f t="shared" si="10"/>
        <v/>
      </c>
      <c r="P62" s="1" t="str">
        <f t="shared" si="10"/>
        <v/>
      </c>
      <c r="Q62" s="1" t="str">
        <f t="shared" si="10"/>
        <v/>
      </c>
      <c r="R62" s="1" t="str">
        <f t="shared" si="10"/>
        <v/>
      </c>
      <c r="S62" s="1" t="str">
        <f t="shared" si="10"/>
        <v/>
      </c>
      <c r="T62" s="1" t="str">
        <f t="shared" si="10"/>
        <v/>
      </c>
      <c r="U62" s="1" t="str">
        <f t="shared" si="10"/>
        <v/>
      </c>
      <c r="V62" s="1" t="str">
        <f t="shared" si="10"/>
        <v/>
      </c>
      <c r="W62" s="1" t="str">
        <f t="shared" si="10"/>
        <v/>
      </c>
      <c r="X62" s="1" t="str">
        <f t="shared" si="10"/>
        <v/>
      </c>
      <c r="Y62" s="1" t="str">
        <f t="shared" si="10"/>
        <v/>
      </c>
      <c r="Z62" s="1" t="str">
        <f t="shared" si="10"/>
        <v/>
      </c>
      <c r="AA62" s="1" t="str">
        <f t="shared" si="10"/>
        <v/>
      </c>
      <c r="AB62" s="1" t="str">
        <f t="shared" si="10"/>
        <v/>
      </c>
      <c r="AC62" s="1" t="str">
        <f t="shared" si="10"/>
        <v/>
      </c>
      <c r="AD62" s="1" t="str">
        <f t="shared" si="10"/>
        <v/>
      </c>
      <c r="AE62" s="1" t="str">
        <f t="shared" ref="AE62:AF63" si="11">IF(OR(AE$21="",$G62=""),"",AD62)</f>
        <v/>
      </c>
      <c r="AF62" s="1" t="str">
        <f t="shared" si="11"/>
        <v/>
      </c>
    </row>
    <row r="63" spans="6:32" x14ac:dyDescent="0.2">
      <c r="F63" t="str">
        <f t="shared" si="9"/>
        <v/>
      </c>
      <c r="H63" s="1" t="str">
        <f t="shared" si="5"/>
        <v/>
      </c>
      <c r="I63" s="1" t="str">
        <f t="shared" ref="I63:AD63" si="12">IF(OR(I$21="",$G63=""),"",H63)</f>
        <v/>
      </c>
      <c r="J63" s="1" t="str">
        <f t="shared" si="12"/>
        <v/>
      </c>
      <c r="K63" s="1" t="str">
        <f t="shared" si="12"/>
        <v/>
      </c>
      <c r="L63" s="1" t="str">
        <f t="shared" si="12"/>
        <v/>
      </c>
      <c r="M63" s="1" t="str">
        <f t="shared" si="12"/>
        <v/>
      </c>
      <c r="N63" s="1" t="str">
        <f t="shared" si="12"/>
        <v/>
      </c>
      <c r="O63" s="1" t="str">
        <f t="shared" si="12"/>
        <v/>
      </c>
      <c r="P63" s="1" t="str">
        <f t="shared" si="12"/>
        <v/>
      </c>
      <c r="Q63" s="1" t="str">
        <f t="shared" si="12"/>
        <v/>
      </c>
      <c r="R63" s="1" t="str">
        <f t="shared" si="12"/>
        <v/>
      </c>
      <c r="S63" s="1" t="str">
        <f t="shared" si="12"/>
        <v/>
      </c>
      <c r="T63" s="1" t="str">
        <f t="shared" si="12"/>
        <v/>
      </c>
      <c r="U63" s="1" t="str">
        <f t="shared" si="12"/>
        <v/>
      </c>
      <c r="V63" s="1" t="str">
        <f t="shared" si="12"/>
        <v/>
      </c>
      <c r="W63" s="1" t="str">
        <f t="shared" si="12"/>
        <v/>
      </c>
      <c r="X63" s="1" t="str">
        <f t="shared" si="12"/>
        <v/>
      </c>
      <c r="Y63" s="1" t="str">
        <f t="shared" si="12"/>
        <v/>
      </c>
      <c r="Z63" s="1" t="str">
        <f t="shared" si="12"/>
        <v/>
      </c>
      <c r="AA63" s="1" t="str">
        <f t="shared" si="12"/>
        <v/>
      </c>
      <c r="AB63" s="1" t="str">
        <f t="shared" si="12"/>
        <v/>
      </c>
      <c r="AC63" s="1" t="str">
        <f t="shared" si="12"/>
        <v/>
      </c>
      <c r="AD63" s="1" t="str">
        <f t="shared" si="12"/>
        <v/>
      </c>
      <c r="AE63" s="1" t="str">
        <f t="shared" si="11"/>
        <v/>
      </c>
      <c r="AF63" s="1" t="str">
        <f t="shared" si="11"/>
        <v/>
      </c>
    </row>
    <row r="66" spans="6:8" x14ac:dyDescent="0.2">
      <c r="H66" s="1" t="str">
        <f t="shared" si="5"/>
        <v/>
      </c>
    </row>
    <row r="71" spans="6:8" x14ac:dyDescent="0.2">
      <c r="F71" t="str">
        <f>IF(C71&lt;&gt;"","Planned","")</f>
        <v/>
      </c>
    </row>
  </sheetData>
  <dataConsolidate/>
  <mergeCells count="4">
    <mergeCell ref="D3:H3"/>
    <mergeCell ref="D4:H4"/>
    <mergeCell ref="D5:H5"/>
    <mergeCell ref="E17:F17"/>
  </mergeCells>
  <conditionalFormatting sqref="B22:AF35">
    <cfRule type="expression" dxfId="1" priority="2" stopIfTrue="1">
      <formula>$F22="Done"</formula>
    </cfRule>
    <cfRule type="expression" dxfId="0" priority="1" stopIfTrue="1">
      <formula>$F22="In Progress"</formula>
    </cfRule>
  </conditionalFormatting>
  <dataValidations count="3">
    <dataValidation type="list" allowBlank="1" showInputMessage="1" sqref="F10:F15" xr:uid="{00000000-0002-0000-0000-000000000000}">
      <formula1>"Por Hacer,En Progreso,Terminado"</formula1>
    </dataValidation>
    <dataValidation type="list" allowBlank="1" showInputMessage="1" sqref="F22:F75" xr:uid="{1441C199-6AE8-41FA-8024-372FAD6395A6}">
      <formula1>"To Do, In Progress, Done"</formula1>
    </dataValidation>
    <dataValidation type="list" allowBlank="1" showInputMessage="1" showErrorMessage="1" sqref="E22:E48" xr:uid="{B51CC70A-023E-42E6-AFCE-9A80C1869D16}">
      <formula1>"Moises,Javier,Cesar,Alejandro"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B976E-19D9-4A12-8B5E-B576F408091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Gant Diagram</vt:lpstr>
      <vt:lpstr>Sprint 1</vt:lpstr>
      <vt:lpstr>'Sprint 1'!DoneDays</vt:lpstr>
      <vt:lpstr>'Sprint 1'!ImplementationDays</vt:lpstr>
      <vt:lpstr>'Sprint 1'!SprintTasks</vt:lpstr>
      <vt:lpstr>'Sprint 1'!TaskRows</vt:lpstr>
      <vt:lpstr>'Sprint 1'!TaskStatus</vt:lpstr>
      <vt:lpstr>'Sprint 1'!TaskStoryID</vt:lpstr>
      <vt:lpstr>'Sprint 1'!TotalEffort</vt:lpstr>
      <vt:lpstr>'Sprint 1'!TrendDays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cp:keywords/>
  <dc:description>Template versio 1.0 Approval</dc:description>
  <cp:lastModifiedBy>moises mancilla mora</cp:lastModifiedBy>
  <cp:revision>1</cp:revision>
  <dcterms:created xsi:type="dcterms:W3CDTF">1998-06-05T11:20:44Z</dcterms:created>
  <dcterms:modified xsi:type="dcterms:W3CDTF">2021-06-24T01:47:01Z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