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a\Documents\computer sci\"/>
    </mc:Choice>
  </mc:AlternateContent>
  <xr:revisionPtr revIDLastSave="0" documentId="13_ncr:1_{D71618B1-7040-471D-86D0-320BAD962CC3}" xr6:coauthVersionLast="47" xr6:coauthVersionMax="47" xr10:uidLastSave="{00000000-0000-0000-0000-000000000000}"/>
  <bookViews>
    <workbookView xWindow="-108" yWindow="-108" windowWidth="23256" windowHeight="12576" xr2:uid="{AA317C1F-2B25-4719-A54C-7F8038607760}"/>
  </bookViews>
  <sheets>
    <sheet name="Sheet1" sheetId="1" r:id="rId1"/>
    <sheet name="Sheet2" sheetId="3" r:id="rId2"/>
  </sheets>
  <definedNames>
    <definedName name="ExternalData_1" localSheetId="0" hidden="1">Sheet1!$A$1:$B$6</definedName>
    <definedName name="ExternalData_10" localSheetId="0" hidden="1">Sheet1!$S$1:$T$4</definedName>
    <definedName name="ExternalData_11" localSheetId="0" hidden="1">Sheet1!#REF!</definedName>
    <definedName name="ExternalData_12" localSheetId="0" hidden="1">Sheet1!#REF!</definedName>
    <definedName name="ExternalData_2" localSheetId="0" hidden="1">Sheet1!$C$1:$D$25</definedName>
    <definedName name="ExternalData_3" localSheetId="0" hidden="1">Sheet1!$E$1:$F$6</definedName>
    <definedName name="ExternalData_4" localSheetId="0" hidden="1">Sheet1!$G$1:$H$7</definedName>
    <definedName name="ExternalData_5" localSheetId="0" hidden="1">Sheet1!$I$1:$J$5</definedName>
    <definedName name="ExternalData_6" localSheetId="0" hidden="1">Sheet1!$K$1:$L$6</definedName>
    <definedName name="ExternalData_7" localSheetId="0" hidden="1">Sheet1!$M$1:$N$4</definedName>
    <definedName name="ExternalData_8" localSheetId="0" hidden="1">Sheet1!$O$1:$P$6</definedName>
    <definedName name="ExternalData_9" localSheetId="0" hidden="1">Sheet1!$Q$1:$R$7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3" l="1"/>
  <c r="N15" i="3" s="1"/>
  <c r="O10" i="3"/>
  <c r="N14" i="3" s="1"/>
  <c r="N10" i="3"/>
  <c r="N13" i="3" s="1"/>
  <c r="M10" i="3"/>
  <c r="M14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M13" i="3" l="1"/>
  <c r="M12" i="3"/>
  <c r="N12" i="3"/>
  <c r="R2" i="3" s="1"/>
  <c r="M15" i="3"/>
  <c r="P4" i="3" l="1"/>
  <c r="O4" i="3"/>
  <c r="Q2" i="3"/>
  <c r="N2" i="3"/>
  <c r="N4" i="3"/>
  <c r="O2" i="3"/>
  <c r="P2" i="3"/>
  <c r="M6" i="3"/>
  <c r="M4" i="3"/>
  <c r="S4" i="3" l="1"/>
  <c r="S2" i="3"/>
  <c r="T2" i="3" l="1"/>
  <c r="Q10" i="3" s="1"/>
  <c r="R31" i="1" s="1"/>
  <c r="S7" i="3"/>
  <c r="T4" i="3"/>
  <c r="S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318215-4AC0-4A02-88B1-C64F179788DA}" keepAlive="1" name="Query - MIPSReference pdf" description="Connection to the 'MIPSReference pdf' query in the workbook." type="5" refreshedVersion="0" background="1">
    <dbPr connection="Provider=Microsoft.Mashup.OleDb.1;Data Source=$Workbook$;Location=&quot;MIPSReference pdf&quot;;Extended Properties=&quot;&quot;" command="SELECT * FROM [MIPSReference pdf]"/>
  </connection>
  <connection id="2" xr16:uid="{C3681521-3FBB-4E9F-94EC-452CA4970F89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3" xr16:uid="{A43B0D5F-AAD5-4CBC-B53D-37C8C8DA5F64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xr16:uid="{3679DBFB-5566-47D6-9412-BE91D5C031A2}" keepAlive="1" name="Query - Table003 (Page 1)" description="Connection to the 'Table003 (Page 1)' query in the workbook." type="5" refreshedVersion="7" background="1" saveData="1">
    <dbPr connection="Provider=Microsoft.Mashup.OleDb.1;Data Source=$Workbook$;Location=&quot;Table003 (Page 1)&quot;;Extended Properties=&quot;&quot;" command="SELECT * FROM [Table003 (Page 1)]"/>
  </connection>
  <connection id="5" xr16:uid="{8E7D2B66-22E2-4BC8-97DD-C8C811DB247B}" keepAlive="1" name="Query - Table004 (Page 1)" description="Connection to the 'Table004 (Page 1)' query in the workbook." type="5" refreshedVersion="7" background="1" saveData="1">
    <dbPr connection="Provider=Microsoft.Mashup.OleDb.1;Data Source=$Workbook$;Location=&quot;Table004 (Page 1)&quot;;Extended Properties=&quot;&quot;" command="SELECT * FROM [Table004 (Page 1)]"/>
  </connection>
  <connection id="6" xr16:uid="{D7DA6B48-8A0C-4B99-8CA6-A3C093BCCF82}" keepAlive="1" name="Query - Table005 (Page 1)" description="Connection to the 'Table005 (Page 1)' query in the workbook." type="5" refreshedVersion="7" background="1" saveData="1">
    <dbPr connection="Provider=Microsoft.Mashup.OleDb.1;Data Source=$Workbook$;Location=&quot;Table005 (Page 1)&quot;;Extended Properties=&quot;&quot;" command="SELECT * FROM [Table005 (Page 1)]"/>
  </connection>
  <connection id="7" xr16:uid="{A47F8E2E-F42D-4EB9-A13B-47CF1B78715D}" keepAlive="1" name="Query - Table006 (Page 1)" description="Connection to the 'Table006 (Page 1)' query in the workbook." type="5" refreshedVersion="7" background="1" saveData="1">
    <dbPr connection="Provider=Microsoft.Mashup.OleDb.1;Data Source=$Workbook$;Location=&quot;Table006 (Page 1)&quot;;Extended Properties=&quot;&quot;" command="SELECT * FROM [Table006 (Page 1)]"/>
  </connection>
  <connection id="8" xr16:uid="{6C1DE4FB-D3C1-4822-82B4-480FA6032413}" keepAlive="1" name="Query - Table007 (Page 1)" description="Connection to the 'Table007 (Page 1)' query in the workbook." type="5" refreshedVersion="7" background="1" saveData="1">
    <dbPr connection="Provider=Microsoft.Mashup.OleDb.1;Data Source=$Workbook$;Location=&quot;Table007 (Page 1)&quot;;Extended Properties=&quot;&quot;" command="SELECT * FROM [Table007 (Page 1)]"/>
  </connection>
  <connection id="9" xr16:uid="{B5ECAF5D-0489-432E-8B9F-A4D157F1AF0D}" keepAlive="1" name="Query - Table008 (Page 1)" description="Connection to the 'Table008 (Page 1)' query in the workbook." type="5" refreshedVersion="7" background="1" saveData="1">
    <dbPr connection="Provider=Microsoft.Mashup.OleDb.1;Data Source=$Workbook$;Location=&quot;Table008 (Page 1)&quot;;Extended Properties=&quot;&quot;" command="SELECT * FROM [Table008 (Page 1)]"/>
  </connection>
  <connection id="10" xr16:uid="{91BBC994-5F8D-4769-88E8-FD5697579525}" keepAlive="1" name="Query - Table009 (Page 1)" description="Connection to the 'Table009 (Page 1)' query in the workbook." type="5" refreshedVersion="7" background="1" saveData="1">
    <dbPr connection="Provider=Microsoft.Mashup.OleDb.1;Data Source=$Workbook$;Location=&quot;Table009 (Page 1)&quot;;Extended Properties=&quot;&quot;" command="SELECT * FROM [Table009 (Page 1)]"/>
  </connection>
  <connection id="11" xr16:uid="{FADB4A9F-DF43-4FD8-AAE2-87B7A66F768C}" keepAlive="1" name="Query - Table010 (Page 2)" description="Connection to the 'Table010 (Page 2)' query in the workbook." type="5" refreshedVersion="7" background="1" saveData="1">
    <dbPr connection="Provider=Microsoft.Mashup.OleDb.1;Data Source=$Workbook$;Location=&quot;Table010 (Page 2)&quot;;Extended Properties=&quot;&quot;" command="SELECT * FROM [Table010 (Page 2)]"/>
  </connection>
  <connection id="12" xr16:uid="{66355026-31E3-4491-84B2-115D4D1D4C6B}" keepAlive="1" name="Query - Table012 (Page 2)" description="Connection to the 'Table012 (Page 2)' query in the workbook." type="5" refreshedVersion="0" background="1">
    <dbPr connection="Provider=Microsoft.Mashup.OleDb.1;Data Source=$Workbook$;Location=&quot;Table012 (Page 2)&quot;;Extended Properties=&quot;&quot;" command="SELECT * FROM [Table012 (Page 2)]"/>
  </connection>
  <connection id="13" xr16:uid="{946D3E93-A7F3-4ADE-BBB2-D78EDF3B316F}" keepAlive="1" name="Query - Table013 (Page 2)" description="Connection to the 'Table013 (Page 2)' query in the workbook." type="5" refreshedVersion="0" background="1">
    <dbPr connection="Provider=Microsoft.Mashup.OleDb.1;Data Source=$Workbook$;Location=&quot;Table013 (Page 2)&quot;;Extended Properties=&quot;&quot;" command="SELECT * FROM [Table013 (Page 2)]"/>
  </connection>
</connections>
</file>

<file path=xl/sharedStrings.xml><?xml version="1.0" encoding="utf-8"?>
<sst xmlns="http://schemas.openxmlformats.org/spreadsheetml/2006/main" count="658" uniqueCount="284">
  <si>
    <t>Column1</t>
  </si>
  <si>
    <t>Column2</t>
  </si>
  <si>
    <t>Instruction</t>
  </si>
  <si>
    <t>Operation</t>
  </si>
  <si>
    <t>beq$s,$t,label</t>
  </si>
  <si>
    <t>if($s==$t)pc+=i&lt;&lt;2</t>
  </si>
  <si>
    <t>bgtz$s,label</t>
  </si>
  <si>
    <t>if($s&gt;0)pc+=i&lt;&lt;2</t>
  </si>
  <si>
    <t>blez$s,label</t>
  </si>
  <si>
    <t>if($s&lt;=0)pc+=i&lt;&lt;2</t>
  </si>
  <si>
    <t>bne$s,$t,label</t>
  </si>
  <si>
    <t>if($s!=$t)pc+=i&lt;&lt;2</t>
  </si>
  <si>
    <t>add$d,$s,$t</t>
  </si>
  <si>
    <t>$d=$s+$t</t>
  </si>
  <si>
    <t>addu$d,$s,$t</t>
  </si>
  <si>
    <t>addi$t,$s,i</t>
  </si>
  <si>
    <t>$t=$s+SE(i)</t>
  </si>
  <si>
    <t>addiu$t,$s,i</t>
  </si>
  <si>
    <t>and$d,$s,$t</t>
  </si>
  <si>
    <t>$d=$s&amp;$t</t>
  </si>
  <si>
    <t>andi$t,$s,i</t>
  </si>
  <si>
    <t>$t=$s&amp;ZE(i)</t>
  </si>
  <si>
    <t>div$s,$t</t>
  </si>
  <si>
    <t>lo=$s/$t;hi=$s%$t</t>
  </si>
  <si>
    <t>divu$s,$t</t>
  </si>
  <si>
    <t>mult$s,$t</t>
  </si>
  <si>
    <t>hi:lo=$s*$t</t>
  </si>
  <si>
    <t>multu$s,$t</t>
  </si>
  <si>
    <t>nor$d,$s,$t</t>
  </si>
  <si>
    <t>$d=~($s|$t)</t>
  </si>
  <si>
    <t>or$d,$s,$t</t>
  </si>
  <si>
    <t>$d=$s|$t</t>
  </si>
  <si>
    <t>ori$t,$s,i</t>
  </si>
  <si>
    <t>$t=$s|ZE(i)</t>
  </si>
  <si>
    <t>sll$d,$t,a</t>
  </si>
  <si>
    <t>$d=$t&lt;&lt;a</t>
  </si>
  <si>
    <t>sllv$d,$t,$s</t>
  </si>
  <si>
    <t>$d=$t&lt;&lt;$s</t>
  </si>
  <si>
    <t>sra$d,$t,a</t>
  </si>
  <si>
    <t>$d=$t&gt;&gt;a</t>
  </si>
  <si>
    <t>srav$d,$t,$s</t>
  </si>
  <si>
    <t>$d=$t&gt;&gt;$s</t>
  </si>
  <si>
    <t>srl$d,$t,a</t>
  </si>
  <si>
    <t>$d=$t&gt;&gt;&gt;a</t>
  </si>
  <si>
    <t>srlv$d,$t,$s</t>
  </si>
  <si>
    <t>$d=$t&gt;&gt;&gt;$s</t>
  </si>
  <si>
    <t>sub$d,$s,$t</t>
  </si>
  <si>
    <t>$d=$s-$t</t>
  </si>
  <si>
    <t>subu$d,$s,$t</t>
  </si>
  <si>
    <t>xor$d,$s,$t</t>
  </si>
  <si>
    <t>$d=$s^$t</t>
  </si>
  <si>
    <t>xori$d,$s,i</t>
  </si>
  <si>
    <t>$d=$s^ZE(i)</t>
  </si>
  <si>
    <t>jlabel</t>
  </si>
  <si>
    <t>pc+=i&lt;&lt;2</t>
  </si>
  <si>
    <t>jallabel</t>
  </si>
  <si>
    <t>$31=pc;pc+=i&lt;&lt;2</t>
  </si>
  <si>
    <t>jalr$s</t>
  </si>
  <si>
    <t>$31=pc;pc=$s</t>
  </si>
  <si>
    <t>jr$s</t>
  </si>
  <si>
    <t>pc=$s</t>
  </si>
  <si>
    <t>lb$t,i($s)</t>
  </si>
  <si>
    <t>$t=SE(MEM[$s+i]:1)</t>
  </si>
  <si>
    <t>lbu$t,i($s)</t>
  </si>
  <si>
    <t>$t=ZE(MEM[$s+i]:1)</t>
  </si>
  <si>
    <t>lh$t,i($s)</t>
  </si>
  <si>
    <t>$t=SE(MEM[$s+i]:2)</t>
  </si>
  <si>
    <t>lhu$t,i($s)</t>
  </si>
  <si>
    <t>$t=ZE(MEM[$s+i]:2)</t>
  </si>
  <si>
    <t>lw$t,i($s)</t>
  </si>
  <si>
    <t>$t=MEM[$s+i]:4</t>
  </si>
  <si>
    <t>sb$t,i($s)</t>
  </si>
  <si>
    <t>MEM[$s+i]:1=LB($t)</t>
  </si>
  <si>
    <t>sh$t,i($s)</t>
  </si>
  <si>
    <t>MEM[$s+i]:2=LH($t)</t>
  </si>
  <si>
    <t>sw$t,i($s)</t>
  </si>
  <si>
    <t>MEM[$s+i]:4=$t</t>
  </si>
  <si>
    <t>mfhi$d</t>
  </si>
  <si>
    <t>$d=hi</t>
  </si>
  <si>
    <t>mflo$d</t>
  </si>
  <si>
    <t>$d=lo</t>
  </si>
  <si>
    <t>mthi$s</t>
  </si>
  <si>
    <t>hi=$s</t>
  </si>
  <si>
    <t>mtlo$s</t>
  </si>
  <si>
    <t>lo=$s</t>
  </si>
  <si>
    <t>lhi$t,i</t>
  </si>
  <si>
    <t>HH($t)=i</t>
  </si>
  <si>
    <t>llo$t,i</t>
  </si>
  <si>
    <t>LH($t)=i</t>
  </si>
  <si>
    <t>slt$d,$s,$t</t>
  </si>
  <si>
    <t>$d=($s&lt;$t)</t>
  </si>
  <si>
    <t>sltu$d,$s,$t</t>
  </si>
  <si>
    <t>slti$t,$s,i</t>
  </si>
  <si>
    <t>$t=($s&lt;SE(i))</t>
  </si>
  <si>
    <t>sltiu$t,$s,i</t>
  </si>
  <si>
    <t>trap1</t>
  </si>
  <si>
    <t>Printintegervaluein $4</t>
  </si>
  <si>
    <t>trap5</t>
  </si>
  <si>
    <t>Readintegervalueinto $2</t>
  </si>
  <si>
    <t>trap10</t>
  </si>
  <si>
    <t>Terminateprogramexecution</t>
  </si>
  <si>
    <t>trap101</t>
  </si>
  <si>
    <t>PrintASCIIcharacterin $4</t>
  </si>
  <si>
    <t>trap102</t>
  </si>
  <si>
    <t>ReadASCIIcharacterinto $2</t>
  </si>
  <si>
    <t>Register</t>
  </si>
  <si>
    <t>000000ss sssttttt dddddaaa aaffffff</t>
  </si>
  <si>
    <t>Immediate</t>
  </si>
  <si>
    <t>ooooooss sssttttt iiiiiiii iiiiiiii</t>
  </si>
  <si>
    <t>Jump</t>
  </si>
  <si>
    <t>ooooooii iiiiiiii iiiiiiii iiiiiiii</t>
  </si>
  <si>
    <t>Opcode/Function</t>
  </si>
  <si>
    <t>Syntax</t>
  </si>
  <si>
    <t>slt</t>
  </si>
  <si>
    <t>ArithLog</t>
  </si>
  <si>
    <t>sltu</t>
  </si>
  <si>
    <t>slti</t>
  </si>
  <si>
    <t>ArithLogI</t>
  </si>
  <si>
    <t>sltiu</t>
  </si>
  <si>
    <t>beq</t>
  </si>
  <si>
    <t>Branch</t>
  </si>
  <si>
    <t>bgtz</t>
  </si>
  <si>
    <t>BranchZ</t>
  </si>
  <si>
    <t>blez</t>
  </si>
  <si>
    <t>bne</t>
  </si>
  <si>
    <t>j</t>
  </si>
  <si>
    <t>jal</t>
  </si>
  <si>
    <t>jalr</t>
  </si>
  <si>
    <t>JumpR</t>
  </si>
  <si>
    <t>jr</t>
  </si>
  <si>
    <t>lb</t>
  </si>
  <si>
    <t>LoadStore</t>
  </si>
  <si>
    <t>lbu</t>
  </si>
  <si>
    <t>lh</t>
  </si>
  <si>
    <t>lhu</t>
  </si>
  <si>
    <t>lw</t>
  </si>
  <si>
    <t>sb</t>
  </si>
  <si>
    <t>sh</t>
  </si>
  <si>
    <t>sw</t>
  </si>
  <si>
    <t>mfhi</t>
  </si>
  <si>
    <t>MoveFrom</t>
  </si>
  <si>
    <t>mflo</t>
  </si>
  <si>
    <t>mthi</t>
  </si>
  <si>
    <t>MoveTo</t>
  </si>
  <si>
    <t>mtlo</t>
  </si>
  <si>
    <t>trap</t>
  </si>
  <si>
    <t>Trap</t>
  </si>
  <si>
    <t>add</t>
  </si>
  <si>
    <t>addu</t>
  </si>
  <si>
    <t>addi</t>
  </si>
  <si>
    <t>addiu</t>
  </si>
  <si>
    <t>and</t>
  </si>
  <si>
    <t>andi</t>
  </si>
  <si>
    <t>div</t>
  </si>
  <si>
    <t>DivMult</t>
  </si>
  <si>
    <t>divu</t>
  </si>
  <si>
    <t>mult</t>
  </si>
  <si>
    <t>multu</t>
  </si>
  <si>
    <t>nor</t>
  </si>
  <si>
    <t>or</t>
  </si>
  <si>
    <t>ori</t>
  </si>
  <si>
    <t>sll</t>
  </si>
  <si>
    <t>Shift</t>
  </si>
  <si>
    <t>sllv</t>
  </si>
  <si>
    <t>ShiftV</t>
  </si>
  <si>
    <t>sra</t>
  </si>
  <si>
    <t>srav</t>
  </si>
  <si>
    <t>srl</t>
  </si>
  <si>
    <t>srlv</t>
  </si>
  <si>
    <t>sub</t>
  </si>
  <si>
    <t>subu</t>
  </si>
  <si>
    <t>xor</t>
  </si>
  <si>
    <t>xori</t>
  </si>
  <si>
    <t>lhi</t>
  </si>
  <si>
    <t>LoadI</t>
  </si>
  <si>
    <t>llo</t>
  </si>
  <si>
    <t>i</t>
  </si>
  <si>
    <t>a</t>
  </si>
  <si>
    <t>zero</t>
  </si>
  <si>
    <t>at</t>
  </si>
  <si>
    <t>v0</t>
  </si>
  <si>
    <t>v1</t>
  </si>
  <si>
    <t>a0</t>
  </si>
  <si>
    <t>a1</t>
  </si>
  <si>
    <t>a2</t>
  </si>
  <si>
    <t>a3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</si>
  <si>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</si>
  <si>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</si>
  <si>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</si>
  <si>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</si>
  <si>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</si>
  <si>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</si>
  <si>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</si>
  <si>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</si>
  <si>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</si>
  <si>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s0</t>
  </si>
  <si>
    <t>s1</t>
  </si>
  <si>
    <t>s2</t>
  </si>
  <si>
    <t>s3</t>
  </si>
  <si>
    <t>s4</t>
  </si>
  <si>
    <t>s5</t>
  </si>
  <si>
    <t>s6</t>
  </si>
  <si>
    <t>s7</t>
  </si>
  <si>
    <t>t9</t>
  </si>
  <si>
    <t>k0</t>
  </si>
  <si>
    <t>k1</t>
  </si>
  <si>
    <t>gp</t>
  </si>
  <si>
    <t>sp</t>
  </si>
  <si>
    <t>fp</t>
  </si>
  <si>
    <t>ra</t>
  </si>
  <si>
    <t>input</t>
  </si>
  <si>
    <t>int</t>
  </si>
  <si>
    <t>bin</t>
  </si>
  <si>
    <t>d</t>
  </si>
  <si>
    <t>s</t>
  </si>
  <si>
    <t>r</t>
  </si>
  <si>
    <t>t</t>
  </si>
  <si>
    <t>bgez</t>
  </si>
  <si>
    <t>$d = $s + $t</t>
  </si>
  <si>
    <t>Add with overflow</t>
  </si>
  <si>
    <t>Add unsigned</t>
  </si>
  <si>
    <t>$d = $s + se(i)</t>
  </si>
  <si>
    <t>Add immediate</t>
  </si>
  <si>
    <t>Add immediate unsigned</t>
  </si>
  <si>
    <t>$d = $s &amp; $t</t>
  </si>
  <si>
    <t>Bitwise logical AND</t>
  </si>
  <si>
    <t>$d = $s &amp; ze(i)</t>
  </si>
  <si>
    <t>Bitwise logical AND imm</t>
  </si>
  <si>
    <t>lo = $s/$t; hi=$s%$t</t>
  </si>
  <si>
    <t>Divide</t>
  </si>
  <si>
    <t>Divide unsigned</t>
  </si>
  <si>
    <t>hi:lo = $s * $t</t>
  </si>
  <si>
    <t>Multiply</t>
  </si>
  <si>
    <t>Multiply unsigned</t>
  </si>
  <si>
    <t>$d = ~($s | $t)</t>
  </si>
  <si>
    <t>Bitwise logical NOR</t>
  </si>
  <si>
    <t>$d = $s | $t</t>
  </si>
  <si>
    <t>Bitwise logical OR</t>
  </si>
  <si>
    <t>$t = $s | ze(i)</t>
  </si>
  <si>
    <t>Bitwise logical OR imm</t>
  </si>
  <si>
    <t>$d = $t &lt;&lt; a</t>
  </si>
  <si>
    <t>Shift left logical, a bits</t>
  </si>
  <si>
    <t>$d = $t &lt;&lt; $s</t>
  </si>
  <si>
    <t>Shift left logical, $s bits</t>
  </si>
  <si>
    <t>$d = $t &gt;&gt; a</t>
  </si>
  <si>
    <t>Shift right arithmetic, a bits</t>
  </si>
  <si>
    <t>$d = $t &gt;&gt; $s</t>
  </si>
  <si>
    <t>Shift right arithmetic, $s bits</t>
  </si>
  <si>
    <t>Shift right logical, a bits</t>
  </si>
  <si>
    <t>Shift right logical, $s bits</t>
  </si>
  <si>
    <t>$d = $s - $t</t>
  </si>
  <si>
    <t>Subtract</t>
  </si>
  <si>
    <t>Subtract unsigned</t>
  </si>
  <si>
    <t>$d = $s ^ $t</t>
  </si>
  <si>
    <t>Exclusive OR</t>
  </si>
  <si>
    <t>000000</t>
  </si>
  <si>
    <t>000100</t>
  </si>
  <si>
    <t>000011</t>
  </si>
  <si>
    <t>000111</t>
  </si>
  <si>
    <t>000110</t>
  </si>
  <si>
    <t>000010</t>
  </si>
  <si>
    <t>001110</t>
  </si>
  <si>
    <t>010000</t>
  </si>
  <si>
    <t>010010</t>
  </si>
  <si>
    <t>000101</t>
  </si>
  <si>
    <t>011010</t>
  </si>
  <si>
    <t>011011</t>
  </si>
  <si>
    <t>011000</t>
  </si>
  <si>
    <t>011001</t>
  </si>
  <si>
    <t>001001</t>
  </si>
  <si>
    <t>001000</t>
  </si>
  <si>
    <t>010001</t>
  </si>
  <si>
    <t>010011</t>
  </si>
  <si>
    <t>001100</t>
  </si>
  <si>
    <t>001101</t>
  </si>
  <si>
    <t>001010</t>
  </si>
  <si>
    <t>101010</t>
  </si>
  <si>
    <t>type</t>
  </si>
  <si>
    <t>instruction</t>
  </si>
  <si>
    <t>1st</t>
  </si>
  <si>
    <t>2nd</t>
  </si>
  <si>
    <t>3rd</t>
  </si>
  <si>
    <t>address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</si>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</sst>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0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F47FFA-B1F7-4060-AE1E-F42549A963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DF3FC89D-D2FB-4780-A333-92861CD25C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2A37B48-26CA-4BD1-BF49-4DB5E056E3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F23D094-E436-433A-8DFE-470A4B4915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6AEC3A4-AD8D-434E-B2AC-09E61A4C423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B8747F1B-433F-4206-A260-DC2F26E2CD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285A8002-AE9D-4B2C-A419-2DDDB294F4B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36E59B8-4C6E-42FF-BD5C-95857CA98A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2FAF491-615A-4C96-A7BD-17D2310184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ADB01582-47B5-40D8-888C-835D37D996C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7D808-5F2A-431E-93AC-21ACF4FC063E}" name="Table001__Page_1" displayName="Table001__Page_1" ref="A1:B6" tableType="queryTable" totalsRowShown="0">
  <autoFilter ref="A1:B6" xr:uid="{05C7D808-5F2A-431E-93AC-21ACF4FC063E}"/>
  <tableColumns count="2">
    <tableColumn id="1" xr3:uid="{0C29FF22-B3B3-4753-B4F4-0C24BF76D932}" uniqueName="1" name="Column1" queryTableFieldId="1" dataDxfId="19"/>
    <tableColumn id="2" xr3:uid="{E21DA50A-898B-4D51-9415-BB203705D1B2}" uniqueName="2" name="Column2" queryTableFieldId="2" dataDxf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E4271E-04BA-40BD-9C3F-739B4EB8B56C}" name="Table010__Page_2" displayName="Table010__Page_2" ref="S1:T4" tableType="queryTable" totalsRowShown="0">
  <autoFilter ref="S1:T4" xr:uid="{FDE4271E-04BA-40BD-9C3F-739B4EB8B56C}"/>
  <tableColumns count="2">
    <tableColumn id="1" xr3:uid="{B515DA33-C94A-4642-BA14-E388B9187490}" uniqueName="1" name="Column1" queryTableFieldId="1" dataDxfId="1"/>
    <tableColumn id="2" xr3:uid="{A506CFF6-0FB6-43A2-9C7D-89094A6E9495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3AC156-1C44-481D-AED3-59AA8B3E696C}" name="Table002__Page_1" displayName="Table002__Page_1" ref="C1:D25" tableType="queryTable" totalsRowShown="0">
  <autoFilter ref="C1:D25" xr:uid="{A23AC156-1C44-481D-AED3-59AA8B3E696C}"/>
  <tableColumns count="2">
    <tableColumn id="1" xr3:uid="{AEE4D93B-1779-4B31-89EC-F29F8B9B96C6}" uniqueName="1" name="Column1" queryTableFieldId="1" dataDxfId="17"/>
    <tableColumn id="2" xr3:uid="{1E667A19-50F5-4E16-9A0F-B2DD722C18DE}" uniqueName="2" name="Column2" queryTableFieldId="2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1A20B-B11A-4AF8-9E62-76CC858A0FC1}" name="Table003__Page_1" displayName="Table003__Page_1" ref="E1:F6" tableType="queryTable" totalsRowShown="0">
  <autoFilter ref="E1:F6" xr:uid="{A461A20B-B11A-4AF8-9E62-76CC858A0FC1}"/>
  <tableColumns count="2">
    <tableColumn id="1" xr3:uid="{CEB39E22-9D4B-40E4-9C16-66127711BEBD}" uniqueName="1" name="Column1" queryTableFieldId="1" dataDxfId="15"/>
    <tableColumn id="2" xr3:uid="{D17902A3-37F2-4D66-827D-33C9C4D2FC93}" uniqueName="2" name="Column2" queryTableFieldId="2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6BDD9-CA8C-42C1-9701-27CC6532EC8A}" name="Table004__Page_1" displayName="Table004__Page_1" ref="G1:H7" tableType="queryTable" totalsRowShown="0">
  <autoFilter ref="G1:H7" xr:uid="{22B6BDD9-CA8C-42C1-9701-27CC6532EC8A}"/>
  <tableColumns count="2">
    <tableColumn id="1" xr3:uid="{0E699F6F-7AC5-4398-8A79-4D2FA64FF50D}" uniqueName="1" name="Column1" queryTableFieldId="1" dataDxfId="13"/>
    <tableColumn id="2" xr3:uid="{AD6712D7-DEDF-4E01-A920-E36BC9372514}" uniqueName="2" name="Column2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10A2DA-1100-4413-B750-CC07B87D3016}" name="Table005__Page_1" displayName="Table005__Page_1" ref="I1:J5" tableType="queryTable" totalsRowShown="0">
  <autoFilter ref="I1:J5" xr:uid="{6110A2DA-1100-4413-B750-CC07B87D3016}"/>
  <tableColumns count="2">
    <tableColumn id="1" xr3:uid="{131D4985-F227-4E97-AC4B-CE0FFC0983CF}" uniqueName="1" name="Column1" queryTableFieldId="1" dataDxfId="11"/>
    <tableColumn id="2" xr3:uid="{43FF758D-5424-4B31-9563-EAB7A668FF7B}" uniqueName="2" name="Column2" queryTableFieldId="2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FD376D-493B-467C-95A4-D3FAEBC6C31B}" name="Table006__Page_1" displayName="Table006__Page_1" ref="K1:L6" tableType="queryTable" totalsRowShown="0">
  <autoFilter ref="K1:L6" xr:uid="{D3FD376D-493B-467C-95A4-D3FAEBC6C31B}"/>
  <tableColumns count="2">
    <tableColumn id="1" xr3:uid="{4D9BA333-123F-48C0-85AA-46861CFF5092}" uniqueName="1" name="Column1" queryTableFieldId="1" dataDxfId="9"/>
    <tableColumn id="2" xr3:uid="{B911DBE7-5AC8-4AF8-B6CA-5F85F781CF4D}" uniqueName="2" name="Column2" queryTableFieldId="2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C606E3-6B7F-480D-B794-EBBDD4CE137A}" name="Table007__Page_1" displayName="Table007__Page_1" ref="M1:N4" tableType="queryTable" totalsRowShown="0">
  <autoFilter ref="M1:N4" xr:uid="{C6C606E3-6B7F-480D-B794-EBBDD4CE137A}"/>
  <tableColumns count="2">
    <tableColumn id="1" xr3:uid="{81E6BD89-7B32-4AA6-B35A-53DF94A7FFC3}" uniqueName="1" name="Column1" queryTableFieldId="1" dataDxfId="7"/>
    <tableColumn id="2" xr3:uid="{F48EC6D8-B0EB-48AF-B28A-FA4E9814F3AE}" uniqueName="2" name="Column2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6B924-0B27-4410-8554-6AD953642AA6}" name="Table008__Page_1" displayName="Table008__Page_1" ref="O1:P6" tableType="queryTable" totalsRowShown="0">
  <autoFilter ref="O1:P6" xr:uid="{E0E6B924-0B27-4410-8554-6AD953642AA6}"/>
  <tableColumns count="2">
    <tableColumn id="1" xr3:uid="{72E5676C-E2EF-4F6F-B4F4-DF38886317EB}" uniqueName="1" name="Column1" queryTableFieldId="1" dataDxfId="5"/>
    <tableColumn id="2" xr3:uid="{2C944A53-9AD0-4C28-8796-ABD0DB509DB6}" uniqueName="2" name="Column2" queryTableFieldId="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3502AC-3996-4E3C-B4F4-8F88A0C9C500}" name="Table009__Page_1" displayName="Table009__Page_1" ref="Q1:R7" tableType="queryTable" totalsRowShown="0">
  <autoFilter ref="Q1:R7" xr:uid="{EE3502AC-3996-4E3C-B4F4-8F88A0C9C500}"/>
  <tableColumns count="2">
    <tableColumn id="1" xr3:uid="{CD91A310-FA09-46CE-98D4-5C45505C6FEA}" uniqueName="1" name="Column1" queryTableFieldId="1" dataDxfId="3"/>
    <tableColumn id="2" xr3:uid="{9E7F894B-0694-425F-B06C-41A66FD479AC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F580-DBC8-4E03-82E1-A9761DB92C52}">
  <dimension ref="A1:AF51"/>
  <sheetViews>
    <sheetView tabSelected="1" topLeftCell="Q27" workbookViewId="0">
      <selection activeCell="T28" sqref="T28:U29"/>
    </sheetView>
  </sheetViews>
  <sheetFormatPr defaultRowHeight="14.4" x14ac:dyDescent="0.3"/>
  <cols>
    <col min="1" max="1" width="12.21875" bestFit="1" customWidth="1"/>
    <col min="2" max="2" width="16.109375" bestFit="1" customWidth="1"/>
    <col min="3" max="3" width="11.33203125" bestFit="1" customWidth="1"/>
    <col min="4" max="4" width="15.77734375" bestFit="1" customWidth="1"/>
    <col min="5" max="5" width="14.6640625" customWidth="1"/>
    <col min="6" max="6" width="19" customWidth="1"/>
    <col min="7" max="7" width="10.77734375" bestFit="1" customWidth="1"/>
    <col min="8" max="8" width="17.33203125" bestFit="1" customWidth="1"/>
    <col min="9" max="9" width="10.77734375" bestFit="1" customWidth="1"/>
    <col min="10" max="10" width="17.5546875" bestFit="1" customWidth="1"/>
    <col min="11" max="15" width="10.77734375" bestFit="1" customWidth="1"/>
    <col min="16" max="16" width="11" bestFit="1" customWidth="1"/>
    <col min="17" max="17" width="19.5546875" customWidth="1"/>
    <col min="18" max="18" width="24.5546875" bestFit="1" customWidth="1"/>
    <col min="19" max="19" width="10.77734375" bestFit="1" customWidth="1"/>
    <col min="20" max="20" width="30.109375" bestFit="1" customWidth="1"/>
    <col min="21" max="21" width="12.33203125" bestFit="1" customWidth="1"/>
    <col min="22" max="22" width="18.109375" bestFit="1" customWidth="1"/>
  </cols>
  <sheetData>
    <row r="1" spans="1:20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</row>
    <row r="2" spans="1:20" x14ac:dyDescent="0.3">
      <c r="A2" s="1" t="s">
        <v>2</v>
      </c>
      <c r="B2" s="1" t="s">
        <v>3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  <c r="S2" s="1" t="s">
        <v>105</v>
      </c>
      <c r="T2" s="1" t="s">
        <v>106</v>
      </c>
    </row>
    <row r="3" spans="1:20" x14ac:dyDescent="0.3">
      <c r="A3" s="1" t="s">
        <v>4</v>
      </c>
      <c r="B3" s="1" t="s">
        <v>5</v>
      </c>
      <c r="C3" s="1" t="s">
        <v>12</v>
      </c>
      <c r="D3" s="1" t="s">
        <v>13</v>
      </c>
      <c r="E3" s="1" t="s">
        <v>53</v>
      </c>
      <c r="F3" s="1" t="s">
        <v>54</v>
      </c>
      <c r="G3" s="1" t="s">
        <v>61</v>
      </c>
      <c r="H3" s="1" t="s">
        <v>62</v>
      </c>
      <c r="I3" s="1" t="s">
        <v>71</v>
      </c>
      <c r="J3" s="1" t="s">
        <v>72</v>
      </c>
      <c r="K3" s="1" t="s">
        <v>77</v>
      </c>
      <c r="L3" s="1" t="s">
        <v>78</v>
      </c>
      <c r="M3" s="1" t="s">
        <v>85</v>
      </c>
      <c r="N3" s="1" t="s">
        <v>86</v>
      </c>
      <c r="O3" s="1" t="s">
        <v>89</v>
      </c>
      <c r="P3" s="1" t="s">
        <v>90</v>
      </c>
      <c r="Q3" s="1" t="s">
        <v>95</v>
      </c>
      <c r="R3" s="1" t="s">
        <v>96</v>
      </c>
      <c r="S3" s="1" t="s">
        <v>107</v>
      </c>
      <c r="T3" s="1" t="s">
        <v>108</v>
      </c>
    </row>
    <row r="4" spans="1:20" x14ac:dyDescent="0.3">
      <c r="A4" s="1" t="s">
        <v>6</v>
      </c>
      <c r="B4" s="1" t="s">
        <v>7</v>
      </c>
      <c r="C4" s="1" t="s">
        <v>14</v>
      </c>
      <c r="D4" s="1" t="s">
        <v>13</v>
      </c>
      <c r="E4" s="1" t="s">
        <v>55</v>
      </c>
      <c r="F4" s="1" t="s">
        <v>56</v>
      </c>
      <c r="G4" s="1" t="s">
        <v>63</v>
      </c>
      <c r="H4" s="1" t="s">
        <v>64</v>
      </c>
      <c r="I4" s="1" t="s">
        <v>73</v>
      </c>
      <c r="J4" s="1" t="s">
        <v>74</v>
      </c>
      <c r="K4" s="1" t="s">
        <v>79</v>
      </c>
      <c r="L4" s="1" t="s">
        <v>80</v>
      </c>
      <c r="M4" s="1" t="s">
        <v>87</v>
      </c>
      <c r="N4" s="1" t="s">
        <v>88</v>
      </c>
      <c r="O4" s="1" t="s">
        <v>91</v>
      </c>
      <c r="P4" s="1" t="s">
        <v>90</v>
      </c>
      <c r="Q4" s="1" t="s">
        <v>97</v>
      </c>
      <c r="R4" s="1" t="s">
        <v>98</v>
      </c>
      <c r="S4" s="1" t="s">
        <v>109</v>
      </c>
      <c r="T4" s="1" t="s">
        <v>110</v>
      </c>
    </row>
    <row r="5" spans="1:20" x14ac:dyDescent="0.3">
      <c r="A5" s="1" t="s">
        <v>8</v>
      </c>
      <c r="B5" s="1" t="s">
        <v>9</v>
      </c>
      <c r="C5" s="1" t="s">
        <v>15</v>
      </c>
      <c r="D5" s="1" t="s">
        <v>16</v>
      </c>
      <c r="E5" s="1" t="s">
        <v>57</v>
      </c>
      <c r="F5" s="1" t="s">
        <v>58</v>
      </c>
      <c r="G5" s="1" t="s">
        <v>65</v>
      </c>
      <c r="H5" s="1" t="s">
        <v>66</v>
      </c>
      <c r="I5" s="1" t="s">
        <v>75</v>
      </c>
      <c r="J5" s="1" t="s">
        <v>76</v>
      </c>
      <c r="K5" s="1" t="s">
        <v>81</v>
      </c>
      <c r="L5" s="1" t="s">
        <v>82</v>
      </c>
      <c r="O5" s="1" t="s">
        <v>92</v>
      </c>
      <c r="P5" s="1" t="s">
        <v>93</v>
      </c>
      <c r="Q5" s="1" t="s">
        <v>99</v>
      </c>
      <c r="R5" s="1" t="s">
        <v>100</v>
      </c>
    </row>
    <row r="6" spans="1:20" x14ac:dyDescent="0.3">
      <c r="A6" s="1" t="s">
        <v>10</v>
      </c>
      <c r="B6" s="1" t="s">
        <v>11</v>
      </c>
      <c r="C6" s="1" t="s">
        <v>17</v>
      </c>
      <c r="D6" s="1" t="s">
        <v>16</v>
      </c>
      <c r="E6" s="1" t="s">
        <v>59</v>
      </c>
      <c r="F6" s="1" t="s">
        <v>60</v>
      </c>
      <c r="G6" s="1" t="s">
        <v>67</v>
      </c>
      <c r="H6" s="1" t="s">
        <v>68</v>
      </c>
      <c r="K6" s="1" t="s">
        <v>83</v>
      </c>
      <c r="L6" s="1" t="s">
        <v>84</v>
      </c>
      <c r="O6" s="1" t="s">
        <v>94</v>
      </c>
      <c r="P6" s="1" t="s">
        <v>93</v>
      </c>
      <c r="Q6" s="1" t="s">
        <v>101</v>
      </c>
      <c r="R6" s="1" t="s">
        <v>102</v>
      </c>
    </row>
    <row r="7" spans="1:20" x14ac:dyDescent="0.3">
      <c r="C7" s="1" t="s">
        <v>18</v>
      </c>
      <c r="D7" s="1" t="s">
        <v>19</v>
      </c>
      <c r="G7" s="1" t="s">
        <v>69</v>
      </c>
      <c r="H7" s="1" t="s">
        <v>70</v>
      </c>
      <c r="Q7" s="1" t="s">
        <v>103</v>
      </c>
      <c r="R7" s="1" t="s">
        <v>104</v>
      </c>
    </row>
    <row r="8" spans="1:20" x14ac:dyDescent="0.3">
      <c r="C8" s="1" t="s">
        <v>20</v>
      </c>
      <c r="D8" s="1" t="s">
        <v>21</v>
      </c>
    </row>
    <row r="9" spans="1:20" x14ac:dyDescent="0.3">
      <c r="C9" s="1" t="s">
        <v>22</v>
      </c>
      <c r="D9" s="1" t="s">
        <v>23</v>
      </c>
    </row>
    <row r="10" spans="1:20" x14ac:dyDescent="0.3">
      <c r="C10" s="1" t="s">
        <v>24</v>
      </c>
      <c r="D10" s="1" t="s">
        <v>23</v>
      </c>
    </row>
    <row r="11" spans="1:20" x14ac:dyDescent="0.3">
      <c r="C11" s="1" t="s">
        <v>25</v>
      </c>
      <c r="D11" s="1" t="s">
        <v>26</v>
      </c>
    </row>
    <row r="12" spans="1:20" x14ac:dyDescent="0.3">
      <c r="C12" s="1" t="s">
        <v>27</v>
      </c>
      <c r="D12" s="1" t="s">
        <v>26</v>
      </c>
    </row>
    <row r="13" spans="1:20" x14ac:dyDescent="0.3">
      <c r="C13" s="1" t="s">
        <v>28</v>
      </c>
      <c r="D13" s="1" t="s">
        <v>29</v>
      </c>
    </row>
    <row r="14" spans="1:20" x14ac:dyDescent="0.3">
      <c r="C14" s="1" t="s">
        <v>30</v>
      </c>
      <c r="D14" s="1" t="s">
        <v>31</v>
      </c>
    </row>
    <row r="15" spans="1:20" x14ac:dyDescent="0.3">
      <c r="C15" s="1" t="s">
        <v>32</v>
      </c>
      <c r="D15" s="1" t="s">
        <v>33</v>
      </c>
    </row>
    <row r="16" spans="1:20" x14ac:dyDescent="0.3">
      <c r="C16" s="1" t="s">
        <v>34</v>
      </c>
      <c r="D16" s="1" t="s">
        <v>35</v>
      </c>
    </row>
    <row r="17" spans="3:32" x14ac:dyDescent="0.3">
      <c r="C17" s="1" t="s">
        <v>36</v>
      </c>
      <c r="D17" s="1" t="s">
        <v>37</v>
      </c>
    </row>
    <row r="18" spans="3:32" x14ac:dyDescent="0.3">
      <c r="C18" s="1" t="s">
        <v>38</v>
      </c>
      <c r="D18" s="1" t="s">
        <v>39</v>
      </c>
    </row>
    <row r="19" spans="3:32" x14ac:dyDescent="0.3">
      <c r="C19" s="1" t="s">
        <v>40</v>
      </c>
      <c r="D19" s="1" t="s">
        <v>41</v>
      </c>
    </row>
    <row r="20" spans="3:32" x14ac:dyDescent="0.3">
      <c r="C20" s="1" t="s">
        <v>42</v>
      </c>
      <c r="D20" s="1" t="s">
        <v>43</v>
      </c>
    </row>
    <row r="21" spans="3:32" x14ac:dyDescent="0.3">
      <c r="C21" s="1" t="s">
        <v>44</v>
      </c>
      <c r="D21" s="1" t="s">
        <v>45</v>
      </c>
    </row>
    <row r="22" spans="3:32" x14ac:dyDescent="0.3">
      <c r="C22" s="1" t="s">
        <v>46</v>
      </c>
      <c r="D22" s="1" t="s">
        <v>47</v>
      </c>
    </row>
    <row r="23" spans="3:32" x14ac:dyDescent="0.3">
      <c r="C23" s="1" t="s">
        <v>48</v>
      </c>
      <c r="D23" s="1" t="s">
        <v>47</v>
      </c>
    </row>
    <row r="24" spans="3:32" x14ac:dyDescent="0.3">
      <c r="C24" s="1" t="s">
        <v>49</v>
      </c>
      <c r="D24" s="1" t="s">
        <v>50</v>
      </c>
    </row>
    <row r="25" spans="3:32" x14ac:dyDescent="0.3">
      <c r="C25" s="1" t="s">
        <v>51</v>
      </c>
      <c r="D25" s="1" t="s">
        <v>52</v>
      </c>
    </row>
    <row r="26" spans="3:32" ht="15" thickBot="1" x14ac:dyDescent="0.35"/>
    <row r="27" spans="3:32" ht="15" thickBot="1" x14ac:dyDescent="0.35">
      <c r="R27" s="7" t="s">
        <v>210</v>
      </c>
      <c r="S27" s="8"/>
      <c r="T27" s="8"/>
      <c r="U27" s="8"/>
      <c r="V27" s="8"/>
      <c r="W27" s="8"/>
      <c r="X27" s="8"/>
      <c r="Y27" s="9"/>
    </row>
    <row r="28" spans="3:32" x14ac:dyDescent="0.3">
      <c r="R28" s="20" t="s">
        <v>161</v>
      </c>
      <c r="S28" s="16"/>
      <c r="T28" s="16" t="s">
        <v>181</v>
      </c>
      <c r="U28" s="16"/>
      <c r="V28" s="16" t="s">
        <v>193</v>
      </c>
      <c r="W28" s="16"/>
      <c r="X28" s="16" t="s">
        <v>205</v>
      </c>
      <c r="Y28" s="19"/>
    </row>
    <row r="29" spans="3:32" ht="15" thickBot="1" x14ac:dyDescent="0.35">
      <c r="R29" s="18"/>
      <c r="S29" s="17"/>
      <c r="T29" s="17"/>
      <c r="U29" s="17"/>
      <c r="V29" s="17"/>
      <c r="W29" s="17"/>
      <c r="X29" s="17"/>
      <c r="Y29" s="15"/>
    </row>
    <row r="30" spans="3:32" x14ac:dyDescent="0.3">
      <c r="R30" s="4" t="s">
        <v>283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</row>
    <row r="31" spans="3:32" x14ac:dyDescent="0.3">
      <c r="R31" s="21" t="str">
        <f>Sheet2!Q10</f>
        <v>000F1EC0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</row>
    <row r="32" spans="3:32" x14ac:dyDescent="0.3">
      <c r="R32" s="21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3"/>
    </row>
    <row r="33" spans="18:32" x14ac:dyDescent="0.3">
      <c r="R33" s="21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3"/>
    </row>
    <row r="34" spans="18:32" x14ac:dyDescent="0.3">
      <c r="R34" s="21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3"/>
    </row>
    <row r="35" spans="18:32" x14ac:dyDescent="0.3">
      <c r="R35" s="21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3"/>
    </row>
    <row r="36" spans="18:32" x14ac:dyDescent="0.3">
      <c r="R36" s="21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3"/>
    </row>
    <row r="37" spans="18:32" x14ac:dyDescent="0.3">
      <c r="R37" s="21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</row>
    <row r="38" spans="18:32" x14ac:dyDescent="0.3">
      <c r="R38" s="21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3"/>
    </row>
    <row r="39" spans="18:32" x14ac:dyDescent="0.3">
      <c r="R39" s="21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3"/>
    </row>
    <row r="40" spans="18:32" x14ac:dyDescent="0.3">
      <c r="R40" s="21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3"/>
    </row>
    <row r="41" spans="18:32" x14ac:dyDescent="0.3">
      <c r="R41" s="21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3"/>
    </row>
    <row r="42" spans="18:32" x14ac:dyDescent="0.3">
      <c r="R42" s="21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3"/>
    </row>
    <row r="43" spans="18:32" x14ac:dyDescent="0.3">
      <c r="R43" s="21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3"/>
    </row>
    <row r="44" spans="18:32" x14ac:dyDescent="0.3">
      <c r="R44" s="21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3"/>
    </row>
    <row r="45" spans="18:32" x14ac:dyDescent="0.3">
      <c r="R45" s="21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3"/>
    </row>
    <row r="46" spans="18:32" x14ac:dyDescent="0.3">
      <c r="R46" s="21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3"/>
    </row>
    <row r="47" spans="18:32" x14ac:dyDescent="0.3"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</row>
    <row r="48" spans="18:32" x14ac:dyDescent="0.3">
      <c r="R48" s="21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</row>
    <row r="49" spans="18:32" x14ac:dyDescent="0.3">
      <c r="R49" s="21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3"/>
    </row>
    <row r="50" spans="18:32" x14ac:dyDescent="0.3">
      <c r="R50" s="21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3"/>
    </row>
    <row r="51" spans="18:32" ht="15" thickBot="1" x14ac:dyDescent="0.35">
      <c r="R51" s="24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/>
    </row>
  </sheetData>
  <mergeCells count="7">
    <mergeCell ref="R31:AF51"/>
    <mergeCell ref="X28:Y29"/>
    <mergeCell ref="V28:W29"/>
    <mergeCell ref="T28:U29"/>
    <mergeCell ref="R28:S29"/>
    <mergeCell ref="R27:Y27"/>
    <mergeCell ref="R30:AF30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68E0-B62A-4E43-B83A-D37CA9913746}">
  <dimension ref="A1:AS76"/>
  <sheetViews>
    <sheetView workbookViewId="0">
      <selection activeCell="P10" sqref="P10"/>
    </sheetView>
  </sheetViews>
  <sheetFormatPr defaultRowHeight="14.4" x14ac:dyDescent="0.3"/>
  <cols>
    <col min="13" max="13" width="10.33203125" customWidth="1"/>
    <col min="16" max="16" width="16.33203125" customWidth="1"/>
    <col min="17" max="17" width="13.33203125" customWidth="1"/>
    <col min="18" max="18" width="11.88671875" customWidth="1"/>
    <col min="19" max="19" width="45.21875" customWidth="1"/>
    <col min="20" max="20" width="31.88671875" customWidth="1"/>
  </cols>
  <sheetData>
    <row r="1" spans="1:45" x14ac:dyDescent="0.3">
      <c r="A1" t="s">
        <v>2</v>
      </c>
      <c r="I1" t="s">
        <v>210</v>
      </c>
      <c r="J1" t="s">
        <v>211</v>
      </c>
      <c r="K1" t="s">
        <v>212</v>
      </c>
      <c r="M1">
        <v>6</v>
      </c>
      <c r="N1">
        <v>5</v>
      </c>
      <c r="O1">
        <v>5</v>
      </c>
      <c r="P1">
        <v>5</v>
      </c>
      <c r="Q1">
        <v>5</v>
      </c>
      <c r="R1">
        <v>6</v>
      </c>
      <c r="AG1" t="s">
        <v>2</v>
      </c>
      <c r="AH1" t="s">
        <v>3</v>
      </c>
      <c r="AK1" t="s">
        <v>113</v>
      </c>
      <c r="AL1">
        <v>101010</v>
      </c>
      <c r="AM1" t="s">
        <v>114</v>
      </c>
      <c r="AR1" t="s">
        <v>218</v>
      </c>
      <c r="AS1" t="s">
        <v>219</v>
      </c>
    </row>
    <row r="2" spans="1:45" x14ac:dyDescent="0.3">
      <c r="A2" t="s">
        <v>147</v>
      </c>
      <c r="B2" t="s">
        <v>213</v>
      </c>
      <c r="C2" t="s">
        <v>214</v>
      </c>
      <c r="D2" t="s">
        <v>216</v>
      </c>
      <c r="E2" t="s">
        <v>215</v>
      </c>
      <c r="F2" s="2">
        <v>100000</v>
      </c>
      <c r="I2" t="s">
        <v>178</v>
      </c>
      <c r="J2">
        <v>0</v>
      </c>
      <c r="K2" t="str">
        <f>DEC2BIN(J2,5)</f>
        <v>00000</v>
      </c>
      <c r="L2" t="s">
        <v>215</v>
      </c>
      <c r="M2" s="2" t="s">
        <v>255</v>
      </c>
      <c r="N2" t="str">
        <f>IFERROR(VLOOKUP("s",$M$12:$N$15,2,FALSE),DEC2BIN(0,5))</f>
        <v>00000</v>
      </c>
      <c r="O2" t="str">
        <f>IFERROR(VLOOKUP("t",$M$12:$N$15,2,FALSE),DEC2BIN(0,5))</f>
        <v>01111</v>
      </c>
      <c r="P2" t="str">
        <f>IFERROR(VLOOKUP("d",$M$12:$N$15,2,FALSE),DEC2BIN(0,5))</f>
        <v>00011</v>
      </c>
      <c r="Q2" t="str">
        <f>IFERROR(VLOOKUP("a",$M$12:$N$15,2,FALSE),DEC2BIN(0,5))</f>
        <v>11011</v>
      </c>
      <c r="R2" t="str">
        <f>N12</f>
        <v>000000</v>
      </c>
      <c r="S2" t="str">
        <f>M2&amp;N2&amp;O2&amp;P2&amp;Q2&amp;R2</f>
        <v>00000000000011110001111011000000</v>
      </c>
      <c r="T2" t="str">
        <f>BIN2HEX(LEFT(S2,8),2)&amp;BIN2HEX(RIGHT(LEFT(S2,16),8),2)&amp;BIN2HEX(RIGHT(LEFT(S2,24),8),2)&amp;BIN2HEX(RIGHT(LEFT(S2,32),8),2)</f>
        <v>000F1EC0</v>
      </c>
      <c r="AG2" t="s">
        <v>95</v>
      </c>
      <c r="AH2" t="s">
        <v>96</v>
      </c>
      <c r="AK2" t="s">
        <v>115</v>
      </c>
      <c r="AL2">
        <v>101001</v>
      </c>
      <c r="AM2" t="s">
        <v>114</v>
      </c>
      <c r="AR2" t="s">
        <v>218</v>
      </c>
      <c r="AS2" t="s">
        <v>220</v>
      </c>
    </row>
    <row r="3" spans="1:45" x14ac:dyDescent="0.3">
      <c r="A3" t="s">
        <v>148</v>
      </c>
      <c r="B3" t="s">
        <v>213</v>
      </c>
      <c r="C3" t="s">
        <v>214</v>
      </c>
      <c r="D3" t="s">
        <v>216</v>
      </c>
      <c r="E3" t="s">
        <v>215</v>
      </c>
      <c r="F3" s="2">
        <v>100001</v>
      </c>
      <c r="I3" t="s">
        <v>179</v>
      </c>
      <c r="J3">
        <v>1</v>
      </c>
      <c r="K3" t="str">
        <f t="shared" ref="K3:K33" si="0">DEC2BIN(J3,5)</f>
        <v>00001</v>
      </c>
      <c r="M3">
        <v>6</v>
      </c>
      <c r="N3">
        <v>5</v>
      </c>
      <c r="O3">
        <v>5</v>
      </c>
      <c r="P3">
        <v>16</v>
      </c>
      <c r="AG3" t="s">
        <v>97</v>
      </c>
      <c r="AH3" t="s">
        <v>98</v>
      </c>
      <c r="AK3" t="s">
        <v>116</v>
      </c>
      <c r="AL3">
        <v>1010</v>
      </c>
      <c r="AM3" t="s">
        <v>117</v>
      </c>
      <c r="AR3" t="s">
        <v>221</v>
      </c>
      <c r="AS3" t="s">
        <v>222</v>
      </c>
    </row>
    <row r="4" spans="1:45" x14ac:dyDescent="0.3">
      <c r="A4" t="s">
        <v>151</v>
      </c>
      <c r="B4" t="s">
        <v>213</v>
      </c>
      <c r="C4" t="s">
        <v>214</v>
      </c>
      <c r="D4" t="s">
        <v>216</v>
      </c>
      <c r="E4" t="s">
        <v>215</v>
      </c>
      <c r="F4" s="2">
        <v>100100</v>
      </c>
      <c r="I4" t="s">
        <v>180</v>
      </c>
      <c r="J4">
        <v>2</v>
      </c>
      <c r="K4" t="str">
        <f t="shared" si="0"/>
        <v>00010</v>
      </c>
      <c r="L4" t="s">
        <v>176</v>
      </c>
      <c r="M4" t="str">
        <f>N12</f>
        <v>000000</v>
      </c>
      <c r="N4" t="str">
        <f>IFERROR(VLOOKUP("s",$M$12:$N$15,2,FALSE),DEC2BIN(0,5))</f>
        <v>00000</v>
      </c>
      <c r="O4" t="str">
        <f>IFERROR(VLOOKUP("t",$M$12:$N$15,2,FALSE),DEC2BIN(0,5))</f>
        <v>01111</v>
      </c>
      <c r="P4" t="str">
        <f>IFERROR(VLOOKUP("i",$M$13:$N$15,2,FALSE),DEC2BIN(0,8)&amp;DEC2BIN(0,8))</f>
        <v>0000000000000000</v>
      </c>
      <c r="S4" t="str">
        <f>M4&amp;N4&amp;O4&amp;P4</f>
        <v>00000000000011110000000000000000</v>
      </c>
      <c r="T4" t="str">
        <f t="shared" ref="T3:T4" si="1">BIN2HEX(LEFT(S4,8),2)&amp;BIN2HEX(RIGHT(LEFT(S4,16),8),2)&amp;BIN2HEX(RIGHT(LEFT(S4,24),8),2)&amp;BIN2HEX(RIGHT(LEFT(S4,32),8),2)</f>
        <v>000F0000</v>
      </c>
      <c r="AG4" t="s">
        <v>99</v>
      </c>
      <c r="AH4" t="s">
        <v>100</v>
      </c>
      <c r="AK4" t="s">
        <v>118</v>
      </c>
      <c r="AL4">
        <v>1001</v>
      </c>
      <c r="AM4" t="s">
        <v>117</v>
      </c>
      <c r="AR4" t="s">
        <v>221</v>
      </c>
      <c r="AS4" t="s">
        <v>223</v>
      </c>
    </row>
    <row r="5" spans="1:45" x14ac:dyDescent="0.3">
      <c r="A5" t="s">
        <v>158</v>
      </c>
      <c r="B5" t="s">
        <v>213</v>
      </c>
      <c r="C5" t="s">
        <v>214</v>
      </c>
      <c r="D5" t="s">
        <v>216</v>
      </c>
      <c r="E5" t="s">
        <v>215</v>
      </c>
      <c r="F5" s="2">
        <v>100111</v>
      </c>
      <c r="I5" t="s">
        <v>181</v>
      </c>
      <c r="J5">
        <v>3</v>
      </c>
      <c r="K5" t="str">
        <f t="shared" si="0"/>
        <v>00011</v>
      </c>
      <c r="M5">
        <v>6</v>
      </c>
      <c r="N5">
        <v>26</v>
      </c>
      <c r="AG5" t="s">
        <v>101</v>
      </c>
      <c r="AH5" t="s">
        <v>102</v>
      </c>
      <c r="AK5" t="s">
        <v>119</v>
      </c>
      <c r="AL5">
        <v>100</v>
      </c>
      <c r="AM5" t="s">
        <v>120</v>
      </c>
      <c r="AR5" t="s">
        <v>224</v>
      </c>
      <c r="AS5" t="s">
        <v>225</v>
      </c>
    </row>
    <row r="6" spans="1:45" x14ac:dyDescent="0.3">
      <c r="A6" t="s">
        <v>159</v>
      </c>
      <c r="B6" t="s">
        <v>213</v>
      </c>
      <c r="C6" t="s">
        <v>214</v>
      </c>
      <c r="D6" t="s">
        <v>216</v>
      </c>
      <c r="E6" t="s">
        <v>215</v>
      </c>
      <c r="F6" s="2">
        <v>100101</v>
      </c>
      <c r="I6" t="s">
        <v>182</v>
      </c>
      <c r="J6">
        <v>4</v>
      </c>
      <c r="K6" t="str">
        <f t="shared" si="0"/>
        <v>00100</v>
      </c>
      <c r="L6" t="s">
        <v>125</v>
      </c>
      <c r="M6" t="str">
        <f>N12</f>
        <v>000000</v>
      </c>
      <c r="N6" t="s">
        <v>282</v>
      </c>
      <c r="AG6" t="s">
        <v>103</v>
      </c>
      <c r="AH6" t="s">
        <v>104</v>
      </c>
      <c r="AK6" t="s">
        <v>121</v>
      </c>
      <c r="AL6">
        <v>111</v>
      </c>
      <c r="AM6" t="s">
        <v>122</v>
      </c>
      <c r="AR6" t="s">
        <v>226</v>
      </c>
      <c r="AS6" t="s">
        <v>227</v>
      </c>
    </row>
    <row r="7" spans="1:45" x14ac:dyDescent="0.3">
      <c r="A7" t="s">
        <v>161</v>
      </c>
      <c r="B7" t="s">
        <v>213</v>
      </c>
      <c r="C7" t="s">
        <v>216</v>
      </c>
      <c r="D7" t="s">
        <v>177</v>
      </c>
      <c r="E7" t="s">
        <v>215</v>
      </c>
      <c r="F7" s="2" t="s">
        <v>255</v>
      </c>
      <c r="I7" t="s">
        <v>183</v>
      </c>
      <c r="J7">
        <v>5</v>
      </c>
      <c r="K7" t="str">
        <f t="shared" si="0"/>
        <v>00101</v>
      </c>
      <c r="S7">
        <f>LEN(S2)</f>
        <v>32</v>
      </c>
      <c r="AK7" t="s">
        <v>123</v>
      </c>
      <c r="AL7">
        <v>110</v>
      </c>
      <c r="AM7" t="s">
        <v>122</v>
      </c>
      <c r="AR7" t="s">
        <v>228</v>
      </c>
      <c r="AS7" t="s">
        <v>229</v>
      </c>
    </row>
    <row r="8" spans="1:45" ht="15" thickBot="1" x14ac:dyDescent="0.35">
      <c r="A8" t="s">
        <v>163</v>
      </c>
      <c r="B8" t="s">
        <v>213</v>
      </c>
      <c r="C8" t="s">
        <v>216</v>
      </c>
      <c r="D8" t="s">
        <v>214</v>
      </c>
      <c r="E8" t="s">
        <v>215</v>
      </c>
      <c r="F8" s="2" t="s">
        <v>256</v>
      </c>
      <c r="I8" t="s">
        <v>184</v>
      </c>
      <c r="J8">
        <v>6</v>
      </c>
      <c r="K8" t="str">
        <f t="shared" si="0"/>
        <v>00110</v>
      </c>
      <c r="AK8" t="s">
        <v>124</v>
      </c>
      <c r="AL8">
        <v>101</v>
      </c>
      <c r="AM8" t="s">
        <v>120</v>
      </c>
      <c r="AR8" t="s">
        <v>228</v>
      </c>
      <c r="AS8" t="s">
        <v>230</v>
      </c>
    </row>
    <row r="9" spans="1:45" ht="15" thickBot="1" x14ac:dyDescent="0.35">
      <c r="A9" t="s">
        <v>165</v>
      </c>
      <c r="B9" t="s">
        <v>213</v>
      </c>
      <c r="C9" t="s">
        <v>216</v>
      </c>
      <c r="D9" t="s">
        <v>177</v>
      </c>
      <c r="E9" t="s">
        <v>215</v>
      </c>
      <c r="F9" s="2" t="s">
        <v>257</v>
      </c>
      <c r="I9" t="s">
        <v>185</v>
      </c>
      <c r="J9">
        <v>7</v>
      </c>
      <c r="K9" t="str">
        <f t="shared" si="0"/>
        <v>00111</v>
      </c>
      <c r="M9" s="7" t="s">
        <v>210</v>
      </c>
      <c r="N9" s="8"/>
      <c r="O9" s="8"/>
      <c r="P9" s="9"/>
      <c r="Q9" s="11" t="s">
        <v>283</v>
      </c>
      <c r="R9" s="3"/>
      <c r="S9">
        <f>LEN(S4)</f>
        <v>32</v>
      </c>
      <c r="AK9" t="s">
        <v>125</v>
      </c>
      <c r="AL9">
        <v>10</v>
      </c>
      <c r="AM9" t="s">
        <v>109</v>
      </c>
      <c r="AR9" t="s">
        <v>231</v>
      </c>
      <c r="AS9" t="s">
        <v>232</v>
      </c>
    </row>
    <row r="10" spans="1:45" ht="15" thickBot="1" x14ac:dyDescent="0.35">
      <c r="A10" t="s">
        <v>166</v>
      </c>
      <c r="B10" t="s">
        <v>213</v>
      </c>
      <c r="C10" t="s">
        <v>216</v>
      </c>
      <c r="D10" t="s">
        <v>214</v>
      </c>
      <c r="E10" t="s">
        <v>215</v>
      </c>
      <c r="F10" s="2" t="s">
        <v>258</v>
      </c>
      <c r="I10" t="s">
        <v>186</v>
      </c>
      <c r="J10">
        <v>8</v>
      </c>
      <c r="K10" t="str">
        <f t="shared" si="0"/>
        <v>01000</v>
      </c>
      <c r="M10" s="10" t="str">
        <f>Sheet1!R28</f>
        <v>sll</v>
      </c>
      <c r="N10" s="10" t="str">
        <f>Sheet1!T28</f>
        <v>v1</v>
      </c>
      <c r="O10" s="10" t="str">
        <f>Sheet1!V28</f>
        <v>t7</v>
      </c>
      <c r="P10" s="10" t="str">
        <f>Sheet1!X28</f>
        <v>k1</v>
      </c>
      <c r="Q10" s="12" t="str">
        <f>VLOOKUP(M12,$L$2:$T$6,9,FALSE)</f>
        <v>000F1EC0</v>
      </c>
      <c r="R10" s="13"/>
      <c r="AK10" t="s">
        <v>126</v>
      </c>
      <c r="AL10">
        <v>11</v>
      </c>
      <c r="AM10" t="s">
        <v>109</v>
      </c>
      <c r="AR10" t="s">
        <v>231</v>
      </c>
      <c r="AS10" t="s">
        <v>233</v>
      </c>
    </row>
    <row r="11" spans="1:45" x14ac:dyDescent="0.3">
      <c r="A11" t="s">
        <v>167</v>
      </c>
      <c r="B11" t="s">
        <v>213</v>
      </c>
      <c r="C11" t="s">
        <v>216</v>
      </c>
      <c r="D11" t="s">
        <v>177</v>
      </c>
      <c r="E11" t="s">
        <v>215</v>
      </c>
      <c r="F11" s="2" t="s">
        <v>260</v>
      </c>
      <c r="I11" t="s">
        <v>187</v>
      </c>
      <c r="J11">
        <v>9</v>
      </c>
      <c r="K11" t="str">
        <f t="shared" si="0"/>
        <v>01001</v>
      </c>
      <c r="M11" t="s">
        <v>277</v>
      </c>
      <c r="N11" t="s">
        <v>212</v>
      </c>
      <c r="AK11" t="s">
        <v>127</v>
      </c>
      <c r="AL11">
        <v>1001</v>
      </c>
      <c r="AM11" t="s">
        <v>128</v>
      </c>
      <c r="AR11" t="s">
        <v>234</v>
      </c>
      <c r="AS11" t="s">
        <v>235</v>
      </c>
    </row>
    <row r="12" spans="1:45" x14ac:dyDescent="0.3">
      <c r="A12" t="s">
        <v>168</v>
      </c>
      <c r="B12" t="s">
        <v>213</v>
      </c>
      <c r="C12" t="s">
        <v>216</v>
      </c>
      <c r="D12" t="s">
        <v>214</v>
      </c>
      <c r="E12" t="s">
        <v>215</v>
      </c>
      <c r="F12" s="2" t="s">
        <v>259</v>
      </c>
      <c r="I12" t="s">
        <v>188</v>
      </c>
      <c r="J12">
        <v>10</v>
      </c>
      <c r="K12" t="str">
        <f t="shared" si="0"/>
        <v>01010</v>
      </c>
      <c r="L12" t="s">
        <v>278</v>
      </c>
      <c r="M12" t="str">
        <f>VLOOKUP(M10,$A$2:$F$55,5,FALSE)</f>
        <v>r</v>
      </c>
      <c r="N12" t="str">
        <f>VLOOKUP(M10,$A$2:$F$55,6,FALSE)</f>
        <v>000000</v>
      </c>
      <c r="AK12" t="s">
        <v>129</v>
      </c>
      <c r="AL12">
        <v>1000</v>
      </c>
      <c r="AM12" t="s">
        <v>128</v>
      </c>
      <c r="AR12" t="s">
        <v>236</v>
      </c>
      <c r="AS12" t="s">
        <v>237</v>
      </c>
    </row>
    <row r="13" spans="1:45" x14ac:dyDescent="0.3">
      <c r="A13" t="s">
        <v>169</v>
      </c>
      <c r="B13" t="s">
        <v>213</v>
      </c>
      <c r="C13" t="s">
        <v>214</v>
      </c>
      <c r="D13" t="s">
        <v>216</v>
      </c>
      <c r="E13" t="s">
        <v>215</v>
      </c>
      <c r="F13" s="2">
        <v>100010</v>
      </c>
      <c r="I13" t="s">
        <v>189</v>
      </c>
      <c r="J13">
        <v>11</v>
      </c>
      <c r="K13" t="str">
        <f t="shared" si="0"/>
        <v>01011</v>
      </c>
      <c r="L13" t="s">
        <v>279</v>
      </c>
      <c r="M13" t="str">
        <f>VLOOKUP(M10,$A$2:$F$55,2,FALSE)</f>
        <v>d</v>
      </c>
      <c r="N13" t="str">
        <f>VLOOKUP(N10,$I$2:$K$33,3,FALSE)</f>
        <v>00011</v>
      </c>
      <c r="R13" s="14"/>
      <c r="AK13" t="s">
        <v>130</v>
      </c>
      <c r="AL13">
        <v>100000</v>
      </c>
      <c r="AM13" t="s">
        <v>131</v>
      </c>
      <c r="AR13" t="s">
        <v>238</v>
      </c>
      <c r="AS13" t="s">
        <v>239</v>
      </c>
    </row>
    <row r="14" spans="1:45" x14ac:dyDescent="0.3">
      <c r="A14" t="s">
        <v>170</v>
      </c>
      <c r="B14" t="s">
        <v>213</v>
      </c>
      <c r="C14" t="s">
        <v>214</v>
      </c>
      <c r="D14" t="s">
        <v>216</v>
      </c>
      <c r="E14" t="s">
        <v>215</v>
      </c>
      <c r="F14" s="2">
        <v>100011</v>
      </c>
      <c r="I14" t="s">
        <v>190</v>
      </c>
      <c r="J14">
        <v>12</v>
      </c>
      <c r="K14" t="str">
        <f t="shared" si="0"/>
        <v>01100</v>
      </c>
      <c r="L14" t="s">
        <v>280</v>
      </c>
      <c r="M14" t="str">
        <f>VLOOKUP(M10,$A$2:$F$55,3,FALSE)</f>
        <v>t</v>
      </c>
      <c r="N14" t="str">
        <f>RIGHT(IF(ISNUMBER(O10),DEC2BIN(MOD(QUOTIENT($O$10,256^3),256),8)&amp;DEC2BIN(MOD(QUOTIENT($O$10,256^2),256),8)&amp;DEC2BIN(MOD(QUOTIENT($O$10,256^1),256),8)&amp;DEC2BIN(MOD(QUOTIENT($O$10,256^0),256),8),VLOOKUP(O10,$I$2:$K$33,3,FALSE)),16)</f>
        <v>01111</v>
      </c>
      <c r="AK14" t="s">
        <v>132</v>
      </c>
      <c r="AL14">
        <v>100100</v>
      </c>
      <c r="AM14" t="s">
        <v>131</v>
      </c>
      <c r="AR14" t="s">
        <v>240</v>
      </c>
      <c r="AS14" t="s">
        <v>241</v>
      </c>
    </row>
    <row r="15" spans="1:45" x14ac:dyDescent="0.3">
      <c r="A15" t="s">
        <v>171</v>
      </c>
      <c r="B15" t="s">
        <v>213</v>
      </c>
      <c r="C15" t="s">
        <v>214</v>
      </c>
      <c r="D15" t="s">
        <v>216</v>
      </c>
      <c r="E15" t="s">
        <v>215</v>
      </c>
      <c r="F15" s="2">
        <v>100110</v>
      </c>
      <c r="I15" t="s">
        <v>191</v>
      </c>
      <c r="J15">
        <v>13</v>
      </c>
      <c r="K15" t="str">
        <f t="shared" si="0"/>
        <v>01101</v>
      </c>
      <c r="L15" t="s">
        <v>281</v>
      </c>
      <c r="M15" t="str">
        <f>VLOOKUP(M10,$A$2:$F$55,4,FALSE)</f>
        <v>a</v>
      </c>
      <c r="N15" t="str">
        <f>RIGHT(IF(ISNUMBER(P10),DEC2BIN(MOD(QUOTIENT($P$10,256^3),256),8)&amp;DEC2BIN(MOD(QUOTIENT($P$10,256^2),256),8)&amp;DEC2BIN(MOD(QUOTIENT($P$10,256^1),256),8)&amp;DEC2BIN(MOD(QUOTIENT($P$10,256^0),256),8),VLOOKUP(P10,$I$2:$K$33,3,FALSE)),16)</f>
        <v>11011</v>
      </c>
      <c r="X15" t="s">
        <v>106</v>
      </c>
      <c r="AK15" t="s">
        <v>133</v>
      </c>
      <c r="AL15">
        <v>100001</v>
      </c>
      <c r="AM15" t="s">
        <v>131</v>
      </c>
      <c r="AR15" t="s">
        <v>242</v>
      </c>
      <c r="AS15" t="s">
        <v>243</v>
      </c>
    </row>
    <row r="16" spans="1:45" x14ac:dyDescent="0.3">
      <c r="A16" t="s">
        <v>172</v>
      </c>
      <c r="B16" t="s">
        <v>213</v>
      </c>
      <c r="C16" t="s">
        <v>214</v>
      </c>
      <c r="D16" t="s">
        <v>176</v>
      </c>
      <c r="E16" t="s">
        <v>215</v>
      </c>
      <c r="F16" s="2" t="s">
        <v>261</v>
      </c>
      <c r="I16" t="s">
        <v>192</v>
      </c>
      <c r="J16">
        <v>14</v>
      </c>
      <c r="K16" t="str">
        <f t="shared" si="0"/>
        <v>01110</v>
      </c>
      <c r="X16" t="s">
        <v>108</v>
      </c>
      <c r="AK16" t="s">
        <v>134</v>
      </c>
      <c r="AL16">
        <v>100101</v>
      </c>
      <c r="AM16" t="s">
        <v>131</v>
      </c>
      <c r="AR16" t="s">
        <v>244</v>
      </c>
      <c r="AS16" t="s">
        <v>245</v>
      </c>
    </row>
    <row r="17" spans="1:45" x14ac:dyDescent="0.3">
      <c r="A17" t="s">
        <v>139</v>
      </c>
      <c r="B17" t="s">
        <v>213</v>
      </c>
      <c r="E17" t="s">
        <v>215</v>
      </c>
      <c r="F17" s="2" t="s">
        <v>262</v>
      </c>
      <c r="I17" t="s">
        <v>193</v>
      </c>
      <c r="J17">
        <v>15</v>
      </c>
      <c r="K17" t="str">
        <f t="shared" si="0"/>
        <v>01111</v>
      </c>
      <c r="X17" t="s">
        <v>110</v>
      </c>
      <c r="AK17" t="s">
        <v>135</v>
      </c>
      <c r="AL17">
        <v>100011</v>
      </c>
      <c r="AM17" t="s">
        <v>131</v>
      </c>
      <c r="AR17" t="s">
        <v>246</v>
      </c>
      <c r="AS17" t="s">
        <v>247</v>
      </c>
    </row>
    <row r="18" spans="1:45" x14ac:dyDescent="0.3">
      <c r="A18" t="s">
        <v>141</v>
      </c>
      <c r="B18" t="s">
        <v>213</v>
      </c>
      <c r="E18" t="s">
        <v>215</v>
      </c>
      <c r="F18" s="2" t="s">
        <v>263</v>
      </c>
      <c r="I18" t="s">
        <v>195</v>
      </c>
      <c r="J18">
        <v>16</v>
      </c>
      <c r="K18" t="str">
        <f t="shared" si="0"/>
        <v>10000</v>
      </c>
      <c r="AK18" t="s">
        <v>136</v>
      </c>
      <c r="AL18">
        <v>101000</v>
      </c>
      <c r="AM18" t="s">
        <v>131</v>
      </c>
      <c r="AR18" t="s">
        <v>244</v>
      </c>
      <c r="AS18" t="s">
        <v>248</v>
      </c>
    </row>
    <row r="19" spans="1:45" x14ac:dyDescent="0.3">
      <c r="A19" t="s">
        <v>113</v>
      </c>
      <c r="B19" t="s">
        <v>213</v>
      </c>
      <c r="C19" t="s">
        <v>214</v>
      </c>
      <c r="D19" t="s">
        <v>216</v>
      </c>
      <c r="E19" t="s">
        <v>215</v>
      </c>
      <c r="F19" s="2">
        <v>101010</v>
      </c>
      <c r="I19" t="s">
        <v>196</v>
      </c>
      <c r="J19">
        <v>17</v>
      </c>
      <c r="K19" t="str">
        <f t="shared" si="0"/>
        <v>10001</v>
      </c>
      <c r="AK19" t="s">
        <v>137</v>
      </c>
      <c r="AL19">
        <v>101001</v>
      </c>
      <c r="AM19" t="s">
        <v>131</v>
      </c>
      <c r="AR19" t="s">
        <v>246</v>
      </c>
      <c r="AS19" t="s">
        <v>249</v>
      </c>
    </row>
    <row r="20" spans="1:45" x14ac:dyDescent="0.3">
      <c r="A20" t="s">
        <v>115</v>
      </c>
      <c r="B20" t="s">
        <v>213</v>
      </c>
      <c r="C20" t="s">
        <v>214</v>
      </c>
      <c r="D20" t="s">
        <v>216</v>
      </c>
      <c r="E20" t="s">
        <v>215</v>
      </c>
      <c r="F20" s="2">
        <v>101001</v>
      </c>
      <c r="I20" t="s">
        <v>197</v>
      </c>
      <c r="J20">
        <v>18</v>
      </c>
      <c r="K20" t="str">
        <f t="shared" si="0"/>
        <v>10010</v>
      </c>
      <c r="AK20" t="s">
        <v>138</v>
      </c>
      <c r="AL20">
        <v>101011</v>
      </c>
      <c r="AM20" t="s">
        <v>131</v>
      </c>
      <c r="AR20" t="s">
        <v>250</v>
      </c>
      <c r="AS20" t="s">
        <v>251</v>
      </c>
    </row>
    <row r="21" spans="1:45" x14ac:dyDescent="0.3">
      <c r="A21" t="s">
        <v>119</v>
      </c>
      <c r="B21" t="s">
        <v>214</v>
      </c>
      <c r="C21" t="s">
        <v>216</v>
      </c>
      <c r="D21" t="s">
        <v>176</v>
      </c>
      <c r="E21" t="s">
        <v>176</v>
      </c>
      <c r="F21" s="2" t="s">
        <v>256</v>
      </c>
      <c r="I21" t="s">
        <v>198</v>
      </c>
      <c r="J21">
        <v>19</v>
      </c>
      <c r="K21" t="str">
        <f t="shared" si="0"/>
        <v>10011</v>
      </c>
      <c r="AK21" t="s">
        <v>139</v>
      </c>
      <c r="AL21">
        <v>10000</v>
      </c>
      <c r="AM21" t="s">
        <v>140</v>
      </c>
      <c r="AR21" t="s">
        <v>250</v>
      </c>
      <c r="AS21" t="s">
        <v>252</v>
      </c>
    </row>
    <row r="22" spans="1:45" x14ac:dyDescent="0.3">
      <c r="A22" t="s">
        <v>121</v>
      </c>
      <c r="B22" t="s">
        <v>214</v>
      </c>
      <c r="C22" t="s">
        <v>176</v>
      </c>
      <c r="E22" t="s">
        <v>176</v>
      </c>
      <c r="F22" s="2" t="s">
        <v>258</v>
      </c>
      <c r="I22" t="s">
        <v>199</v>
      </c>
      <c r="J22">
        <v>20</v>
      </c>
      <c r="K22" t="str">
        <f t="shared" si="0"/>
        <v>10100</v>
      </c>
      <c r="AK22" t="s">
        <v>141</v>
      </c>
      <c r="AL22">
        <v>10010</v>
      </c>
      <c r="AM22" t="s">
        <v>140</v>
      </c>
      <c r="AR22" t="s">
        <v>253</v>
      </c>
      <c r="AS22" t="s">
        <v>254</v>
      </c>
    </row>
    <row r="23" spans="1:45" x14ac:dyDescent="0.3">
      <c r="A23" t="s">
        <v>123</v>
      </c>
      <c r="B23" t="s">
        <v>214</v>
      </c>
      <c r="C23" t="s">
        <v>176</v>
      </c>
      <c r="E23" t="s">
        <v>176</v>
      </c>
      <c r="F23" s="2" t="s">
        <v>259</v>
      </c>
      <c r="I23" t="s">
        <v>200</v>
      </c>
      <c r="J23">
        <v>21</v>
      </c>
      <c r="K23" t="str">
        <f t="shared" si="0"/>
        <v>10101</v>
      </c>
      <c r="AK23" t="s">
        <v>142</v>
      </c>
      <c r="AL23">
        <v>10001</v>
      </c>
      <c r="AM23" t="s">
        <v>143</v>
      </c>
    </row>
    <row r="24" spans="1:45" x14ac:dyDescent="0.3">
      <c r="A24" t="s">
        <v>124</v>
      </c>
      <c r="B24" t="s">
        <v>214</v>
      </c>
      <c r="C24" t="s">
        <v>216</v>
      </c>
      <c r="D24" t="s">
        <v>176</v>
      </c>
      <c r="E24" t="s">
        <v>176</v>
      </c>
      <c r="F24" s="2" t="s">
        <v>264</v>
      </c>
      <c r="I24" t="s">
        <v>201</v>
      </c>
      <c r="J24">
        <v>22</v>
      </c>
      <c r="K24" t="str">
        <f t="shared" si="0"/>
        <v>10110</v>
      </c>
      <c r="AK24" t="s">
        <v>144</v>
      </c>
      <c r="AL24">
        <v>10011</v>
      </c>
      <c r="AM24" t="s">
        <v>143</v>
      </c>
    </row>
    <row r="25" spans="1:45" x14ac:dyDescent="0.3">
      <c r="A25" t="s">
        <v>153</v>
      </c>
      <c r="B25" t="s">
        <v>214</v>
      </c>
      <c r="C25" t="s">
        <v>216</v>
      </c>
      <c r="E25" t="s">
        <v>215</v>
      </c>
      <c r="F25" s="2" t="s">
        <v>265</v>
      </c>
      <c r="I25" t="s">
        <v>202</v>
      </c>
      <c r="J25">
        <v>23</v>
      </c>
      <c r="K25" t="str">
        <f t="shared" si="0"/>
        <v>10111</v>
      </c>
      <c r="AK25" t="s">
        <v>145</v>
      </c>
      <c r="AL25">
        <v>11010</v>
      </c>
      <c r="AM25" t="s">
        <v>146</v>
      </c>
    </row>
    <row r="26" spans="1:45" x14ac:dyDescent="0.3">
      <c r="A26" t="s">
        <v>155</v>
      </c>
      <c r="B26" t="s">
        <v>214</v>
      </c>
      <c r="C26" t="s">
        <v>216</v>
      </c>
      <c r="E26" t="s">
        <v>215</v>
      </c>
      <c r="F26" s="2" t="s">
        <v>266</v>
      </c>
      <c r="I26" t="s">
        <v>194</v>
      </c>
      <c r="J26">
        <v>24</v>
      </c>
      <c r="K26" t="str">
        <f t="shared" si="0"/>
        <v>11000</v>
      </c>
    </row>
    <row r="27" spans="1:45" x14ac:dyDescent="0.3">
      <c r="A27" t="s">
        <v>156</v>
      </c>
      <c r="B27" t="s">
        <v>214</v>
      </c>
      <c r="C27" t="s">
        <v>216</v>
      </c>
      <c r="E27" t="s">
        <v>215</v>
      </c>
      <c r="F27" s="2" t="s">
        <v>267</v>
      </c>
      <c r="I27" t="s">
        <v>203</v>
      </c>
      <c r="J27">
        <v>25</v>
      </c>
      <c r="K27" t="str">
        <f t="shared" si="0"/>
        <v>11001</v>
      </c>
      <c r="AK27" t="s">
        <v>2</v>
      </c>
      <c r="AL27" t="s">
        <v>111</v>
      </c>
      <c r="AM27" t="s">
        <v>112</v>
      </c>
    </row>
    <row r="28" spans="1:45" x14ac:dyDescent="0.3">
      <c r="A28" t="s">
        <v>157</v>
      </c>
      <c r="B28" t="s">
        <v>214</v>
      </c>
      <c r="C28" t="s">
        <v>216</v>
      </c>
      <c r="E28" t="s">
        <v>215</v>
      </c>
      <c r="F28" s="2" t="s">
        <v>268</v>
      </c>
      <c r="I28" t="s">
        <v>204</v>
      </c>
      <c r="J28">
        <v>26</v>
      </c>
      <c r="K28" t="str">
        <f t="shared" si="0"/>
        <v>11010</v>
      </c>
      <c r="AK28" t="s">
        <v>147</v>
      </c>
      <c r="AL28">
        <v>100000</v>
      </c>
      <c r="AM28" t="s">
        <v>114</v>
      </c>
    </row>
    <row r="29" spans="1:45" x14ac:dyDescent="0.3">
      <c r="A29" t="s">
        <v>127</v>
      </c>
      <c r="B29" t="s">
        <v>214</v>
      </c>
      <c r="E29" t="s">
        <v>215</v>
      </c>
      <c r="F29" s="2" t="s">
        <v>269</v>
      </c>
      <c r="I29" t="s">
        <v>205</v>
      </c>
      <c r="J29">
        <v>27</v>
      </c>
      <c r="K29" t="str">
        <f t="shared" si="0"/>
        <v>11011</v>
      </c>
      <c r="AK29" t="s">
        <v>148</v>
      </c>
      <c r="AL29">
        <v>100001</v>
      </c>
      <c r="AM29" t="s">
        <v>114</v>
      </c>
    </row>
    <row r="30" spans="1:45" x14ac:dyDescent="0.3">
      <c r="A30" t="s">
        <v>129</v>
      </c>
      <c r="B30" t="s">
        <v>214</v>
      </c>
      <c r="E30" t="s">
        <v>215</v>
      </c>
      <c r="F30" s="2" t="s">
        <v>270</v>
      </c>
      <c r="I30" t="s">
        <v>206</v>
      </c>
      <c r="J30">
        <v>28</v>
      </c>
      <c r="K30" t="str">
        <f t="shared" si="0"/>
        <v>11100</v>
      </c>
      <c r="AK30" t="s">
        <v>149</v>
      </c>
      <c r="AL30">
        <v>1000</v>
      </c>
      <c r="AM30" t="s">
        <v>117</v>
      </c>
    </row>
    <row r="31" spans="1:45" x14ac:dyDescent="0.3">
      <c r="A31" t="s">
        <v>142</v>
      </c>
      <c r="B31" t="s">
        <v>214</v>
      </c>
      <c r="E31" t="s">
        <v>215</v>
      </c>
      <c r="F31" s="2" t="s">
        <v>271</v>
      </c>
      <c r="I31" t="s">
        <v>207</v>
      </c>
      <c r="J31">
        <v>29</v>
      </c>
      <c r="K31" t="str">
        <f t="shared" si="0"/>
        <v>11101</v>
      </c>
      <c r="AK31" t="s">
        <v>150</v>
      </c>
      <c r="AL31">
        <v>1001</v>
      </c>
      <c r="AM31" t="s">
        <v>117</v>
      </c>
    </row>
    <row r="32" spans="1:45" x14ac:dyDescent="0.3">
      <c r="A32" t="s">
        <v>144</v>
      </c>
      <c r="B32" t="s">
        <v>214</v>
      </c>
      <c r="E32" t="s">
        <v>215</v>
      </c>
      <c r="F32" s="2" t="s">
        <v>272</v>
      </c>
      <c r="I32" t="s">
        <v>208</v>
      </c>
      <c r="J32">
        <v>30</v>
      </c>
      <c r="K32" t="str">
        <f t="shared" si="0"/>
        <v>11110</v>
      </c>
      <c r="AK32" t="s">
        <v>151</v>
      </c>
      <c r="AL32">
        <v>100100</v>
      </c>
      <c r="AM32" t="s">
        <v>114</v>
      </c>
    </row>
    <row r="33" spans="1:39" x14ac:dyDescent="0.3">
      <c r="A33" t="s">
        <v>149</v>
      </c>
      <c r="B33" t="s">
        <v>216</v>
      </c>
      <c r="C33" t="s">
        <v>214</v>
      </c>
      <c r="D33" t="s">
        <v>176</v>
      </c>
      <c r="E33" t="s">
        <v>176</v>
      </c>
      <c r="F33" s="2" t="s">
        <v>270</v>
      </c>
      <c r="I33" t="s">
        <v>209</v>
      </c>
      <c r="J33">
        <v>31</v>
      </c>
      <c r="K33" t="str">
        <f t="shared" si="0"/>
        <v>11111</v>
      </c>
      <c r="AK33" t="s">
        <v>152</v>
      </c>
      <c r="AL33">
        <v>1100</v>
      </c>
      <c r="AM33" t="s">
        <v>117</v>
      </c>
    </row>
    <row r="34" spans="1:39" x14ac:dyDescent="0.3">
      <c r="A34" t="s">
        <v>150</v>
      </c>
      <c r="B34" t="s">
        <v>216</v>
      </c>
      <c r="C34" t="s">
        <v>214</v>
      </c>
      <c r="D34" t="s">
        <v>176</v>
      </c>
      <c r="E34" t="s">
        <v>176</v>
      </c>
      <c r="F34" s="2" t="s">
        <v>269</v>
      </c>
      <c r="AK34" t="s">
        <v>153</v>
      </c>
      <c r="AL34">
        <v>11010</v>
      </c>
      <c r="AM34" t="s">
        <v>154</v>
      </c>
    </row>
    <row r="35" spans="1:39" x14ac:dyDescent="0.3">
      <c r="A35" t="s">
        <v>152</v>
      </c>
      <c r="B35" t="s">
        <v>216</v>
      </c>
      <c r="C35" t="s">
        <v>214</v>
      </c>
      <c r="D35" t="s">
        <v>176</v>
      </c>
      <c r="E35" t="s">
        <v>176</v>
      </c>
      <c r="F35" s="2" t="s">
        <v>273</v>
      </c>
      <c r="AK35" t="s">
        <v>155</v>
      </c>
      <c r="AL35">
        <v>11011</v>
      </c>
      <c r="AM35" t="s">
        <v>154</v>
      </c>
    </row>
    <row r="36" spans="1:39" x14ac:dyDescent="0.3">
      <c r="A36" t="s">
        <v>160</v>
      </c>
      <c r="B36" t="s">
        <v>216</v>
      </c>
      <c r="C36" t="s">
        <v>214</v>
      </c>
      <c r="D36" t="s">
        <v>176</v>
      </c>
      <c r="E36" t="s">
        <v>176</v>
      </c>
      <c r="F36" s="2" t="s">
        <v>274</v>
      </c>
      <c r="AK36" t="s">
        <v>156</v>
      </c>
      <c r="AL36">
        <v>11000</v>
      </c>
      <c r="AM36" t="s">
        <v>154</v>
      </c>
    </row>
    <row r="37" spans="1:39" x14ac:dyDescent="0.3">
      <c r="A37" t="s">
        <v>136</v>
      </c>
      <c r="B37" t="s">
        <v>216</v>
      </c>
      <c r="C37" t="s">
        <v>176</v>
      </c>
      <c r="D37" t="s">
        <v>214</v>
      </c>
      <c r="E37" t="s">
        <v>176</v>
      </c>
      <c r="F37" s="2">
        <v>101000</v>
      </c>
      <c r="AK37" t="s">
        <v>157</v>
      </c>
      <c r="AL37">
        <v>11001</v>
      </c>
      <c r="AM37" t="s">
        <v>154</v>
      </c>
    </row>
    <row r="38" spans="1:39" x14ac:dyDescent="0.3">
      <c r="A38" t="s">
        <v>137</v>
      </c>
      <c r="B38" t="s">
        <v>216</v>
      </c>
      <c r="C38" t="s">
        <v>176</v>
      </c>
      <c r="D38" t="s">
        <v>214</v>
      </c>
      <c r="E38" t="s">
        <v>176</v>
      </c>
      <c r="F38" s="2">
        <v>101001</v>
      </c>
      <c r="AK38" t="s">
        <v>158</v>
      </c>
      <c r="AL38">
        <v>100111</v>
      </c>
      <c r="AM38" t="s">
        <v>114</v>
      </c>
    </row>
    <row r="39" spans="1:39" x14ac:dyDescent="0.3">
      <c r="A39" t="s">
        <v>138</v>
      </c>
      <c r="B39" t="s">
        <v>216</v>
      </c>
      <c r="C39" t="s">
        <v>176</v>
      </c>
      <c r="D39" t="s">
        <v>214</v>
      </c>
      <c r="E39" t="s">
        <v>176</v>
      </c>
      <c r="F39" s="2">
        <v>101011</v>
      </c>
      <c r="AK39" t="s">
        <v>159</v>
      </c>
      <c r="AL39">
        <v>100101</v>
      </c>
      <c r="AM39" t="s">
        <v>114</v>
      </c>
    </row>
    <row r="40" spans="1:39" x14ac:dyDescent="0.3">
      <c r="A40" t="s">
        <v>130</v>
      </c>
      <c r="B40" t="s">
        <v>216</v>
      </c>
      <c r="C40" t="s">
        <v>176</v>
      </c>
      <c r="D40" t="s">
        <v>214</v>
      </c>
      <c r="E40" t="s">
        <v>176</v>
      </c>
      <c r="F40" s="2">
        <v>100000</v>
      </c>
      <c r="AK40" t="s">
        <v>160</v>
      </c>
      <c r="AL40">
        <v>1101</v>
      </c>
      <c r="AM40" t="s">
        <v>117</v>
      </c>
    </row>
    <row r="41" spans="1:39" x14ac:dyDescent="0.3">
      <c r="A41" t="s">
        <v>132</v>
      </c>
      <c r="B41" t="s">
        <v>216</v>
      </c>
      <c r="C41" t="s">
        <v>176</v>
      </c>
      <c r="D41" t="s">
        <v>214</v>
      </c>
      <c r="E41" t="s">
        <v>176</v>
      </c>
      <c r="F41" s="2">
        <v>100100</v>
      </c>
      <c r="AK41" t="s">
        <v>161</v>
      </c>
      <c r="AL41">
        <v>0</v>
      </c>
      <c r="AM41" t="s">
        <v>162</v>
      </c>
    </row>
    <row r="42" spans="1:39" x14ac:dyDescent="0.3">
      <c r="A42" t="s">
        <v>133</v>
      </c>
      <c r="B42" t="s">
        <v>216</v>
      </c>
      <c r="C42" t="s">
        <v>176</v>
      </c>
      <c r="D42" t="s">
        <v>214</v>
      </c>
      <c r="E42" t="s">
        <v>176</v>
      </c>
      <c r="F42" s="2">
        <v>100001</v>
      </c>
      <c r="AK42" t="s">
        <v>163</v>
      </c>
      <c r="AL42">
        <v>100</v>
      </c>
      <c r="AM42" t="s">
        <v>164</v>
      </c>
    </row>
    <row r="43" spans="1:39" x14ac:dyDescent="0.3">
      <c r="A43" t="s">
        <v>134</v>
      </c>
      <c r="B43" t="s">
        <v>216</v>
      </c>
      <c r="C43" t="s">
        <v>176</v>
      </c>
      <c r="D43" t="s">
        <v>214</v>
      </c>
      <c r="E43" t="s">
        <v>176</v>
      </c>
      <c r="F43" s="2">
        <v>100101</v>
      </c>
      <c r="AK43" t="s">
        <v>165</v>
      </c>
      <c r="AL43">
        <v>11</v>
      </c>
      <c r="AM43" t="s">
        <v>162</v>
      </c>
    </row>
    <row r="44" spans="1:39" x14ac:dyDescent="0.3">
      <c r="A44" t="s">
        <v>135</v>
      </c>
      <c r="B44" t="s">
        <v>216</v>
      </c>
      <c r="C44" t="s">
        <v>176</v>
      </c>
      <c r="D44" t="s">
        <v>214</v>
      </c>
      <c r="E44" t="s">
        <v>176</v>
      </c>
      <c r="F44" s="2">
        <v>100011</v>
      </c>
      <c r="AK44" t="s">
        <v>166</v>
      </c>
      <c r="AL44">
        <v>111</v>
      </c>
      <c r="AM44" t="s">
        <v>164</v>
      </c>
    </row>
    <row r="45" spans="1:39" x14ac:dyDescent="0.3">
      <c r="A45" t="s">
        <v>173</v>
      </c>
      <c r="B45" t="s">
        <v>216</v>
      </c>
      <c r="C45" t="s">
        <v>176</v>
      </c>
      <c r="E45" t="s">
        <v>176</v>
      </c>
      <c r="F45" s="2" t="s">
        <v>268</v>
      </c>
      <c r="AK45" t="s">
        <v>167</v>
      </c>
      <c r="AL45">
        <v>10</v>
      </c>
      <c r="AM45" t="s">
        <v>162</v>
      </c>
    </row>
    <row r="46" spans="1:39" x14ac:dyDescent="0.3">
      <c r="A46" t="s">
        <v>175</v>
      </c>
      <c r="B46" t="s">
        <v>216</v>
      </c>
      <c r="C46" t="s">
        <v>176</v>
      </c>
      <c r="E46" t="s">
        <v>176</v>
      </c>
      <c r="F46" s="2" t="s">
        <v>267</v>
      </c>
      <c r="AK46" t="s">
        <v>168</v>
      </c>
      <c r="AL46">
        <v>110</v>
      </c>
      <c r="AM46" t="s">
        <v>164</v>
      </c>
    </row>
    <row r="47" spans="1:39" x14ac:dyDescent="0.3">
      <c r="A47" t="s">
        <v>116</v>
      </c>
      <c r="B47" t="s">
        <v>216</v>
      </c>
      <c r="C47" t="s">
        <v>214</v>
      </c>
      <c r="D47" t="s">
        <v>176</v>
      </c>
      <c r="E47" t="s">
        <v>176</v>
      </c>
      <c r="F47" s="2" t="s">
        <v>275</v>
      </c>
      <c r="AK47" t="s">
        <v>169</v>
      </c>
      <c r="AL47">
        <v>100010</v>
      </c>
      <c r="AM47" t="s">
        <v>114</v>
      </c>
    </row>
    <row r="48" spans="1:39" x14ac:dyDescent="0.3">
      <c r="A48" t="s">
        <v>118</v>
      </c>
      <c r="B48" t="s">
        <v>216</v>
      </c>
      <c r="C48" t="s">
        <v>214</v>
      </c>
      <c r="D48" t="s">
        <v>176</v>
      </c>
      <c r="E48" t="s">
        <v>176</v>
      </c>
      <c r="F48" s="2" t="s">
        <v>269</v>
      </c>
      <c r="AK48" t="s">
        <v>170</v>
      </c>
      <c r="AL48">
        <v>100011</v>
      </c>
      <c r="AM48" t="s">
        <v>114</v>
      </c>
    </row>
    <row r="49" spans="1:39" x14ac:dyDescent="0.3">
      <c r="A49" t="s">
        <v>53</v>
      </c>
      <c r="F49" s="2"/>
      <c r="AK49" t="s">
        <v>171</v>
      </c>
      <c r="AL49">
        <v>100110</v>
      </c>
      <c r="AM49" t="s">
        <v>114</v>
      </c>
    </row>
    <row r="50" spans="1:39" x14ac:dyDescent="0.3">
      <c r="A50" t="s">
        <v>55</v>
      </c>
      <c r="F50" s="2"/>
      <c r="AK50" t="s">
        <v>172</v>
      </c>
      <c r="AL50">
        <v>1110</v>
      </c>
      <c r="AM50" t="s">
        <v>117</v>
      </c>
    </row>
    <row r="51" spans="1:39" x14ac:dyDescent="0.3">
      <c r="A51" t="s">
        <v>139</v>
      </c>
      <c r="B51" t="s">
        <v>213</v>
      </c>
      <c r="E51" t="s">
        <v>215</v>
      </c>
      <c r="F51" s="2" t="s">
        <v>262</v>
      </c>
      <c r="AK51" t="s">
        <v>173</v>
      </c>
      <c r="AL51">
        <v>11001</v>
      </c>
      <c r="AM51" t="s">
        <v>174</v>
      </c>
    </row>
    <row r="52" spans="1:39" x14ac:dyDescent="0.3">
      <c r="A52" t="s">
        <v>141</v>
      </c>
      <c r="B52" t="s">
        <v>213</v>
      </c>
      <c r="E52" t="s">
        <v>215</v>
      </c>
      <c r="F52" s="2" t="s">
        <v>263</v>
      </c>
      <c r="AK52" t="s">
        <v>175</v>
      </c>
      <c r="AL52">
        <v>11000</v>
      </c>
      <c r="AM52" t="s">
        <v>174</v>
      </c>
    </row>
    <row r="53" spans="1:39" x14ac:dyDescent="0.3">
      <c r="A53" t="s">
        <v>144</v>
      </c>
      <c r="B53" t="s">
        <v>214</v>
      </c>
      <c r="E53" t="s">
        <v>215</v>
      </c>
      <c r="F53" s="2" t="s">
        <v>272</v>
      </c>
    </row>
    <row r="54" spans="1:39" x14ac:dyDescent="0.3">
      <c r="A54" t="s">
        <v>113</v>
      </c>
      <c r="B54" t="s">
        <v>213</v>
      </c>
      <c r="C54" t="s">
        <v>214</v>
      </c>
      <c r="D54" t="s">
        <v>216</v>
      </c>
      <c r="E54" t="s">
        <v>215</v>
      </c>
      <c r="F54" s="2" t="s">
        <v>276</v>
      </c>
      <c r="AK54" t="s">
        <v>147</v>
      </c>
      <c r="AL54">
        <v>100000</v>
      </c>
    </row>
    <row r="55" spans="1:39" x14ac:dyDescent="0.3">
      <c r="A55" t="s">
        <v>217</v>
      </c>
      <c r="B55" t="s">
        <v>214</v>
      </c>
      <c r="F55" s="2"/>
      <c r="AK55" t="s">
        <v>148</v>
      </c>
      <c r="AL55">
        <v>100001</v>
      </c>
    </row>
    <row r="56" spans="1:39" x14ac:dyDescent="0.3">
      <c r="AK56" t="s">
        <v>149</v>
      </c>
      <c r="AL56">
        <v>1000</v>
      </c>
    </row>
    <row r="57" spans="1:39" x14ac:dyDescent="0.3">
      <c r="AK57" t="s">
        <v>150</v>
      </c>
      <c r="AL57">
        <v>1001</v>
      </c>
    </row>
    <row r="58" spans="1:39" x14ac:dyDescent="0.3">
      <c r="AK58" t="s">
        <v>151</v>
      </c>
      <c r="AL58">
        <v>100100</v>
      </c>
    </row>
    <row r="59" spans="1:39" x14ac:dyDescent="0.3">
      <c r="AK59" t="s">
        <v>152</v>
      </c>
      <c r="AL59">
        <v>1100</v>
      </c>
    </row>
    <row r="60" spans="1:39" x14ac:dyDescent="0.3">
      <c r="AK60" t="s">
        <v>153</v>
      </c>
      <c r="AL60">
        <v>11010</v>
      </c>
    </row>
    <row r="61" spans="1:39" x14ac:dyDescent="0.3">
      <c r="AK61" t="s">
        <v>155</v>
      </c>
      <c r="AL61">
        <v>11011</v>
      </c>
    </row>
    <row r="62" spans="1:39" x14ac:dyDescent="0.3">
      <c r="AK62" t="s">
        <v>156</v>
      </c>
      <c r="AL62">
        <v>11000</v>
      </c>
    </row>
    <row r="63" spans="1:39" x14ac:dyDescent="0.3">
      <c r="AK63" t="s">
        <v>157</v>
      </c>
      <c r="AL63">
        <v>11001</v>
      </c>
    </row>
    <row r="64" spans="1:39" x14ac:dyDescent="0.3">
      <c r="AK64" t="s">
        <v>158</v>
      </c>
      <c r="AL64">
        <v>100111</v>
      </c>
    </row>
    <row r="65" spans="37:38" x14ac:dyDescent="0.3">
      <c r="AK65" t="s">
        <v>159</v>
      </c>
      <c r="AL65">
        <v>100101</v>
      </c>
    </row>
    <row r="66" spans="37:38" x14ac:dyDescent="0.3">
      <c r="AK66" t="s">
        <v>160</v>
      </c>
      <c r="AL66">
        <v>1101</v>
      </c>
    </row>
    <row r="67" spans="37:38" x14ac:dyDescent="0.3">
      <c r="AK67" t="s">
        <v>161</v>
      </c>
      <c r="AL67">
        <v>0</v>
      </c>
    </row>
    <row r="68" spans="37:38" x14ac:dyDescent="0.3">
      <c r="AK68" t="s">
        <v>163</v>
      </c>
      <c r="AL68">
        <v>100</v>
      </c>
    </row>
    <row r="69" spans="37:38" x14ac:dyDescent="0.3">
      <c r="AK69" t="s">
        <v>165</v>
      </c>
      <c r="AL69">
        <v>11</v>
      </c>
    </row>
    <row r="70" spans="37:38" x14ac:dyDescent="0.3">
      <c r="AK70" t="s">
        <v>166</v>
      </c>
      <c r="AL70">
        <v>111</v>
      </c>
    </row>
    <row r="71" spans="37:38" x14ac:dyDescent="0.3">
      <c r="AK71" t="s">
        <v>167</v>
      </c>
      <c r="AL71">
        <v>10</v>
      </c>
    </row>
    <row r="72" spans="37:38" x14ac:dyDescent="0.3">
      <c r="AK72" t="s">
        <v>168</v>
      </c>
      <c r="AL72">
        <v>110</v>
      </c>
    </row>
    <row r="73" spans="37:38" x14ac:dyDescent="0.3">
      <c r="AK73" t="s">
        <v>169</v>
      </c>
      <c r="AL73">
        <v>100010</v>
      </c>
    </row>
    <row r="74" spans="37:38" x14ac:dyDescent="0.3">
      <c r="AK74" t="s">
        <v>170</v>
      </c>
      <c r="AL74">
        <v>100011</v>
      </c>
    </row>
    <row r="75" spans="37:38" x14ac:dyDescent="0.3">
      <c r="AK75" t="s">
        <v>171</v>
      </c>
      <c r="AL75">
        <v>100110</v>
      </c>
    </row>
    <row r="76" spans="37:38" x14ac:dyDescent="0.3">
      <c r="AK76" t="s">
        <v>172</v>
      </c>
      <c r="AL76">
        <v>1110</v>
      </c>
    </row>
  </sheetData>
  <sortState xmlns:xlrd2="http://schemas.microsoft.com/office/spreadsheetml/2017/richdata2" ref="A2:D50">
    <sortCondition ref="B2:B50"/>
  </sortState>
  <mergeCells count="3">
    <mergeCell ref="M9:P9"/>
    <mergeCell ref="Q9:R9"/>
    <mergeCell ref="Q10:R10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S Z U u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E m V L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l S 5 U B o 2 a R e g B A A A 1 E Q A A E w A c A E Z v c m 1 1 b G F z L 1 N l Y 3 R p b 2 4 x L m 0 g o h g A K K A U A A A A A A A A A A A A A A A A A A A A A A A A A A A A 3 d d B b 9 o w F A f w O x L f w X I v I E V Z n I Q A m 3 K Y q K r l M A 0 t 7 A Q c P G I o k m M j 2 2 i t E N 9 9 D g R W V l + q 2 p o 1 L p G e z f M / v 3 e J J V m p L W e g P D / R p 2 6 n 2 5 G P W J A K 3 M G v x b T 8 T t Z E E L Y i Y F e t I c g B J a r b A f p X 8 r 3 Q 5 R x M q 3 U 4 w z 8 p k b 2 H L S X h h D N F m J I 9 O P m 4 + C G J k I s a b x h e 3 P N f j H J c y c V N 5 7 D p 3 A / A v K h 3 l N T 6 r 7 g J k 0 M U J n D Z 7 3 a 2 7 O W J t x l P B 0 c R A r 0 p 3 h C A + v 8 k Y 3 A + 7 h o m b 0 8 + z I s q v 2 a E y + P 8 H i u 8 b L f f w c k j Z h v 9 H r P n H W m C n 3 a G M 4 G Z X H N R T z j d 1 6 x Z l L 1 L k + B w g O c 6 g g F Q e g 0 o 8 q S O A b j U 4 5 v 6 8 Q X g X w c a J W O f J G O z Z G x D M n Y t m f g k m Z g l E x u S i W v J 1 C f J 1 C y Z 2 p B M X U s O f J I c m C U H N i Q H r i U z n y Q z s 2 R m Q z J z L T n 0 S X J o l h z a k B y 6 l h z 5 J D k y S 4 5 s S I 5 c S 4 5 9 k h y b J c c 2 J M e O J V H U S s Y e S O o w J k k U W Z B E k W v J 2 C d J 8 5 c 5 M n y Z T w W v u d I v 8 o X g S o f 4 o 9 m u t P W L Y 6 w T t C u f K S 1 X m G I h c y X 2 5 J r h T e M x J G g m V T C p e 5 6 u v a + m 9 W 2 3 4 h X 5 8 L B n l / W C q S w N m 4 a n D e W z x n l 6 1 z Q T n 6 Z p v h 0 g w + 3 g r d N M / r 9 p / g Z Q S w E C L Q A U A A I A C A B J l S 5 U n I q U X 6 I A A A D 1 A A A A E g A A A A A A A A A A A A A A A A A A A A A A Q 2 9 u Z m l n L 1 B h Y 2 t h Z 2 U u e G 1 s U E s B A i 0 A F A A C A A g A S Z U u V A / K 6 a u k A A A A 6 Q A A A B M A A A A A A A A A A A A A A A A A 7 g A A A F t D b 2 5 0 Z W 5 0 X 1 R 5 c G V z X S 5 4 b W x Q S w E C L Q A U A A I A C A B J l S 5 U B o 2 a R e g B A A A 1 E Q A A E w A A A A A A A A A A A A A A A A D f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b A A A A A A A A B V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S V B T U m V m Z X J l b m N l J T I w c G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N F Q x O T o z O T o y N C 4 0 O T I 5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S V B T U m V m Z X J l b m N l J T I w c G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R U M T k 6 M z k 6 N T A u N T A 1 N j I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V G F i b G U w M D J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x O T o 0 M D o x M i 4 z N T c w O D Y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x O T o 0 M D o z M C 4 1 N T c 4 M T Y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k v Q X V 0 b 1 J l b W 9 2 Z W R D b 2 x 1 b W 5 z M S 5 7 Q 2 9 s d W 1 u M S w w f S Z x d W 9 0 O y w m c X V v d D t T Z W N 0 a W 9 u M S 9 U Y W J s Z T A w M y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N v b H V t b j E s M H 0 m c X V v d D s s J n F 1 b 3 Q 7 U 2 V j d G l v b j E v V G F i b G U w M D M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U Y W J s Z T A w N F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R U M j A 6 M D A 6 N D I u N D k 2 M T I 0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E p L 0 F 1 d G 9 S Z W 1 v d m V k Q 2 9 s d W 1 u c z E u e 0 N v b H V t b j E s M H 0 m c X V v d D s s J n F 1 b 3 Q 7 U 2 V j d G l v b j E v V G F i b G U w M D Q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C A o U G F n Z S A x K S 9 B d X R v U m V t b 3 Z l Z E N v b H V t b n M x L n t D b 2 x 1 b W 4 x L D B 9 J n F 1 b 3 Q 7 L C Z x d W 9 0 O 1 N l Y 3 R p b 2 4 x L 1 R h Y m x l M D A 0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1 R h Y m x l M D A 1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y M D o w M T o 0 M y 4 4 M D A z N D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S k v Q X V 0 b 1 J l b W 9 2 Z W R D b 2 x 1 b W 5 z M S 5 7 Q 2 9 s d W 1 u M S w w f S Z x d W 9 0 O y w m c X V v d D t T Z W N 0 a W 9 u M S 9 U Y W J s Z T A w N S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1 I C h Q Y W d l I D E p L 0 F 1 d G 9 S Z W 1 v d m V k Q 2 9 s d W 1 u c z E u e 0 N v b H V t b j E s M H 0 m c X V v d D s s J n F 1 b 3 Q 7 U 2 V j d G l v b j E v V G F i b G U w M D U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V G F i b G U w M D Z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0 V D I w O j A y O j E x L j I y O T I 2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x K S 9 B d X R v U m V t b 3 Z l Z E N v b H V t b n M x L n t D b 2 x 1 b W 4 x L D B 9 J n F 1 b 3 Q 7 L C Z x d W 9 0 O 1 N l Y 3 R p b 2 4 x L 1 R h Y m x l M D A 2 I C h Q Y W d l I D E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Y g K F B h Z 2 U g M S k v Q X V 0 b 1 J l b W 9 2 Z W R D b 2 x 1 b W 5 z M S 5 7 Q 2 9 s d W 1 u M S w w f S Z x d W 9 0 O y w m c X V v d D t T Z W N 0 a W 9 u M S 9 U Y W J s Z T A w N i A o U G F n Z S A x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E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U Y W J s Z T A w N 1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R U M j A 6 M D Y 6 M j M u N D Y 4 N z k 0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E p L 0 F 1 d G 9 S Z W 1 v d m V k Q 2 9 s d W 1 u c z E u e 0 N v b H V t b j E s M H 0 m c X V v d D s s J n F 1 b 3 Q 7 U 2 V j d G l v b j E v V G F i b G U w M D c g K F B h Z 2 U g M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y A o U G F n Z S A x K S 9 B d X R v U m V t b 3 Z l Z E N v b H V t b n M x L n t D b 2 x 1 b W 4 x L D B 9 J n F 1 b 3 Q 7 L C Z x d W 9 0 O 1 N l Y 3 R p b 2 4 x L 1 R h Y m x l M D A 3 I C h Q Y W d l I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S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1 R h Y m x l M D A 4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y M D o w N j o 0 O S 4 3 N z g w M T M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S k v Q X V 0 b 1 J l b W 9 2 Z W R D b 2 x 1 b W 5 z M S 5 7 Q 2 9 s d W 1 u M S w w f S Z x d W 9 0 O y w m c X V v d D t T Z W N 0 a W 9 u M S 9 U Y W J s Z T A w O C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4 I C h Q Y W d l I D E p L 0 F 1 d G 9 S Z W 1 v d m V k Q 2 9 s d W 1 u c z E u e 0 N v b H V t b j E s M H 0 m c X V v d D s s J n F 1 b 3 Q 7 U 2 V j d G l v b j E v V G F i b G U w M D g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3 I i A v P j x F b n R y e S B U e X B l P S J S Z W N v d m V y e V R h c m d l d F J v d y I g V m F s d W U 9 I m w x I i A v P j x F b n R y e S B U e X B l P S J G a W x s V G F y Z 2 V 0 I i B W Y W x 1 Z T 0 i c 1 R h Y m x l M D A 5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y M D o w N z o x O C 4 z N z I w N T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S k v Q X V 0 b 1 J l b W 9 2 Z W R D b 2 x 1 b W 5 z M S 5 7 Q 2 9 s d W 1 u M S w w f S Z x d W 9 0 O y w m c X V v d D t T Z W N 0 a W 9 u M S 9 U Y W J s Z T A w O S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5 I C h Q Y W d l I D E p L 0 F 1 d G 9 S Z W 1 v d m V k Q 2 9 s d W 1 u c z E u e 0 N v b H V t b j E s M H 0 m c X V v d D s s J n F 1 b 3 Q 7 U 2 V j d G l v b j E v V G F i b G U w M D k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k i I C 8 + P E V u d H J 5 I F R 5 c G U 9 I l J l Y 2 9 2 Z X J 5 V G F y Z 2 V 0 U m 9 3 I i B W Y W x 1 Z T 0 i b D E i I C 8 + P E V u d H J 5 I F R 5 c G U 9 I k Z p b G x U Y X J n Z X Q i I F Z h b H V l P S J z V G F i b G U w M T B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0 V D I w O j A 3 O j U 5 L j g w O D Q 1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y K S 9 B d X R v U m V t b 3 Z l Z E N v b H V t b n M x L n t D b 2 x 1 b W 4 x L D B 9 J n F 1 b 3 Q 7 L C Z x d W 9 0 O 1 N l Y 3 R p b 2 4 x L 1 R h Y m x l M D E w I C h Q Y W d l I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T A g K F B h Z 2 U g M i k v Q X V 0 b 1 J l b W 9 2 Z W R D b 2 x 1 b W 5 z M S 5 7 Q 2 9 s d W 1 u M S w w f S Z x d W 9 0 O y w m c X V v d D t T Z W N 0 a W 9 u M S 9 U Y W J s Z T A x M C A o U G F n Z S A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I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F Q y M D o w O D o y O S 4 0 N j c 5 M D A w W i I g L z 4 8 R W 5 0 c n k g V H l w Z T 0 i R m l s b E N v b H V t b l R 5 c G V z I i B W Y W x 1 Z T 0 i c 0 J n T U c i I C 8 + P E V u d H J 5 I F R 5 c G U 9 I k Z p b G x D b 2 x 1 b W 5 O Y W 1 l c y I g V m F s d W U 9 I n N b J n F 1 b 3 Q 7 S W 5 z d H J 1 Y 3 R p b 2 4 m c X V v d D s s J n F 1 b 3 Q 7 T 3 B j b 2 R l L 0 Z 1 b m N 0 a W 9 u J n F 1 b 3 Q 7 L C Z x d W 9 0 O 1 N 5 b n R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I p L 0 F 1 d G 9 S Z W 1 v d m V k Q 2 9 s d W 1 u c z E u e 0 l u c 3 R y d W N 0 a W 9 u L D B 9 J n F 1 b 3 Q 7 L C Z x d W 9 0 O 1 N l Y 3 R p b 2 4 x L 1 R h Y m x l M D E y I C h Q Y W d l I D I p L 0 F 1 d G 9 S Z W 1 v d m V k Q 2 9 s d W 1 u c z E u e 0 9 w Y 2 9 k Z S 9 G d W 5 j d G l v b i w x f S Z x d W 9 0 O y w m c X V v d D t T Z W N 0 a W 9 u M S 9 U Y W J s Z T A x M i A o U G F n Z S A y K S 9 B d X R v U m V t b 3 Z l Z E N v b H V t b n M x L n t T e W 5 0 Y X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I g K F B h Z 2 U g M i k v Q X V 0 b 1 J l b W 9 2 Z W R D b 2 x 1 b W 5 z M S 5 7 S W 5 z d H J 1 Y 3 R p b 2 4 s M H 0 m c X V v d D s s J n F 1 b 3 Q 7 U 2 V j d G l v b j E v V G F i b G U w M T I g K F B h Z 2 U g M i k v Q X V 0 b 1 J l b W 9 2 Z W R D b 2 x 1 b W 5 z M S 5 7 T 3 B j b 2 R l L 0 Z 1 b m N 0 a W 9 u L D F 9 J n F 1 b 3 Q 7 L C Z x d W 9 0 O 1 N l Y 3 R p b 2 4 x L 1 R h Y m x l M D E y I C h Q Y W d l I D I p L 0 F 1 d G 9 S Z W 1 v d m V k Q 2 9 s d W 1 u c z E u e 1 N 5 b n R h e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y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0 V D I w O j A 4 O j U 0 L j Q 4 O T U 1 M D d a I i A v P j x F b n R y e S B U e X B l P S J G a W x s Q 2 9 s d W 1 u V H l w Z X M i I F Z h b H V l P S J z Q m d N R y I g L z 4 8 R W 5 0 c n k g V H l w Z T 0 i R m l s b E N v b H V t b k 5 h b W V z I i B W Y W x 1 Z T 0 i c 1 s m c X V v d D t J b n N 0 c n V j d G l v b i Z x d W 9 0 O y w m c X V v d D t P c G N v Z G U v R n V u Y 3 R p b 2 4 m c X V v d D s s J n F 1 b 3 Q 7 U 3 l u d G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M i k v Q X V 0 b 1 J l b W 9 2 Z W R D b 2 x 1 b W 5 z M S 5 7 S W 5 z d H J 1 Y 3 R p b 2 4 s M H 0 m c X V v d D s s J n F 1 b 3 Q 7 U 2 V j d G l v b j E v V G F i b G U w M T M g K F B h Z 2 U g M i k v Q X V 0 b 1 J l b W 9 2 Z W R D b 2 x 1 b W 5 z M S 5 7 T 3 B j b 2 R l L 0 Z 1 b m N 0 a W 9 u L D F 9 J n F 1 b 3 Q 7 L C Z x d W 9 0 O 1 N l Y 3 R p b 2 4 x L 1 R h Y m x l M D E z I C h Q Y W d l I D I p L 0 F 1 d G 9 S Z W 1 v d m V k Q 2 9 s d W 1 u c z E u e 1 N 5 b n R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y A o U G F n Z S A y K S 9 B d X R v U m V t b 3 Z l Z E N v b H V t b n M x L n t J b n N 0 c n V j d G l v b i w w f S Z x d W 9 0 O y w m c X V v d D t T Z W N 0 a W 9 u M S 9 U Y W J s Z T A x M y A o U G F n Z S A y K S 9 B d X R v U m V t b 3 Z l Z E N v b H V t b n M x L n t P c G N v Z G U v R n V u Y 3 R p b 2 4 s M X 0 m c X V v d D s s J n F 1 b 3 Q 7 U 2 V j d G l v b j E v V G F i b G U w M T M g K F B h Z 2 U g M i k v Q X V 0 b 1 J l b W 9 2 Z W R D b 2 x 1 b W 5 z M S 5 7 U 3 l u d G F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I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h v x e f w 2 1 Q K H J Y o u U u / C j A A A A A A I A A A A A A B B m A A A A A Q A A I A A A A O z 6 I B A W 5 1 p c O I q s s T / a C h x F D L R + u 5 R k w x X 3 k L I B x K 5 O A A A A A A 6 A A A A A A g A A I A A A A O 4 v t g c u i t 6 V N D c V b f 4 C J d N P S Q e Z g M J J T p g b 0 Y t y 1 7 H m U A A A A E n H V d h F T B K G d F x n I i W i K Q C W p D 2 L + T M R B a B / 2 M k Z N n 3 f u 0 m v 6 d S r o u V O N 2 A m 8 1 P s P c 6 U r W b 9 1 8 N T R C e v x 8 x 0 J O O n N Q a j i z E F n y 6 d y R s 7 F Q K F Q A A A A H r 8 C z 7 C I b n I e m g K M K u 8 C d P l P a 7 M P 2 r V F y P N 4 X z 5 R I f s A p / w I 7 I 5 R J b N C 9 h l i r c f 7 a k T 1 R 3 / z U s c Q N Y V N D o I G N U = < / D a t a M a s h u p > 
</file>

<file path=customXml/itemProps1.xml><?xml version="1.0" encoding="utf-8"?>
<ds:datastoreItem xmlns:ds="http://schemas.openxmlformats.org/officeDocument/2006/customXml" ds:itemID="{7AECEF48-46F0-461B-9B3C-1B23E8951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Simonson</dc:creator>
  <cp:lastModifiedBy>Randy Simonson</cp:lastModifiedBy>
  <dcterms:created xsi:type="dcterms:W3CDTF">2022-01-14T19:18:59Z</dcterms:created>
  <dcterms:modified xsi:type="dcterms:W3CDTF">2022-01-15T00:58:32Z</dcterms:modified>
</cp:coreProperties>
</file>