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work\SF_BESS_Horsham\test_scenario_definitions\"/>
    </mc:Choice>
  </mc:AlternateContent>
  <xr:revisionPtr revIDLastSave="0" documentId="13_ncr:1_{71592445-F0CC-434A-B980-0D2F3254295C}" xr6:coauthVersionLast="47" xr6:coauthVersionMax="47" xr10:uidLastSave="{00000000-0000-0000-0000-000000000000}"/>
  <bookViews>
    <workbookView xWindow="-108" yWindow="-108" windowWidth="23256" windowHeight="13896" tabRatio="902" firstSheet="7" activeTab="16"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ModelDetailsPF" sheetId="25" r:id="rId6"/>
    <sheet name="LargeDist" sheetId="6" r:id="rId7"/>
    <sheet name="SmallDist" sheetId="5" r:id="rId8"/>
    <sheet name="ORT" sheetId="7" r:id="rId9"/>
    <sheet name="TOV" sheetId="12" r:id="rId10"/>
    <sheet name="NetworkFaults" sheetId="14" r:id="rId11"/>
    <sheet name="FaultCurrents" sheetId="19" r:id="rId12"/>
    <sheet name="PowerCapability" sheetId="20" r:id="rId13"/>
    <sheet name="Profiles" sheetId="9" r:id="rId14"/>
    <sheet name="Setpoints" sheetId="4" r:id="rId15"/>
    <sheet name="SteadyStateStudies" sheetId="24" r:id="rId16"/>
    <sheet name="PowerQuality" sheetId="26" r:id="rId17"/>
    <sheet name="PQ Limits" sheetId="27" r:id="rId18"/>
    <sheet name="TestTypes" sheetId="3" r:id="rId19"/>
    <sheet name="Bus Lib" sheetId="15" r:id="rId20"/>
    <sheet name="MonitorBuses" sheetId="23" r:id="rId21"/>
    <sheet name="MonitorBranches" sheetId="17" r:id="rId22"/>
  </sheets>
  <definedNames>
    <definedName name="_xlnm._FilterDatabase" localSheetId="7"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 i="26" l="1"/>
  <c r="K62" i="26"/>
  <c r="J62" i="26"/>
  <c r="K61" i="26"/>
  <c r="J61" i="26"/>
  <c r="K60" i="26"/>
  <c r="J60" i="26"/>
  <c r="K59" i="26"/>
  <c r="J59" i="26"/>
  <c r="K58" i="26"/>
  <c r="J58" i="26"/>
  <c r="K57" i="26"/>
  <c r="J57" i="26"/>
  <c r="K56" i="26"/>
  <c r="J56" i="26"/>
  <c r="K55" i="26"/>
  <c r="J55" i="26"/>
  <c r="K54" i="26"/>
  <c r="J54" i="26"/>
  <c r="K53" i="26"/>
  <c r="J53" i="26"/>
  <c r="K52" i="26"/>
  <c r="J52" i="26"/>
  <c r="K51" i="26"/>
  <c r="J51" i="26"/>
  <c r="K50" i="26"/>
  <c r="J50" i="26"/>
  <c r="K49" i="26"/>
  <c r="J49" i="26"/>
  <c r="K48" i="26"/>
  <c r="J48" i="26"/>
  <c r="K47" i="26"/>
  <c r="J47" i="26"/>
  <c r="K46" i="26"/>
  <c r="J46" i="26"/>
  <c r="K45" i="26"/>
  <c r="J45" i="26"/>
  <c r="K44" i="26"/>
  <c r="J44" i="26"/>
  <c r="K43" i="26"/>
  <c r="J43" i="26"/>
  <c r="K42" i="26"/>
  <c r="J42" i="26"/>
  <c r="K41" i="26"/>
  <c r="J41" i="26"/>
  <c r="K40" i="26"/>
  <c r="J40" i="26"/>
  <c r="K39" i="26"/>
  <c r="J39" i="26"/>
  <c r="K38" i="26"/>
  <c r="J38" i="26"/>
  <c r="K37" i="26"/>
  <c r="J37" i="26"/>
  <c r="K36" i="26"/>
  <c r="J36" i="26"/>
  <c r="K35" i="26"/>
  <c r="J35" i="26"/>
  <c r="K34" i="26"/>
  <c r="J34" i="26"/>
  <c r="K33" i="26"/>
  <c r="J33" i="26"/>
  <c r="K32" i="26"/>
  <c r="J32" i="26"/>
  <c r="J31" i="26"/>
  <c r="K30" i="26"/>
  <c r="J30" i="26"/>
  <c r="K29" i="26"/>
  <c r="J29" i="26"/>
  <c r="K28" i="26"/>
  <c r="J28" i="26"/>
  <c r="K27" i="26"/>
  <c r="J27" i="26"/>
  <c r="K26" i="26"/>
  <c r="J26" i="26"/>
  <c r="K25" i="26"/>
  <c r="J25" i="26"/>
  <c r="K24" i="26"/>
  <c r="J24" i="26"/>
  <c r="K23" i="26"/>
  <c r="J23" i="26"/>
  <c r="K22" i="26"/>
  <c r="J22" i="26"/>
  <c r="K21" i="26"/>
  <c r="J21" i="26"/>
  <c r="K20" i="26"/>
  <c r="J20" i="26"/>
  <c r="K19" i="26"/>
  <c r="J19" i="26"/>
  <c r="K18" i="26"/>
  <c r="J18" i="26"/>
  <c r="K17" i="26"/>
  <c r="J17" i="26"/>
  <c r="K16" i="26"/>
  <c r="J16" i="26"/>
  <c r="K15" i="26"/>
  <c r="J15" i="26"/>
  <c r="K14" i="26"/>
  <c r="J14" i="26"/>
  <c r="K13" i="26"/>
  <c r="J13" i="26"/>
  <c r="K12" i="26"/>
  <c r="J12" i="26"/>
  <c r="K11" i="26"/>
  <c r="J11" i="26"/>
  <c r="K10" i="26"/>
  <c r="J10" i="26"/>
  <c r="K9" i="26"/>
  <c r="J9" i="26"/>
  <c r="K8" i="26"/>
  <c r="J8" i="26"/>
  <c r="K7" i="26"/>
  <c r="J7" i="26"/>
  <c r="K6" i="26"/>
  <c r="J6" i="26"/>
  <c r="K5" i="26"/>
  <c r="J5" i="26"/>
  <c r="K4" i="26"/>
  <c r="J4" i="26"/>
  <c r="K3" i="26"/>
  <c r="J3" i="26"/>
  <c r="N44" i="24"/>
  <c r="N26" i="24"/>
  <c r="N25" i="24"/>
  <c r="M90" i="24"/>
  <c r="M91" i="24"/>
  <c r="M92" i="24"/>
  <c r="M93" i="24"/>
  <c r="M94" i="24"/>
  <c r="M95" i="24"/>
  <c r="M96" i="24"/>
  <c r="M97" i="24"/>
  <c r="M98" i="24"/>
  <c r="M99" i="24"/>
  <c r="M79" i="24"/>
  <c r="M80" i="24"/>
  <c r="M81" i="24"/>
  <c r="M82" i="24"/>
  <c r="M83" i="24"/>
  <c r="M84" i="24"/>
  <c r="M85" i="24"/>
  <c r="M86" i="24"/>
  <c r="M87" i="24"/>
  <c r="M88" i="24"/>
  <c r="M89" i="24"/>
  <c r="M71" i="24"/>
  <c r="M72" i="24"/>
  <c r="M73" i="24"/>
  <c r="M74" i="24"/>
  <c r="M75" i="24"/>
  <c r="M76" i="24"/>
  <c r="M77" i="24"/>
  <c r="M78" i="24"/>
  <c r="M65" i="24"/>
  <c r="M66" i="24"/>
  <c r="M67" i="24"/>
  <c r="M68" i="24"/>
  <c r="M69" i="24"/>
  <c r="M70" i="24"/>
  <c r="M48" i="24"/>
  <c r="M49" i="24"/>
  <c r="M50" i="24"/>
  <c r="M51" i="24"/>
  <c r="M52" i="24"/>
  <c r="M53" i="24"/>
  <c r="M54" i="24"/>
  <c r="M55" i="24"/>
  <c r="M56" i="24"/>
  <c r="M57" i="24"/>
  <c r="M58" i="24"/>
  <c r="M59" i="24"/>
  <c r="M60" i="24"/>
  <c r="M61" i="24"/>
  <c r="M62" i="24"/>
  <c r="M63" i="24"/>
  <c r="M64" i="24"/>
  <c r="M47" i="24"/>
  <c r="M46" i="24"/>
  <c r="J95" i="24"/>
  <c r="J89" i="24"/>
  <c r="J77" i="24"/>
  <c r="J76" i="24"/>
  <c r="J71" i="24"/>
  <c r="J70" i="24"/>
  <c r="J65" i="24"/>
  <c r="J64" i="24"/>
  <c r="K57" i="24"/>
  <c r="K55" i="24"/>
  <c r="K53" i="24"/>
  <c r="K51" i="24"/>
  <c r="K50" i="24"/>
  <c r="K49" i="24"/>
  <c r="K48" i="24"/>
  <c r="K47" i="24"/>
  <c r="K46" i="24"/>
  <c r="M101" i="24" l="1"/>
  <c r="M106" i="24"/>
  <c r="M105" i="24"/>
  <c r="M104" i="24"/>
  <c r="M103" i="24"/>
  <c r="M102" i="24"/>
  <c r="M100" i="24"/>
  <c r="N3" i="24" l="1"/>
  <c r="N45" i="24" l="1"/>
  <c r="N10" i="24"/>
  <c r="N9" i="24"/>
  <c r="N8" i="24"/>
  <c r="N4" i="24"/>
  <c r="A48"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50" i="24" l="1"/>
  <c r="A52" i="24" s="1"/>
  <c r="A54" i="24" s="1"/>
  <c r="A56" i="24" s="1"/>
  <c r="A58" i="24" s="1"/>
  <c r="A64" i="24" s="1"/>
  <c r="A70" i="24" s="1"/>
  <c r="A76" i="24" s="1"/>
  <c r="A82" i="24" s="1"/>
  <c r="A88" i="24" s="1"/>
  <c r="A94" i="24" s="1"/>
  <c r="A100"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tc={E4217796-6CCC-497B-B3C9-132B41DE99AF}</author>
    <author>tc={C23D3F7C-6BFD-4FD4-B260-DD77716DF0B9}</author>
    <author>tc={8842DF4E-847B-470C-8F19-286D1BAC1900}</author>
  </authors>
  <commentList>
    <comment ref="C2" authorId="0" shapeId="0" xr:uid="{E4217796-6CCC-497B-B3C9-132B41DE99AF}">
      <text>
        <t>[Threaded comment]
Your version of Excel allows you to read this threaded comment; however, any edits to it will get removed if the file is opened in a newer version of Excel. Learn more: https://go.microsoft.com/fwlink/?linkid=870924
Comment:
    Put exact name as how it is written in operational scenarios in PF</t>
      </text>
    </comment>
    <comment ref="D2" authorId="1" shapeId="0" xr:uid="{C23D3F7C-6BFD-4FD4-B260-DD77716DF0B9}">
      <text>
        <t>[Threaded comment]
Your version of Excel allows you to read this threaded comment; however, any edits to it will get removed if the file is opened in a newer version of Excel. Learn more: https://go.microsoft.com/fwlink/?linkid=870924
Comment:
    Leave blank if no variation to be used</t>
      </text>
    </comment>
    <comment ref="E2" authorId="2" shapeId="0" xr:uid="{8842DF4E-847B-470C-8F19-286D1BAC1900}">
      <text>
        <t>[Threaded comment]
Your version of Excel allows you to read this threaded comment; however, any edits to it will get removed if the file is opened in a newer version of Excel. Learn more: https://go.microsoft.com/fwlink/?linkid=870924
Comment:
    Leave blank if base model version to be used</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<sst xmlns="http://schemas.openxmlformats.org/spreadsheetml/2006/main" count="10265" uniqueCount="1044">
  <si>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</si>
  <si>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</si>
  <si>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</si>
  <si>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</si>
  <si>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</si>
  <si>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</si>
  <si>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</si>
  <si>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</si>
  <si>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</si>
  <si>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</si>
  <si>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</si>
  <si>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</si>
  <si>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</si>
  <si>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</si>
  <si>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</si>
  <si>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</si>
  <si>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</si>
  <si>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</si>
  <si>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</si>
  <si>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</si>
  <si>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</si>
  <si>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</si>
  <si>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</si>
  <si>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</si>
  <si>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</si>
  <si>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</si>
  <si>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</si>
  <si>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</si>
  <si>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</si>
  <si>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</si>
  <si>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</si>
  <si>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</si>
  <si>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</si>
  <si>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</si>
  <si>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</si>
  <si>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</si>
  <si>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</si>
  <si>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</si>
  <si>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</si>
  <si>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</si>
  <si>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</si>
  <si>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</si>
  <si>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</si>
  <si>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</si>
  <si>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</si>
  <si>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</si>
  <si>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</si>
  <si>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</si>
  <si>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</si>
  <si>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</si>
  <si>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</si>
  <si>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</si>
  <si>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</si>
  <si>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</si>
  <si>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</si>
  <si>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</si>
  <si>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</si>
  <si>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</si>
  <si>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</si>
  <si>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</si>
  <si>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</si>
  <si>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</si>
  <si>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</si>
  <si>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</si>
  <si>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</si>
  <si>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</si>
  <si>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</si>
  <si>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</si>
  <si>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</si>
  <si>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</si>
  <si>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</si>
  <si>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</si>
  <si>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</si>
  <si>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</si>
  <si>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</si>
  <si>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</si>
  <si>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</si>
  <si>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</si>
  <si>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</si>
  <si>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</si>
  <si>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</si>
  <si>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</si>
  <si>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</si>
  <si>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</si>
  <si>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</si>
  <si>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</si>
  <si>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</si>
  <si>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</si>
  <si>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</si>
  <si>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</si>
  <si>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</si>
  <si>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</si>
  <si>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</si>
  <si>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</si>
  <si>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</si>
  <si>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</si>
  <si>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</si>
  <si>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</si>
  <si>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</si>
  <si>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</si>
  <si>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</si>
  <si>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</si>
  <si>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</si>
  <si>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</si>
  <si>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</si>
  <si>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</si>
  <si>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</si>
  <si>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</si>
  <si>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</si>
  <si>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</si>
  <si>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</si>
  <si>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</si>
  <si>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</si>
  <si>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</si>
  <si>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</si>
  <si>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</si>
  <si>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</si>
  <si>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</si>
  <si>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</si>
  <si>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</si>
  <si>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</si>
  <si>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</si>
  <si>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</si>
  <si>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</si>
  <si>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</si>
  <si>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</si>
  <si>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</si>
  <si>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</si>
  <si>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</si>
  <si>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</si>
  <si>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</si>
  <si>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</si>
  <si>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</si>
  <si>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</si>
  <si>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</si>
  <si>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</si>
  <si>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</si>
  <si>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</si>
  <si>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</si>
  <si>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</si>
  <si>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</si>
  <si>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</si>
  <si>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</si>
  <si>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</si>
  <si>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</si>
  <si>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</si>
  <si>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</si>
  <si>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</si>
  <si>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</si>
  <si>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</si>
  <si>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</si>
  <si>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</si>
  <si>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</si>
  <si>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</si>
  <si>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</si>
  <si>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</si>
  <si>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</si>
  <si>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</si>
  <si>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</si>
  <si>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</si>
  <si>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</si>
  <si>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</si>
  <si>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</si>
  <si>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</si>
  <si>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</si>
  <si>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</si>
  <si>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</si>
  <si>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</si>
  <si>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</si>
  <si>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</si>
  <si>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</si>
  <si>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</si>
  <si>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</si>
  <si>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</si>
  <si>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</si>
  <si>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</si>
  <si>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</si>
  <si>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</si>
  <si>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</si>
  <si>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</si>
  <si>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</si>
  <si>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</si>
  <si>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</si>
  <si>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</si>
  <si>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</si>
  <si>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</si>
  <si>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</si>
  <si>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</si>
  <si>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</si>
  <si>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</si>
  <si>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</si>
  <si>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</si>
  <si>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</si>
  <si>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</si>
  <si>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</si>
  <si>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</si>
  <si>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</si>
  <si>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</si>
  <si>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</si>
  <si>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</si>
  <si>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</si>
  <si>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</si>
  <si>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</si>
  <si>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</si>
  <si>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</si>
  <si>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</si>
  <si>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</si>
  <si>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</si>
  <si>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</si>
  <si>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</si>
  <si>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</si>
  <si>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</si>
  <si>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</si>
  <si>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</si>
  <si>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</si>
  <si>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</si>
  <si>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</si>
  <si>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</si>
  <si>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</si>
  <si>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</si>
  <si>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</si>
  <si>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</si>
  <si>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</si>
  <si>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</si>
  <si>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</si>
  <si>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</si>
  <si>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</si>
  <si>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</si>
  <si>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</si>
  <si>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</si>
  <si>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</si>
  <si>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</si>
  <si>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</si>
  <si>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</si>
  <si>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</si>
  <si>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</si>
  <si>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</si>
  <si>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</si>
  <si>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</si>
  <si>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</si>
  <si>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</si>
  <si>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</si>
  <si>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</si>
  <si>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</si>
  <si>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</si>
  <si>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</si>
  <si>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</si>
  <si>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</si>
  <si>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</si>
  <si>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</si>
  <si>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</si>
  <si>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</si>
  <si>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</si>
  <si>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</si>
  <si>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</si>
  <si>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</si>
  <si>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</si>
  <si>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</si>
  <si>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</si>
  <si>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</si>
  <si>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</si>
  <si>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</si>
  <si>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</si>
  <si>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</si>
  <si>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</si>
  <si>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</si>
  <si>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</si>
  <si>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</si>
  <si>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</si>
  <si>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</si>
  <si>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</si>
  <si>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</si>
  <si>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</si>
  <si>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</si>
  <si>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</si>
  <si>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</si>
  <si>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</si>
  <si>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</si>
  <si>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</si>
  <si>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</si>
  <si>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</si>
  <si>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</si>
  <si>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</si>
  <si>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</si>
  <si>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</si>
  <si>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</si>
  <si>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</si>
  <si>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</si>
  <si>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</si>
  <si>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</si>
  <si>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</si>
  <si>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</si>
  <si>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</si>
  <si>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</si>
  <si>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</si>
  <si>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</si>
  <si>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</si>
  <si>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</si>
  <si>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</si>
  <si>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</si>
  <si>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</si>
  <si>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</si>
  <si>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</si>
  <si>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</si>
  <si>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</si>
  <si>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</si>
  <si>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</si>
  <si>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</si>
  <si>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</si>
  <si>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</si>
  <si>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</si>
  <si>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</si>
  <si>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</si>
  <si>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</si>
  <si>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</si>
  <si>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</si>
  <si>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</si>
  <si>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</si>
  <si>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</si>
  <si>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</si>
  <si>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</si>
  <si>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</si>
  <si>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</si>
  <si>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</si>
  <si>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</si>
  <si>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</si>
  <si>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</si>
  <si>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</si>
  <si>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</si>
  <si>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</si>
  <si>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</si>
  <si>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</si>
  <si>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</si>
  <si>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</si>
  <si>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</si>
  <si>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</si>
  <si>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</si>
  <si>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</si>
  <si>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</si>
  <si>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</si>
  <si>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</si>
  <si>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</si>
  <si>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</si>
  <si>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</si>
  <si>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</si>
  <si>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</si>
  <si>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</si>
  <si>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</si>
  <si>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</si>
  <si>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</si>
  <si>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</si>
  <si>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</si>
  <si>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</si>
  <si>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</si>
  <si>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</si>
  <si>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</si>
  <si>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</si>
  <si>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</si>
  <si>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</si>
  <si>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</si>
  <si>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</si>
  <si>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</si>
  <si>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</si>
  <si>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</si>
  <si>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</si>
  <si>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</si>
  <si>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</si>
  <si>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</si>
  <si>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</si>
  <si>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</si>
  <si>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</si>
  <si>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</si>
  <si>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</si>
  <si>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</si>
  <si>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</si>
  <si>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</si>
  <si>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</si>
  <si>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</si>
  <si>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</si>
  <si>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</si>
  <si>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</si>
  <si>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</si>
  <si>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</si>
  <si>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</si>
  <si>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</si>
  <si>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</si>
  <si>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</si>
  <si>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</si>
  <si>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</si>
  <si>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</si>
  <si>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</si>
  <si>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</si>
  <si>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</si>
  <si>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</si>
  <si>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</si>
  <si>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</si>
  <si>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</si>
  <si>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</si>
  <si>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</si>
  <si>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</si>
  <si>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</si>
  <si>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</si>
  <si>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</si>
  <si>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</si>
  <si>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</si>
  <si>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</si>
  <si>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</si>
  <si>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</si>
  <si>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</si>
  <si>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</si>
  <si>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</si>
  <si>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</si>
  <si>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</si>
  <si>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</si>
  <si>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</si>
  <si>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</si>
  <si>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</si>
  <si>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</si>
  <si>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</si>
  <si>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</si>
  <si>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</si>
  <si>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</si>
  <si>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</si>
  <si>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</si>
  <si>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</si>
  <si>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</si>
  <si>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</si>
  <si>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</si>
  <si>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</si>
  <si>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</si>
  <si>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</si>
  <si>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</si>
  <si>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</si>
  <si>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</si>
  <si>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</si>
  <si>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</si>
  <si>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</si>
  <si>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</si>
  <si>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</si>
  <si>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</si>
  <si>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</si>
  <si>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</si>
  <si>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</si>
  <si>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</si>
  <si>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</si>
  <si>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</si>
  <si>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</si>
  <si>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</si>
  <si>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</si>
  <si>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</si>
  <si>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</si>
  <si>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</si>
  <si>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</si>
  <si>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</si>
  <si>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</si>
  <si>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</si>
  <si>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</si>
  <si>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</si>
  <si>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</si>
  <si>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</si>
  <si>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</si>
  <si>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</si>
  <si>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</si>
  <si>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</si>
  <si>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</si>
  <si>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</si>
  <si>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</si>
  <si>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</si>
  <si>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</si>
  <si>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</si>
  <si>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</si>
  <si>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</si>
  <si>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</si>
  <si>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</si>
  <si>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</si>
  <si>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</si>
  <si>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</si>
  <si>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</si>
  <si>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</si>
  <si>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</si>
  <si>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</si>
  <si>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</si>
  <si>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</si>
  <si>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</si>
  <si>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</si>
  <si>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</si>
  <si>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</si>
  <si>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</si>
  <si>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</si>
  <si>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</si>
  <si>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</si>
  <si>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</si>
  <si>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</si>
  <si>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</si>
  <si>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</si>
  <si>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</si>
  <si>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</si>
  <si>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</si>
  <si>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</si>
  <si>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</si>
  <si>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</si>
  <si>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</si>
  <si>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</si>
  <si>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</si>
  <si>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</si>
  <si>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</si>
  <si>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</si>
  <si>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</si>
  <si>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</si>
  <si>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</si>
  <si>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</si>
  <si>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</si>
  <si>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</si>
  <si>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</si>
  <si>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</si>
  <si>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</si>
  <si>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</si>
  <si>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</si>
  <si>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</si>
  <si>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</si>
  <si>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</si>
  <si>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</si>
  <si>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</si>
  <si>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</si>
  <si>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</si>
  <si>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</si>
  <si>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</si>
  <si>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</si>
  <si>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</si>
  <si>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</si>
  <si>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</si>
  <si>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</si>
  <si>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</si>
  <si>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</si>
  <si>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</si>
  <si>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</si>
  <si>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</si>
  <si>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</si>
  <si>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</si>
  <si>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</si>
  <si>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</si>
  <si>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</si>
  <si>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</si>
  <si>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</si>
  <si>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</si>
  <si>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</si>
  <si>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</si>
  <si>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</si>
  <si>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</si>
  <si>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</si>
  <si>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</si>
  <si>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</si>
  <si>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</si>
  <si>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</si>
  <si>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</si>
  <si>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</si>
  <si>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</si>
  <si>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</si>
  <si>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</si>
  <si>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</si>
  <si>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</si>
  <si>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</si>
  <si>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</si>
  <si>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</si>
  <si>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</si>
  <si>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</si>
  <si>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</si>
  <si>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</si>
  <si>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</si>
  <si>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</si>
  <si>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</si>
  <si>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</si>
  <si>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</si>
  <si>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</si>
  <si>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</si>
  <si>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</si>
  <si>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</si>
  <si>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</si>
  <si>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</si>
  <si>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</si>
  <si>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</si>
  <si>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</si>
  <si>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</si>
  <si>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</si>
  <si>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</si>
  <si>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</si>
  <si>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</si>
  <si>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</si>
  <si>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</si>
  <si>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</si>
  <si>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</si>
  <si>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</si>
  <si>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</si>
  <si>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</si>
  <si>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</si>
  <si>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</si>
  <si>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</si>
  <si>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</si>
  <si>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</si>
  <si>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</si>
  <si>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</si>
  <si>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</si>
  <si>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</si>
  <si>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</si>
  <si>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</si>
  <si>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</si>
  <si>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</si>
  <si>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</si>
  <si>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</si>
  <si>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</si>
  <si>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</si>
  <si>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</si>
  <si>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</si>
  <si>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</si>
  <si>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</si>
  <si>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</si>
  <si>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</si>
  <si>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</si>
  <si>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</si>
  <si>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</si>
  <si>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</si>
  <si>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</si>
  <si>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</si>
  <si>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</si>
  <si>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</si>
  <si>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</si>
  <si>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</si>
  <si>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</si>
  <si>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</si>
  <si>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</si>
  <si>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</si>
  <si>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</si>
  <si>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</si>
  <si>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</si>
  <si>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</si>
  <si>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</si>
  <si>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</si>
  <si>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</si>
  <si>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</si>
  <si>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</si>
  <si>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</si>
  <si>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</si>
  <si>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</si>
  <si>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</si>
  <si>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</si>
  <si>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</si>
  <si>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</si>
  <si>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</si>
  <si>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</si>
  <si>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</si>
  <si>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</si>
  <si>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</si>
  <si>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</si>
  <si>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</si>
  <si>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</si>
  <si>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</si>
  <si>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</si>
  <si>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</si>
  <si>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</si>
  <si>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</si>
  <si>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</si>
  <si>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</si>
  <si>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</si>
  <si>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</si>
  <si>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</si>
  <si>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</si>
  <si>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</si>
  <si>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</si>
  <si>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</si>
  <si>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</si>
  <si>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</si>
  <si>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</si>
  <si>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</si>
  <si>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</si>
  <si>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</si>
  <si>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</si>
  <si>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</si>
  <si>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</si>
  <si>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</si>
  <si>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</si>
  <si>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</si>
  <si>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</si>
  <si>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</si>
  <si>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</si>
  <si>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</si>
  <si>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</si>
  <si>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</si>
  <si>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</si>
  <si>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</si>
  <si>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</si>
  <si>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</si>
  <si>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</si>
  <si>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</si>
  <si>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</si>
  <si>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</si>
  <si>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</si>
  <si>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</si>
  <si>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</si>
  <si>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</si>
  <si>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</si>
  <si>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</si>
  <si>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</si>
  <si>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</si>
  <si>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</si>
  <si>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</si>
  <si>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</si>
  <si>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</si>
  <si>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</si>
  <si>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</si>
  <si>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</si>
  <si>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</si>
  <si>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</si>
  <si>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</si>
  <si>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</si>
  <si>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</si>
  <si>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</si>
  <si>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</si>
  <si>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</si>
  <si>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</si>
  <si>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</si>
  <si>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</si>
  <si>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</si>
  <si>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</si>
  <si>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</si>
  <si>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</si>
  <si>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</si>
  <si>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</si>
  <si>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</si>
  <si>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</si>
  <si>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</si>
  <si>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</si>
  <si>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</si>
  <si>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</si>
  <si>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</si>
  <si>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</si>
  <si>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</si>
  <si>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</si>
  <si>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</si>
  <si>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</si>
  <si>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</si>
  <si>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</si>
  <si>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</si>
  <si>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</si>
  <si>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</si>
  <si>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</si>
  <si>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</si>
  <si>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</si>
  <si>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</si>
  <si>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</si>
  <si>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</si>
  <si>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</si>
  <si>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</si>
  <si>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</si>
  <si>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</si>
  <si>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</si>
  <si>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</si>
  <si>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</si>
  <si>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</si>
  <si>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</si>
  <si>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</si>
  <si>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</si>
  <si>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</si>
  <si>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</si>
  <si>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</si>
  <si>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</si>
  <si>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</si>
  <si>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</si>
  <si>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</si>
  <si>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</si>
  <si>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</si>
  <si>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</si>
  <si>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</si>
  <si>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</si>
  <si>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</si>
  <si>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</si>
  <si>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</si>
  <si>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</si>
  <si>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</si>
  <si>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</si>
  <si>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</si>
  <si>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</si>
  <si>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</si>
  <si>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</si>
  <si>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</si>
  <si>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</si>
  <si>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</si>
  <si>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</si>
  <si>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</si>
  <si>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</si>
  <si>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</si>
  <si>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</si>
  <si>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</si>
  <si>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</si>
  <si>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</si>
  <si>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</si>
  <si>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</si>
  <si>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</si>
  <si>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</si>
  <si>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</si>
  <si>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</si>
  <si>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</si>
  <si>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</si>
  <si>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</si>
  <si>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</si>
  <si>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</si>
  <si>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</si>
  <si>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</si>
  <si>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</si>
  <si>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</si>
  <si>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</si>
  <si>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</si>
  <si>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</si>
  <si>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</si>
  <si>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</si>
  <si>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</si>
  <si>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</si>
  <si>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</si>
  <si>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</si>
  <si>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</si>
  <si>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</si>
  <si>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</si>
  <si>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</si>
  <si>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</si>
  <si>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</si>
  <si>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</si>
  <si>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</si>
  <si>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</si>
  <si>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</si>
  <si>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</si>
  <si>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</si>
  <si>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</si>
  <si>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</si>
  <si>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</si>
  <si>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</si>
  <si>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</si>
  <si>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</si>
  <si>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</si>
  <si>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</si>
  <si>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</si>
  <si>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</si>
  <si>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</si>
  <si>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</si>
  <si>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</si>
  <si>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</si>
  <si>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</si>
  <si>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</si>
  <si>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</si>
  <si>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</si>
  <si>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</si>
  <si>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</si>
  <si>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</si>
  <si>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</si>
  <si>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</si>
  <si>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</si>
  <si>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</si>
  <si>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</si>
  <si>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</si>
  <si>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</si>
  <si>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</si>
  <si>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</si>
  <si>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</si>
  <si>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</si>
  <si>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</si>
  <si>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</si>
  <si>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</si>
  <si>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</si>
  <si>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</si>
  <si>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</si>
  <si>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</si>
  <si>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</si>
  <si>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</si>
  <si>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</si>
  <si>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</si>
  <si>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</si>
  <si>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</si>
  <si>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</si>
  <si>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</si>
  <si>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</si>
  <si>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</si>
  <si>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</si>
  <si>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</si>
  <si>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</si>
  <si>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</si>
  <si>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</si>
  <si>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</si>
  <si>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</si>
  <si>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</si>
  <si>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</si>
  <si>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</si>
  <si>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</si>
  <si>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PF Version</t>
  </si>
  <si>
    <t>DigSILENT PowerFactory 2023</t>
  </si>
  <si>
    <t>DPL_Z Loci</t>
  </si>
  <si>
    <t>Study Case</t>
  </si>
  <si>
    <t>Base Model</t>
  </si>
  <si>
    <t>Grid ID</t>
  </si>
  <si>
    <t>PoC ID</t>
  </si>
  <si>
    <t>POC Feeder ID</t>
  </si>
  <si>
    <t>DPL_Switch off Grid</t>
  </si>
  <si>
    <t>SwitchOff_Grid</t>
  </si>
  <si>
    <t>DPL_Switch on Grid</t>
  </si>
  <si>
    <t>SwitchOn_Grid</t>
  </si>
  <si>
    <t>DPL_Switch off PoC Feeder</t>
  </si>
  <si>
    <t>SwitchOff_PoC Feeder</t>
  </si>
  <si>
    <t>DPL_Switch on PoC Feeder</t>
  </si>
  <si>
    <t>SwitchOn_PoC Feeder</t>
  </si>
  <si>
    <t>DPL_BESS Charge Characteristic</t>
  </si>
  <si>
    <t>BESS Charge Characteristic</t>
  </si>
  <si>
    <t>DPL_BESS Discharge Characteristic</t>
  </si>
  <si>
    <t>BESS Discharge Characteristic</t>
  </si>
  <si>
    <t>DPL_+10%BoP</t>
  </si>
  <si>
    <t>plus10_BoP</t>
  </si>
  <si>
    <t>DPL_-10%BoP</t>
  </si>
  <si>
    <t>minus10_BoP</t>
  </si>
  <si>
    <t>DPL_Emissions off</t>
  </si>
  <si>
    <t>Inverter Emissions off</t>
  </si>
  <si>
    <t>DPL_Reset Variations</t>
  </si>
  <si>
    <t>Reset Variations</t>
  </si>
  <si>
    <t xml:space="preserve">This sheet lists the operational scenarios to be considered in Power Quality studies.
+ CaseNr: name of the operational scenarios; 
+ Variation Name: This is the name for a variation from the base model quantities (e.g. +/- 10% BoP)
+ Inverter Characteristic: This is a change from the base model (e.g. BESS Charging, BESS Discharging, Q at Night, etc.)
</t>
  </si>
  <si>
    <t>Run?</t>
  </si>
  <si>
    <t>Scenario Name</t>
  </si>
  <si>
    <t>Variation Name</t>
  </si>
  <si>
    <t>Inverter Characteristic</t>
  </si>
  <si>
    <t>Fault Level</t>
  </si>
  <si>
    <t>PV MW</t>
  </si>
  <si>
    <t>PV Mvar</t>
  </si>
  <si>
    <t>Filters in service?</t>
  </si>
  <si>
    <t>01a</t>
  </si>
  <si>
    <t>01a_Pmax Qmax_100%P PV_100%Q BESS</t>
  </si>
  <si>
    <t>BESS Discharging</t>
  </si>
  <si>
    <t>Maximum</t>
  </si>
  <si>
    <t>No</t>
  </si>
  <si>
    <t>02a</t>
  </si>
  <si>
    <t>02a_Pmax Qmin_100%P PV_100%Q BESS</t>
  </si>
  <si>
    <t>03a</t>
  </si>
  <si>
    <t>03a_Pmax Qmax_50%P PV_50%Q BESS</t>
  </si>
  <si>
    <t>04a</t>
  </si>
  <si>
    <t>04a_Pmax Qmin_50%P PV_50%Q BESS</t>
  </si>
  <si>
    <t>05a</t>
  </si>
  <si>
    <t>05a_Pmin Qmax_100%P BESS_100%Q PV</t>
  </si>
  <si>
    <t>BESS Charging</t>
  </si>
  <si>
    <t>06a</t>
  </si>
  <si>
    <t>06a_Pmin Qmin_100%P BESS_100%Q PV</t>
  </si>
  <si>
    <t>07a</t>
  </si>
  <si>
    <t>07a_01a+BESS Coll Fdr1 Outage</t>
  </si>
  <si>
    <t>08a</t>
  </si>
  <si>
    <t>08a_02a+BESS Coll Fdr1 Outage</t>
  </si>
  <si>
    <t>09a</t>
  </si>
  <si>
    <t>09a_03a+BESS Coll Fdr1 Outage</t>
  </si>
  <si>
    <t>10a</t>
  </si>
  <si>
    <t>10a_04a+BESS Coll Fdr1 Outage</t>
  </si>
  <si>
    <t>11a</t>
  </si>
  <si>
    <t>11a_05a+BESS Coll Fdr1 Outage</t>
  </si>
  <si>
    <t>12a</t>
  </si>
  <si>
    <t>12a_06a+BESS Coll Fdr1 Outage</t>
  </si>
  <si>
    <t>13a</t>
  </si>
  <si>
    <t>14a</t>
  </si>
  <si>
    <t>15a</t>
  </si>
  <si>
    <t>16a</t>
  </si>
  <si>
    <t>17a</t>
  </si>
  <si>
    <t>18a</t>
  </si>
  <si>
    <t>19a</t>
  </si>
  <si>
    <t>+10%BoP</t>
  </si>
  <si>
    <t>20a</t>
  </si>
  <si>
    <t>21a</t>
  </si>
  <si>
    <t>22a</t>
  </si>
  <si>
    <t>23a</t>
  </si>
  <si>
    <t>24a</t>
  </si>
  <si>
    <t>25a</t>
  </si>
  <si>
    <t>-10%BoP</t>
  </si>
  <si>
    <t>26a</t>
  </si>
  <si>
    <t>27a</t>
  </si>
  <si>
    <t>28a</t>
  </si>
  <si>
    <t>29a</t>
  </si>
  <si>
    <t>30a</t>
  </si>
  <si>
    <t>Yes</t>
  </si>
  <si>
    <t>Notes: All limits are in percent</t>
  </si>
  <si>
    <t>Harmonic_Order</t>
  </si>
  <si>
    <t>Planning_Limits</t>
  </si>
  <si>
    <t>Allocation_Limits_AAS</t>
  </si>
  <si>
    <t>Allocation_Limits_MAS</t>
  </si>
  <si>
    <t>Background_Harmonic_Distortion</t>
  </si>
  <si>
    <t>Alpha_Factors</t>
  </si>
  <si>
    <t>THD</t>
  </si>
  <si>
    <t>220kV_PoC</t>
  </si>
  <si>
    <t>220kV Feeder</t>
  </si>
  <si>
    <t>HSFBESS_Z_Loci</t>
  </si>
  <si>
    <t>HSFBESS PQ Model</t>
  </si>
  <si>
    <t>DPL_Q at Night Characteristic</t>
  </si>
  <si>
    <t>PV Q at Night Characteristic</t>
  </si>
  <si>
    <t>220kV_EQ</t>
  </si>
  <si>
    <t>13a_01a+PV Coll Fdr2 Outage</t>
  </si>
  <si>
    <t>14a_02a+PV Coll Fdr2 Outage</t>
  </si>
  <si>
    <t>15a_03a+PV Coll Fdr2 Outage</t>
  </si>
  <si>
    <t>16a_04a+PV Coll Fdr2 Outage</t>
  </si>
  <si>
    <t>17a_05a+PV Coll Fdr2 Outage</t>
  </si>
  <si>
    <t>18a_06a+PV Coll Fdr2 Outage</t>
  </si>
  <si>
    <t>19a_01a_+10%TX_Z</t>
  </si>
  <si>
    <t>20a_02a_+10%TX_Z</t>
  </si>
  <si>
    <t>21a_03a_+10%TX_Z</t>
  </si>
  <si>
    <t>22a_04a_+10%TX_Z</t>
  </si>
  <si>
    <t>23a_05a_+10%TX_Z</t>
  </si>
  <si>
    <t>24a_06a_+10%TX_Z</t>
  </si>
  <si>
    <t>25a_01a_-10%TX_Z</t>
  </si>
  <si>
    <t>26a_02a_-10%TX_Z</t>
  </si>
  <si>
    <t>27a_03a_-10%TX_Z</t>
  </si>
  <si>
    <t>28a_04a_-10%TX_Z</t>
  </si>
  <si>
    <t>29a_05a_-10%TX_Z</t>
  </si>
  <si>
    <t>30a_06a_-10%TX_Z</t>
  </si>
  <si>
    <t>31a_Pmax_Qmax_PV Only</t>
  </si>
  <si>
    <t>32a_Pmax_Qmin_PV Only</t>
  </si>
  <si>
    <t>33a_Pmax_Qmax_BESS Only</t>
  </si>
  <si>
    <t>34a_Pmax_Qmin_BESS Only</t>
  </si>
  <si>
    <t>35a_Pmin_Qmax_BESS Only</t>
  </si>
  <si>
    <t>36a_Pmin_Qmin_BESS Only</t>
  </si>
  <si>
    <t>37a_Qmax_Night</t>
  </si>
  <si>
    <t>38a_Qmin_Night</t>
  </si>
  <si>
    <t>31a</t>
  </si>
  <si>
    <t>32a</t>
  </si>
  <si>
    <t>33a</t>
  </si>
  <si>
    <t>34a</t>
  </si>
  <si>
    <t>35a</t>
  </si>
  <si>
    <t>36a</t>
  </si>
  <si>
    <t>37a</t>
  </si>
  <si>
    <t>38a</t>
  </si>
  <si>
    <t>Q at Night</t>
  </si>
  <si>
    <t>07b_07a with HF</t>
  </si>
  <si>
    <t>01b_01a with HF</t>
  </si>
  <si>
    <t>19b_19a with HF</t>
  </si>
  <si>
    <t>23b_23a with HF</t>
  </si>
  <si>
    <t>25b_25a with HF</t>
  </si>
  <si>
    <t>29b_29a with HF</t>
  </si>
  <si>
    <t>31b_31a with HF</t>
  </si>
  <si>
    <t>33b_33a with HF</t>
  </si>
  <si>
    <t>01b</t>
  </si>
  <si>
    <t>07b</t>
  </si>
  <si>
    <t>13b</t>
  </si>
  <si>
    <t>19b</t>
  </si>
  <si>
    <t>23b</t>
  </si>
  <si>
    <t>25b</t>
  </si>
  <si>
    <t>29b</t>
  </si>
  <si>
    <t>31b</t>
  </si>
  <si>
    <t>33b</t>
  </si>
  <si>
    <t>13b_13a with HF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</si>
</sst>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89">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1" fillId="3" borderId="1" xfId="0" applyFont="1" applyFill="1" applyBorder="1" applyAlignment="1">
      <alignment horizontal="center" wrapText="1"/>
    </xf>
    <xf numFmtId="49" fontId="1" fillId="3" borderId="1" xfId="0" applyNumberFormat="1" applyFont="1" applyFill="1" applyBorder="1" applyAlignment="1">
      <alignment horizontal="center" wrapText="1"/>
    </xf>
    <xf numFmtId="0" fontId="0" fillId="0" borderId="0" xfId="0" applyAlignment="1">
      <alignment horizontal="center"/>
    </xf>
    <xf numFmtId="0" fontId="0" fillId="7" borderId="12" xfId="0" applyFill="1" applyBorder="1" applyAlignment="1">
      <alignment horizontal="center"/>
    </xf>
    <xf numFmtId="49" fontId="0" fillId="7" borderId="12" xfId="0" applyNumberFormat="1" applyFill="1" applyBorder="1"/>
    <xf numFmtId="49" fontId="13" fillId="7" borderId="12" xfId="0" applyNumberFormat="1" applyFont="1" applyFill="1" applyBorder="1"/>
    <xf numFmtId="49" fontId="0" fillId="0" borderId="0" xfId="0" applyNumberFormat="1"/>
    <xf numFmtId="0" fontId="1" fillId="0" borderId="0" xfId="0" applyFon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0" fillId="0" borderId="0" xfId="0" applyAlignment="1">
      <alignment horizontal="left"/>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ichael Magpantay" id="{C824A8EF-916E-4B10-9EA1-5F20996E0D12}" userId="S::michael.magpantay@ox2.com::499e906a-f93c-47d5-b6e2-3ef04e3ef3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C2" dT="2023-11-20T00:52:06.85" personId="{C824A8EF-916E-4B10-9EA1-5F20996E0D12}" id="{E4217796-6CCC-497B-B3C9-132B41DE99AF}">
    <text>Put exact name as how it is written in operational scenarios in PF</text>
  </threadedComment>
  <threadedComment ref="D2" dT="2023-11-20T02:56:43.42" personId="{C824A8EF-916E-4B10-9EA1-5F20996E0D12}" id="{C23D3F7C-6BFD-4FD4-B260-DD77716DF0B9}">
    <text>Leave blank if no variation to be used</text>
  </threadedComment>
  <threadedComment ref="E2" dT="2023-11-20T02:57:10.61" personId="{C824A8EF-916E-4B10-9EA1-5F20996E0D12}" id="{8842DF4E-847B-470C-8F19-286D1BAC1900}">
    <text>Leave blank if base model version to be used</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80" t="s">
        <v>565</v>
      </c>
      <c r="B1" s="280"/>
      <c r="C1" s="280"/>
      <c r="D1" s="280"/>
      <c r="E1" s="280"/>
      <c r="F1" s="280"/>
    </row>
    <row r="2" spans="1:17" x14ac:dyDescent="0.3">
      <c r="A2" s="280"/>
      <c r="B2" s="280"/>
      <c r="C2" s="280"/>
      <c r="D2" s="280"/>
      <c r="E2" s="280"/>
      <c r="F2" s="280"/>
    </row>
    <row r="3" spans="1:17" x14ac:dyDescent="0.3">
      <c r="A3" s="280"/>
      <c r="B3" s="280"/>
      <c r="C3" s="280"/>
      <c r="D3" s="280"/>
      <c r="E3" s="280"/>
      <c r="F3" s="280"/>
    </row>
    <row r="4" spans="1:17" x14ac:dyDescent="0.3">
      <c r="A4" s="280"/>
      <c r="B4" s="280"/>
      <c r="C4" s="280"/>
      <c r="D4" s="280"/>
      <c r="E4" s="280"/>
      <c r="F4" s="280"/>
    </row>
    <row r="5" spans="1:17" ht="50.1" customHeight="1" x14ac:dyDescent="0.3">
      <c r="A5" s="281"/>
      <c r="B5" s="281"/>
      <c r="C5" s="281"/>
      <c r="D5" s="281"/>
      <c r="E5" s="281"/>
      <c r="F5" s="281"/>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83" t="s">
        <v>571</v>
      </c>
      <c r="B1" s="283"/>
      <c r="C1" s="283"/>
      <c r="D1" s="283"/>
      <c r="E1" s="283"/>
      <c r="F1" s="283"/>
      <c r="G1" s="283"/>
      <c r="H1" s="283"/>
      <c r="I1" s="283"/>
      <c r="J1" s="283"/>
      <c r="K1" s="283"/>
      <c r="L1" s="283"/>
      <c r="M1" s="283"/>
      <c r="N1" s="283"/>
      <c r="O1" s="283"/>
      <c r="P1" s="283"/>
      <c r="Q1" s="283"/>
      <c r="R1" s="283"/>
      <c r="S1" s="283"/>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84" t="s">
        <v>624</v>
      </c>
      <c r="B1" s="284"/>
      <c r="C1" s="284"/>
      <c r="D1" s="284"/>
      <c r="E1" s="285"/>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84"/>
      <c r="B2" s="284"/>
      <c r="C2" s="284"/>
      <c r="D2" s="284"/>
      <c r="E2" s="285"/>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86"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86"/>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86"/>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86"/>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86"/>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86"/>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86"/>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86"/>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86"/>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06"/>
  <sheetViews>
    <sheetView workbookViewId="0">
      <selection sqref="A1:M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87" t="s">
        <v>823</v>
      </c>
      <c r="B1" s="287"/>
      <c r="C1" s="287"/>
      <c r="D1" s="287"/>
      <c r="E1" s="287"/>
      <c r="F1" s="287"/>
      <c r="G1" s="287"/>
      <c r="H1" s="287"/>
      <c r="I1" s="287"/>
      <c r="J1" s="287"/>
      <c r="K1" s="287"/>
      <c r="L1" s="287"/>
      <c r="M1" s="287"/>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384080</v>
      </c>
      <c r="E5" s="65"/>
      <c r="F5" s="65"/>
      <c r="G5" s="66">
        <v>1</v>
      </c>
      <c r="H5" s="66">
        <v>1</v>
      </c>
      <c r="I5" s="66">
        <v>0</v>
      </c>
      <c r="J5" s="66"/>
      <c r="K5" s="66"/>
      <c r="L5" s="144" t="s">
        <v>305</v>
      </c>
      <c r="M5" s="57"/>
      <c r="N5" s="57"/>
      <c r="O5" s="64"/>
      <c r="P5" s="64"/>
      <c r="Q5" s="267"/>
      <c r="R5" s="267"/>
    </row>
    <row r="6" spans="1:18" x14ac:dyDescent="0.3">
      <c r="A6" s="57"/>
      <c r="B6" s="57" t="s">
        <v>828</v>
      </c>
      <c r="C6" s="73" t="s">
        <v>137</v>
      </c>
      <c r="D6" s="65">
        <v>384001</v>
      </c>
      <c r="E6" s="65"/>
      <c r="F6" s="65"/>
      <c r="G6" s="66">
        <v>1</v>
      </c>
      <c r="H6" s="66">
        <v>1</v>
      </c>
      <c r="I6" s="66">
        <v>0</v>
      </c>
      <c r="J6" s="66"/>
      <c r="K6" s="66"/>
      <c r="L6" s="144" t="s">
        <v>305</v>
      </c>
      <c r="M6" s="57"/>
      <c r="N6" s="57"/>
      <c r="O6" s="64"/>
      <c r="P6" s="64"/>
      <c r="Q6" s="267"/>
      <c r="R6" s="267"/>
    </row>
    <row r="7" spans="1:18" x14ac:dyDescent="0.3">
      <c r="A7" s="57"/>
      <c r="B7" s="57" t="s">
        <v>828</v>
      </c>
      <c r="C7" s="73" t="s">
        <v>137</v>
      </c>
      <c r="D7" s="65">
        <v>384030</v>
      </c>
      <c r="E7" s="65"/>
      <c r="F7" s="65"/>
      <c r="G7" s="66">
        <v>1</v>
      </c>
      <c r="H7" s="66">
        <v>1</v>
      </c>
      <c r="I7" s="66">
        <v>0</v>
      </c>
      <c r="J7" s="66"/>
      <c r="K7" s="66"/>
      <c r="L7" s="144" t="s">
        <v>305</v>
      </c>
      <c r="M7" s="57"/>
      <c r="N7" s="57"/>
      <c r="O7" s="64"/>
      <c r="P7" s="64"/>
      <c r="Q7" s="267"/>
      <c r="R7" s="267"/>
    </row>
    <row r="8" spans="1:18" x14ac:dyDescent="0.3">
      <c r="A8" s="57">
        <v>2</v>
      </c>
      <c r="B8" s="57" t="s">
        <v>828</v>
      </c>
      <c r="C8" s="73" t="s">
        <v>589</v>
      </c>
      <c r="D8" s="65">
        <v>306585</v>
      </c>
      <c r="E8" s="65">
        <v>321580</v>
      </c>
      <c r="F8" s="65"/>
      <c r="G8" s="66">
        <v>1</v>
      </c>
      <c r="H8" s="66">
        <v>1</v>
      </c>
      <c r="I8" s="66">
        <v>0</v>
      </c>
      <c r="J8" s="66"/>
      <c r="K8" s="66"/>
      <c r="L8" s="144" t="s">
        <v>305</v>
      </c>
      <c r="M8" s="57" t="s">
        <v>852</v>
      </c>
      <c r="N8" s="57" t="str">
        <f>IF(E8&gt;0,(VLOOKUP(D8,'Bus Lib'!B:D,2,FALSE)&amp;" - "&amp;VLOOKUP(E8,'Bus Lib'!B:D,2,FALSE)),("Trip "&amp;C8&amp;" "&amp;VLOOKUP(D8,'Bus Lib'!B:D,2,FALSE))) &amp; "_id" &amp;G8</f>
        <v>3ARAR_T_220F - 3CROWLA_220A_id1</v>
      </c>
      <c r="O8" s="64" t="s">
        <v>829</v>
      </c>
      <c r="P8" s="64" t="s">
        <v>830</v>
      </c>
      <c r="Q8" s="267"/>
      <c r="R8" s="267"/>
    </row>
    <row r="9" spans="1:18" x14ac:dyDescent="0.3">
      <c r="A9" s="57">
        <v>3</v>
      </c>
      <c r="B9" s="57" t="s">
        <v>828</v>
      </c>
      <c r="C9" s="73" t="s">
        <v>589</v>
      </c>
      <c r="D9" s="65">
        <v>316580</v>
      </c>
      <c r="E9" s="65">
        <v>321580</v>
      </c>
      <c r="F9" s="65"/>
      <c r="G9" s="66">
        <v>1</v>
      </c>
      <c r="H9" s="66">
        <v>1</v>
      </c>
      <c r="I9" s="66">
        <v>0</v>
      </c>
      <c r="J9" s="66"/>
      <c r="K9" s="66"/>
      <c r="L9" s="144" t="s">
        <v>305</v>
      </c>
      <c r="M9" s="57" t="s">
        <v>853</v>
      </c>
      <c r="N9" s="57" t="str">
        <f>IF(E9&gt;0,(VLOOKUP(D9,'Bus Lib'!B:D,2,FALSE)&amp;" - "&amp;VLOOKUP(E9,'Bus Lib'!B:D,2,FALSE)),("Trip "&amp;C9&amp;" "&amp;VLOOKUP(D9,'Bus Lib'!B:D,2,FALSE))) &amp; "_id" &amp;G9</f>
        <v>3BULGTS_220A - 3CROWLA_220A_id1</v>
      </c>
      <c r="O9" s="64" t="s">
        <v>829</v>
      </c>
      <c r="P9" s="64" t="s">
        <v>830</v>
      </c>
      <c r="Q9" s="267"/>
      <c r="R9" s="267"/>
    </row>
    <row r="10" spans="1:18" x14ac:dyDescent="0.3">
      <c r="A10" s="57"/>
      <c r="B10" s="57" t="s">
        <v>828</v>
      </c>
      <c r="C10" s="73" t="s">
        <v>589</v>
      </c>
      <c r="D10" s="65">
        <v>316580</v>
      </c>
      <c r="E10" s="65">
        <v>334081</v>
      </c>
      <c r="F10" s="65"/>
      <c r="G10" s="66">
        <v>1</v>
      </c>
      <c r="H10" s="66">
        <v>1</v>
      </c>
      <c r="I10" s="66">
        <v>0</v>
      </c>
      <c r="J10" s="66"/>
      <c r="K10" s="66"/>
      <c r="L10" s="144" t="s">
        <v>305</v>
      </c>
      <c r="M10" s="57" t="s">
        <v>853</v>
      </c>
      <c r="N10" s="57" t="str">
        <f>IF(E10&gt;0,(VLOOKUP(D10,'Bus Lib'!B:D,2,FALSE)&amp;" - "&amp;VLOOKUP(E10,'Bus Lib'!B:D,2,FALSE)),("Trip "&amp;C10&amp;" "&amp;VLOOKUP(D10,'Bus Lib'!B:D,2,FALSE))) &amp; "_id" &amp;G10</f>
        <v>3BULGTS_220A - HOTS 220 KV_POC_id1</v>
      </c>
      <c r="O10" s="64" t="s">
        <v>829</v>
      </c>
      <c r="P10" s="64" t="s">
        <v>830</v>
      </c>
      <c r="Q10" s="267"/>
      <c r="R10" s="267"/>
    </row>
    <row r="11" spans="1:18" x14ac:dyDescent="0.3">
      <c r="A11" s="57"/>
      <c r="B11" s="57" t="s">
        <v>828</v>
      </c>
      <c r="C11" s="73" t="s">
        <v>137</v>
      </c>
      <c r="D11" s="65">
        <v>32393</v>
      </c>
      <c r="E11" s="65"/>
      <c r="F11" s="65"/>
      <c r="G11" s="66">
        <v>1</v>
      </c>
      <c r="H11" s="66">
        <v>1</v>
      </c>
      <c r="I11" s="66">
        <v>0</v>
      </c>
      <c r="J11" s="66"/>
      <c r="K11" s="66"/>
      <c r="L11" s="144" t="s">
        <v>305</v>
      </c>
      <c r="M11" s="57"/>
      <c r="N11" s="57"/>
      <c r="O11" s="64"/>
      <c r="P11" s="64"/>
      <c r="Q11" s="267"/>
      <c r="R11" s="267"/>
    </row>
    <row r="12" spans="1:18" x14ac:dyDescent="0.3">
      <c r="A12" s="57"/>
      <c r="B12" s="57" t="s">
        <v>828</v>
      </c>
      <c r="C12" s="73" t="s">
        <v>137</v>
      </c>
      <c r="D12" s="65">
        <v>32500</v>
      </c>
      <c r="E12" s="65"/>
      <c r="F12" s="65"/>
      <c r="G12" s="66">
        <v>1</v>
      </c>
      <c r="H12" s="66">
        <v>1</v>
      </c>
      <c r="I12" s="66">
        <v>0</v>
      </c>
      <c r="J12" s="66"/>
      <c r="K12" s="66"/>
      <c r="L12" s="144" t="s">
        <v>305</v>
      </c>
      <c r="M12" s="57"/>
      <c r="N12" s="57"/>
      <c r="O12" s="64"/>
      <c r="P12" s="64"/>
      <c r="Q12" s="267"/>
      <c r="R12" s="267"/>
    </row>
    <row r="13" spans="1:18" x14ac:dyDescent="0.3">
      <c r="A13" s="57"/>
      <c r="B13" s="57" t="s">
        <v>828</v>
      </c>
      <c r="C13" s="73" t="s">
        <v>137</v>
      </c>
      <c r="D13" s="65">
        <v>316580</v>
      </c>
      <c r="E13" s="65"/>
      <c r="F13" s="65"/>
      <c r="G13" s="66">
        <v>1</v>
      </c>
      <c r="H13" s="66">
        <v>1</v>
      </c>
      <c r="I13" s="66">
        <v>0</v>
      </c>
      <c r="J13" s="66"/>
      <c r="K13" s="66"/>
      <c r="L13" s="144" t="s">
        <v>305</v>
      </c>
      <c r="M13" s="57"/>
      <c r="N13" s="57"/>
      <c r="O13" s="64"/>
      <c r="P13" s="64"/>
      <c r="Q13" s="267"/>
      <c r="R13" s="267"/>
    </row>
    <row r="14" spans="1:18" x14ac:dyDescent="0.3">
      <c r="A14" s="57"/>
      <c r="B14" s="57" t="s">
        <v>828</v>
      </c>
      <c r="C14" s="73" t="s">
        <v>137</v>
      </c>
      <c r="D14" s="65">
        <v>316702</v>
      </c>
      <c r="E14" s="65"/>
      <c r="F14" s="65"/>
      <c r="G14" s="66">
        <v>1</v>
      </c>
      <c r="H14" s="66">
        <v>1</v>
      </c>
      <c r="I14" s="66">
        <v>0</v>
      </c>
      <c r="J14" s="66"/>
      <c r="K14" s="66"/>
      <c r="L14" s="144" t="s">
        <v>305</v>
      </c>
      <c r="M14" s="57"/>
      <c r="N14" s="57"/>
      <c r="O14" s="64"/>
      <c r="P14" s="64"/>
      <c r="Q14" s="267"/>
      <c r="R14" s="267"/>
    </row>
    <row r="15" spans="1:18" x14ac:dyDescent="0.3">
      <c r="A15" s="57"/>
      <c r="B15" s="57" t="s">
        <v>828</v>
      </c>
      <c r="C15" s="73" t="s">
        <v>137</v>
      </c>
      <c r="D15" s="65">
        <v>316737</v>
      </c>
      <c r="E15" s="65"/>
      <c r="F15" s="65"/>
      <c r="G15" s="66">
        <v>1</v>
      </c>
      <c r="H15" s="66">
        <v>1</v>
      </c>
      <c r="I15" s="66">
        <v>0</v>
      </c>
      <c r="J15" s="66"/>
      <c r="K15" s="66"/>
      <c r="L15" s="144" t="s">
        <v>305</v>
      </c>
      <c r="M15" s="57"/>
      <c r="N15" s="57"/>
      <c r="O15" s="64"/>
      <c r="P15" s="64"/>
      <c r="Q15" s="267"/>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s="267"/>
      <c r="R16" s="267"/>
    </row>
    <row r="17" spans="1:18" x14ac:dyDescent="0.3">
      <c r="A17" s="57"/>
      <c r="B17" s="57" t="s">
        <v>828</v>
      </c>
      <c r="C17" s="73" t="s">
        <v>137</v>
      </c>
      <c r="D17" s="65">
        <v>316530</v>
      </c>
      <c r="E17" s="65"/>
      <c r="F17" s="65"/>
      <c r="G17" s="66">
        <v>1</v>
      </c>
      <c r="H17" s="66">
        <v>1</v>
      </c>
      <c r="I17" s="66">
        <v>0</v>
      </c>
      <c r="J17" s="66"/>
      <c r="K17" s="66"/>
      <c r="L17" s="144" t="s">
        <v>305</v>
      </c>
      <c r="M17" s="57"/>
      <c r="N17" s="57"/>
      <c r="O17" s="64"/>
      <c r="P17" s="64"/>
      <c r="Q17" s="267"/>
      <c r="R17" s="267"/>
    </row>
    <row r="18" spans="1:18" x14ac:dyDescent="0.3">
      <c r="A18" s="57"/>
      <c r="B18" s="57" t="s">
        <v>828</v>
      </c>
      <c r="C18" s="73" t="s">
        <v>137</v>
      </c>
      <c r="D18" s="65">
        <v>316581</v>
      </c>
      <c r="E18" s="65"/>
      <c r="F18" s="65"/>
      <c r="G18" s="66">
        <v>1</v>
      </c>
      <c r="H18" s="66">
        <v>1</v>
      </c>
      <c r="I18" s="66">
        <v>0</v>
      </c>
      <c r="J18" s="66"/>
      <c r="K18" s="66"/>
      <c r="L18" s="144" t="s">
        <v>305</v>
      </c>
      <c r="M18" s="57"/>
      <c r="N18" s="57"/>
      <c r="O18" s="64"/>
      <c r="P18" s="64"/>
      <c r="Q18" s="267"/>
      <c r="R18" s="267"/>
    </row>
    <row r="19" spans="1:18" x14ac:dyDescent="0.3">
      <c r="A19" s="57"/>
      <c r="B19" s="57" t="s">
        <v>828</v>
      </c>
      <c r="C19" s="73" t="s">
        <v>137</v>
      </c>
      <c r="D19" s="65">
        <v>316731</v>
      </c>
      <c r="E19" s="65"/>
      <c r="F19" s="65"/>
      <c r="G19" s="66">
        <v>1</v>
      </c>
      <c r="H19" s="66">
        <v>1</v>
      </c>
      <c r="I19" s="66">
        <v>0</v>
      </c>
      <c r="J19" s="66"/>
      <c r="K19" s="66"/>
      <c r="L19" s="144" t="s">
        <v>305</v>
      </c>
      <c r="M19" s="57"/>
      <c r="N19" s="57"/>
      <c r="O19" s="64"/>
      <c r="P19" s="64"/>
      <c r="Q19" s="267"/>
      <c r="R19" s="267"/>
    </row>
    <row r="20" spans="1:18" x14ac:dyDescent="0.3">
      <c r="A20" s="57"/>
      <c r="B20" s="57" t="s">
        <v>828</v>
      </c>
      <c r="C20" s="73" t="s">
        <v>137</v>
      </c>
      <c r="D20" s="65">
        <v>316738</v>
      </c>
      <c r="E20" s="65"/>
      <c r="F20" s="65"/>
      <c r="G20" s="66">
        <v>1</v>
      </c>
      <c r="H20" s="66">
        <v>1</v>
      </c>
      <c r="I20" s="66">
        <v>0</v>
      </c>
      <c r="J20" s="66"/>
      <c r="K20" s="66"/>
      <c r="L20" s="144" t="s">
        <v>305</v>
      </c>
      <c r="M20" s="57"/>
      <c r="N20" s="57"/>
      <c r="O20" s="64"/>
      <c r="P20" s="64"/>
      <c r="Q20" s="267"/>
      <c r="R20" s="267"/>
    </row>
    <row r="21" spans="1:18" x14ac:dyDescent="0.3">
      <c r="A21" s="57"/>
      <c r="B21" s="57" t="s">
        <v>828</v>
      </c>
      <c r="C21" s="73" t="s">
        <v>137</v>
      </c>
      <c r="D21" s="65">
        <v>32499</v>
      </c>
      <c r="E21" s="65"/>
      <c r="F21" s="65"/>
      <c r="G21" s="66">
        <v>1</v>
      </c>
      <c r="H21" s="66">
        <v>1</v>
      </c>
      <c r="I21" s="66">
        <v>0</v>
      </c>
      <c r="J21" s="66"/>
      <c r="K21" s="66"/>
      <c r="L21" s="144" t="s">
        <v>305</v>
      </c>
      <c r="M21" s="57"/>
      <c r="N21" s="57"/>
      <c r="O21" s="64"/>
      <c r="P21" s="64"/>
      <c r="Q21" s="267"/>
      <c r="R21" s="267"/>
    </row>
    <row r="22" spans="1:18" x14ac:dyDescent="0.3">
      <c r="A22" s="57"/>
      <c r="B22" s="57" t="s">
        <v>828</v>
      </c>
      <c r="C22" s="73" t="s">
        <v>137</v>
      </c>
      <c r="D22" s="65">
        <v>316531</v>
      </c>
      <c r="E22" s="65"/>
      <c r="F22" s="65"/>
      <c r="G22" s="66">
        <v>1</v>
      </c>
      <c r="H22" s="66">
        <v>1</v>
      </c>
      <c r="I22" s="66">
        <v>0</v>
      </c>
      <c r="J22" s="66"/>
      <c r="K22" s="66"/>
      <c r="L22" s="144" t="s">
        <v>305</v>
      </c>
      <c r="M22" s="57"/>
      <c r="N22" s="57"/>
      <c r="O22" s="64"/>
      <c r="P22" s="64"/>
      <c r="Q22" s="267"/>
      <c r="R22" s="267"/>
    </row>
    <row r="23" spans="1:18" x14ac:dyDescent="0.3">
      <c r="A23" s="57"/>
      <c r="B23" s="57" t="s">
        <v>828</v>
      </c>
      <c r="C23" s="73" t="s">
        <v>137</v>
      </c>
      <c r="D23" s="65">
        <v>316701</v>
      </c>
      <c r="E23" s="65"/>
      <c r="F23" s="65"/>
      <c r="G23" s="66">
        <v>1</v>
      </c>
      <c r="H23" s="66">
        <v>1</v>
      </c>
      <c r="I23" s="66">
        <v>0</v>
      </c>
      <c r="J23" s="66"/>
      <c r="K23" s="66"/>
      <c r="L23" s="144" t="s">
        <v>305</v>
      </c>
      <c r="M23" s="57"/>
      <c r="N23" s="57"/>
      <c r="O23" s="64"/>
      <c r="P23" s="64"/>
      <c r="Q23" s="267"/>
      <c r="R23" s="267"/>
    </row>
    <row r="24" spans="1:18" x14ac:dyDescent="0.3">
      <c r="A24" s="57"/>
      <c r="B24" s="57" t="s">
        <v>828</v>
      </c>
      <c r="C24" s="73" t="s">
        <v>137</v>
      </c>
      <c r="D24" s="65">
        <v>316736</v>
      </c>
      <c r="E24" s="65"/>
      <c r="F24" s="65"/>
      <c r="G24" s="66">
        <v>1</v>
      </c>
      <c r="H24" s="66">
        <v>1</v>
      </c>
      <c r="I24" s="66">
        <v>0</v>
      </c>
      <c r="J24" s="66"/>
      <c r="K24" s="66"/>
      <c r="L24" s="144" t="s">
        <v>305</v>
      </c>
      <c r="M24" s="57"/>
      <c r="N24" s="57"/>
      <c r="O24" s="64"/>
      <c r="P24" s="64"/>
      <c r="Q24" s="267"/>
      <c r="R24" s="267"/>
    </row>
    <row r="25" spans="1:18" x14ac:dyDescent="0.3">
      <c r="A25" s="268">
        <v>4</v>
      </c>
      <c r="B25" s="57" t="s">
        <v>828</v>
      </c>
      <c r="C25" s="73" t="s">
        <v>589</v>
      </c>
      <c r="D25" s="65">
        <v>334081</v>
      </c>
      <c r="E25" s="65">
        <v>355880</v>
      </c>
      <c r="F25" s="65"/>
      <c r="G25" s="66">
        <v>1</v>
      </c>
      <c r="H25" s="66">
        <v>1</v>
      </c>
      <c r="I25" s="66">
        <v>0</v>
      </c>
      <c r="J25" s="66"/>
      <c r="K25" s="66"/>
      <c r="L25" s="144" t="s">
        <v>305</v>
      </c>
      <c r="M25" s="57" t="s">
        <v>872</v>
      </c>
      <c r="N25" s="57" t="str">
        <f>IF(E25&gt;0,(VLOOKUP(D25,'Bus Lib'!B:D,2,FALSE)&amp;" - "&amp;VLOOKUP(E25,'Bus Lib'!B:D,2,FALSE)),("Trip "&amp;C25&amp;" "&amp;VLOOKUP(D25,'Bus Lib'!B:D,2,FALSE))) &amp; "_id" &amp;G25</f>
        <v>HOTS 220 KV_POC - 3MURRAW_220A_id1</v>
      </c>
      <c r="O25" s="64" t="s">
        <v>829</v>
      </c>
      <c r="P25" s="64" t="s">
        <v>830</v>
      </c>
      <c r="Q25" s="267"/>
      <c r="R25" s="267"/>
    </row>
    <row r="26" spans="1:18" x14ac:dyDescent="0.3">
      <c r="A26" s="268"/>
      <c r="B26" s="57" t="s">
        <v>828</v>
      </c>
      <c r="C26" s="73" t="s">
        <v>589</v>
      </c>
      <c r="D26" s="65">
        <v>342280</v>
      </c>
      <c r="E26" s="65">
        <v>355880</v>
      </c>
      <c r="F26" s="65"/>
      <c r="G26" s="66">
        <v>1</v>
      </c>
      <c r="H26" s="66">
        <v>1</v>
      </c>
      <c r="I26" s="66">
        <v>0</v>
      </c>
      <c r="J26" s="66"/>
      <c r="K26" s="66"/>
      <c r="L26" s="144" t="s">
        <v>305</v>
      </c>
      <c r="M26" s="57" t="s">
        <v>872</v>
      </c>
      <c r="N26" s="57" t="str">
        <f>IF(E26&gt;0,(VLOOKUP(D26,'Bus Lib'!B:D,2,FALSE)&amp;" - "&amp;VLOOKUP(E26,'Bus Lib'!B:D,2,FALSE)),("Trip "&amp;C26&amp;" "&amp;VLOOKUP(D26,'Bus Lib'!B:D,2,FALSE))) &amp; "_id" &amp;G26</f>
        <v>3KIAMAL_220A - 3MURRAW_220A_id1</v>
      </c>
      <c r="O26" s="64" t="s">
        <v>829</v>
      </c>
      <c r="P26" s="64" t="s">
        <v>830</v>
      </c>
      <c r="Q26" s="267"/>
      <c r="R26" s="267"/>
    </row>
    <row r="27" spans="1:18" x14ac:dyDescent="0.3">
      <c r="A27" s="268"/>
      <c r="B27" s="57" t="s">
        <v>828</v>
      </c>
      <c r="C27" s="73" t="s">
        <v>137</v>
      </c>
      <c r="D27" s="65">
        <v>69</v>
      </c>
      <c r="E27" s="65"/>
      <c r="F27" s="65"/>
      <c r="G27" s="66">
        <v>1</v>
      </c>
      <c r="H27" s="66">
        <v>1</v>
      </c>
      <c r="I27" s="66">
        <v>0</v>
      </c>
      <c r="J27" s="66"/>
      <c r="K27" s="66"/>
      <c r="L27" s="144" t="s">
        <v>305</v>
      </c>
      <c r="M27" s="57"/>
      <c r="N27" s="57"/>
      <c r="O27" s="64"/>
      <c r="P27" s="64"/>
      <c r="Q27" s="267"/>
      <c r="R27" s="267"/>
    </row>
    <row r="28" spans="1:18" x14ac:dyDescent="0.3">
      <c r="A28" s="268"/>
      <c r="B28" s="57" t="s">
        <v>828</v>
      </c>
      <c r="C28" s="73" t="s">
        <v>137</v>
      </c>
      <c r="D28" s="65">
        <v>339</v>
      </c>
      <c r="E28" s="65"/>
      <c r="F28" s="65"/>
      <c r="G28" s="66">
        <v>1</v>
      </c>
      <c r="H28" s="66">
        <v>1</v>
      </c>
      <c r="I28" s="66">
        <v>0</v>
      </c>
      <c r="J28" s="66"/>
      <c r="K28" s="66"/>
      <c r="L28" s="144" t="s">
        <v>305</v>
      </c>
      <c r="M28" s="57"/>
      <c r="N28" s="57"/>
      <c r="O28" s="64"/>
      <c r="P28" s="64"/>
      <c r="Q28" s="267"/>
      <c r="R28" s="267"/>
    </row>
    <row r="29" spans="1:18" x14ac:dyDescent="0.3">
      <c r="A29" s="268"/>
      <c r="B29" s="57" t="s">
        <v>828</v>
      </c>
      <c r="C29" s="73" t="s">
        <v>137</v>
      </c>
      <c r="D29" s="65">
        <v>5102</v>
      </c>
      <c r="E29" s="65"/>
      <c r="F29" s="65"/>
      <c r="G29" s="66">
        <v>1</v>
      </c>
      <c r="H29" s="66">
        <v>1</v>
      </c>
      <c r="I29" s="66">
        <v>0</v>
      </c>
      <c r="J29" s="66"/>
      <c r="K29" s="66"/>
      <c r="L29" s="144" t="s">
        <v>305</v>
      </c>
      <c r="M29" s="57"/>
      <c r="N29" s="57"/>
      <c r="O29" s="64"/>
      <c r="P29" s="64"/>
      <c r="Q29" s="267"/>
      <c r="R29" s="267"/>
    </row>
    <row r="30" spans="1:18" x14ac:dyDescent="0.3">
      <c r="A30" s="268"/>
      <c r="B30" s="57" t="s">
        <v>828</v>
      </c>
      <c r="C30" s="73" t="s">
        <v>137</v>
      </c>
      <c r="D30" s="65">
        <v>5201</v>
      </c>
      <c r="E30" s="65"/>
      <c r="F30" s="65"/>
      <c r="G30" s="66">
        <v>1</v>
      </c>
      <c r="H30" s="66">
        <v>1</v>
      </c>
      <c r="I30" s="66">
        <v>0</v>
      </c>
      <c r="J30" s="66"/>
      <c r="K30" s="66"/>
      <c r="L30" s="144" t="s">
        <v>305</v>
      </c>
      <c r="M30" s="57"/>
      <c r="N30" s="57"/>
      <c r="O30" s="64"/>
      <c r="P30" s="64"/>
      <c r="Q30" s="267"/>
      <c r="R30" s="267"/>
    </row>
    <row r="31" spans="1:18" x14ac:dyDescent="0.3">
      <c r="A31" s="268"/>
      <c r="B31" s="57" t="s">
        <v>828</v>
      </c>
      <c r="C31" s="73" t="s">
        <v>137</v>
      </c>
      <c r="D31" s="65">
        <v>5204</v>
      </c>
      <c r="E31" s="65"/>
      <c r="F31" s="65"/>
      <c r="G31" s="66">
        <v>1</v>
      </c>
      <c r="H31" s="66">
        <v>1</v>
      </c>
      <c r="I31" s="66">
        <v>0</v>
      </c>
      <c r="J31" s="66"/>
      <c r="K31" s="66"/>
      <c r="L31" s="144" t="s">
        <v>305</v>
      </c>
      <c r="M31" s="57"/>
      <c r="N31" s="57"/>
      <c r="O31" s="64"/>
      <c r="P31" s="64"/>
      <c r="Q31" s="267"/>
      <c r="R31" s="267"/>
    </row>
    <row r="32" spans="1:18" x14ac:dyDescent="0.3">
      <c r="A32" s="268"/>
      <c r="B32" s="57" t="s">
        <v>828</v>
      </c>
      <c r="C32" s="73" t="s">
        <v>137</v>
      </c>
      <c r="D32" s="65">
        <v>32000</v>
      </c>
      <c r="E32" s="65"/>
      <c r="F32" s="65"/>
      <c r="G32" s="66">
        <v>1</v>
      </c>
      <c r="H32" s="66">
        <v>1</v>
      </c>
      <c r="I32" s="66">
        <v>0</v>
      </c>
      <c r="J32" s="66"/>
      <c r="K32" s="66"/>
      <c r="L32" s="144" t="s">
        <v>305</v>
      </c>
      <c r="M32" s="57"/>
      <c r="N32" s="57"/>
      <c r="O32" s="64"/>
      <c r="P32" s="64"/>
      <c r="Q32" s="267"/>
      <c r="R32" s="267"/>
    </row>
    <row r="33" spans="1:18" x14ac:dyDescent="0.3">
      <c r="A33" s="268"/>
      <c r="B33" s="57" t="s">
        <v>828</v>
      </c>
      <c r="C33" s="73" t="s">
        <v>137</v>
      </c>
      <c r="D33" s="65">
        <v>337</v>
      </c>
      <c r="E33" s="65"/>
      <c r="F33" s="65"/>
      <c r="G33" s="66">
        <v>1</v>
      </c>
      <c r="H33" s="66">
        <v>1</v>
      </c>
      <c r="I33" s="66">
        <v>0</v>
      </c>
      <c r="J33" s="66"/>
      <c r="K33" s="66"/>
      <c r="L33" s="144" t="s">
        <v>305</v>
      </c>
      <c r="M33" s="57"/>
      <c r="N33" s="57"/>
      <c r="O33" s="64"/>
      <c r="P33" s="64"/>
      <c r="Q33" s="267"/>
      <c r="R33" s="267"/>
    </row>
    <row r="34" spans="1:18" x14ac:dyDescent="0.3">
      <c r="A34" s="268"/>
      <c r="B34" s="57" t="s">
        <v>828</v>
      </c>
      <c r="C34" s="73" t="s">
        <v>137</v>
      </c>
      <c r="D34" s="65">
        <v>2204</v>
      </c>
      <c r="E34" s="65"/>
      <c r="F34" s="65"/>
      <c r="G34" s="66">
        <v>1</v>
      </c>
      <c r="H34" s="66">
        <v>1</v>
      </c>
      <c r="I34" s="66">
        <v>0</v>
      </c>
      <c r="J34" s="66"/>
      <c r="K34" s="66"/>
      <c r="L34" s="144" t="s">
        <v>305</v>
      </c>
      <c r="M34" s="57"/>
      <c r="N34" s="57"/>
      <c r="O34" s="64"/>
      <c r="P34" s="64"/>
      <c r="Q34" s="267"/>
      <c r="R34" s="267"/>
    </row>
    <row r="35" spans="1:18" x14ac:dyDescent="0.3">
      <c r="A35" s="268"/>
      <c r="B35" s="57" t="s">
        <v>828</v>
      </c>
      <c r="C35" s="73" t="s">
        <v>137</v>
      </c>
      <c r="D35" s="65">
        <v>5103</v>
      </c>
      <c r="E35" s="65"/>
      <c r="F35" s="65"/>
      <c r="G35" s="66">
        <v>1</v>
      </c>
      <c r="H35" s="66">
        <v>1</v>
      </c>
      <c r="I35" s="66">
        <v>0</v>
      </c>
      <c r="J35" s="66"/>
      <c r="K35" s="66"/>
      <c r="L35" s="144" t="s">
        <v>305</v>
      </c>
      <c r="M35" s="57"/>
      <c r="N35" s="57"/>
      <c r="O35" s="64"/>
      <c r="P35" s="64"/>
      <c r="Q35" s="267"/>
      <c r="R35" s="267"/>
    </row>
    <row r="36" spans="1:18" x14ac:dyDescent="0.3">
      <c r="A36" s="268"/>
      <c r="B36" s="57" t="s">
        <v>828</v>
      </c>
      <c r="C36" s="73" t="s">
        <v>137</v>
      </c>
      <c r="D36" s="65">
        <v>5202</v>
      </c>
      <c r="E36" s="65"/>
      <c r="F36" s="65"/>
      <c r="G36" s="66">
        <v>1</v>
      </c>
      <c r="H36" s="66">
        <v>1</v>
      </c>
      <c r="I36" s="66">
        <v>0</v>
      </c>
      <c r="J36" s="66"/>
      <c r="K36" s="66"/>
      <c r="L36" s="144" t="s">
        <v>305</v>
      </c>
      <c r="M36" s="57"/>
      <c r="N36" s="57"/>
      <c r="O36" s="64"/>
      <c r="P36" s="64"/>
      <c r="Q36" s="267"/>
      <c r="R36" s="267"/>
    </row>
    <row r="37" spans="1:18" x14ac:dyDescent="0.3">
      <c r="A37" s="268"/>
      <c r="B37" s="57" t="s">
        <v>828</v>
      </c>
      <c r="C37" s="73" t="s">
        <v>137</v>
      </c>
      <c r="D37" s="65">
        <v>5301</v>
      </c>
      <c r="E37" s="65"/>
      <c r="F37" s="65"/>
      <c r="G37" s="66">
        <v>1</v>
      </c>
      <c r="H37" s="66">
        <v>1</v>
      </c>
      <c r="I37" s="66">
        <v>0</v>
      </c>
      <c r="J37" s="66"/>
      <c r="K37" s="66"/>
      <c r="L37" s="144" t="s">
        <v>305</v>
      </c>
      <c r="M37" s="57"/>
      <c r="N37" s="57"/>
      <c r="O37" s="64"/>
      <c r="P37" s="64"/>
      <c r="Q37" s="267"/>
      <c r="R37" s="267"/>
    </row>
    <row r="38" spans="1:18" x14ac:dyDescent="0.3">
      <c r="A38" s="268"/>
      <c r="B38" s="57" t="s">
        <v>828</v>
      </c>
      <c r="C38" s="73" t="s">
        <v>137</v>
      </c>
      <c r="D38" s="65">
        <v>355880</v>
      </c>
      <c r="E38" s="65"/>
      <c r="F38" s="65"/>
      <c r="G38" s="66">
        <v>1</v>
      </c>
      <c r="H38" s="66">
        <v>1</v>
      </c>
      <c r="I38" s="66">
        <v>0</v>
      </c>
      <c r="J38" s="66"/>
      <c r="K38" s="66"/>
      <c r="L38" s="144" t="s">
        <v>305</v>
      </c>
      <c r="M38" s="57"/>
      <c r="N38" s="57"/>
      <c r="O38" s="64"/>
      <c r="P38" s="64"/>
      <c r="Q38" s="267"/>
      <c r="R38" s="267"/>
    </row>
    <row r="39" spans="1:18" x14ac:dyDescent="0.3">
      <c r="A39" s="268"/>
      <c r="B39" s="57" t="s">
        <v>828</v>
      </c>
      <c r="C39" s="73" t="s">
        <v>137</v>
      </c>
      <c r="D39" s="65">
        <v>338</v>
      </c>
      <c r="E39" s="65"/>
      <c r="F39" s="65"/>
      <c r="G39" s="66">
        <v>1</v>
      </c>
      <c r="H39" s="66">
        <v>1</v>
      </c>
      <c r="I39" s="66">
        <v>0</v>
      </c>
      <c r="J39" s="66"/>
      <c r="K39" s="66"/>
      <c r="L39" s="144" t="s">
        <v>305</v>
      </c>
      <c r="M39" s="57"/>
      <c r="N39" s="57"/>
      <c r="O39" s="64"/>
      <c r="P39" s="64"/>
      <c r="Q39" s="267"/>
      <c r="R39" s="267"/>
    </row>
    <row r="40" spans="1:18" x14ac:dyDescent="0.3">
      <c r="A40" s="268"/>
      <c r="B40" s="57" t="s">
        <v>828</v>
      </c>
      <c r="C40" s="73" t="s">
        <v>137</v>
      </c>
      <c r="D40" s="65">
        <v>5101</v>
      </c>
      <c r="E40" s="65"/>
      <c r="F40" s="65"/>
      <c r="G40" s="66">
        <v>1</v>
      </c>
      <c r="H40" s="66">
        <v>1</v>
      </c>
      <c r="I40" s="66">
        <v>0</v>
      </c>
      <c r="J40" s="66"/>
      <c r="K40" s="66"/>
      <c r="L40" s="144" t="s">
        <v>305</v>
      </c>
      <c r="M40" s="57"/>
      <c r="N40" s="57"/>
      <c r="O40" s="64"/>
      <c r="P40" s="64"/>
      <c r="Q40" s="267"/>
      <c r="R40" s="267"/>
    </row>
    <row r="41" spans="1:18" x14ac:dyDescent="0.3">
      <c r="A41" s="268"/>
      <c r="B41" s="57" t="s">
        <v>828</v>
      </c>
      <c r="C41" s="73" t="s">
        <v>137</v>
      </c>
      <c r="D41" s="65">
        <v>5104</v>
      </c>
      <c r="E41" s="65"/>
      <c r="F41" s="65"/>
      <c r="G41" s="66">
        <v>1</v>
      </c>
      <c r="H41" s="66">
        <v>1</v>
      </c>
      <c r="I41" s="66">
        <v>0</v>
      </c>
      <c r="J41" s="66"/>
      <c r="K41" s="66"/>
      <c r="L41" s="144" t="s">
        <v>305</v>
      </c>
      <c r="M41" s="57"/>
      <c r="N41" s="57"/>
      <c r="O41" s="64"/>
      <c r="P41" s="64"/>
      <c r="Q41" s="267"/>
      <c r="R41" s="267"/>
    </row>
    <row r="42" spans="1:18" x14ac:dyDescent="0.3">
      <c r="A42" s="268"/>
      <c r="B42" s="57" t="s">
        <v>828</v>
      </c>
      <c r="C42" s="73" t="s">
        <v>137</v>
      </c>
      <c r="D42" s="65">
        <v>5203</v>
      </c>
      <c r="E42" s="65"/>
      <c r="F42" s="65"/>
      <c r="G42" s="66">
        <v>1</v>
      </c>
      <c r="H42" s="66">
        <v>1</v>
      </c>
      <c r="I42" s="66">
        <v>0</v>
      </c>
      <c r="J42" s="66"/>
      <c r="K42" s="66"/>
      <c r="L42" s="144" t="s">
        <v>305</v>
      </c>
      <c r="M42" s="57"/>
      <c r="N42" s="57"/>
      <c r="O42" s="64"/>
      <c r="P42" s="64"/>
      <c r="Q42" s="267"/>
      <c r="R42" s="267"/>
    </row>
    <row r="43" spans="1:18" x14ac:dyDescent="0.3">
      <c r="A43" s="268"/>
      <c r="B43" s="57" t="s">
        <v>828</v>
      </c>
      <c r="C43" s="73" t="s">
        <v>137</v>
      </c>
      <c r="D43" s="65">
        <v>5401</v>
      </c>
      <c r="E43" s="65"/>
      <c r="F43" s="65"/>
      <c r="G43" s="66">
        <v>1</v>
      </c>
      <c r="H43" s="66">
        <v>1</v>
      </c>
      <c r="I43" s="66">
        <v>0</v>
      </c>
      <c r="J43" s="66"/>
      <c r="K43" s="66"/>
      <c r="L43" s="144" t="s">
        <v>305</v>
      </c>
      <c r="M43" s="57"/>
      <c r="N43" s="57"/>
      <c r="O43" s="64"/>
      <c r="P43" s="64"/>
      <c r="Q43" s="267"/>
      <c r="R43" s="267"/>
    </row>
    <row r="44" spans="1:18" x14ac:dyDescent="0.3">
      <c r="A44" s="268">
        <v>5</v>
      </c>
      <c r="B44" s="57" t="s">
        <v>828</v>
      </c>
      <c r="C44" s="73" t="s">
        <v>589</v>
      </c>
      <c r="D44" s="65">
        <v>342280</v>
      </c>
      <c r="E44" s="65">
        <v>364080</v>
      </c>
      <c r="F44" s="65"/>
      <c r="G44" s="66">
        <v>1</v>
      </c>
      <c r="H44" s="66">
        <v>1</v>
      </c>
      <c r="I44" s="66">
        <v>0</v>
      </c>
      <c r="J44" s="66"/>
      <c r="K44" s="66"/>
      <c r="L44" s="144" t="s">
        <v>305</v>
      </c>
      <c r="M44" s="57" t="s">
        <v>854</v>
      </c>
      <c r="N44" s="57" t="str">
        <f>IF(E44&gt;0,(VLOOKUP(D44,'Bus Lib'!B:D,2,FALSE)&amp;" - "&amp;VLOOKUP(E44,'Bus Lib'!B:D,2,FALSE)),("Trip "&amp;C44&amp;" "&amp;VLOOKUP(D44,'Bus Lib'!B:D,2,FALSE))) &amp; "_id" &amp;G44</f>
        <v>3KIAMAL_220A - 3REDCLF_220A_id1</v>
      </c>
      <c r="O44" s="64" t="s">
        <v>829</v>
      </c>
      <c r="P44" s="64" t="s">
        <v>830</v>
      </c>
      <c r="Q44" s="267"/>
      <c r="R44" s="267"/>
    </row>
    <row r="45" spans="1:18" x14ac:dyDescent="0.3">
      <c r="A45" s="57">
        <v>6</v>
      </c>
      <c r="B45" s="57" t="s">
        <v>828</v>
      </c>
      <c r="C45" s="73" t="s">
        <v>832</v>
      </c>
      <c r="D45" s="65">
        <v>334030</v>
      </c>
      <c r="E45" s="65">
        <v>334081</v>
      </c>
      <c r="F45" s="65"/>
      <c r="G45" s="66">
        <v>1</v>
      </c>
      <c r="H45" s="66">
        <v>1</v>
      </c>
      <c r="I45" s="66">
        <v>0</v>
      </c>
      <c r="J45" s="66"/>
      <c r="K45" s="66"/>
      <c r="L45" s="144" t="s">
        <v>305</v>
      </c>
      <c r="M45" s="57" t="s">
        <v>854</v>
      </c>
      <c r="N45" s="268" t="str">
        <f>IF(E45&gt;0,(VLOOKUP(D45,'Bus Lib'!B:D,2,FALSE)&amp;" - "&amp;VLOOKUP(E45,'Bus Lib'!B:D,2,FALSE)),("Trip "&amp;C45&amp;" "&amp;VLOOKUP(D45,'Bus Lib'!B:D,2,FALSE))) &amp; "_id" &amp;G45</f>
        <v>3HORSHM__66A - HOTS 220 KV_POC_id1</v>
      </c>
      <c r="O45" s="64" t="s">
        <v>833</v>
      </c>
      <c r="P45" s="64" t="s">
        <v>830</v>
      </c>
      <c r="Q45" s="267"/>
      <c r="R45" s="267"/>
    </row>
    <row r="46" spans="1:18" x14ac:dyDescent="0.3">
      <c r="A46" s="57">
        <v>7</v>
      </c>
      <c r="B46" s="57" t="s">
        <v>831</v>
      </c>
      <c r="C46" s="73" t="s">
        <v>591</v>
      </c>
      <c r="D46" s="65">
        <v>334094</v>
      </c>
      <c r="E46" s="65"/>
      <c r="F46" s="65"/>
      <c r="G46" s="66">
        <v>1</v>
      </c>
      <c r="H46" s="66">
        <v>1</v>
      </c>
      <c r="I46" s="66">
        <v>1</v>
      </c>
      <c r="J46" s="66">
        <v>60</v>
      </c>
      <c r="K46" s="66">
        <f>J46*0.75</f>
        <v>45</v>
      </c>
      <c r="L46" s="144" t="s">
        <v>305</v>
      </c>
      <c r="M46" s="57" t="str">
        <f>IF(E46&gt;0,(B46&amp;" "&amp;C46&amp;" between "&amp;VLOOKUP(D46,'Bus Lib'!B:D,3,FALSE)&amp;" and "&amp;VLOOKUP(E46,'Bus Lib'!B:D,3,FALSE)),(B46&amp;" "&amp;C46&amp;" "&amp;VLOOKUP(D46,'Bus Lib'!B:D,3,FALSE))) &amp; "_id" &amp;G46</f>
        <v>ChgMW Machine HOR_LV_PV_id1</v>
      </c>
      <c r="N46" s="57" t="s">
        <v>834</v>
      </c>
      <c r="O46" s="64" t="s">
        <v>835</v>
      </c>
      <c r="P46" s="64" t="s">
        <v>830</v>
      </c>
    </row>
    <row r="47" spans="1:18" x14ac:dyDescent="0.3">
      <c r="A47" s="57"/>
      <c r="B47" s="57" t="s">
        <v>831</v>
      </c>
      <c r="C47" s="73" t="s">
        <v>591</v>
      </c>
      <c r="D47" s="65">
        <v>334095</v>
      </c>
      <c r="E47" s="65"/>
      <c r="F47" s="65"/>
      <c r="G47" s="66">
        <v>1</v>
      </c>
      <c r="H47" s="66">
        <v>1</v>
      </c>
      <c r="I47" s="66">
        <v>1</v>
      </c>
      <c r="J47" s="66">
        <v>60</v>
      </c>
      <c r="K47" s="66">
        <f>J47*0.75</f>
        <v>45</v>
      </c>
      <c r="L47" s="144" t="s">
        <v>305</v>
      </c>
      <c r="M47" s="57" t="str">
        <f>IF(E47&gt;0,(B47&amp;" "&amp;C47&amp;" between "&amp;VLOOKUP(D47,'Bus Lib'!B:D,3,FALSE)&amp;" and "&amp;VLOOKUP(E47,'Bus Lib'!B:D,3,FALSE)),(B47&amp;" "&amp;C47&amp;" "&amp;VLOOKUP(D47,'Bus Lib'!B:D,3,FALSE))) &amp; "_id" &amp;G47</f>
        <v>ChgMW Machine HOR_LV_BESS_id1</v>
      </c>
      <c r="N47" s="57" t="s">
        <v>834</v>
      </c>
      <c r="O47" s="64" t="s">
        <v>835</v>
      </c>
      <c r="P47" s="64" t="s">
        <v>830</v>
      </c>
    </row>
    <row r="48" spans="1:18" x14ac:dyDescent="0.3">
      <c r="A48" s="57">
        <f>+A46+1</f>
        <v>8</v>
      </c>
      <c r="B48" s="57" t="s">
        <v>831</v>
      </c>
      <c r="C48" s="73" t="s">
        <v>591</v>
      </c>
      <c r="D48" s="65">
        <v>334094</v>
      </c>
      <c r="E48" s="65"/>
      <c r="F48" s="65"/>
      <c r="G48" s="66">
        <v>1</v>
      </c>
      <c r="H48" s="66">
        <v>1</v>
      </c>
      <c r="I48" s="66">
        <v>1</v>
      </c>
      <c r="J48" s="66">
        <v>60</v>
      </c>
      <c r="K48" s="66">
        <f>J48*0.5</f>
        <v>30</v>
      </c>
      <c r="L48" s="144" t="s">
        <v>305</v>
      </c>
      <c r="M48" s="57" t="str">
        <f>IF(E48&gt;0,(B48&amp;" "&amp;C48&amp;" between "&amp;VLOOKUP(D48,'Bus Lib'!B:D,3,FALSE)&amp;" and "&amp;VLOOKUP(E48,'Bus Lib'!B:D,3,FALSE)),(B48&amp;" "&amp;C48&amp;" "&amp;VLOOKUP(D48,'Bus Lib'!B:D,3,FALSE))) &amp; "_id" &amp;G48</f>
        <v>ChgMW Machine HOR_LV_PV_id1</v>
      </c>
      <c r="N48" s="57" t="s">
        <v>836</v>
      </c>
      <c r="O48" s="64" t="s">
        <v>835</v>
      </c>
      <c r="P48" s="64" t="s">
        <v>830</v>
      </c>
    </row>
    <row r="49" spans="1:16" x14ac:dyDescent="0.3">
      <c r="A49" s="57"/>
      <c r="B49" s="57" t="s">
        <v>831</v>
      </c>
      <c r="C49" s="73" t="s">
        <v>591</v>
      </c>
      <c r="D49" s="65">
        <v>334095</v>
      </c>
      <c r="E49" s="65"/>
      <c r="F49" s="65"/>
      <c r="G49" s="66">
        <v>1</v>
      </c>
      <c r="H49" s="66">
        <v>1</v>
      </c>
      <c r="I49" s="66">
        <v>1</v>
      </c>
      <c r="J49" s="66">
        <v>60</v>
      </c>
      <c r="K49" s="66">
        <f>J49*0.5</f>
        <v>30</v>
      </c>
      <c r="L49" s="144" t="s">
        <v>305</v>
      </c>
      <c r="M49" s="57" t="str">
        <f>IF(E49&gt;0,(B49&amp;" "&amp;C49&amp;" between "&amp;VLOOKUP(D49,'Bus Lib'!B:D,3,FALSE)&amp;" and "&amp;VLOOKUP(E49,'Bus Lib'!B:D,3,FALSE)),(B49&amp;" "&amp;C49&amp;" "&amp;VLOOKUP(D49,'Bus Lib'!B:D,3,FALSE))) &amp; "_id" &amp;G49</f>
        <v>ChgMW Machine HOR_LV_BESS_id1</v>
      </c>
      <c r="N49" s="57" t="s">
        <v>836</v>
      </c>
      <c r="O49" s="64" t="s">
        <v>835</v>
      </c>
      <c r="P49" s="64" t="s">
        <v>830</v>
      </c>
    </row>
    <row r="50" spans="1:16" x14ac:dyDescent="0.3">
      <c r="A50" s="57">
        <f>+A48+1</f>
        <v>9</v>
      </c>
      <c r="B50" s="57" t="s">
        <v>831</v>
      </c>
      <c r="C50" s="73" t="s">
        <v>591</v>
      </c>
      <c r="D50" s="65">
        <v>334094</v>
      </c>
      <c r="E50" s="65"/>
      <c r="F50" s="65"/>
      <c r="G50" s="66">
        <v>1</v>
      </c>
      <c r="H50" s="66">
        <v>1</v>
      </c>
      <c r="I50" s="66">
        <v>1</v>
      </c>
      <c r="J50" s="66">
        <v>60</v>
      </c>
      <c r="K50" s="66">
        <f>J50*0.25</f>
        <v>15</v>
      </c>
      <c r="L50" s="144" t="s">
        <v>305</v>
      </c>
      <c r="M50" s="57" t="str">
        <f>IF(E50&gt;0,(B50&amp;" "&amp;C50&amp;" between "&amp;VLOOKUP(D50,'Bus Lib'!B:D,3,FALSE)&amp;" and "&amp;VLOOKUP(E50,'Bus Lib'!B:D,3,FALSE)),(B50&amp;" "&amp;C50&amp;" "&amp;VLOOKUP(D50,'Bus Lib'!B:D,3,FALSE))) &amp; "_id" &amp;G50</f>
        <v>ChgMW Machine HOR_LV_PV_id1</v>
      </c>
      <c r="N50" s="57" t="s">
        <v>837</v>
      </c>
      <c r="O50" s="64" t="s">
        <v>835</v>
      </c>
      <c r="P50" s="64" t="s">
        <v>830</v>
      </c>
    </row>
    <row r="51" spans="1:16" x14ac:dyDescent="0.3">
      <c r="A51" s="57"/>
      <c r="B51" s="57" t="s">
        <v>831</v>
      </c>
      <c r="C51" s="73" t="s">
        <v>591</v>
      </c>
      <c r="D51" s="65">
        <v>334095</v>
      </c>
      <c r="E51" s="65"/>
      <c r="F51" s="65"/>
      <c r="G51" s="66">
        <v>1</v>
      </c>
      <c r="H51" s="66">
        <v>1</v>
      </c>
      <c r="I51" s="66">
        <v>1</v>
      </c>
      <c r="J51" s="66">
        <v>60</v>
      </c>
      <c r="K51" s="66">
        <f>J51*0.25</f>
        <v>15</v>
      </c>
      <c r="L51" s="144" t="s">
        <v>305</v>
      </c>
      <c r="M51" s="57" t="str">
        <f>IF(E51&gt;0,(B51&amp;" "&amp;C51&amp;" between "&amp;VLOOKUP(D51,'Bus Lib'!B:D,3,FALSE)&amp;" and "&amp;VLOOKUP(E51,'Bus Lib'!B:D,3,FALSE)),(B51&amp;" "&amp;C51&amp;" "&amp;VLOOKUP(D51,'Bus Lib'!B:D,3,FALSE))) &amp; "_id" &amp;G51</f>
        <v>ChgMW Machine HOR_LV_BESS_id1</v>
      </c>
      <c r="N51" s="57" t="s">
        <v>837</v>
      </c>
      <c r="O51" s="64" t="s">
        <v>835</v>
      </c>
      <c r="P51" s="64" t="s">
        <v>830</v>
      </c>
    </row>
    <row r="52" spans="1:16" x14ac:dyDescent="0.3">
      <c r="A52" s="57">
        <f>+A50+1</f>
        <v>10</v>
      </c>
      <c r="B52" s="57" t="s">
        <v>831</v>
      </c>
      <c r="C52" s="73" t="s">
        <v>591</v>
      </c>
      <c r="D52" s="65">
        <v>334094</v>
      </c>
      <c r="E52" s="65"/>
      <c r="F52" s="65"/>
      <c r="G52" s="66">
        <v>1</v>
      </c>
      <c r="H52" s="66">
        <v>1</v>
      </c>
      <c r="I52" s="66">
        <v>1</v>
      </c>
      <c r="J52" s="66">
        <v>0.3</v>
      </c>
      <c r="K52" s="66">
        <v>0.3</v>
      </c>
      <c r="L52" s="144" t="s">
        <v>305</v>
      </c>
      <c r="M52" s="57" t="str">
        <f>IF(E52&gt;0,(B52&amp;" "&amp;C52&amp;" between "&amp;VLOOKUP(D52,'Bus Lib'!B:D,3,FALSE)&amp;" and "&amp;VLOOKUP(E52,'Bus Lib'!B:D,3,FALSE)),(B52&amp;" "&amp;C52&amp;" "&amp;VLOOKUP(D52,'Bus Lib'!B:D,3,FALSE))) &amp; "_id" &amp;G52</f>
        <v>ChgMW Machine HOR_LV_PV_id1</v>
      </c>
      <c r="N52" s="57" t="s">
        <v>838</v>
      </c>
      <c r="O52" s="64" t="s">
        <v>835</v>
      </c>
      <c r="P52" s="64" t="s">
        <v>830</v>
      </c>
    </row>
    <row r="53" spans="1:16" x14ac:dyDescent="0.3">
      <c r="A53" s="57"/>
      <c r="B53" s="57" t="s">
        <v>831</v>
      </c>
      <c r="C53" s="73" t="s">
        <v>591</v>
      </c>
      <c r="D53" s="65">
        <v>334095</v>
      </c>
      <c r="E53" s="65"/>
      <c r="F53" s="65"/>
      <c r="G53" s="66">
        <v>1</v>
      </c>
      <c r="H53" s="66">
        <v>1</v>
      </c>
      <c r="I53" s="66">
        <v>1</v>
      </c>
      <c r="J53" s="66">
        <v>-99.4</v>
      </c>
      <c r="K53" s="66">
        <f>J53*0.75</f>
        <v>-74.550000000000011</v>
      </c>
      <c r="L53" s="144" t="s">
        <v>305</v>
      </c>
      <c r="M53" s="57" t="str">
        <f>IF(E53&gt;0,(B53&amp;" "&amp;C53&amp;" between "&amp;VLOOKUP(D53,'Bus Lib'!B:D,3,FALSE)&amp;" and "&amp;VLOOKUP(E53,'Bus Lib'!B:D,3,FALSE)),(B53&amp;" "&amp;C53&amp;" "&amp;VLOOKUP(D53,'Bus Lib'!B:D,3,FALSE))) &amp; "_id" &amp;G53</f>
        <v>ChgMW Machine HOR_LV_BESS_id1</v>
      </c>
      <c r="N53" s="57" t="s">
        <v>838</v>
      </c>
      <c r="O53" s="64" t="s">
        <v>835</v>
      </c>
      <c r="P53" s="64" t="s">
        <v>830</v>
      </c>
    </row>
    <row r="54" spans="1:16" x14ac:dyDescent="0.3">
      <c r="A54" s="57">
        <f>+A52+1</f>
        <v>11</v>
      </c>
      <c r="B54" s="57" t="s">
        <v>831</v>
      </c>
      <c r="C54" s="73" t="s">
        <v>591</v>
      </c>
      <c r="D54" s="65">
        <v>334094</v>
      </c>
      <c r="E54" s="65"/>
      <c r="F54" s="65"/>
      <c r="G54" s="66">
        <v>1</v>
      </c>
      <c r="H54" s="66">
        <v>1</v>
      </c>
      <c r="I54" s="66">
        <v>1</v>
      </c>
      <c r="J54" s="66">
        <v>0.3</v>
      </c>
      <c r="K54" s="66">
        <v>0.3</v>
      </c>
      <c r="L54" s="144" t="s">
        <v>305</v>
      </c>
      <c r="M54" s="57" t="str">
        <f>IF(E54&gt;0,(B54&amp;" "&amp;C54&amp;" between "&amp;VLOOKUP(D54,'Bus Lib'!B:D,3,FALSE)&amp;" and "&amp;VLOOKUP(E54,'Bus Lib'!B:D,3,FALSE)),(B54&amp;" "&amp;C54&amp;" "&amp;VLOOKUP(D54,'Bus Lib'!B:D,3,FALSE))) &amp; "_id" &amp;G54</f>
        <v>ChgMW Machine HOR_LV_PV_id1</v>
      </c>
      <c r="N54" s="57" t="s">
        <v>839</v>
      </c>
      <c r="O54" s="64" t="s">
        <v>835</v>
      </c>
      <c r="P54" s="64" t="s">
        <v>830</v>
      </c>
    </row>
    <row r="55" spans="1:16" x14ac:dyDescent="0.3">
      <c r="A55" s="57"/>
      <c r="B55" s="57" t="s">
        <v>831</v>
      </c>
      <c r="C55" s="73" t="s">
        <v>591</v>
      </c>
      <c r="D55" s="65">
        <v>334095</v>
      </c>
      <c r="E55" s="65"/>
      <c r="F55" s="65"/>
      <c r="G55" s="66">
        <v>1</v>
      </c>
      <c r="H55" s="66">
        <v>1</v>
      </c>
      <c r="I55" s="66">
        <v>1</v>
      </c>
      <c r="J55" s="66">
        <v>-99.4</v>
      </c>
      <c r="K55" s="66">
        <f>J55*0.5</f>
        <v>-49.7</v>
      </c>
      <c r="L55" s="144" t="s">
        <v>305</v>
      </c>
      <c r="M55" s="57" t="str">
        <f>IF(E55&gt;0,(B55&amp;" "&amp;C55&amp;" between "&amp;VLOOKUP(D55,'Bus Lib'!B:D,3,FALSE)&amp;" and "&amp;VLOOKUP(E55,'Bus Lib'!B:D,3,FALSE)),(B55&amp;" "&amp;C55&amp;" "&amp;VLOOKUP(D55,'Bus Lib'!B:D,3,FALSE))) &amp; "_id" &amp;G55</f>
        <v>ChgMW Machine HOR_LV_BESS_id1</v>
      </c>
      <c r="N55" s="57" t="s">
        <v>839</v>
      </c>
      <c r="O55" s="64" t="s">
        <v>835</v>
      </c>
      <c r="P55" s="64" t="s">
        <v>830</v>
      </c>
    </row>
    <row r="56" spans="1:16" x14ac:dyDescent="0.3">
      <c r="A56" s="57">
        <f t="shared" ref="A56" si="0">+A54+1</f>
        <v>12</v>
      </c>
      <c r="B56" s="57" t="s">
        <v>831</v>
      </c>
      <c r="C56" s="73" t="s">
        <v>591</v>
      </c>
      <c r="D56" s="65">
        <v>334094</v>
      </c>
      <c r="E56" s="65"/>
      <c r="F56" s="65"/>
      <c r="G56" s="66">
        <v>1</v>
      </c>
      <c r="H56" s="66">
        <v>1</v>
      </c>
      <c r="I56" s="66">
        <v>1</v>
      </c>
      <c r="J56" s="66">
        <v>0.3</v>
      </c>
      <c r="K56" s="66">
        <v>0.3</v>
      </c>
      <c r="L56" s="144" t="s">
        <v>305</v>
      </c>
      <c r="M56" s="57" t="str">
        <f>IF(E56&gt;0,(B56&amp;" "&amp;C56&amp;" between "&amp;VLOOKUP(D56,'Bus Lib'!B:D,3,FALSE)&amp;" and "&amp;VLOOKUP(E56,'Bus Lib'!B:D,3,FALSE)),(B56&amp;" "&amp;C56&amp;" "&amp;VLOOKUP(D56,'Bus Lib'!B:D,3,FALSE))) &amp; "_id" &amp;G56</f>
        <v>ChgMW Machine HOR_LV_PV_id1</v>
      </c>
      <c r="N56" s="57" t="s">
        <v>840</v>
      </c>
      <c r="O56" s="64" t="s">
        <v>835</v>
      </c>
      <c r="P56" s="64" t="s">
        <v>830</v>
      </c>
    </row>
    <row r="57" spans="1:16" x14ac:dyDescent="0.3">
      <c r="A57" s="57"/>
      <c r="B57" s="57" t="s">
        <v>831</v>
      </c>
      <c r="C57" s="73" t="s">
        <v>591</v>
      </c>
      <c r="D57" s="65">
        <v>334095</v>
      </c>
      <c r="E57" s="65"/>
      <c r="F57" s="65"/>
      <c r="G57" s="66">
        <v>1</v>
      </c>
      <c r="H57" s="66">
        <v>1</v>
      </c>
      <c r="I57" s="66">
        <v>1</v>
      </c>
      <c r="J57" s="66">
        <v>-99.4</v>
      </c>
      <c r="K57" s="66">
        <f>J57*0.25</f>
        <v>-24.85</v>
      </c>
      <c r="L57" s="144" t="s">
        <v>305</v>
      </c>
      <c r="M57" s="57" t="str">
        <f>IF(E57&gt;0,(B57&amp;" "&amp;C57&amp;" between "&amp;VLOOKUP(D57,'Bus Lib'!B:D,3,FALSE)&amp;" and "&amp;VLOOKUP(E57,'Bus Lib'!B:D,3,FALSE)),(B57&amp;" "&amp;C57&amp;" "&amp;VLOOKUP(D57,'Bus Lib'!B:D,3,FALSE))) &amp; "_id" &amp;G57</f>
        <v>ChgMW Machine HOR_LV_BESS_id1</v>
      </c>
      <c r="N57" s="57" t="s">
        <v>840</v>
      </c>
      <c r="O57" s="64" t="s">
        <v>835</v>
      </c>
      <c r="P57" s="64" t="s">
        <v>830</v>
      </c>
    </row>
    <row r="58" spans="1:16" x14ac:dyDescent="0.3">
      <c r="A58" s="57">
        <f>+A56+1</f>
        <v>13</v>
      </c>
      <c r="B58" s="57" t="s">
        <v>828</v>
      </c>
      <c r="C58" s="73" t="s">
        <v>591</v>
      </c>
      <c r="D58" s="65">
        <v>334094</v>
      </c>
      <c r="E58" s="65"/>
      <c r="F58" s="65"/>
      <c r="G58" s="66">
        <v>1</v>
      </c>
      <c r="H58" s="66">
        <v>1</v>
      </c>
      <c r="I58" s="66">
        <v>0</v>
      </c>
      <c r="J58" s="66">
        <v>60</v>
      </c>
      <c r="K58" s="66">
        <v>0</v>
      </c>
      <c r="L58" s="144" t="s">
        <v>305</v>
      </c>
      <c r="M58" s="57" t="str">
        <f>IF(E58&gt;0,(B58&amp;" "&amp;C58&amp;" between "&amp;VLOOKUP(D58,'Bus Lib'!B:D,3,FALSE)&amp;" and "&amp;VLOOKUP(E58,'Bus Lib'!B:D,3,FALSE)),(B58&amp;" "&amp;C58&amp;" "&amp;VLOOKUP(D58,'Bus Lib'!B:D,3,FALSE))) &amp; "_id" &amp;G58</f>
        <v>Trip Machine HOR_LV_PV_id1</v>
      </c>
      <c r="N58" s="57" t="s">
        <v>841</v>
      </c>
      <c r="O58" s="64" t="s">
        <v>842</v>
      </c>
      <c r="P58" s="64" t="s">
        <v>830</v>
      </c>
    </row>
    <row r="59" spans="1:16" x14ac:dyDescent="0.3">
      <c r="A59" s="57"/>
      <c r="B59" s="57" t="s">
        <v>828</v>
      </c>
      <c r="C59" s="73" t="s">
        <v>591</v>
      </c>
      <c r="D59" s="65">
        <v>334095</v>
      </c>
      <c r="E59" s="65"/>
      <c r="F59" s="65"/>
      <c r="G59" s="66">
        <v>1</v>
      </c>
      <c r="H59" s="66">
        <v>1</v>
      </c>
      <c r="I59" s="66">
        <v>0</v>
      </c>
      <c r="J59" s="66">
        <v>60</v>
      </c>
      <c r="K59" s="66">
        <v>0</v>
      </c>
      <c r="L59" s="144" t="s">
        <v>305</v>
      </c>
      <c r="M59" s="57" t="str">
        <f>IF(E59&gt;0,(B59&amp;" "&amp;C59&amp;" between "&amp;VLOOKUP(D59,'Bus Lib'!B:D,3,FALSE)&amp;" and "&amp;VLOOKUP(E59,'Bus Lib'!B:D,3,FALSE)),(B59&amp;" "&amp;C59&amp;" "&amp;VLOOKUP(D59,'Bus Lib'!B:D,3,FALSE))) &amp; "_id" &amp;G59</f>
        <v>Trip Machine HOR_LV_BESS_id1</v>
      </c>
      <c r="N59" s="57" t="s">
        <v>841</v>
      </c>
      <c r="O59" s="64" t="s">
        <v>842</v>
      </c>
      <c r="P59" s="64" t="s">
        <v>830</v>
      </c>
    </row>
    <row r="60" spans="1:16" x14ac:dyDescent="0.3">
      <c r="A60" s="57"/>
      <c r="B60" s="57"/>
      <c r="C60" s="73" t="s">
        <v>592</v>
      </c>
      <c r="D60" s="65">
        <v>334091</v>
      </c>
      <c r="E60" s="65"/>
      <c r="F60" s="65"/>
      <c r="G60" s="66">
        <v>1</v>
      </c>
      <c r="H60" s="66">
        <v>1</v>
      </c>
      <c r="I60" s="66">
        <v>0</v>
      </c>
      <c r="J60" s="66"/>
      <c r="K60" s="66">
        <v>0</v>
      </c>
      <c r="L60" s="144" t="s">
        <v>305</v>
      </c>
      <c r="M60" s="57" t="str">
        <f>IF(E60&gt;0,(B60&amp;" "&amp;C60&amp;" between "&amp;VLOOKUP(D60,'Bus Lib'!B:D,3,FALSE)&amp;" and "&amp;VLOOKUP(E60,'Bus Lib'!B:D,3,FALSE)),(B60&amp;" "&amp;C60&amp;" "&amp;VLOOKUP(D60,'Bus Lib'!B:D,3,FALSE))) &amp; "_id" &amp;G60</f>
        <v xml:space="preserve"> Shunt HOR_MV_id1</v>
      </c>
      <c r="N60" s="57"/>
      <c r="O60" s="64" t="s">
        <v>843</v>
      </c>
      <c r="P60" s="64" t="s">
        <v>830</v>
      </c>
    </row>
    <row r="61" spans="1:16" x14ac:dyDescent="0.3">
      <c r="A61" s="57"/>
      <c r="B61" s="57"/>
      <c r="C61" s="73" t="s">
        <v>592</v>
      </c>
      <c r="D61" s="65">
        <v>334091</v>
      </c>
      <c r="E61" s="65"/>
      <c r="F61" s="65"/>
      <c r="G61" s="66">
        <v>2</v>
      </c>
      <c r="H61" s="66">
        <v>1</v>
      </c>
      <c r="I61" s="66">
        <v>0</v>
      </c>
      <c r="J61" s="66"/>
      <c r="K61" s="66">
        <v>0</v>
      </c>
      <c r="L61" s="144" t="s">
        <v>305</v>
      </c>
      <c r="M61" s="57" t="str">
        <f>IF(E61&gt;0,(B61&amp;" "&amp;C61&amp;" between "&amp;VLOOKUP(D61,'Bus Lib'!B:D,3,FALSE)&amp;" and "&amp;VLOOKUP(E61,'Bus Lib'!B:D,3,FALSE)),(B61&amp;" "&amp;C61&amp;" "&amp;VLOOKUP(D61,'Bus Lib'!B:D,3,FALSE))) &amp; "_id" &amp;G61</f>
        <v xml:space="preserve"> Shunt HOR_MV_id2</v>
      </c>
      <c r="N61" s="57"/>
      <c r="O61" s="64" t="s">
        <v>843</v>
      </c>
      <c r="P61" s="64" t="s">
        <v>830</v>
      </c>
    </row>
    <row r="62" spans="1:16" x14ac:dyDescent="0.3">
      <c r="A62" s="57"/>
      <c r="B62" s="57"/>
      <c r="C62" s="73" t="s">
        <v>592</v>
      </c>
      <c r="D62" s="65">
        <v>334091</v>
      </c>
      <c r="E62" s="65"/>
      <c r="F62" s="65"/>
      <c r="G62" s="66">
        <v>3</v>
      </c>
      <c r="H62" s="66">
        <v>1</v>
      </c>
      <c r="I62" s="66">
        <v>0</v>
      </c>
      <c r="J62" s="66"/>
      <c r="K62" s="66">
        <v>0</v>
      </c>
      <c r="L62" s="144" t="s">
        <v>305</v>
      </c>
      <c r="M62" s="57" t="str">
        <f>IF(E62&gt;0,(B62&amp;" "&amp;C62&amp;" between "&amp;VLOOKUP(D62,'Bus Lib'!B:D,3,FALSE)&amp;" and "&amp;VLOOKUP(E62,'Bus Lib'!B:D,3,FALSE)),(B62&amp;" "&amp;C62&amp;" "&amp;VLOOKUP(D62,'Bus Lib'!B:D,3,FALSE))) &amp; "_id" &amp;G62</f>
        <v xml:space="preserve"> Shunt HOR_MV_id3</v>
      </c>
      <c r="N62" s="57"/>
      <c r="O62" s="64" t="s">
        <v>843</v>
      </c>
      <c r="P62" s="64" t="s">
        <v>830</v>
      </c>
    </row>
    <row r="63" spans="1:16" x14ac:dyDescent="0.3">
      <c r="A63" s="57"/>
      <c r="B63" s="57"/>
      <c r="C63" s="73" t="s">
        <v>592</v>
      </c>
      <c r="D63" s="65">
        <v>334091</v>
      </c>
      <c r="E63" s="65"/>
      <c r="F63" s="65"/>
      <c r="G63" s="66">
        <v>4</v>
      </c>
      <c r="H63" s="66">
        <v>1</v>
      </c>
      <c r="I63" s="66">
        <v>0</v>
      </c>
      <c r="J63" s="66"/>
      <c r="K63" s="66">
        <v>0</v>
      </c>
      <c r="L63" s="144" t="s">
        <v>305</v>
      </c>
      <c r="M63" s="57" t="str">
        <f>IF(E63&gt;0,(B63&amp;" "&amp;C63&amp;" between "&amp;VLOOKUP(D63,'Bus Lib'!B:D,3,FALSE)&amp;" and "&amp;VLOOKUP(E63,'Bus Lib'!B:D,3,FALSE)),(B63&amp;" "&amp;C63&amp;" "&amp;VLOOKUP(D63,'Bus Lib'!B:D,3,FALSE))) &amp; "_id" &amp;G63</f>
        <v xml:space="preserve"> Shunt HOR_MV_id4</v>
      </c>
      <c r="N63" s="57"/>
      <c r="O63" s="64" t="s">
        <v>843</v>
      </c>
      <c r="P63" s="64" t="s">
        <v>830</v>
      </c>
    </row>
    <row r="64" spans="1:16" x14ac:dyDescent="0.3">
      <c r="A64" s="57">
        <f>+A58+1</f>
        <v>14</v>
      </c>
      <c r="B64" s="57" t="s">
        <v>828</v>
      </c>
      <c r="C64" s="73" t="s">
        <v>591</v>
      </c>
      <c r="D64" s="65">
        <v>334094</v>
      </c>
      <c r="E64" s="65"/>
      <c r="F64" s="65"/>
      <c r="G64" s="66">
        <v>1</v>
      </c>
      <c r="H64" s="66">
        <v>1</v>
      </c>
      <c r="I64" s="66">
        <v>0</v>
      </c>
      <c r="J64" s="66">
        <f>J58*0.75</f>
        <v>45</v>
      </c>
      <c r="K64" s="66">
        <v>0</v>
      </c>
      <c r="L64" s="144" t="s">
        <v>305</v>
      </c>
      <c r="M64" s="57" t="str">
        <f>IF(E64&gt;0,(B64&amp;" "&amp;C64&amp;" between "&amp;VLOOKUP(D64,'Bus Lib'!B:D,3,FALSE)&amp;" and "&amp;VLOOKUP(E64,'Bus Lib'!B:D,3,FALSE)),(B64&amp;" "&amp;C64&amp;" "&amp;VLOOKUP(D64,'Bus Lib'!B:D,3,FALSE))) &amp; "_id" &amp;G64</f>
        <v>Trip Machine HOR_LV_PV_id1</v>
      </c>
      <c r="N64" s="57" t="s">
        <v>844</v>
      </c>
      <c r="O64" s="64" t="s">
        <v>842</v>
      </c>
      <c r="P64" s="64" t="s">
        <v>830</v>
      </c>
    </row>
    <row r="65" spans="1:16" x14ac:dyDescent="0.3">
      <c r="A65" s="57"/>
      <c r="B65" s="57" t="s">
        <v>828</v>
      </c>
      <c r="C65" s="73" t="s">
        <v>591</v>
      </c>
      <c r="D65" s="65">
        <v>334095</v>
      </c>
      <c r="E65" s="65"/>
      <c r="F65" s="65"/>
      <c r="G65" s="66">
        <v>1</v>
      </c>
      <c r="H65" s="66">
        <v>1</v>
      </c>
      <c r="I65" s="66">
        <v>0</v>
      </c>
      <c r="J65" s="66">
        <f>J59*0.75</f>
        <v>45</v>
      </c>
      <c r="K65" s="66">
        <v>0</v>
      </c>
      <c r="L65" s="144" t="s">
        <v>305</v>
      </c>
      <c r="M65" s="57" t="str">
        <f>IF(E65&gt;0,(B65&amp;" "&amp;C65&amp;" between "&amp;VLOOKUP(D65,'Bus Lib'!B:D,3,FALSE)&amp;" and "&amp;VLOOKUP(E65,'Bus Lib'!B:D,3,FALSE)),(B65&amp;" "&amp;C65&amp;" "&amp;VLOOKUP(D65,'Bus Lib'!B:D,3,FALSE))) &amp; "_id" &amp;G65</f>
        <v>Trip Machine HOR_LV_BESS_id1</v>
      </c>
      <c r="N65" s="57" t="s">
        <v>844</v>
      </c>
      <c r="O65" s="64" t="s">
        <v>842</v>
      </c>
      <c r="P65" s="64" t="s">
        <v>830</v>
      </c>
    </row>
    <row r="66" spans="1:16" x14ac:dyDescent="0.3">
      <c r="A66" s="57"/>
      <c r="B66" s="57"/>
      <c r="C66" s="73" t="s">
        <v>592</v>
      </c>
      <c r="D66" s="65">
        <v>334091</v>
      </c>
      <c r="E66" s="65"/>
      <c r="F66" s="65"/>
      <c r="G66" s="66">
        <v>1</v>
      </c>
      <c r="H66" s="66">
        <v>1</v>
      </c>
      <c r="I66" s="66">
        <v>0</v>
      </c>
      <c r="J66" s="66"/>
      <c r="K66" s="66">
        <v>0</v>
      </c>
      <c r="L66" s="144" t="s">
        <v>305</v>
      </c>
      <c r="M66" s="57" t="str">
        <f>IF(E66&gt;0,(B66&amp;" "&amp;C66&amp;" between "&amp;VLOOKUP(D66,'Bus Lib'!B:D,3,FALSE)&amp;" and "&amp;VLOOKUP(E66,'Bus Lib'!B:D,3,FALSE)),(B66&amp;" "&amp;C66&amp;" "&amp;VLOOKUP(D66,'Bus Lib'!B:D,3,FALSE))) &amp; "_id" &amp;G66</f>
        <v xml:space="preserve"> Shunt HOR_MV_id1</v>
      </c>
      <c r="N66" s="57"/>
      <c r="O66" s="64" t="s">
        <v>843</v>
      </c>
      <c r="P66" s="64" t="s">
        <v>830</v>
      </c>
    </row>
    <row r="67" spans="1:16" x14ac:dyDescent="0.3">
      <c r="A67" s="57"/>
      <c r="B67" s="57"/>
      <c r="C67" s="73" t="s">
        <v>592</v>
      </c>
      <c r="D67" s="65">
        <v>334091</v>
      </c>
      <c r="E67" s="65"/>
      <c r="F67" s="65"/>
      <c r="G67" s="66">
        <v>2</v>
      </c>
      <c r="H67" s="66">
        <v>1</v>
      </c>
      <c r="I67" s="66">
        <v>0</v>
      </c>
      <c r="J67" s="66"/>
      <c r="K67" s="66">
        <v>0</v>
      </c>
      <c r="L67" s="144" t="s">
        <v>305</v>
      </c>
      <c r="M67" s="57" t="str">
        <f>IF(E67&gt;0,(B67&amp;" "&amp;C67&amp;" between "&amp;VLOOKUP(D67,'Bus Lib'!B:D,3,FALSE)&amp;" and "&amp;VLOOKUP(E67,'Bus Lib'!B:D,3,FALSE)),(B67&amp;" "&amp;C67&amp;" "&amp;VLOOKUP(D67,'Bus Lib'!B:D,3,FALSE))) &amp; "_id" &amp;G67</f>
        <v xml:space="preserve"> Shunt HOR_MV_id2</v>
      </c>
      <c r="N67" s="57"/>
      <c r="O67" s="64" t="s">
        <v>843</v>
      </c>
      <c r="P67" s="64" t="s">
        <v>830</v>
      </c>
    </row>
    <row r="68" spans="1:16" x14ac:dyDescent="0.3">
      <c r="A68" s="57"/>
      <c r="B68" s="57"/>
      <c r="C68" s="73" t="s">
        <v>592</v>
      </c>
      <c r="D68" s="65">
        <v>334091</v>
      </c>
      <c r="E68" s="65"/>
      <c r="F68" s="65"/>
      <c r="G68" s="66">
        <v>3</v>
      </c>
      <c r="H68" s="66">
        <v>1</v>
      </c>
      <c r="I68" s="66">
        <v>0</v>
      </c>
      <c r="J68" s="66"/>
      <c r="K68" s="66">
        <v>0</v>
      </c>
      <c r="L68" s="144" t="s">
        <v>305</v>
      </c>
      <c r="M68" s="57" t="str">
        <f>IF(E68&gt;0,(B68&amp;" "&amp;C68&amp;" between "&amp;VLOOKUP(D68,'Bus Lib'!B:D,3,FALSE)&amp;" and "&amp;VLOOKUP(E68,'Bus Lib'!B:D,3,FALSE)),(B68&amp;" "&amp;C68&amp;" "&amp;VLOOKUP(D68,'Bus Lib'!B:D,3,FALSE))) &amp; "_id" &amp;G68</f>
        <v xml:space="preserve"> Shunt HOR_MV_id3</v>
      </c>
      <c r="N68" s="57"/>
      <c r="O68" s="64" t="s">
        <v>843</v>
      </c>
      <c r="P68" s="64" t="s">
        <v>830</v>
      </c>
    </row>
    <row r="69" spans="1:16" x14ac:dyDescent="0.3">
      <c r="A69" s="57"/>
      <c r="B69" s="57"/>
      <c r="C69" s="73" t="s">
        <v>592</v>
      </c>
      <c r="D69" s="65">
        <v>334091</v>
      </c>
      <c r="E69" s="65"/>
      <c r="F69" s="65"/>
      <c r="G69" s="66">
        <v>4</v>
      </c>
      <c r="H69" s="66">
        <v>1</v>
      </c>
      <c r="I69" s="66">
        <v>0</v>
      </c>
      <c r="J69" s="66"/>
      <c r="K69" s="66">
        <v>0</v>
      </c>
      <c r="L69" s="144" t="s">
        <v>305</v>
      </c>
      <c r="M69" s="57" t="str">
        <f>IF(E69&gt;0,(B69&amp;" "&amp;C69&amp;" between "&amp;VLOOKUP(D69,'Bus Lib'!B:D,3,FALSE)&amp;" and "&amp;VLOOKUP(E69,'Bus Lib'!B:D,3,FALSE)),(B69&amp;" "&amp;C69&amp;" "&amp;VLOOKUP(D69,'Bus Lib'!B:D,3,FALSE))) &amp; "_id" &amp;G69</f>
        <v xml:space="preserve"> Shunt HOR_MV_id4</v>
      </c>
      <c r="N69" s="57"/>
      <c r="O69" s="64" t="s">
        <v>843</v>
      </c>
      <c r="P69" s="64" t="s">
        <v>830</v>
      </c>
    </row>
    <row r="70" spans="1:16" x14ac:dyDescent="0.3">
      <c r="A70" s="57">
        <f>+A64+1</f>
        <v>15</v>
      </c>
      <c r="B70" s="57" t="s">
        <v>828</v>
      </c>
      <c r="C70" s="73" t="s">
        <v>591</v>
      </c>
      <c r="D70" s="65">
        <v>334094</v>
      </c>
      <c r="E70" s="65"/>
      <c r="F70" s="65"/>
      <c r="G70" s="66">
        <v>1</v>
      </c>
      <c r="H70" s="66">
        <v>1</v>
      </c>
      <c r="I70" s="66">
        <v>0</v>
      </c>
      <c r="J70" s="66">
        <f>J58*0.5</f>
        <v>30</v>
      </c>
      <c r="K70" s="66">
        <v>0</v>
      </c>
      <c r="L70" s="144" t="s">
        <v>305</v>
      </c>
      <c r="M70" s="57" t="str">
        <f>IF(E70&gt;0,(B70&amp;" "&amp;C70&amp;" between "&amp;VLOOKUP(D70,'Bus Lib'!B:D,3,FALSE)&amp;" and "&amp;VLOOKUP(E70,'Bus Lib'!B:D,3,FALSE)),(B70&amp;" "&amp;C70&amp;" "&amp;VLOOKUP(D70,'Bus Lib'!B:D,3,FALSE))) &amp; "_id" &amp;G70</f>
        <v>Trip Machine HOR_LV_PV_id1</v>
      </c>
      <c r="N70" s="57" t="s">
        <v>845</v>
      </c>
      <c r="O70" s="64" t="s">
        <v>842</v>
      </c>
      <c r="P70" s="64" t="s">
        <v>830</v>
      </c>
    </row>
    <row r="71" spans="1:16" x14ac:dyDescent="0.3">
      <c r="A71" s="57"/>
      <c r="B71" s="57"/>
      <c r="C71" s="73" t="s">
        <v>591</v>
      </c>
      <c r="D71" s="65">
        <v>334095</v>
      </c>
      <c r="E71" s="65"/>
      <c r="F71" s="65"/>
      <c r="G71" s="66">
        <v>1</v>
      </c>
      <c r="H71" s="66">
        <v>1</v>
      </c>
      <c r="I71" s="66">
        <v>0</v>
      </c>
      <c r="J71" s="66">
        <f>J59*0.5</f>
        <v>30</v>
      </c>
      <c r="K71" s="66">
        <v>0</v>
      </c>
      <c r="L71" s="144" t="s">
        <v>305</v>
      </c>
      <c r="M71" s="57" t="str">
        <f>IF(E71&gt;0,(B71&amp;" "&amp;C71&amp;" between "&amp;VLOOKUP(D71,'Bus Lib'!B:D,3,FALSE)&amp;" and "&amp;VLOOKUP(E71,'Bus Lib'!B:D,3,FALSE)),(B71&amp;" "&amp;C71&amp;" "&amp;VLOOKUP(D71,'Bus Lib'!B:D,3,FALSE))) &amp; "_id" &amp;G71</f>
        <v xml:space="preserve"> Machine HOR_LV_BESS_id1</v>
      </c>
      <c r="N71" s="57" t="s">
        <v>845</v>
      </c>
      <c r="O71" s="64" t="s">
        <v>842</v>
      </c>
      <c r="P71" s="64" t="s">
        <v>830</v>
      </c>
    </row>
    <row r="72" spans="1:16" x14ac:dyDescent="0.3">
      <c r="A72" s="57"/>
      <c r="B72" s="57"/>
      <c r="C72" s="73" t="s">
        <v>592</v>
      </c>
      <c r="D72" s="65">
        <v>334091</v>
      </c>
      <c r="E72" s="65"/>
      <c r="F72" s="65"/>
      <c r="G72" s="66">
        <v>1</v>
      </c>
      <c r="H72" s="66">
        <v>1</v>
      </c>
      <c r="I72" s="66">
        <v>0</v>
      </c>
      <c r="J72" s="66"/>
      <c r="K72" s="66">
        <v>0</v>
      </c>
      <c r="L72" s="144" t="s">
        <v>305</v>
      </c>
      <c r="M72" s="57" t="str">
        <f>IF(E72&gt;0,(B72&amp;" "&amp;C72&amp;" between "&amp;VLOOKUP(D72,'Bus Lib'!B:D,3,FALSE)&amp;" and "&amp;VLOOKUP(E72,'Bus Lib'!B:D,3,FALSE)),(B72&amp;" "&amp;C72&amp;" "&amp;VLOOKUP(D72,'Bus Lib'!B:D,3,FALSE))) &amp; "_id" &amp;G72</f>
        <v xml:space="preserve"> Shunt HOR_MV_id1</v>
      </c>
      <c r="N72" s="57"/>
      <c r="O72" s="64" t="s">
        <v>843</v>
      </c>
      <c r="P72" s="64" t="s">
        <v>830</v>
      </c>
    </row>
    <row r="73" spans="1:16" x14ac:dyDescent="0.3">
      <c r="A73" s="57"/>
      <c r="B73" s="57"/>
      <c r="C73" s="73" t="s">
        <v>592</v>
      </c>
      <c r="D73" s="65">
        <v>334091</v>
      </c>
      <c r="E73" s="65"/>
      <c r="F73" s="65"/>
      <c r="G73" s="66">
        <v>2</v>
      </c>
      <c r="H73" s="66">
        <v>1</v>
      </c>
      <c r="I73" s="66">
        <v>0</v>
      </c>
      <c r="J73" s="66"/>
      <c r="K73" s="66">
        <v>0</v>
      </c>
      <c r="L73" s="144" t="s">
        <v>305</v>
      </c>
      <c r="M73" s="57" t="str">
        <f>IF(E73&gt;0,(B73&amp;" "&amp;C73&amp;" between "&amp;VLOOKUP(D73,'Bus Lib'!B:D,3,FALSE)&amp;" and "&amp;VLOOKUP(E73,'Bus Lib'!B:D,3,FALSE)),(B73&amp;" "&amp;C73&amp;" "&amp;VLOOKUP(D73,'Bus Lib'!B:D,3,FALSE))) &amp; "_id" &amp;G73</f>
        <v xml:space="preserve"> Shunt HOR_MV_id2</v>
      </c>
      <c r="N73" s="57"/>
      <c r="O73" s="64" t="s">
        <v>843</v>
      </c>
      <c r="P73" s="64" t="s">
        <v>830</v>
      </c>
    </row>
    <row r="74" spans="1:16" x14ac:dyDescent="0.3">
      <c r="A74" s="57"/>
      <c r="B74" s="57"/>
      <c r="C74" s="73" t="s">
        <v>592</v>
      </c>
      <c r="D74" s="65">
        <v>334091</v>
      </c>
      <c r="E74" s="65"/>
      <c r="F74" s="65"/>
      <c r="G74" s="66">
        <v>3</v>
      </c>
      <c r="H74" s="66">
        <v>1</v>
      </c>
      <c r="I74" s="66">
        <v>0</v>
      </c>
      <c r="J74" s="66"/>
      <c r="K74" s="66">
        <v>0</v>
      </c>
      <c r="L74" s="144" t="s">
        <v>305</v>
      </c>
      <c r="M74" s="57" t="str">
        <f>IF(E74&gt;0,(B74&amp;" "&amp;C74&amp;" between "&amp;VLOOKUP(D74,'Bus Lib'!B:D,3,FALSE)&amp;" and "&amp;VLOOKUP(E74,'Bus Lib'!B:D,3,FALSE)),(B74&amp;" "&amp;C74&amp;" "&amp;VLOOKUP(D74,'Bus Lib'!B:D,3,FALSE))) &amp; "_id" &amp;G74</f>
        <v xml:space="preserve"> Shunt HOR_MV_id3</v>
      </c>
      <c r="N74" s="57"/>
      <c r="O74" s="64" t="s">
        <v>843</v>
      </c>
      <c r="P74" s="64" t="s">
        <v>830</v>
      </c>
    </row>
    <row r="75" spans="1:16" x14ac:dyDescent="0.3">
      <c r="A75" s="57"/>
      <c r="B75" s="57"/>
      <c r="C75" s="73" t="s">
        <v>592</v>
      </c>
      <c r="D75" s="65">
        <v>334091</v>
      </c>
      <c r="E75" s="65"/>
      <c r="F75" s="65"/>
      <c r="G75" s="66">
        <v>4</v>
      </c>
      <c r="H75" s="66">
        <v>1</v>
      </c>
      <c r="I75" s="66">
        <v>0</v>
      </c>
      <c r="J75" s="66"/>
      <c r="K75" s="66">
        <v>0</v>
      </c>
      <c r="L75" s="144" t="s">
        <v>305</v>
      </c>
      <c r="M75" s="57" t="str">
        <f>IF(E75&gt;0,(B75&amp;" "&amp;C75&amp;" between "&amp;VLOOKUP(D75,'Bus Lib'!B:D,3,FALSE)&amp;" and "&amp;VLOOKUP(E75,'Bus Lib'!B:D,3,FALSE)),(B75&amp;" "&amp;C75&amp;" "&amp;VLOOKUP(D75,'Bus Lib'!B:D,3,FALSE))) &amp; "_id" &amp;G75</f>
        <v xml:space="preserve"> Shunt HOR_MV_id4</v>
      </c>
      <c r="N75" s="57"/>
      <c r="O75" s="64" t="s">
        <v>843</v>
      </c>
      <c r="P75" s="64" t="s">
        <v>830</v>
      </c>
    </row>
    <row r="76" spans="1:16" x14ac:dyDescent="0.3">
      <c r="A76" s="57">
        <f>+A70+1</f>
        <v>16</v>
      </c>
      <c r="B76" s="57" t="s">
        <v>828</v>
      </c>
      <c r="C76" s="73" t="s">
        <v>591</v>
      </c>
      <c r="D76" s="65">
        <v>334094</v>
      </c>
      <c r="E76" s="65"/>
      <c r="F76" s="65"/>
      <c r="G76" s="66">
        <v>1</v>
      </c>
      <c r="H76" s="66">
        <v>1</v>
      </c>
      <c r="I76" s="66">
        <v>0</v>
      </c>
      <c r="J76" s="66">
        <f>J58*0.25</f>
        <v>15</v>
      </c>
      <c r="K76" s="66">
        <v>0</v>
      </c>
      <c r="L76" s="144" t="s">
        <v>305</v>
      </c>
      <c r="M76" s="57" t="str">
        <f>IF(E76&gt;0,(B76&amp;" "&amp;C76&amp;" between "&amp;VLOOKUP(D76,'Bus Lib'!B:D,3,FALSE)&amp;" and "&amp;VLOOKUP(E76,'Bus Lib'!B:D,3,FALSE)),(B76&amp;" "&amp;C76&amp;" "&amp;VLOOKUP(D76,'Bus Lib'!B:D,3,FALSE))) &amp; "_id" &amp;G76</f>
        <v>Trip Machine HOR_LV_PV_id1</v>
      </c>
      <c r="N76" s="57" t="s">
        <v>846</v>
      </c>
      <c r="O76" s="64" t="s">
        <v>842</v>
      </c>
      <c r="P76" s="64" t="s">
        <v>830</v>
      </c>
    </row>
    <row r="77" spans="1:16" x14ac:dyDescent="0.3">
      <c r="A77" s="57"/>
      <c r="B77" s="57"/>
      <c r="C77" s="73" t="s">
        <v>591</v>
      </c>
      <c r="D77" s="65">
        <v>334095</v>
      </c>
      <c r="E77" s="65"/>
      <c r="F77" s="65"/>
      <c r="G77" s="66">
        <v>1</v>
      </c>
      <c r="H77" s="66">
        <v>1</v>
      </c>
      <c r="I77" s="66">
        <v>0</v>
      </c>
      <c r="J77" s="66">
        <f>J59*0.25</f>
        <v>15</v>
      </c>
      <c r="K77" s="66">
        <v>0</v>
      </c>
      <c r="L77" s="144" t="s">
        <v>305</v>
      </c>
      <c r="M77" s="57" t="str">
        <f>IF(E77&gt;0,(B77&amp;" "&amp;C77&amp;" between "&amp;VLOOKUP(D77,'Bus Lib'!B:D,3,FALSE)&amp;" and "&amp;VLOOKUP(E77,'Bus Lib'!B:D,3,FALSE)),(B77&amp;" "&amp;C77&amp;" "&amp;VLOOKUP(D77,'Bus Lib'!B:D,3,FALSE))) &amp; "_id" &amp;G77</f>
        <v xml:space="preserve"> Machine HOR_LV_BESS_id1</v>
      </c>
      <c r="N77" s="57" t="s">
        <v>846</v>
      </c>
      <c r="O77" s="64" t="s">
        <v>842</v>
      </c>
      <c r="P77" s="64" t="s">
        <v>830</v>
      </c>
    </row>
    <row r="78" spans="1:16" x14ac:dyDescent="0.3">
      <c r="A78" s="57"/>
      <c r="B78" s="57"/>
      <c r="C78" s="73" t="s">
        <v>592</v>
      </c>
      <c r="D78" s="65">
        <v>334091</v>
      </c>
      <c r="E78" s="65"/>
      <c r="F78" s="65"/>
      <c r="G78" s="66">
        <v>1</v>
      </c>
      <c r="H78" s="66">
        <v>1</v>
      </c>
      <c r="I78" s="66">
        <v>0</v>
      </c>
      <c r="J78" s="66"/>
      <c r="K78" s="66">
        <v>0</v>
      </c>
      <c r="L78" s="144" t="s">
        <v>305</v>
      </c>
      <c r="M78" s="57" t="str">
        <f>IF(E78&gt;0,(B78&amp;" "&amp;C78&amp;" between "&amp;VLOOKUP(D78,'Bus Lib'!B:D,3,FALSE)&amp;" and "&amp;VLOOKUP(E78,'Bus Lib'!B:D,3,FALSE)),(B78&amp;" "&amp;C78&amp;" "&amp;VLOOKUP(D78,'Bus Lib'!B:D,3,FALSE))) &amp; "_id" &amp;G78</f>
        <v xml:space="preserve"> Shunt HOR_MV_id1</v>
      </c>
      <c r="N78" s="57"/>
      <c r="O78" s="64" t="s">
        <v>843</v>
      </c>
      <c r="P78" s="64" t="s">
        <v>830</v>
      </c>
    </row>
    <row r="79" spans="1:16" x14ac:dyDescent="0.3">
      <c r="A79" s="57"/>
      <c r="B79" s="57"/>
      <c r="C79" s="73" t="s">
        <v>592</v>
      </c>
      <c r="D79" s="65">
        <v>334091</v>
      </c>
      <c r="E79" s="65"/>
      <c r="F79" s="65"/>
      <c r="G79" s="66">
        <v>2</v>
      </c>
      <c r="H79" s="66">
        <v>1</v>
      </c>
      <c r="I79" s="66">
        <v>0</v>
      </c>
      <c r="J79" s="66"/>
      <c r="K79" s="66">
        <v>0</v>
      </c>
      <c r="L79" s="144" t="s">
        <v>305</v>
      </c>
      <c r="M79" s="57" t="str">
        <f>IF(E79&gt;0,(B79&amp;" "&amp;C79&amp;" between "&amp;VLOOKUP(D79,'Bus Lib'!B:D,3,FALSE)&amp;" and "&amp;VLOOKUP(E79,'Bus Lib'!B:D,3,FALSE)),(B79&amp;" "&amp;C79&amp;" "&amp;VLOOKUP(D79,'Bus Lib'!B:D,3,FALSE))) &amp; "_id" &amp;G79</f>
        <v xml:space="preserve"> Shunt HOR_MV_id2</v>
      </c>
      <c r="N79" s="57"/>
      <c r="O79" s="64" t="s">
        <v>843</v>
      </c>
      <c r="P79" s="64" t="s">
        <v>830</v>
      </c>
    </row>
    <row r="80" spans="1:16" x14ac:dyDescent="0.3">
      <c r="A80" s="57"/>
      <c r="B80" s="57"/>
      <c r="C80" s="73" t="s">
        <v>592</v>
      </c>
      <c r="D80" s="65">
        <v>334091</v>
      </c>
      <c r="E80" s="65"/>
      <c r="F80" s="65"/>
      <c r="G80" s="66">
        <v>3</v>
      </c>
      <c r="H80" s="66">
        <v>1</v>
      </c>
      <c r="I80" s="66">
        <v>0</v>
      </c>
      <c r="J80" s="66"/>
      <c r="K80" s="66">
        <v>0</v>
      </c>
      <c r="L80" s="144" t="s">
        <v>305</v>
      </c>
      <c r="M80" s="57" t="str">
        <f>IF(E80&gt;0,(B80&amp;" "&amp;C80&amp;" between "&amp;VLOOKUP(D80,'Bus Lib'!B:D,3,FALSE)&amp;" and "&amp;VLOOKUP(E80,'Bus Lib'!B:D,3,FALSE)),(B80&amp;" "&amp;C80&amp;" "&amp;VLOOKUP(D80,'Bus Lib'!B:D,3,FALSE))) &amp; "_id" &amp;G80</f>
        <v xml:space="preserve"> Shunt HOR_MV_id3</v>
      </c>
      <c r="N80" s="57"/>
      <c r="O80" s="64" t="s">
        <v>843</v>
      </c>
      <c r="P80" s="64" t="s">
        <v>830</v>
      </c>
    </row>
    <row r="81" spans="1:16" x14ac:dyDescent="0.3">
      <c r="A81" s="57"/>
      <c r="B81" s="57"/>
      <c r="C81" s="73" t="s">
        <v>592</v>
      </c>
      <c r="D81" s="65">
        <v>334091</v>
      </c>
      <c r="E81" s="65"/>
      <c r="F81" s="65"/>
      <c r="G81" s="66">
        <v>4</v>
      </c>
      <c r="H81" s="66">
        <v>1</v>
      </c>
      <c r="I81" s="66">
        <v>0</v>
      </c>
      <c r="J81" s="66"/>
      <c r="K81" s="66">
        <v>0</v>
      </c>
      <c r="L81" s="144" t="s">
        <v>305</v>
      </c>
      <c r="M81" s="57" t="str">
        <f>IF(E81&gt;0,(B81&amp;" "&amp;C81&amp;" between "&amp;VLOOKUP(D81,'Bus Lib'!B:D,3,FALSE)&amp;" and "&amp;VLOOKUP(E81,'Bus Lib'!B:D,3,FALSE)),(B81&amp;" "&amp;C81&amp;" "&amp;VLOOKUP(D81,'Bus Lib'!B:D,3,FALSE))) &amp; "_id" &amp;G81</f>
        <v xml:space="preserve"> Shunt HOR_MV_id4</v>
      </c>
      <c r="N81" s="57"/>
      <c r="O81" s="64" t="s">
        <v>843</v>
      </c>
      <c r="P81" s="64" t="s">
        <v>830</v>
      </c>
    </row>
    <row r="82" spans="1:16" x14ac:dyDescent="0.3">
      <c r="A82" s="57">
        <f>+A76+1</f>
        <v>17</v>
      </c>
      <c r="B82" s="57" t="s">
        <v>828</v>
      </c>
      <c r="C82" s="73" t="s">
        <v>591</v>
      </c>
      <c r="D82" s="65">
        <v>334094</v>
      </c>
      <c r="E82" s="65"/>
      <c r="F82" s="65"/>
      <c r="G82" s="66">
        <v>1</v>
      </c>
      <c r="H82" s="66">
        <v>1</v>
      </c>
      <c r="I82" s="66">
        <v>0</v>
      </c>
      <c r="J82" s="66">
        <v>0.3</v>
      </c>
      <c r="K82" s="66">
        <v>0</v>
      </c>
      <c r="L82" s="144" t="s">
        <v>305</v>
      </c>
      <c r="M82" s="57" t="str">
        <f>IF(E82&gt;0,(B82&amp;" "&amp;C82&amp;" between "&amp;VLOOKUP(D82,'Bus Lib'!B:D,3,FALSE)&amp;" and "&amp;VLOOKUP(E82,'Bus Lib'!B:D,3,FALSE)),(B82&amp;" "&amp;C82&amp;" "&amp;VLOOKUP(D82,'Bus Lib'!B:D,3,FALSE))) &amp; "_id" &amp;G82</f>
        <v>Trip Machine HOR_LV_PV_id1</v>
      </c>
      <c r="N82" s="57" t="s">
        <v>847</v>
      </c>
      <c r="O82" s="64" t="s">
        <v>842</v>
      </c>
      <c r="P82" s="64" t="s">
        <v>830</v>
      </c>
    </row>
    <row r="83" spans="1:16" x14ac:dyDescent="0.3">
      <c r="A83" s="57"/>
      <c r="B83" s="57"/>
      <c r="C83" s="73" t="s">
        <v>591</v>
      </c>
      <c r="D83" s="65">
        <v>334095</v>
      </c>
      <c r="E83" s="65"/>
      <c r="F83" s="65"/>
      <c r="G83" s="66">
        <v>1</v>
      </c>
      <c r="H83" s="66">
        <v>1</v>
      </c>
      <c r="I83" s="66">
        <v>0</v>
      </c>
      <c r="J83" s="66">
        <v>-99.4</v>
      </c>
      <c r="K83" s="66">
        <v>0</v>
      </c>
      <c r="L83" s="144" t="s">
        <v>305</v>
      </c>
      <c r="M83" s="57" t="str">
        <f>IF(E83&gt;0,(B83&amp;" "&amp;C83&amp;" between "&amp;VLOOKUP(D83,'Bus Lib'!B:D,3,FALSE)&amp;" and "&amp;VLOOKUP(E83,'Bus Lib'!B:D,3,FALSE)),(B83&amp;" "&amp;C83&amp;" "&amp;VLOOKUP(D83,'Bus Lib'!B:D,3,FALSE))) &amp; "_id" &amp;G83</f>
        <v xml:space="preserve"> Machine HOR_LV_BESS_id1</v>
      </c>
      <c r="N83" s="57" t="s">
        <v>847</v>
      </c>
      <c r="O83" s="64" t="s">
        <v>842</v>
      </c>
      <c r="P83" s="64" t="s">
        <v>830</v>
      </c>
    </row>
    <row r="84" spans="1:16" x14ac:dyDescent="0.3">
      <c r="A84" s="57"/>
      <c r="B84" s="57"/>
      <c r="C84" s="73" t="s">
        <v>592</v>
      </c>
      <c r="D84" s="65">
        <v>334091</v>
      </c>
      <c r="E84" s="65"/>
      <c r="F84" s="65"/>
      <c r="G84" s="66">
        <v>1</v>
      </c>
      <c r="H84" s="66">
        <v>1</v>
      </c>
      <c r="I84" s="66">
        <v>0</v>
      </c>
      <c r="J84" s="66"/>
      <c r="K84" s="66">
        <v>0</v>
      </c>
      <c r="L84" s="144" t="s">
        <v>305</v>
      </c>
      <c r="M84" s="57" t="str">
        <f>IF(E84&gt;0,(B84&amp;" "&amp;C84&amp;" between "&amp;VLOOKUP(D84,'Bus Lib'!B:D,3,FALSE)&amp;" and "&amp;VLOOKUP(E84,'Bus Lib'!B:D,3,FALSE)),(B84&amp;" "&amp;C84&amp;" "&amp;VLOOKUP(D84,'Bus Lib'!B:D,3,FALSE))) &amp; "_id" &amp;G84</f>
        <v xml:space="preserve"> Shunt HOR_MV_id1</v>
      </c>
      <c r="N84" s="57"/>
      <c r="O84" s="64" t="s">
        <v>843</v>
      </c>
      <c r="P84" s="64" t="s">
        <v>830</v>
      </c>
    </row>
    <row r="85" spans="1:16" x14ac:dyDescent="0.3">
      <c r="A85" s="57"/>
      <c r="B85" s="57"/>
      <c r="C85" s="73" t="s">
        <v>592</v>
      </c>
      <c r="D85" s="65">
        <v>334091</v>
      </c>
      <c r="E85" s="65"/>
      <c r="F85" s="65"/>
      <c r="G85" s="66">
        <v>2</v>
      </c>
      <c r="H85" s="66">
        <v>1</v>
      </c>
      <c r="I85" s="66">
        <v>0</v>
      </c>
      <c r="J85" s="66"/>
      <c r="K85" s="66">
        <v>0</v>
      </c>
      <c r="L85" s="144" t="s">
        <v>305</v>
      </c>
      <c r="M85" s="57" t="str">
        <f>IF(E85&gt;0,(B85&amp;" "&amp;C85&amp;" between "&amp;VLOOKUP(D85,'Bus Lib'!B:D,3,FALSE)&amp;" and "&amp;VLOOKUP(E85,'Bus Lib'!B:D,3,FALSE)),(B85&amp;" "&amp;C85&amp;" "&amp;VLOOKUP(D85,'Bus Lib'!B:D,3,FALSE))) &amp; "_id" &amp;G85</f>
        <v xml:space="preserve"> Shunt HOR_MV_id2</v>
      </c>
      <c r="N85" s="57"/>
      <c r="O85" s="64" t="s">
        <v>843</v>
      </c>
      <c r="P85" s="64" t="s">
        <v>830</v>
      </c>
    </row>
    <row r="86" spans="1:16" x14ac:dyDescent="0.3">
      <c r="A86" s="57"/>
      <c r="B86" s="57"/>
      <c r="C86" s="73" t="s">
        <v>592</v>
      </c>
      <c r="D86" s="65">
        <v>334091</v>
      </c>
      <c r="E86" s="65"/>
      <c r="F86" s="65"/>
      <c r="G86" s="66">
        <v>3</v>
      </c>
      <c r="H86" s="66">
        <v>1</v>
      </c>
      <c r="I86" s="66">
        <v>0</v>
      </c>
      <c r="J86" s="66"/>
      <c r="K86" s="66">
        <v>0</v>
      </c>
      <c r="L86" s="144" t="s">
        <v>305</v>
      </c>
      <c r="M86" s="57" t="str">
        <f>IF(E86&gt;0,(B86&amp;" "&amp;C86&amp;" between "&amp;VLOOKUP(D86,'Bus Lib'!B:D,3,FALSE)&amp;" and "&amp;VLOOKUP(E86,'Bus Lib'!B:D,3,FALSE)),(B86&amp;" "&amp;C86&amp;" "&amp;VLOOKUP(D86,'Bus Lib'!B:D,3,FALSE))) &amp; "_id" &amp;G86</f>
        <v xml:space="preserve"> Shunt HOR_MV_id3</v>
      </c>
      <c r="N86" s="57"/>
      <c r="O86" s="64" t="s">
        <v>843</v>
      </c>
      <c r="P86" s="64" t="s">
        <v>830</v>
      </c>
    </row>
    <row r="87" spans="1:16" x14ac:dyDescent="0.3">
      <c r="A87" s="57"/>
      <c r="B87" s="57"/>
      <c r="C87" s="73" t="s">
        <v>592</v>
      </c>
      <c r="D87" s="65">
        <v>334091</v>
      </c>
      <c r="E87" s="65"/>
      <c r="F87" s="65"/>
      <c r="G87" s="66">
        <v>4</v>
      </c>
      <c r="H87" s="66">
        <v>1</v>
      </c>
      <c r="I87" s="66">
        <v>0</v>
      </c>
      <c r="J87" s="66"/>
      <c r="K87" s="66">
        <v>0</v>
      </c>
      <c r="L87" s="144" t="s">
        <v>305</v>
      </c>
      <c r="M87" s="57" t="str">
        <f>IF(E87&gt;0,(B87&amp;" "&amp;C87&amp;" between "&amp;VLOOKUP(D87,'Bus Lib'!B:D,3,FALSE)&amp;" and "&amp;VLOOKUP(E87,'Bus Lib'!B:D,3,FALSE)),(B87&amp;" "&amp;C87&amp;" "&amp;VLOOKUP(D87,'Bus Lib'!B:D,3,FALSE))) &amp; "_id" &amp;G87</f>
        <v xml:space="preserve"> Shunt HOR_MV_id4</v>
      </c>
      <c r="N87" s="57"/>
      <c r="O87" s="64" t="s">
        <v>843</v>
      </c>
      <c r="P87" s="64" t="s">
        <v>830</v>
      </c>
    </row>
    <row r="88" spans="1:16" x14ac:dyDescent="0.3">
      <c r="A88" s="57">
        <f>+A82+1</f>
        <v>18</v>
      </c>
      <c r="B88" s="57" t="s">
        <v>828</v>
      </c>
      <c r="C88" s="73" t="s">
        <v>591</v>
      </c>
      <c r="D88" s="65">
        <v>334094</v>
      </c>
      <c r="E88" s="65"/>
      <c r="F88" s="65"/>
      <c r="G88" s="66">
        <v>1</v>
      </c>
      <c r="H88" s="66">
        <v>1</v>
      </c>
      <c r="I88" s="66">
        <v>0</v>
      </c>
      <c r="J88" s="66">
        <v>0.3</v>
      </c>
      <c r="K88" s="66">
        <v>0</v>
      </c>
      <c r="L88" s="144" t="s">
        <v>305</v>
      </c>
      <c r="M88" s="57" t="str">
        <f>IF(E88&gt;0,(B88&amp;" "&amp;C88&amp;" between "&amp;VLOOKUP(D88,'Bus Lib'!B:D,3,FALSE)&amp;" and "&amp;VLOOKUP(E88,'Bus Lib'!B:D,3,FALSE)),(B88&amp;" "&amp;C88&amp;" "&amp;VLOOKUP(D88,'Bus Lib'!B:D,3,FALSE))) &amp; "_id" &amp;G88</f>
        <v>Trip Machine HOR_LV_PV_id1</v>
      </c>
      <c r="N88" s="57" t="s">
        <v>862</v>
      </c>
      <c r="O88" s="64" t="s">
        <v>842</v>
      </c>
      <c r="P88" s="64" t="s">
        <v>830</v>
      </c>
    </row>
    <row r="89" spans="1:16" x14ac:dyDescent="0.3">
      <c r="A89" s="57"/>
      <c r="B89" s="57"/>
      <c r="C89" s="73" t="s">
        <v>591</v>
      </c>
      <c r="D89" s="65">
        <v>334095</v>
      </c>
      <c r="E89" s="65"/>
      <c r="F89" s="65"/>
      <c r="G89" s="66">
        <v>1</v>
      </c>
      <c r="H89" s="66">
        <v>1</v>
      </c>
      <c r="I89" s="66">
        <v>0</v>
      </c>
      <c r="J89" s="66">
        <f>J83*0.5</f>
        <v>-49.7</v>
      </c>
      <c r="K89" s="66">
        <v>0</v>
      </c>
      <c r="L89" s="144" t="s">
        <v>305</v>
      </c>
      <c r="M89" s="57" t="str">
        <f>IF(E89&gt;0,(B89&amp;" "&amp;C89&amp;" between "&amp;VLOOKUP(D89,'Bus Lib'!B:D,3,FALSE)&amp;" and "&amp;VLOOKUP(E89,'Bus Lib'!B:D,3,FALSE)),(B89&amp;" "&amp;C89&amp;" "&amp;VLOOKUP(D89,'Bus Lib'!B:D,3,FALSE))) &amp; "_id" &amp;G89</f>
        <v xml:space="preserve"> Machine HOR_LV_BESS_id1</v>
      </c>
      <c r="N89" s="57" t="s">
        <v>862</v>
      </c>
      <c r="O89" s="64" t="s">
        <v>842</v>
      </c>
      <c r="P89" s="64" t="s">
        <v>830</v>
      </c>
    </row>
    <row r="90" spans="1:16" x14ac:dyDescent="0.3">
      <c r="A90" s="57"/>
      <c r="B90" s="57"/>
      <c r="C90" s="73" t="s">
        <v>592</v>
      </c>
      <c r="D90" s="65">
        <v>334091</v>
      </c>
      <c r="E90" s="65"/>
      <c r="F90" s="65"/>
      <c r="G90" s="66">
        <v>1</v>
      </c>
      <c r="H90" s="66">
        <v>1</v>
      </c>
      <c r="I90" s="66">
        <v>0</v>
      </c>
      <c r="J90" s="66"/>
      <c r="K90" s="66">
        <v>0</v>
      </c>
      <c r="L90" s="144" t="s">
        <v>305</v>
      </c>
      <c r="M90" s="57" t="str">
        <f>IF(E90&gt;0,(B90&amp;" "&amp;C90&amp;" between "&amp;VLOOKUP(D90,'Bus Lib'!B:D,3,FALSE)&amp;" and "&amp;VLOOKUP(E90,'Bus Lib'!B:D,3,FALSE)),(B90&amp;" "&amp;C90&amp;" "&amp;VLOOKUP(D90,'Bus Lib'!B:D,3,FALSE))) &amp; "_id" &amp;G90</f>
        <v xml:space="preserve"> Shunt HOR_MV_id1</v>
      </c>
      <c r="N90" s="57"/>
      <c r="O90" s="64" t="s">
        <v>843</v>
      </c>
      <c r="P90" s="64" t="s">
        <v>830</v>
      </c>
    </row>
    <row r="91" spans="1:16" x14ac:dyDescent="0.3">
      <c r="A91" s="57"/>
      <c r="B91" s="57"/>
      <c r="C91" s="73" t="s">
        <v>592</v>
      </c>
      <c r="D91" s="65">
        <v>334091</v>
      </c>
      <c r="E91" s="65"/>
      <c r="F91" s="65"/>
      <c r="G91" s="66">
        <v>2</v>
      </c>
      <c r="H91" s="66">
        <v>1</v>
      </c>
      <c r="I91" s="66">
        <v>0</v>
      </c>
      <c r="J91" s="66"/>
      <c r="K91" s="66">
        <v>0</v>
      </c>
      <c r="L91" s="144" t="s">
        <v>305</v>
      </c>
      <c r="M91" s="57" t="str">
        <f>IF(E91&gt;0,(B91&amp;" "&amp;C91&amp;" between "&amp;VLOOKUP(D91,'Bus Lib'!B:D,3,FALSE)&amp;" and "&amp;VLOOKUP(E91,'Bus Lib'!B:D,3,FALSE)),(B91&amp;" "&amp;C91&amp;" "&amp;VLOOKUP(D91,'Bus Lib'!B:D,3,FALSE))) &amp; "_id" &amp;G91</f>
        <v xml:space="preserve"> Shunt HOR_MV_id2</v>
      </c>
      <c r="N91" s="57"/>
      <c r="O91" s="64" t="s">
        <v>843</v>
      </c>
      <c r="P91" s="64" t="s">
        <v>830</v>
      </c>
    </row>
    <row r="92" spans="1:16" x14ac:dyDescent="0.3">
      <c r="A92" s="57"/>
      <c r="B92" s="57"/>
      <c r="C92" s="73" t="s">
        <v>592</v>
      </c>
      <c r="D92" s="65">
        <v>334091</v>
      </c>
      <c r="E92" s="65"/>
      <c r="F92" s="65"/>
      <c r="G92" s="66">
        <v>3</v>
      </c>
      <c r="H92" s="66">
        <v>1</v>
      </c>
      <c r="I92" s="66">
        <v>0</v>
      </c>
      <c r="J92" s="66"/>
      <c r="K92" s="66">
        <v>0</v>
      </c>
      <c r="L92" s="144" t="s">
        <v>305</v>
      </c>
      <c r="M92" s="57" t="str">
        <f>IF(E92&gt;0,(B92&amp;" "&amp;C92&amp;" between "&amp;VLOOKUP(D92,'Bus Lib'!B:D,3,FALSE)&amp;" and "&amp;VLOOKUP(E92,'Bus Lib'!B:D,3,FALSE)),(B92&amp;" "&amp;C92&amp;" "&amp;VLOOKUP(D92,'Bus Lib'!B:D,3,FALSE))) &amp; "_id" &amp;G92</f>
        <v xml:space="preserve"> Shunt HOR_MV_id3</v>
      </c>
      <c r="N92" s="57"/>
      <c r="O92" s="64" t="s">
        <v>843</v>
      </c>
      <c r="P92" s="64" t="s">
        <v>830</v>
      </c>
    </row>
    <row r="93" spans="1:16" x14ac:dyDescent="0.3">
      <c r="A93" s="57"/>
      <c r="B93" s="57"/>
      <c r="C93" s="73" t="s">
        <v>592</v>
      </c>
      <c r="D93" s="65">
        <v>334091</v>
      </c>
      <c r="E93" s="65"/>
      <c r="F93" s="65"/>
      <c r="G93" s="66">
        <v>4</v>
      </c>
      <c r="H93" s="66">
        <v>1</v>
      </c>
      <c r="I93" s="66">
        <v>0</v>
      </c>
      <c r="J93" s="66"/>
      <c r="K93" s="66">
        <v>0</v>
      </c>
      <c r="L93" s="144" t="s">
        <v>305</v>
      </c>
      <c r="M93" s="57" t="str">
        <f>IF(E93&gt;0,(B93&amp;" "&amp;C93&amp;" between "&amp;VLOOKUP(D93,'Bus Lib'!B:D,3,FALSE)&amp;" and "&amp;VLOOKUP(E93,'Bus Lib'!B:D,3,FALSE)),(B93&amp;" "&amp;C93&amp;" "&amp;VLOOKUP(D93,'Bus Lib'!B:D,3,FALSE))) &amp; "_id" &amp;G93</f>
        <v xml:space="preserve"> Shunt HOR_MV_id4</v>
      </c>
      <c r="N93" s="57"/>
      <c r="O93" s="64" t="s">
        <v>843</v>
      </c>
      <c r="P93" s="64" t="s">
        <v>830</v>
      </c>
    </row>
    <row r="94" spans="1:16" x14ac:dyDescent="0.3">
      <c r="A94" s="57">
        <f>+A88+1</f>
        <v>19</v>
      </c>
      <c r="B94" s="57" t="s">
        <v>828</v>
      </c>
      <c r="C94" s="73" t="s">
        <v>591</v>
      </c>
      <c r="D94" s="65">
        <v>334094</v>
      </c>
      <c r="E94" s="65"/>
      <c r="F94" s="65"/>
      <c r="G94" s="66">
        <v>1</v>
      </c>
      <c r="H94" s="66">
        <v>1</v>
      </c>
      <c r="I94" s="66">
        <v>0</v>
      </c>
      <c r="J94" s="66">
        <v>0.3</v>
      </c>
      <c r="K94" s="66">
        <v>0</v>
      </c>
      <c r="L94" s="144" t="s">
        <v>305</v>
      </c>
      <c r="M94" s="57" t="str">
        <f>IF(E94&gt;0,(B94&amp;" "&amp;C94&amp;" between "&amp;VLOOKUP(D94,'Bus Lib'!B:D,3,FALSE)&amp;" and "&amp;VLOOKUP(E94,'Bus Lib'!B:D,3,FALSE)),(B94&amp;" "&amp;C94&amp;" "&amp;VLOOKUP(D94,'Bus Lib'!B:D,3,FALSE))) &amp; "_id" &amp;G94</f>
        <v>Trip Machine HOR_LV_PV_id1</v>
      </c>
      <c r="N94" s="57" t="s">
        <v>863</v>
      </c>
      <c r="O94" s="64" t="s">
        <v>842</v>
      </c>
      <c r="P94" s="64" t="s">
        <v>830</v>
      </c>
    </row>
    <row r="95" spans="1:16" x14ac:dyDescent="0.3">
      <c r="A95" s="57"/>
      <c r="B95" s="57"/>
      <c r="C95" s="73" t="s">
        <v>591</v>
      </c>
      <c r="D95" s="65">
        <v>334095</v>
      </c>
      <c r="E95" s="65"/>
      <c r="F95" s="65"/>
      <c r="G95" s="66">
        <v>1</v>
      </c>
      <c r="H95" s="66">
        <v>1</v>
      </c>
      <c r="I95" s="66">
        <v>0</v>
      </c>
      <c r="J95" s="66">
        <f>J83*0.25</f>
        <v>-24.85</v>
      </c>
      <c r="K95" s="66">
        <v>0</v>
      </c>
      <c r="L95" s="144" t="s">
        <v>305</v>
      </c>
      <c r="M95" s="57" t="str">
        <f>IF(E95&gt;0,(B95&amp;" "&amp;C95&amp;" between "&amp;VLOOKUP(D95,'Bus Lib'!B:D,3,FALSE)&amp;" and "&amp;VLOOKUP(E95,'Bus Lib'!B:D,3,FALSE)),(B95&amp;" "&amp;C95&amp;" "&amp;VLOOKUP(D95,'Bus Lib'!B:D,3,FALSE))) &amp; "_id" &amp;G95</f>
        <v xml:space="preserve"> Machine HOR_LV_BESS_id1</v>
      </c>
      <c r="N95" s="57" t="s">
        <v>863</v>
      </c>
      <c r="O95" s="64" t="s">
        <v>842</v>
      </c>
      <c r="P95" s="64" t="s">
        <v>830</v>
      </c>
    </row>
    <row r="96" spans="1:16" x14ac:dyDescent="0.3">
      <c r="A96" s="57"/>
      <c r="B96" s="57"/>
      <c r="C96" s="73" t="s">
        <v>592</v>
      </c>
      <c r="D96" s="65">
        <v>334091</v>
      </c>
      <c r="E96" s="65"/>
      <c r="F96" s="65"/>
      <c r="G96" s="66">
        <v>1</v>
      </c>
      <c r="H96" s="66">
        <v>1</v>
      </c>
      <c r="I96" s="66">
        <v>0</v>
      </c>
      <c r="J96" s="66"/>
      <c r="K96" s="66">
        <v>0</v>
      </c>
      <c r="L96" s="144" t="s">
        <v>305</v>
      </c>
      <c r="M96" s="57" t="str">
        <f>IF(E96&gt;0,(B96&amp;" "&amp;C96&amp;" between "&amp;VLOOKUP(D96,'Bus Lib'!B:D,3,FALSE)&amp;" and "&amp;VLOOKUP(E96,'Bus Lib'!B:D,3,FALSE)),(B96&amp;" "&amp;C96&amp;" "&amp;VLOOKUP(D96,'Bus Lib'!B:D,3,FALSE))) &amp; "_id" &amp;G96</f>
        <v xml:space="preserve"> Shunt HOR_MV_id1</v>
      </c>
      <c r="N96" s="57"/>
      <c r="O96" s="64" t="s">
        <v>843</v>
      </c>
      <c r="P96" s="64" t="s">
        <v>830</v>
      </c>
    </row>
    <row r="97" spans="1:16" x14ac:dyDescent="0.3">
      <c r="A97" s="57"/>
      <c r="B97" s="57"/>
      <c r="C97" s="73" t="s">
        <v>592</v>
      </c>
      <c r="D97" s="65">
        <v>334091</v>
      </c>
      <c r="E97" s="65"/>
      <c r="F97" s="65"/>
      <c r="G97" s="66">
        <v>2</v>
      </c>
      <c r="H97" s="66">
        <v>1</v>
      </c>
      <c r="I97" s="66">
        <v>0</v>
      </c>
      <c r="J97" s="66"/>
      <c r="K97" s="66">
        <v>0</v>
      </c>
      <c r="L97" s="144" t="s">
        <v>305</v>
      </c>
      <c r="M97" s="57" t="str">
        <f>IF(E97&gt;0,(B97&amp;" "&amp;C97&amp;" between "&amp;VLOOKUP(D97,'Bus Lib'!B:D,3,FALSE)&amp;" and "&amp;VLOOKUP(E97,'Bus Lib'!B:D,3,FALSE)),(B97&amp;" "&amp;C97&amp;" "&amp;VLOOKUP(D97,'Bus Lib'!B:D,3,FALSE))) &amp; "_id" &amp;G97</f>
        <v xml:space="preserve"> Shunt HOR_MV_id2</v>
      </c>
      <c r="N97" s="57"/>
      <c r="O97" s="64" t="s">
        <v>843</v>
      </c>
      <c r="P97" s="64" t="s">
        <v>830</v>
      </c>
    </row>
    <row r="98" spans="1:16" x14ac:dyDescent="0.3">
      <c r="A98" s="57"/>
      <c r="B98" s="57"/>
      <c r="C98" s="73" t="s">
        <v>592</v>
      </c>
      <c r="D98" s="65">
        <v>334091</v>
      </c>
      <c r="E98" s="65"/>
      <c r="F98" s="65"/>
      <c r="G98" s="66">
        <v>3</v>
      </c>
      <c r="H98" s="66">
        <v>1</v>
      </c>
      <c r="I98" s="66">
        <v>0</v>
      </c>
      <c r="J98" s="66"/>
      <c r="K98" s="66">
        <v>0</v>
      </c>
      <c r="L98" s="144" t="s">
        <v>305</v>
      </c>
      <c r="M98" s="57" t="str">
        <f>IF(E98&gt;0,(B98&amp;" "&amp;C98&amp;" between "&amp;VLOOKUP(D98,'Bus Lib'!B:D,3,FALSE)&amp;" and "&amp;VLOOKUP(E98,'Bus Lib'!B:D,3,FALSE)),(B98&amp;" "&amp;C98&amp;" "&amp;VLOOKUP(D98,'Bus Lib'!B:D,3,FALSE))) &amp; "_id" &amp;G98</f>
        <v xml:space="preserve"> Shunt HOR_MV_id3</v>
      </c>
      <c r="N98" s="57"/>
      <c r="O98" s="64" t="s">
        <v>843</v>
      </c>
      <c r="P98" s="64" t="s">
        <v>830</v>
      </c>
    </row>
    <row r="99" spans="1:16" x14ac:dyDescent="0.3">
      <c r="A99" s="57"/>
      <c r="B99" s="57"/>
      <c r="C99" s="73" t="s">
        <v>592</v>
      </c>
      <c r="D99" s="65">
        <v>334091</v>
      </c>
      <c r="E99" s="65"/>
      <c r="F99" s="65"/>
      <c r="G99" s="66">
        <v>4</v>
      </c>
      <c r="H99" s="66">
        <v>1</v>
      </c>
      <c r="I99" s="66">
        <v>0</v>
      </c>
      <c r="J99" s="66"/>
      <c r="K99" s="66">
        <v>0</v>
      </c>
      <c r="L99" s="144" t="s">
        <v>305</v>
      </c>
      <c r="M99" s="57" t="str">
        <f>IF(E99&gt;0,(B99&amp;" "&amp;C99&amp;" between "&amp;VLOOKUP(D99,'Bus Lib'!B:D,3,FALSE)&amp;" and "&amp;VLOOKUP(E99,'Bus Lib'!B:D,3,FALSE)),(B99&amp;" "&amp;C99&amp;" "&amp;VLOOKUP(D99,'Bus Lib'!B:D,3,FALSE))) &amp; "_id" &amp;G99</f>
        <v xml:space="preserve"> Shunt HOR_MV_id4</v>
      </c>
      <c r="N99" s="57"/>
      <c r="O99" s="64" t="s">
        <v>843</v>
      </c>
      <c r="P99" s="64" t="s">
        <v>830</v>
      </c>
    </row>
    <row r="100" spans="1:16" x14ac:dyDescent="0.3">
      <c r="A100" s="57">
        <f>+A94+1</f>
        <v>20</v>
      </c>
      <c r="B100" s="57" t="s">
        <v>848</v>
      </c>
      <c r="C100" s="73" t="s">
        <v>137</v>
      </c>
      <c r="D100" s="65">
        <v>334081</v>
      </c>
      <c r="E100" s="65"/>
      <c r="F100" s="65"/>
      <c r="G100" s="66"/>
      <c r="H100" s="66"/>
      <c r="I100" s="66"/>
      <c r="J100" s="66"/>
      <c r="K100" s="66"/>
      <c r="L100" s="144" t="s">
        <v>305</v>
      </c>
      <c r="M100" s="57" t="str">
        <f>IF(E100&gt;0,(B100&amp;" "&amp;C100&amp;" between "&amp;VLOOKUP(D100,'Bus Lib'!B:D,3,FALSE)&amp;" and "&amp;VLOOKUP(E100,'Bus Lib'!B:D,3,FALSE)),(B100&amp;" "&amp;C100&amp;" "&amp;VLOOKUP(D100,'Bus Lib'!B:D,3,FALSE))) &amp; "_id" &amp;G100</f>
        <v>FaultCal Bus HOR_POC_id</v>
      </c>
      <c r="N100" s="57" t="s">
        <v>873</v>
      </c>
      <c r="O100" s="64" t="s">
        <v>849</v>
      </c>
      <c r="P100" s="64" t="s">
        <v>850</v>
      </c>
    </row>
    <row r="101" spans="1:16" x14ac:dyDescent="0.3">
      <c r="A101" s="57"/>
      <c r="B101" s="57"/>
      <c r="C101" s="73" t="s">
        <v>137</v>
      </c>
      <c r="D101" s="65">
        <v>334090</v>
      </c>
      <c r="E101" s="65"/>
      <c r="F101" s="65"/>
      <c r="G101" s="66"/>
      <c r="H101" s="66"/>
      <c r="I101" s="66"/>
      <c r="J101" s="66"/>
      <c r="K101" s="66"/>
      <c r="L101" s="144" t="s">
        <v>305</v>
      </c>
      <c r="M101" s="57" t="str">
        <f>IF(E101&gt;0,(B101&amp;" "&amp;C101&amp;" between "&amp;VLOOKUP(D101,'Bus Lib'!B:D,3,FALSE)&amp;" and "&amp;VLOOKUP(E101,'Bus Lib'!B:D,3,FALSE)),(B101&amp;" "&amp;C101&amp;" "&amp;VLOOKUP(D101,'Bus Lib'!B:D,3,FALSE))) &amp; "_id" &amp;G101</f>
        <v xml:space="preserve"> Bus HOR_HV_id</v>
      </c>
      <c r="N101" s="57"/>
      <c r="O101" s="64" t="s">
        <v>849</v>
      </c>
      <c r="P101" s="64" t="s">
        <v>850</v>
      </c>
    </row>
    <row r="102" spans="1:16" x14ac:dyDescent="0.3">
      <c r="A102" s="57"/>
      <c r="B102" s="57"/>
      <c r="C102" s="73" t="s">
        <v>137</v>
      </c>
      <c r="D102" s="65">
        <v>334091</v>
      </c>
      <c r="E102" s="65"/>
      <c r="F102" s="65"/>
      <c r="G102" s="66"/>
      <c r="H102" s="66"/>
      <c r="I102" s="66"/>
      <c r="J102" s="66"/>
      <c r="K102" s="66"/>
      <c r="L102" s="144" t="s">
        <v>305</v>
      </c>
      <c r="M102" s="57" t="str">
        <f>IF(E102&gt;0,(B102&amp;" "&amp;C102&amp;" between "&amp;VLOOKUP(D102,'Bus Lib'!B:D,3,FALSE)&amp;" and "&amp;VLOOKUP(E102,'Bus Lib'!B:D,3,FALSE)),(B102&amp;" "&amp;C102&amp;" "&amp;VLOOKUP(D102,'Bus Lib'!B:D,3,FALSE))) &amp; "_id" &amp;G102</f>
        <v xml:space="preserve"> Bus HOR_MV_id</v>
      </c>
      <c r="N102" s="57"/>
      <c r="O102" s="64" t="s">
        <v>849</v>
      </c>
      <c r="P102" s="64" t="s">
        <v>850</v>
      </c>
    </row>
    <row r="103" spans="1:16" x14ac:dyDescent="0.3">
      <c r="A103" s="57"/>
      <c r="B103" s="57"/>
      <c r="C103" s="73" t="s">
        <v>137</v>
      </c>
      <c r="D103" s="65">
        <v>334092</v>
      </c>
      <c r="E103" s="65"/>
      <c r="F103" s="65"/>
      <c r="G103" s="66"/>
      <c r="H103" s="66"/>
      <c r="I103" s="66"/>
      <c r="J103" s="66"/>
      <c r="K103" s="66"/>
      <c r="L103" s="144" t="s">
        <v>305</v>
      </c>
      <c r="M103" s="57" t="str">
        <f>IF(E103&gt;0,(B103&amp;" "&amp;C103&amp;" between "&amp;VLOOKUP(D103,'Bus Lib'!B:D,3,FALSE)&amp;" and "&amp;VLOOKUP(E103,'Bus Lib'!B:D,3,FALSE)),(B103&amp;" "&amp;C103&amp;" "&amp;VLOOKUP(D103,'Bus Lib'!B:D,3,FALSE))) &amp; "_id" &amp;G103</f>
        <v xml:space="preserve"> Bus HOR_MV_PV_id</v>
      </c>
      <c r="N103" s="57"/>
      <c r="O103" s="64" t="s">
        <v>849</v>
      </c>
      <c r="P103" s="64" t="s">
        <v>850</v>
      </c>
    </row>
    <row r="104" spans="1:16" x14ac:dyDescent="0.3">
      <c r="A104" s="57"/>
      <c r="B104" s="57"/>
      <c r="C104" s="73" t="s">
        <v>137</v>
      </c>
      <c r="D104" s="65">
        <v>334093</v>
      </c>
      <c r="E104" s="65"/>
      <c r="F104" s="65"/>
      <c r="G104" s="66"/>
      <c r="H104" s="66"/>
      <c r="I104" s="66"/>
      <c r="J104" s="66"/>
      <c r="K104" s="66"/>
      <c r="L104" s="144" t="s">
        <v>305</v>
      </c>
      <c r="M104" s="57" t="str">
        <f>IF(E104&gt;0,(B104&amp;" "&amp;C104&amp;" between "&amp;VLOOKUP(D104,'Bus Lib'!B:D,3,FALSE)&amp;" and "&amp;VLOOKUP(E104,'Bus Lib'!B:D,3,FALSE)),(B104&amp;" "&amp;C104&amp;" "&amp;VLOOKUP(D104,'Bus Lib'!B:D,3,FALSE))) &amp; "_id" &amp;G104</f>
        <v xml:space="preserve"> Bus HOR_MV_BESS_id</v>
      </c>
      <c r="N104" s="57"/>
      <c r="O104" s="64" t="s">
        <v>849</v>
      </c>
      <c r="P104" s="64" t="s">
        <v>850</v>
      </c>
    </row>
    <row r="105" spans="1:16" x14ac:dyDescent="0.3">
      <c r="A105" s="57"/>
      <c r="B105" s="57"/>
      <c r="C105" s="73" t="s">
        <v>137</v>
      </c>
      <c r="D105" s="65">
        <v>334094</v>
      </c>
      <c r="E105" s="65"/>
      <c r="F105" s="65"/>
      <c r="G105" s="66"/>
      <c r="H105" s="66"/>
      <c r="I105" s="66"/>
      <c r="J105" s="66"/>
      <c r="K105" s="66"/>
      <c r="L105" s="144" t="s">
        <v>305</v>
      </c>
      <c r="M105" s="57" t="str">
        <f>IF(E105&gt;0,(B105&amp;" "&amp;C105&amp;" between "&amp;VLOOKUP(D105,'Bus Lib'!B:D,3,FALSE)&amp;" and "&amp;VLOOKUP(E105,'Bus Lib'!B:D,3,FALSE)),(B105&amp;" "&amp;C105&amp;" "&amp;VLOOKUP(D105,'Bus Lib'!B:D,3,FALSE))) &amp; "_id" &amp;G105</f>
        <v xml:space="preserve"> Bus HOR_LV_PV_id</v>
      </c>
      <c r="N105" s="57"/>
      <c r="O105" s="64" t="s">
        <v>849</v>
      </c>
      <c r="P105" s="64" t="s">
        <v>850</v>
      </c>
    </row>
    <row r="106" spans="1:16" x14ac:dyDescent="0.3">
      <c r="A106" s="57"/>
      <c r="B106" s="57"/>
      <c r="C106" s="73" t="s">
        <v>137</v>
      </c>
      <c r="D106" s="65">
        <v>334095</v>
      </c>
      <c r="E106" s="65"/>
      <c r="F106" s="65"/>
      <c r="G106" s="66"/>
      <c r="H106" s="66"/>
      <c r="I106" s="66"/>
      <c r="J106" s="66"/>
      <c r="K106" s="66"/>
      <c r="L106" s="144" t="s">
        <v>305</v>
      </c>
      <c r="M106" s="57" t="str">
        <f>IF(E106&gt;0,(B106&amp;" "&amp;C106&amp;" between "&amp;VLOOKUP(D106,'Bus Lib'!B:D,3,FALSE)&amp;" and "&amp;VLOOKUP(E106,'Bus Lib'!B:D,3,FALSE)),(B106&amp;" "&amp;C106&amp;" "&amp;VLOOKUP(D106,'Bus Lib'!B:D,3,FALSE))) &amp; "_id" &amp;G106</f>
        <v xml:space="preserve"> Bus HOR_LV_BESS_id</v>
      </c>
      <c r="N106" s="57"/>
      <c r="O106" s="64" t="s">
        <v>849</v>
      </c>
      <c r="P106" s="64" t="s">
        <v>850</v>
      </c>
    </row>
  </sheetData>
  <mergeCells count="1">
    <mergeCell ref="A1:M1"/>
  </mergeCells>
  <phoneticPr fontId="3" type="noConversion"/>
  <conditionalFormatting sqref="L2:L106">
    <cfRule type="containsText" dxfId="0" priority="1" operator="containsText" text="yes">
      <formula>NOT(ISERROR(SEARCH("yes",L2)))</formula>
    </cfRule>
  </conditionalFormatting>
  <dataValidations disablePrompts="1" count="5">
    <dataValidation type="list" allowBlank="1" showInputMessage="1" showErrorMessage="1" sqref="B64:B65 B70:B73 B76:B79 B82:B85 B88:B91 B94:B97 B3:B59" xr:uid="{927575D1-2DD2-4745-AF09-59FA360089F1}">
      <formula1>"Trip,ChgMW,ChgTap,NetworkNormal,FaultCal"</formula1>
    </dataValidation>
    <dataValidation type="list" allowBlank="1" showInputMessage="1" showErrorMessage="1" sqref="B100" xr:uid="{F7844F9D-DC51-4E88-BBCA-D1CD6537135B}">
      <formula1>"Contingency, GenChange,GenTrip,NetworkNormal,FaultCal"</formula1>
    </dataValidation>
    <dataValidation type="list" allowBlank="1" showInputMessage="1" showErrorMessage="1" sqref="B101:B106 B60:B63 B98:B99 B74:B75 B80:B81 B86:B87 B92:B93 B66:B69" xr:uid="{29DD3FEB-2DAD-4DBB-A335-D2F086BDDE0D}">
      <formula1>"Contingency, GenChange,GenTrip,NetworkNormal"</formula1>
    </dataValidation>
    <dataValidation type="list" allowBlank="1" showInputMessage="1" showErrorMessage="1" sqref="C45:C106" xr:uid="{35073328-356D-4EA2-BEBA-A2040ADC7607}">
      <formula1>"Line, Tx_2w, Tx_3w, Bus, Machine, Shunt"</formula1>
    </dataValidation>
    <dataValidation type="list" allowBlank="1" showInputMessage="1" showErrorMessage="1" sqref="C3:C44"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B70E3-0940-4748-8C10-611232DB19A6}">
  <sheetPr>
    <tabColor rgb="FFFFC000"/>
  </sheetPr>
  <dimension ref="A1:L82"/>
  <sheetViews>
    <sheetView tabSelected="1" topLeftCell="A26" zoomScaleNormal="100" workbookViewId="0">
      <selection activeCell="C47" sqref="C47"/>
    </sheetView>
  </sheetViews>
  <sheetFormatPr defaultRowHeight="14.4" x14ac:dyDescent="0.3"/>
  <cols>
    <col min="2" max="2" width="8.88671875" style="272"/>
    <col min="3" max="3" width="42.88671875" bestFit="1" customWidth="1"/>
    <col min="4" max="4" width="34" style="276" customWidth="1"/>
    <col min="5" max="5" width="21.109375" customWidth="1"/>
    <col min="6" max="7" width="21.109375" hidden="1" customWidth="1"/>
    <col min="8" max="8" width="19.33203125" hidden="1" customWidth="1"/>
    <col min="11" max="11" width="31.33203125" bestFit="1" customWidth="1"/>
  </cols>
  <sheetData>
    <row r="1" spans="1:12" ht="79.8" customHeight="1" x14ac:dyDescent="0.3">
      <c r="A1" s="280" t="s">
        <v>918</v>
      </c>
      <c r="B1" s="280"/>
      <c r="C1" s="280"/>
      <c r="D1" s="280"/>
      <c r="E1" s="280"/>
      <c r="F1" s="269"/>
    </row>
    <row r="2" spans="1:12" s="272" customFormat="1" x14ac:dyDescent="0.3">
      <c r="A2" s="270" t="s">
        <v>919</v>
      </c>
      <c r="B2" s="270" t="s">
        <v>276</v>
      </c>
      <c r="C2" s="270" t="s">
        <v>920</v>
      </c>
      <c r="D2" s="271" t="s">
        <v>921</v>
      </c>
      <c r="E2" s="270" t="s">
        <v>922</v>
      </c>
      <c r="F2" s="270" t="s">
        <v>923</v>
      </c>
      <c r="G2" s="270" t="s">
        <v>924</v>
      </c>
      <c r="H2" s="270" t="s">
        <v>925</v>
      </c>
      <c r="L2" s="272" t="s">
        <v>926</v>
      </c>
    </row>
    <row r="3" spans="1:12" x14ac:dyDescent="0.3">
      <c r="A3" s="57">
        <v>0</v>
      </c>
      <c r="B3" s="273" t="s">
        <v>927</v>
      </c>
      <c r="C3" s="57" t="s">
        <v>928</v>
      </c>
      <c r="D3" s="274"/>
      <c r="E3" s="57" t="s">
        <v>929</v>
      </c>
      <c r="F3" s="57" t="s">
        <v>930</v>
      </c>
      <c r="G3" s="65">
        <v>90</v>
      </c>
      <c r="H3" s="65">
        <v>35.549999999999997</v>
      </c>
      <c r="J3" t="str">
        <f>"PQ"&amp;B3</f>
        <v>PQ01a</v>
      </c>
      <c r="K3" t="str">
        <f>RIGHT(C3,LEN(C3)-4)</f>
        <v>Pmax Qmax_100%P PV_100%Q BESS</v>
      </c>
      <c r="L3" t="s">
        <v>931</v>
      </c>
    </row>
    <row r="4" spans="1:12" x14ac:dyDescent="0.3">
      <c r="A4" s="57">
        <v>0</v>
      </c>
      <c r="B4" s="273" t="s">
        <v>932</v>
      </c>
      <c r="C4" s="57" t="s">
        <v>933</v>
      </c>
      <c r="D4" s="274"/>
      <c r="E4" s="57" t="s">
        <v>929</v>
      </c>
      <c r="F4" s="57" t="s">
        <v>930</v>
      </c>
      <c r="G4" s="65">
        <v>90</v>
      </c>
      <c r="H4" s="65">
        <v>-35.549999999999997</v>
      </c>
      <c r="J4" t="str">
        <f t="shared" ref="J4:J62" si="0">"PQ"&amp;B4</f>
        <v>PQ02a</v>
      </c>
      <c r="K4" t="str">
        <f t="shared" ref="K4:K8" si="1">RIGHT(C4,LEN(C4)-4)</f>
        <v>Pmax Qmin_100%P PV_100%Q BESS</v>
      </c>
      <c r="L4" t="s">
        <v>931</v>
      </c>
    </row>
    <row r="5" spans="1:12" x14ac:dyDescent="0.3">
      <c r="A5" s="57">
        <v>0</v>
      </c>
      <c r="B5" s="273" t="s">
        <v>934</v>
      </c>
      <c r="C5" s="57" t="s">
        <v>935</v>
      </c>
      <c r="D5" s="274"/>
      <c r="E5" s="57" t="s">
        <v>929</v>
      </c>
      <c r="F5" s="57" t="s">
        <v>930</v>
      </c>
      <c r="G5" s="65">
        <v>90</v>
      </c>
      <c r="H5" s="65">
        <v>35.549999999999997</v>
      </c>
      <c r="J5" t="str">
        <f t="shared" si="0"/>
        <v>PQ03a</v>
      </c>
      <c r="K5" t="str">
        <f t="shared" si="1"/>
        <v>Pmax Qmax_50%P PV_50%Q BESS</v>
      </c>
      <c r="L5" t="s">
        <v>931</v>
      </c>
    </row>
    <row r="6" spans="1:12" x14ac:dyDescent="0.3">
      <c r="A6" s="57">
        <v>0</v>
      </c>
      <c r="B6" s="273" t="s">
        <v>936</v>
      </c>
      <c r="C6" s="57" t="s">
        <v>937</v>
      </c>
      <c r="D6" s="274"/>
      <c r="E6" s="57" t="s">
        <v>929</v>
      </c>
      <c r="F6" s="57" t="s">
        <v>930</v>
      </c>
      <c r="G6" s="65">
        <v>90</v>
      </c>
      <c r="H6" s="65">
        <v>-35.549999999999997</v>
      </c>
      <c r="J6" t="str">
        <f t="shared" si="0"/>
        <v>PQ04a</v>
      </c>
      <c r="K6" t="str">
        <f t="shared" si="1"/>
        <v>Pmax Qmin_50%P PV_50%Q BESS</v>
      </c>
      <c r="L6" t="s">
        <v>931</v>
      </c>
    </row>
    <row r="7" spans="1:12" x14ac:dyDescent="0.3">
      <c r="A7" s="57">
        <v>0</v>
      </c>
      <c r="B7" s="273" t="s">
        <v>938</v>
      </c>
      <c r="C7" s="57" t="s">
        <v>939</v>
      </c>
      <c r="D7" s="274"/>
      <c r="E7" s="57" t="s">
        <v>940</v>
      </c>
      <c r="F7" s="57" t="s">
        <v>930</v>
      </c>
      <c r="G7" s="65">
        <v>-50</v>
      </c>
      <c r="H7" s="65">
        <v>35.549999999999997</v>
      </c>
      <c r="J7" t="str">
        <f t="shared" si="0"/>
        <v>PQ05a</v>
      </c>
      <c r="K7" t="str">
        <f t="shared" si="1"/>
        <v>Pmin Qmax_100%P BESS_100%Q PV</v>
      </c>
      <c r="L7" t="s">
        <v>931</v>
      </c>
    </row>
    <row r="8" spans="1:12" x14ac:dyDescent="0.3">
      <c r="A8" s="57">
        <v>0</v>
      </c>
      <c r="B8" s="273" t="s">
        <v>941</v>
      </c>
      <c r="C8" s="57" t="s">
        <v>942</v>
      </c>
      <c r="D8" s="275"/>
      <c r="E8" s="57" t="s">
        <v>940</v>
      </c>
      <c r="F8" s="57" t="s">
        <v>930</v>
      </c>
      <c r="G8" s="65">
        <v>-50</v>
      </c>
      <c r="H8" s="65">
        <v>-35.549999999999997</v>
      </c>
      <c r="J8" t="str">
        <f t="shared" si="0"/>
        <v>PQ06a</v>
      </c>
      <c r="K8" t="str">
        <f t="shared" si="1"/>
        <v>Pmin Qmin_100%P BESS_100%Q PV</v>
      </c>
      <c r="L8" t="s">
        <v>931</v>
      </c>
    </row>
    <row r="9" spans="1:12" x14ac:dyDescent="0.3">
      <c r="A9" s="57">
        <v>0</v>
      </c>
      <c r="B9" s="273" t="s">
        <v>943</v>
      </c>
      <c r="C9" s="57" t="s">
        <v>944</v>
      </c>
      <c r="D9" s="274"/>
      <c r="E9" s="57" t="s">
        <v>929</v>
      </c>
      <c r="F9" s="57" t="s">
        <v>930</v>
      </c>
      <c r="G9" s="65">
        <v>90</v>
      </c>
      <c r="H9" s="65">
        <v>35.549999999999997</v>
      </c>
      <c r="J9" t="str">
        <f t="shared" si="0"/>
        <v>PQ07a</v>
      </c>
      <c r="K9" t="str">
        <f>"PQ"&amp;RIGHT(C9,LEN(C9)-4)</f>
        <v>PQ01a+BESS Coll Fdr1 Outage</v>
      </c>
      <c r="L9" t="s">
        <v>931</v>
      </c>
    </row>
    <row r="10" spans="1:12" x14ac:dyDescent="0.3">
      <c r="A10" s="57">
        <v>0</v>
      </c>
      <c r="B10" s="273" t="s">
        <v>945</v>
      </c>
      <c r="C10" s="57" t="s">
        <v>946</v>
      </c>
      <c r="D10" s="274"/>
      <c r="E10" s="57" t="s">
        <v>929</v>
      </c>
      <c r="F10" s="57" t="s">
        <v>930</v>
      </c>
      <c r="G10" s="65">
        <v>90</v>
      </c>
      <c r="H10" s="65">
        <v>-35.549999999999997</v>
      </c>
      <c r="J10" t="str">
        <f t="shared" si="0"/>
        <v>PQ08a</v>
      </c>
      <c r="K10" t="str">
        <f t="shared" ref="K10:K32" si="2">"PQ"&amp;RIGHT(C10,LEN(C10)-4)</f>
        <v>PQ02a+BESS Coll Fdr1 Outage</v>
      </c>
      <c r="L10" t="s">
        <v>931</v>
      </c>
    </row>
    <row r="11" spans="1:12" x14ac:dyDescent="0.3">
      <c r="A11" s="57">
        <v>0</v>
      </c>
      <c r="B11" s="273" t="s">
        <v>947</v>
      </c>
      <c r="C11" s="57" t="s">
        <v>948</v>
      </c>
      <c r="D11" s="274"/>
      <c r="E11" s="57" t="s">
        <v>929</v>
      </c>
      <c r="F11" s="57" t="s">
        <v>930</v>
      </c>
      <c r="G11" s="65">
        <v>90</v>
      </c>
      <c r="H11" s="65">
        <v>35.549999999999997</v>
      </c>
      <c r="J11" t="str">
        <f t="shared" si="0"/>
        <v>PQ09a</v>
      </c>
      <c r="K11" t="str">
        <f t="shared" si="2"/>
        <v>PQ03a+BESS Coll Fdr1 Outage</v>
      </c>
      <c r="L11" t="s">
        <v>931</v>
      </c>
    </row>
    <row r="12" spans="1:12" x14ac:dyDescent="0.3">
      <c r="A12" s="57">
        <v>0</v>
      </c>
      <c r="B12" s="273" t="s">
        <v>949</v>
      </c>
      <c r="C12" s="57" t="s">
        <v>950</v>
      </c>
      <c r="D12" s="274"/>
      <c r="E12" s="57" t="s">
        <v>929</v>
      </c>
      <c r="F12" s="57" t="s">
        <v>930</v>
      </c>
      <c r="G12" s="65">
        <v>90</v>
      </c>
      <c r="H12" s="65">
        <v>-35.549999999999997</v>
      </c>
      <c r="J12" t="str">
        <f t="shared" si="0"/>
        <v>PQ10a</v>
      </c>
      <c r="K12" t="str">
        <f t="shared" si="2"/>
        <v>PQ04a+BESS Coll Fdr1 Outage</v>
      </c>
      <c r="L12" t="s">
        <v>931</v>
      </c>
    </row>
    <row r="13" spans="1:12" x14ac:dyDescent="0.3">
      <c r="A13" s="57">
        <v>0</v>
      </c>
      <c r="B13" s="273" t="s">
        <v>951</v>
      </c>
      <c r="C13" s="57" t="s">
        <v>952</v>
      </c>
      <c r="D13" s="274"/>
      <c r="E13" s="57" t="s">
        <v>940</v>
      </c>
      <c r="F13" s="57" t="s">
        <v>930</v>
      </c>
      <c r="G13" s="65">
        <v>-50</v>
      </c>
      <c r="H13" s="65">
        <v>35.549999999999997</v>
      </c>
      <c r="J13" t="str">
        <f t="shared" si="0"/>
        <v>PQ11a</v>
      </c>
      <c r="K13" t="str">
        <f t="shared" si="2"/>
        <v>PQ05a+BESS Coll Fdr1 Outage</v>
      </c>
      <c r="L13" t="s">
        <v>931</v>
      </c>
    </row>
    <row r="14" spans="1:12" x14ac:dyDescent="0.3">
      <c r="A14" s="57">
        <v>0</v>
      </c>
      <c r="B14" s="273" t="s">
        <v>953</v>
      </c>
      <c r="C14" s="57" t="s">
        <v>954</v>
      </c>
      <c r="D14" s="275"/>
      <c r="E14" s="57" t="s">
        <v>940</v>
      </c>
      <c r="F14" s="57" t="s">
        <v>930</v>
      </c>
      <c r="G14" s="65">
        <v>-50</v>
      </c>
      <c r="H14" s="65">
        <v>-35.549999999999997</v>
      </c>
      <c r="J14" t="str">
        <f t="shared" si="0"/>
        <v>PQ12a</v>
      </c>
      <c r="K14" t="str">
        <f t="shared" si="2"/>
        <v>PQ06a+BESS Coll Fdr1 Outage</v>
      </c>
      <c r="L14" t="s">
        <v>931</v>
      </c>
    </row>
    <row r="15" spans="1:12" x14ac:dyDescent="0.3">
      <c r="A15" s="57">
        <v>0</v>
      </c>
      <c r="B15" s="273" t="s">
        <v>955</v>
      </c>
      <c r="C15" s="57" t="s">
        <v>991</v>
      </c>
      <c r="D15" s="274"/>
      <c r="E15" s="57" t="s">
        <v>929</v>
      </c>
      <c r="F15" s="57" t="s">
        <v>930</v>
      </c>
      <c r="G15" s="65">
        <v>90</v>
      </c>
      <c r="H15" s="65">
        <v>35.549999999999997</v>
      </c>
      <c r="J15" t="str">
        <f t="shared" si="0"/>
        <v>PQ13a</v>
      </c>
      <c r="K15" t="str">
        <f t="shared" si="2"/>
        <v>PQ01a+PV Coll Fdr2 Outage</v>
      </c>
      <c r="L15" t="s">
        <v>931</v>
      </c>
    </row>
    <row r="16" spans="1:12" x14ac:dyDescent="0.3">
      <c r="A16" s="57">
        <v>0</v>
      </c>
      <c r="B16" s="273" t="s">
        <v>956</v>
      </c>
      <c r="C16" s="57" t="s">
        <v>992</v>
      </c>
      <c r="D16" s="274"/>
      <c r="E16" s="57" t="s">
        <v>929</v>
      </c>
      <c r="F16" s="57" t="s">
        <v>930</v>
      </c>
      <c r="G16" s="65">
        <v>90</v>
      </c>
      <c r="H16" s="65">
        <v>-35.549999999999997</v>
      </c>
      <c r="J16" t="str">
        <f t="shared" si="0"/>
        <v>PQ14a</v>
      </c>
      <c r="K16" t="str">
        <f t="shared" si="2"/>
        <v>PQ02a+PV Coll Fdr2 Outage</v>
      </c>
      <c r="L16" t="s">
        <v>931</v>
      </c>
    </row>
    <row r="17" spans="1:12" x14ac:dyDescent="0.3">
      <c r="A17" s="57">
        <v>0</v>
      </c>
      <c r="B17" s="273" t="s">
        <v>957</v>
      </c>
      <c r="C17" s="57" t="s">
        <v>993</v>
      </c>
      <c r="D17" s="274"/>
      <c r="E17" s="57" t="s">
        <v>929</v>
      </c>
      <c r="F17" s="57" t="s">
        <v>930</v>
      </c>
      <c r="G17" s="65">
        <v>90</v>
      </c>
      <c r="H17" s="65">
        <v>35.549999999999997</v>
      </c>
      <c r="J17" t="str">
        <f t="shared" si="0"/>
        <v>PQ15a</v>
      </c>
      <c r="K17" t="str">
        <f t="shared" si="2"/>
        <v>PQ03a+PV Coll Fdr2 Outage</v>
      </c>
      <c r="L17" t="s">
        <v>931</v>
      </c>
    </row>
    <row r="18" spans="1:12" x14ac:dyDescent="0.3">
      <c r="A18" s="57">
        <v>0</v>
      </c>
      <c r="B18" s="273" t="s">
        <v>958</v>
      </c>
      <c r="C18" s="57" t="s">
        <v>994</v>
      </c>
      <c r="D18" s="274"/>
      <c r="E18" s="57" t="s">
        <v>929</v>
      </c>
      <c r="F18" s="57" t="s">
        <v>930</v>
      </c>
      <c r="G18" s="65">
        <v>90</v>
      </c>
      <c r="H18" s="65">
        <v>-35.549999999999997</v>
      </c>
      <c r="J18" t="str">
        <f t="shared" si="0"/>
        <v>PQ16a</v>
      </c>
      <c r="K18" t="str">
        <f t="shared" si="2"/>
        <v>PQ04a+PV Coll Fdr2 Outage</v>
      </c>
      <c r="L18" t="s">
        <v>931</v>
      </c>
    </row>
    <row r="19" spans="1:12" x14ac:dyDescent="0.3">
      <c r="A19" s="57">
        <v>0</v>
      </c>
      <c r="B19" s="273" t="s">
        <v>959</v>
      </c>
      <c r="C19" s="57" t="s">
        <v>995</v>
      </c>
      <c r="D19" s="274"/>
      <c r="E19" s="57" t="s">
        <v>940</v>
      </c>
      <c r="F19" s="57" t="s">
        <v>930</v>
      </c>
      <c r="G19" s="65">
        <v>-50</v>
      </c>
      <c r="H19" s="65">
        <v>35.549999999999997</v>
      </c>
      <c r="J19" t="str">
        <f t="shared" si="0"/>
        <v>PQ17a</v>
      </c>
      <c r="K19" t="str">
        <f t="shared" si="2"/>
        <v>PQ05a+PV Coll Fdr2 Outage</v>
      </c>
      <c r="L19" t="s">
        <v>931</v>
      </c>
    </row>
    <row r="20" spans="1:12" x14ac:dyDescent="0.3">
      <c r="A20" s="57">
        <v>0</v>
      </c>
      <c r="B20" s="273" t="s">
        <v>960</v>
      </c>
      <c r="C20" s="57" t="s">
        <v>996</v>
      </c>
      <c r="D20" s="274"/>
      <c r="E20" s="57" t="s">
        <v>940</v>
      </c>
      <c r="F20" s="57" t="s">
        <v>930</v>
      </c>
      <c r="G20" s="65">
        <v>-50</v>
      </c>
      <c r="H20" s="65">
        <v>-35.549999999999997</v>
      </c>
      <c r="J20" t="str">
        <f t="shared" si="0"/>
        <v>PQ18a</v>
      </c>
      <c r="K20" t="str">
        <f t="shared" si="2"/>
        <v>PQ06a+PV Coll Fdr2 Outage</v>
      </c>
      <c r="L20" t="s">
        <v>931</v>
      </c>
    </row>
    <row r="21" spans="1:12" x14ac:dyDescent="0.3">
      <c r="A21" s="57">
        <v>0</v>
      </c>
      <c r="B21" s="273" t="s">
        <v>961</v>
      </c>
      <c r="C21" s="57" t="s">
        <v>997</v>
      </c>
      <c r="D21" s="274" t="s">
        <v>962</v>
      </c>
      <c r="E21" s="57" t="s">
        <v>929</v>
      </c>
      <c r="F21" s="57" t="s">
        <v>930</v>
      </c>
      <c r="G21" s="65">
        <v>90</v>
      </c>
      <c r="H21" s="65">
        <v>35.549999999999997</v>
      </c>
      <c r="J21" t="str">
        <f t="shared" si="0"/>
        <v>PQ19a</v>
      </c>
      <c r="K21" t="str">
        <f>"PQ"&amp;RIGHT(C21,LEN(C21)-4)</f>
        <v>PQ01a_+10%TX_Z</v>
      </c>
      <c r="L21" t="s">
        <v>931</v>
      </c>
    </row>
    <row r="22" spans="1:12" x14ac:dyDescent="0.3">
      <c r="A22" s="57">
        <v>0</v>
      </c>
      <c r="B22" s="273" t="s">
        <v>963</v>
      </c>
      <c r="C22" s="57" t="s">
        <v>998</v>
      </c>
      <c r="D22" s="274" t="s">
        <v>962</v>
      </c>
      <c r="E22" s="57" t="s">
        <v>929</v>
      </c>
      <c r="F22" s="57" t="s">
        <v>930</v>
      </c>
      <c r="G22" s="65">
        <v>90</v>
      </c>
      <c r="H22" s="65">
        <v>-35.549999999999997</v>
      </c>
      <c r="J22" t="str">
        <f t="shared" si="0"/>
        <v>PQ20a</v>
      </c>
      <c r="K22" t="str">
        <f t="shared" si="2"/>
        <v>PQ02a_+10%TX_Z</v>
      </c>
      <c r="L22" t="s">
        <v>931</v>
      </c>
    </row>
    <row r="23" spans="1:12" x14ac:dyDescent="0.3">
      <c r="A23" s="57">
        <v>0</v>
      </c>
      <c r="B23" s="273" t="s">
        <v>964</v>
      </c>
      <c r="C23" s="268" t="s">
        <v>999</v>
      </c>
      <c r="D23" s="274" t="s">
        <v>962</v>
      </c>
      <c r="E23" s="57" t="s">
        <v>929</v>
      </c>
      <c r="F23" s="57" t="s">
        <v>930</v>
      </c>
      <c r="G23" s="65">
        <v>90</v>
      </c>
      <c r="H23" s="65">
        <v>35.549999999999997</v>
      </c>
      <c r="J23" t="str">
        <f t="shared" si="0"/>
        <v>PQ21a</v>
      </c>
      <c r="K23" t="str">
        <f t="shared" si="2"/>
        <v>PQ03a_+10%TX_Z</v>
      </c>
      <c r="L23" t="s">
        <v>931</v>
      </c>
    </row>
    <row r="24" spans="1:12" x14ac:dyDescent="0.3">
      <c r="A24" s="57">
        <v>0</v>
      </c>
      <c r="B24" s="273" t="s">
        <v>965</v>
      </c>
      <c r="C24" s="57" t="s">
        <v>1000</v>
      </c>
      <c r="D24" s="274" t="s">
        <v>962</v>
      </c>
      <c r="E24" s="57" t="s">
        <v>929</v>
      </c>
      <c r="F24" s="57" t="s">
        <v>930</v>
      </c>
      <c r="G24" s="65">
        <v>90</v>
      </c>
      <c r="H24" s="65">
        <v>-35.549999999999997</v>
      </c>
      <c r="J24" t="str">
        <f t="shared" si="0"/>
        <v>PQ22a</v>
      </c>
      <c r="K24" t="str">
        <f t="shared" si="2"/>
        <v>PQ04a_+10%TX_Z</v>
      </c>
      <c r="L24" t="s">
        <v>931</v>
      </c>
    </row>
    <row r="25" spans="1:12" x14ac:dyDescent="0.3">
      <c r="A25" s="57">
        <v>0</v>
      </c>
      <c r="B25" s="273" t="s">
        <v>966</v>
      </c>
      <c r="C25" s="57" t="s">
        <v>1001</v>
      </c>
      <c r="D25" s="274" t="s">
        <v>962</v>
      </c>
      <c r="E25" s="57" t="s">
        <v>940</v>
      </c>
      <c r="F25" s="57" t="s">
        <v>930</v>
      </c>
      <c r="G25" s="65">
        <v>-50</v>
      </c>
      <c r="H25" s="65">
        <v>35.549999999999997</v>
      </c>
      <c r="J25" t="str">
        <f t="shared" si="0"/>
        <v>PQ23a</v>
      </c>
      <c r="K25" t="str">
        <f t="shared" si="2"/>
        <v>PQ05a_+10%TX_Z</v>
      </c>
      <c r="L25" t="s">
        <v>931</v>
      </c>
    </row>
    <row r="26" spans="1:12" x14ac:dyDescent="0.3">
      <c r="A26" s="57">
        <v>0</v>
      </c>
      <c r="B26" s="273" t="s">
        <v>967</v>
      </c>
      <c r="C26" s="57" t="s">
        <v>1002</v>
      </c>
      <c r="D26" s="274" t="s">
        <v>962</v>
      </c>
      <c r="E26" s="57" t="s">
        <v>940</v>
      </c>
      <c r="F26" s="57" t="s">
        <v>930</v>
      </c>
      <c r="G26" s="65">
        <v>-50</v>
      </c>
      <c r="H26" s="65">
        <v>-35.549999999999997</v>
      </c>
      <c r="J26" t="str">
        <f t="shared" si="0"/>
        <v>PQ24a</v>
      </c>
      <c r="K26" t="str">
        <f t="shared" si="2"/>
        <v>PQ06a_+10%TX_Z</v>
      </c>
      <c r="L26" t="s">
        <v>931</v>
      </c>
    </row>
    <row r="27" spans="1:12" x14ac:dyDescent="0.3">
      <c r="A27" s="57">
        <v>0</v>
      </c>
      <c r="B27" s="273" t="s">
        <v>968</v>
      </c>
      <c r="C27" s="57" t="s">
        <v>1003</v>
      </c>
      <c r="D27" s="274" t="s">
        <v>969</v>
      </c>
      <c r="E27" s="57" t="s">
        <v>929</v>
      </c>
      <c r="F27" s="57" t="s">
        <v>930</v>
      </c>
      <c r="G27" s="65">
        <v>90</v>
      </c>
      <c r="H27" s="65">
        <v>35.549999999999997</v>
      </c>
      <c r="J27" t="str">
        <f t="shared" si="0"/>
        <v>PQ25a</v>
      </c>
      <c r="K27" t="str">
        <f t="shared" si="2"/>
        <v>PQ01a_-10%TX_Z</v>
      </c>
      <c r="L27" t="s">
        <v>931</v>
      </c>
    </row>
    <row r="28" spans="1:12" x14ac:dyDescent="0.3">
      <c r="A28" s="57">
        <v>0</v>
      </c>
      <c r="B28" s="273" t="s">
        <v>970</v>
      </c>
      <c r="C28" s="57" t="s">
        <v>1004</v>
      </c>
      <c r="D28" s="274" t="s">
        <v>969</v>
      </c>
      <c r="E28" s="57" t="s">
        <v>929</v>
      </c>
      <c r="F28" s="57" t="s">
        <v>930</v>
      </c>
      <c r="G28" s="65">
        <v>90</v>
      </c>
      <c r="H28" s="65">
        <v>-35.549999999999997</v>
      </c>
      <c r="J28" t="str">
        <f t="shared" si="0"/>
        <v>PQ26a</v>
      </c>
      <c r="K28" t="str">
        <f t="shared" si="2"/>
        <v>PQ02a_-10%TX_Z</v>
      </c>
      <c r="L28" t="s">
        <v>931</v>
      </c>
    </row>
    <row r="29" spans="1:12" x14ac:dyDescent="0.3">
      <c r="A29" s="57">
        <v>0</v>
      </c>
      <c r="B29" s="273" t="s">
        <v>971</v>
      </c>
      <c r="C29" s="57" t="s">
        <v>1005</v>
      </c>
      <c r="D29" s="274" t="s">
        <v>969</v>
      </c>
      <c r="E29" s="57" t="s">
        <v>929</v>
      </c>
      <c r="F29" s="57" t="s">
        <v>930</v>
      </c>
      <c r="G29" s="65">
        <v>90</v>
      </c>
      <c r="H29" s="65">
        <v>35.549999999999997</v>
      </c>
      <c r="J29" t="str">
        <f t="shared" si="0"/>
        <v>PQ27a</v>
      </c>
      <c r="K29" t="str">
        <f t="shared" si="2"/>
        <v>PQ03a_-10%TX_Z</v>
      </c>
      <c r="L29" t="s">
        <v>931</v>
      </c>
    </row>
    <row r="30" spans="1:12" x14ac:dyDescent="0.3">
      <c r="A30" s="57">
        <v>0</v>
      </c>
      <c r="B30" s="273" t="s">
        <v>972</v>
      </c>
      <c r="C30" s="57" t="s">
        <v>1006</v>
      </c>
      <c r="D30" s="274" t="s">
        <v>969</v>
      </c>
      <c r="E30" s="57" t="s">
        <v>929</v>
      </c>
      <c r="F30" s="57" t="s">
        <v>930</v>
      </c>
      <c r="G30" s="65">
        <v>90</v>
      </c>
      <c r="H30" s="65">
        <v>-35.549999999999997</v>
      </c>
      <c r="J30" t="str">
        <f t="shared" si="0"/>
        <v>PQ28a</v>
      </c>
      <c r="K30" t="str">
        <f t="shared" si="2"/>
        <v>PQ04a_-10%TX_Z</v>
      </c>
      <c r="L30" t="s">
        <v>931</v>
      </c>
    </row>
    <row r="31" spans="1:12" x14ac:dyDescent="0.3">
      <c r="A31" s="57">
        <v>0</v>
      </c>
      <c r="B31" s="273" t="s">
        <v>973</v>
      </c>
      <c r="C31" s="57" t="s">
        <v>1007</v>
      </c>
      <c r="D31" s="274" t="s">
        <v>969</v>
      </c>
      <c r="E31" s="57" t="s">
        <v>940</v>
      </c>
      <c r="F31" s="57" t="s">
        <v>930</v>
      </c>
      <c r="G31" s="65">
        <v>-50</v>
      </c>
      <c r="H31" s="65">
        <v>35.549999999999997</v>
      </c>
      <c r="J31" t="str">
        <f t="shared" si="0"/>
        <v>PQ29a</v>
      </c>
      <c r="K31" t="str">
        <f>"PQ"&amp;RIGHT(C31,LEN(C31)-4)</f>
        <v>PQ05a_-10%TX_Z</v>
      </c>
      <c r="L31" t="s">
        <v>931</v>
      </c>
    </row>
    <row r="32" spans="1:12" x14ac:dyDescent="0.3">
      <c r="A32" s="57">
        <v>0</v>
      </c>
      <c r="B32" s="273" t="s">
        <v>974</v>
      </c>
      <c r="C32" s="57" t="s">
        <v>1008</v>
      </c>
      <c r="D32" s="274" t="s">
        <v>969</v>
      </c>
      <c r="E32" s="57" t="s">
        <v>940</v>
      </c>
      <c r="F32" s="57" t="s">
        <v>930</v>
      </c>
      <c r="G32" s="65">
        <v>-50</v>
      </c>
      <c r="H32" s="65">
        <v>-35.549999999999997</v>
      </c>
      <c r="J32" t="str">
        <f t="shared" si="0"/>
        <v>PQ30a</v>
      </c>
      <c r="K32" t="str">
        <f t="shared" si="2"/>
        <v>PQ06a_-10%TX_Z</v>
      </c>
      <c r="L32" t="s">
        <v>931</v>
      </c>
    </row>
    <row r="33" spans="1:12" x14ac:dyDescent="0.3">
      <c r="A33" s="57">
        <v>0</v>
      </c>
      <c r="B33" s="273" t="s">
        <v>1017</v>
      </c>
      <c r="C33" s="57" t="s">
        <v>1009</v>
      </c>
      <c r="D33" s="274"/>
      <c r="E33" s="57" t="s">
        <v>929</v>
      </c>
      <c r="F33" s="57" t="s">
        <v>930</v>
      </c>
      <c r="G33" s="65">
        <v>90</v>
      </c>
      <c r="H33" s="65">
        <v>35.549999999999997</v>
      </c>
      <c r="J33" t="str">
        <f t="shared" si="0"/>
        <v>PQ31a</v>
      </c>
      <c r="K33" t="str">
        <f>"PQ"&amp;RIGHT(C33,LEN(C33)-4)</f>
        <v>PQPmax_Qmax_PV Only</v>
      </c>
      <c r="L33" t="s">
        <v>931</v>
      </c>
    </row>
    <row r="34" spans="1:12" x14ac:dyDescent="0.3">
      <c r="A34" s="57">
        <v>0</v>
      </c>
      <c r="B34" s="273" t="s">
        <v>1018</v>
      </c>
      <c r="C34" s="57" t="s">
        <v>1010</v>
      </c>
      <c r="D34" s="274"/>
      <c r="E34" s="57" t="s">
        <v>929</v>
      </c>
      <c r="F34" s="57" t="s">
        <v>930</v>
      </c>
      <c r="G34" s="65">
        <v>90</v>
      </c>
      <c r="H34" s="65">
        <v>-35.549999999999997</v>
      </c>
      <c r="J34" t="str">
        <f t="shared" si="0"/>
        <v>PQ32a</v>
      </c>
      <c r="K34" t="str">
        <f>"PQ"&amp;RIGHT(C34,LEN(C34)-4)</f>
        <v>PQPmax_Qmin_PV Only</v>
      </c>
      <c r="L34" t="s">
        <v>931</v>
      </c>
    </row>
    <row r="35" spans="1:12" x14ac:dyDescent="0.3">
      <c r="A35" s="57">
        <v>0</v>
      </c>
      <c r="B35" s="273" t="s">
        <v>1019</v>
      </c>
      <c r="C35" s="57" t="s">
        <v>1011</v>
      </c>
      <c r="D35" s="274"/>
      <c r="E35" s="57" t="s">
        <v>929</v>
      </c>
      <c r="F35" s="57" t="s">
        <v>930</v>
      </c>
      <c r="G35" s="65">
        <v>90</v>
      </c>
      <c r="H35" s="65">
        <v>35.549999999999997</v>
      </c>
      <c r="J35" t="str">
        <f t="shared" si="0"/>
        <v>PQ33a</v>
      </c>
      <c r="K35" t="str">
        <f t="shared" ref="K35:K42" si="3">"PQ"&amp;RIGHT(C35,LEN(C35)-4)</f>
        <v>PQPmax_Qmax_BESS Only</v>
      </c>
      <c r="L35" t="s">
        <v>931</v>
      </c>
    </row>
    <row r="36" spans="1:12" x14ac:dyDescent="0.3">
      <c r="A36" s="57">
        <v>0</v>
      </c>
      <c r="B36" s="273" t="s">
        <v>1020</v>
      </c>
      <c r="C36" s="57" t="s">
        <v>1012</v>
      </c>
      <c r="D36" s="274"/>
      <c r="E36" s="57" t="s">
        <v>929</v>
      </c>
      <c r="F36" s="57" t="s">
        <v>930</v>
      </c>
      <c r="G36" s="65">
        <v>90</v>
      </c>
      <c r="H36" s="65">
        <v>-35.549999999999997</v>
      </c>
      <c r="J36" t="str">
        <f>"PQ"&amp;B36</f>
        <v>PQ34a</v>
      </c>
      <c r="K36" t="str">
        <f t="shared" si="3"/>
        <v>PQPmax_Qmin_BESS Only</v>
      </c>
      <c r="L36" t="s">
        <v>931</v>
      </c>
    </row>
    <row r="37" spans="1:12" x14ac:dyDescent="0.3">
      <c r="A37" s="57">
        <v>0</v>
      </c>
      <c r="B37" s="273" t="s">
        <v>1021</v>
      </c>
      <c r="C37" s="57" t="s">
        <v>1013</v>
      </c>
      <c r="D37" s="274"/>
      <c r="E37" s="57" t="s">
        <v>940</v>
      </c>
      <c r="F37" s="57" t="s">
        <v>930</v>
      </c>
      <c r="G37" s="65">
        <v>-50</v>
      </c>
      <c r="H37" s="65">
        <v>35.549999999999997</v>
      </c>
      <c r="J37" t="str">
        <f t="shared" si="0"/>
        <v>PQ35a</v>
      </c>
      <c r="K37" t="str">
        <f t="shared" si="3"/>
        <v>PQPmin_Qmax_BESS Only</v>
      </c>
      <c r="L37" t="s">
        <v>931</v>
      </c>
    </row>
    <row r="38" spans="1:12" x14ac:dyDescent="0.3">
      <c r="A38" s="57">
        <v>0</v>
      </c>
      <c r="B38" s="273" t="s">
        <v>1022</v>
      </c>
      <c r="C38" s="57" t="s">
        <v>1014</v>
      </c>
      <c r="D38" s="275"/>
      <c r="E38" s="57" t="s">
        <v>940</v>
      </c>
      <c r="F38" s="57" t="s">
        <v>930</v>
      </c>
      <c r="G38" s="65">
        <v>-50</v>
      </c>
      <c r="H38" s="65">
        <v>-35.549999999999997</v>
      </c>
      <c r="J38" t="str">
        <f t="shared" si="0"/>
        <v>PQ36a</v>
      </c>
      <c r="K38" t="str">
        <f t="shared" si="3"/>
        <v>PQPmin_Qmin_BESS Only</v>
      </c>
      <c r="L38" t="s">
        <v>931</v>
      </c>
    </row>
    <row r="39" spans="1:12" x14ac:dyDescent="0.3">
      <c r="A39" s="57">
        <v>0</v>
      </c>
      <c r="B39" s="273" t="s">
        <v>1023</v>
      </c>
      <c r="C39" s="57" t="s">
        <v>1015</v>
      </c>
      <c r="D39" s="274"/>
      <c r="E39" s="57" t="s">
        <v>1025</v>
      </c>
      <c r="F39" s="57" t="s">
        <v>930</v>
      </c>
      <c r="G39" s="65">
        <v>90</v>
      </c>
      <c r="H39" s="65">
        <v>35.549999999999997</v>
      </c>
      <c r="J39" t="str">
        <f t="shared" si="0"/>
        <v>PQ37a</v>
      </c>
      <c r="K39" t="str">
        <f t="shared" si="3"/>
        <v>PQQmax_Night</v>
      </c>
      <c r="L39" t="s">
        <v>931</v>
      </c>
    </row>
    <row r="40" spans="1:12" x14ac:dyDescent="0.3">
      <c r="A40" s="57">
        <v>0</v>
      </c>
      <c r="B40" s="273" t="s">
        <v>1024</v>
      </c>
      <c r="C40" s="57" t="s">
        <v>1016</v>
      </c>
      <c r="D40" s="274"/>
      <c r="E40" s="57" t="s">
        <v>1025</v>
      </c>
      <c r="F40" s="57" t="s">
        <v>930</v>
      </c>
      <c r="G40" s="65">
        <v>90</v>
      </c>
      <c r="H40" s="65">
        <v>-35.549999999999997</v>
      </c>
      <c r="J40" t="str">
        <f t="shared" si="0"/>
        <v>PQ38a</v>
      </c>
      <c r="K40" t="str">
        <f t="shared" si="3"/>
        <v>PQQmin_Night</v>
      </c>
      <c r="L40" t="s">
        <v>931</v>
      </c>
    </row>
    <row r="41" spans="1:12" x14ac:dyDescent="0.3">
      <c r="A41" s="57">
        <v>1</v>
      </c>
      <c r="B41" s="273" t="s">
        <v>1034</v>
      </c>
      <c r="C41" s="57" t="s">
        <v>1027</v>
      </c>
      <c r="D41" s="274"/>
      <c r="E41" s="57" t="s">
        <v>929</v>
      </c>
      <c r="F41" s="57" t="s">
        <v>930</v>
      </c>
      <c r="G41" s="65">
        <v>90</v>
      </c>
      <c r="H41" s="65">
        <v>35.549999999999997</v>
      </c>
      <c r="J41" t="str">
        <f t="shared" si="0"/>
        <v>PQ01b</v>
      </c>
      <c r="K41" t="str">
        <f t="shared" si="3"/>
        <v>PQ01a with HF</v>
      </c>
      <c r="L41" t="s">
        <v>975</v>
      </c>
    </row>
    <row r="42" spans="1:12" x14ac:dyDescent="0.3">
      <c r="A42" s="57">
        <v>1</v>
      </c>
      <c r="B42" s="273" t="s">
        <v>1035</v>
      </c>
      <c r="C42" s="57" t="s">
        <v>1026</v>
      </c>
      <c r="D42" s="274"/>
      <c r="E42" s="57" t="s">
        <v>929</v>
      </c>
      <c r="F42" s="57" t="s">
        <v>930</v>
      </c>
      <c r="G42" s="65">
        <v>90</v>
      </c>
      <c r="H42" s="65">
        <v>-35.549999999999997</v>
      </c>
      <c r="J42" t="str">
        <f t="shared" si="0"/>
        <v>PQ07b</v>
      </c>
      <c r="K42" t="str">
        <f t="shared" si="3"/>
        <v>PQ07a with HF</v>
      </c>
      <c r="L42" t="s">
        <v>975</v>
      </c>
    </row>
    <row r="43" spans="1:12" x14ac:dyDescent="0.3">
      <c r="A43" s="57">
        <v>1</v>
      </c>
      <c r="B43" s="273" t="s">
        <v>1036</v>
      </c>
      <c r="C43" s="57" t="s">
        <v>1043</v>
      </c>
      <c r="D43" s="274"/>
      <c r="E43" s="57" t="s">
        <v>929</v>
      </c>
      <c r="F43" s="57" t="s">
        <v>930</v>
      </c>
      <c r="G43" s="65">
        <v>-50</v>
      </c>
      <c r="H43" s="65">
        <v>35.549999999999997</v>
      </c>
      <c r="J43" t="str">
        <f t="shared" si="0"/>
        <v>PQ13b</v>
      </c>
      <c r="K43" t="str">
        <f>"PQ"&amp;RIGHT(C43,LEN(C43)-4)</f>
        <v>PQ13a with HF</v>
      </c>
      <c r="L43" t="s">
        <v>975</v>
      </c>
    </row>
    <row r="44" spans="1:12" x14ac:dyDescent="0.3">
      <c r="A44" s="57">
        <v>1</v>
      </c>
      <c r="B44" s="273" t="s">
        <v>1037</v>
      </c>
      <c r="C44" s="57" t="s">
        <v>1028</v>
      </c>
      <c r="D44" s="274" t="s">
        <v>962</v>
      </c>
      <c r="E44" s="57" t="s">
        <v>929</v>
      </c>
      <c r="F44" s="57" t="s">
        <v>930</v>
      </c>
      <c r="G44" s="65">
        <v>-50</v>
      </c>
      <c r="H44" s="65">
        <v>-35.549999999999997</v>
      </c>
      <c r="J44" t="str">
        <f t="shared" si="0"/>
        <v>PQ19b</v>
      </c>
      <c r="K44" t="str">
        <f t="shared" ref="K44:K54" si="4">"PQ"&amp;RIGHT(C44,LEN(C44)-4)</f>
        <v>PQ19a with HF</v>
      </c>
      <c r="L44" t="s">
        <v>975</v>
      </c>
    </row>
    <row r="45" spans="1:12" x14ac:dyDescent="0.3">
      <c r="A45" s="57">
        <v>1</v>
      </c>
      <c r="B45" s="273" t="s">
        <v>1038</v>
      </c>
      <c r="C45" s="57" t="s">
        <v>1029</v>
      </c>
      <c r="D45" s="274" t="s">
        <v>962</v>
      </c>
      <c r="E45" s="57" t="s">
        <v>940</v>
      </c>
      <c r="F45" s="57" t="s">
        <v>930</v>
      </c>
      <c r="G45" s="65">
        <v>90</v>
      </c>
      <c r="H45" s="65">
        <v>35.549999999999997</v>
      </c>
      <c r="J45" t="str">
        <f t="shared" si="0"/>
        <v>PQ23b</v>
      </c>
      <c r="K45" t="str">
        <f t="shared" si="4"/>
        <v>PQ23a with HF</v>
      </c>
      <c r="L45" t="s">
        <v>975</v>
      </c>
    </row>
    <row r="46" spans="1:12" x14ac:dyDescent="0.3">
      <c r="A46" s="57">
        <v>1</v>
      </c>
      <c r="B46" s="273" t="s">
        <v>1039</v>
      </c>
      <c r="C46" s="57" t="s">
        <v>1030</v>
      </c>
      <c r="D46" s="274" t="s">
        <v>969</v>
      </c>
      <c r="E46" s="57" t="s">
        <v>929</v>
      </c>
      <c r="F46" s="57" t="s">
        <v>930</v>
      </c>
      <c r="G46" s="65">
        <v>90</v>
      </c>
      <c r="H46" s="65">
        <v>-35.549999999999997</v>
      </c>
      <c r="J46" t="str">
        <f t="shared" si="0"/>
        <v>PQ25b</v>
      </c>
      <c r="K46" t="str">
        <f t="shared" si="4"/>
        <v>PQ25a with HF</v>
      </c>
      <c r="L46" t="s">
        <v>975</v>
      </c>
    </row>
    <row r="47" spans="1:12" x14ac:dyDescent="0.3">
      <c r="A47" s="57">
        <v>1</v>
      </c>
      <c r="B47" s="273" t="s">
        <v>1040</v>
      </c>
      <c r="C47" s="57" t="s">
        <v>1031</v>
      </c>
      <c r="D47" s="274" t="s">
        <v>969</v>
      </c>
      <c r="E47" s="57" t="s">
        <v>940</v>
      </c>
      <c r="F47" s="57" t="s">
        <v>930</v>
      </c>
      <c r="G47" s="65">
        <v>90</v>
      </c>
      <c r="H47" s="65">
        <v>35.549999999999997</v>
      </c>
      <c r="J47" t="str">
        <f t="shared" si="0"/>
        <v>PQ29b</v>
      </c>
      <c r="K47" t="str">
        <f t="shared" si="4"/>
        <v>PQ29a with HF</v>
      </c>
      <c r="L47" t="s">
        <v>975</v>
      </c>
    </row>
    <row r="48" spans="1:12" x14ac:dyDescent="0.3">
      <c r="A48" s="57">
        <v>1</v>
      </c>
      <c r="B48" s="273" t="s">
        <v>1041</v>
      </c>
      <c r="C48" s="57" t="s">
        <v>1032</v>
      </c>
      <c r="D48" s="274"/>
      <c r="E48" s="57" t="s">
        <v>929</v>
      </c>
      <c r="F48" s="57" t="s">
        <v>930</v>
      </c>
      <c r="G48" s="65">
        <v>90</v>
      </c>
      <c r="H48" s="65">
        <v>-35.549999999999997</v>
      </c>
      <c r="J48" t="str">
        <f t="shared" si="0"/>
        <v>PQ31b</v>
      </c>
      <c r="K48" t="str">
        <f t="shared" si="4"/>
        <v>PQ31a with HF</v>
      </c>
      <c r="L48" t="s">
        <v>975</v>
      </c>
    </row>
    <row r="49" spans="1:12" x14ac:dyDescent="0.3">
      <c r="A49" s="57">
        <v>1</v>
      </c>
      <c r="B49" s="273" t="s">
        <v>1042</v>
      </c>
      <c r="C49" s="57" t="s">
        <v>1033</v>
      </c>
      <c r="D49" s="274"/>
      <c r="E49" s="57" t="s">
        <v>929</v>
      </c>
      <c r="F49" s="57" t="s">
        <v>930</v>
      </c>
      <c r="G49" s="65">
        <v>-50</v>
      </c>
      <c r="H49" s="65">
        <v>35.549999999999997</v>
      </c>
      <c r="J49" t="str">
        <f t="shared" si="0"/>
        <v>PQ33b</v>
      </c>
      <c r="K49" t="str">
        <f t="shared" si="4"/>
        <v>PQ33a with HF</v>
      </c>
      <c r="L49" t="s">
        <v>975</v>
      </c>
    </row>
    <row r="50" spans="1:12" x14ac:dyDescent="0.3">
      <c r="A50" s="57"/>
      <c r="B50" s="273"/>
      <c r="C50" s="57"/>
      <c r="D50" s="274"/>
      <c r="E50" s="57"/>
      <c r="F50" s="57" t="s">
        <v>930</v>
      </c>
      <c r="G50" s="65">
        <v>-50</v>
      </c>
      <c r="H50" s="65">
        <v>-35.549999999999997</v>
      </c>
      <c r="J50" t="str">
        <f>"PQ"&amp;B50</f>
        <v>PQ</v>
      </c>
      <c r="K50" t="e">
        <f t="shared" si="4"/>
        <v>#VALUE!</v>
      </c>
      <c r="L50" t="s">
        <v>975</v>
      </c>
    </row>
    <row r="51" spans="1:12" x14ac:dyDescent="0.3">
      <c r="A51" s="57"/>
      <c r="B51" s="273"/>
      <c r="C51" s="57"/>
      <c r="D51" s="274"/>
      <c r="E51" s="57"/>
      <c r="F51" s="57" t="s">
        <v>930</v>
      </c>
      <c r="G51" s="65">
        <v>90</v>
      </c>
      <c r="H51" s="65">
        <v>35.549999999999997</v>
      </c>
      <c r="J51" t="str">
        <f t="shared" si="0"/>
        <v>PQ</v>
      </c>
      <c r="K51" t="e">
        <f t="shared" si="4"/>
        <v>#VALUE!</v>
      </c>
      <c r="L51" t="s">
        <v>975</v>
      </c>
    </row>
    <row r="52" spans="1:12" x14ac:dyDescent="0.3">
      <c r="A52" s="57"/>
      <c r="B52" s="273"/>
      <c r="C52" s="57"/>
      <c r="D52" s="274"/>
      <c r="E52" s="57"/>
      <c r="F52" s="57" t="s">
        <v>930</v>
      </c>
      <c r="G52" s="65">
        <v>90</v>
      </c>
      <c r="H52" s="65">
        <v>-35.549999999999997</v>
      </c>
      <c r="J52" t="str">
        <f t="shared" si="0"/>
        <v>PQ</v>
      </c>
      <c r="K52" t="e">
        <f t="shared" si="4"/>
        <v>#VALUE!</v>
      </c>
      <c r="L52" t="s">
        <v>975</v>
      </c>
    </row>
    <row r="53" spans="1:12" x14ac:dyDescent="0.3">
      <c r="A53" s="57"/>
      <c r="B53" s="273"/>
      <c r="C53" s="268"/>
      <c r="D53" s="274"/>
      <c r="E53" s="57"/>
      <c r="F53" s="57" t="s">
        <v>930</v>
      </c>
      <c r="G53" s="65">
        <v>90</v>
      </c>
      <c r="H53" s="65">
        <v>35.549999999999997</v>
      </c>
      <c r="J53" t="str">
        <f t="shared" si="0"/>
        <v>PQ</v>
      </c>
      <c r="K53" t="e">
        <f t="shared" si="4"/>
        <v>#VALUE!</v>
      </c>
      <c r="L53" t="s">
        <v>975</v>
      </c>
    </row>
    <row r="54" spans="1:12" x14ac:dyDescent="0.3">
      <c r="A54" s="57"/>
      <c r="B54" s="273"/>
      <c r="C54" s="57"/>
      <c r="D54" s="274"/>
      <c r="E54" s="57"/>
      <c r="F54" s="57" t="s">
        <v>930</v>
      </c>
      <c r="G54" s="65">
        <v>90</v>
      </c>
      <c r="H54" s="65">
        <v>-35.549999999999997</v>
      </c>
      <c r="J54" t="str">
        <f t="shared" si="0"/>
        <v>PQ</v>
      </c>
      <c r="K54" t="e">
        <f t="shared" si="4"/>
        <v>#VALUE!</v>
      </c>
      <c r="L54" t="s">
        <v>975</v>
      </c>
    </row>
    <row r="55" spans="1:12" x14ac:dyDescent="0.3">
      <c r="A55" s="57"/>
      <c r="B55" s="273"/>
      <c r="C55" s="57"/>
      <c r="D55" s="274"/>
      <c r="E55" s="57"/>
      <c r="F55" s="57" t="s">
        <v>930</v>
      </c>
      <c r="G55" s="65">
        <v>-50</v>
      </c>
      <c r="H55" s="65">
        <v>35.549999999999997</v>
      </c>
      <c r="J55" t="str">
        <f t="shared" si="0"/>
        <v>PQ</v>
      </c>
      <c r="K55" t="e">
        <f>"PQ"&amp;RIGHT(C55,LEN(C55)-4)</f>
        <v>#VALUE!</v>
      </c>
      <c r="L55" t="s">
        <v>975</v>
      </c>
    </row>
    <row r="56" spans="1:12" x14ac:dyDescent="0.3">
      <c r="A56" s="57"/>
      <c r="B56" s="273"/>
      <c r="C56" s="57"/>
      <c r="D56" s="274"/>
      <c r="E56" s="57"/>
      <c r="F56" s="57" t="s">
        <v>930</v>
      </c>
      <c r="G56" s="65">
        <v>-50</v>
      </c>
      <c r="H56" s="65">
        <v>-35.549999999999997</v>
      </c>
      <c r="J56" t="str">
        <f t="shared" si="0"/>
        <v>PQ</v>
      </c>
      <c r="K56" t="e">
        <f t="shared" ref="K56:K62" si="5">"PQ"&amp;RIGHT(C56,LEN(C56)-4)</f>
        <v>#VALUE!</v>
      </c>
      <c r="L56" t="s">
        <v>975</v>
      </c>
    </row>
    <row r="57" spans="1:12" x14ac:dyDescent="0.3">
      <c r="A57" s="57"/>
      <c r="B57" s="273"/>
      <c r="C57" s="57"/>
      <c r="D57" s="274"/>
      <c r="E57" s="57"/>
      <c r="F57" s="57" t="s">
        <v>930</v>
      </c>
      <c r="G57" s="65">
        <v>90</v>
      </c>
      <c r="H57" s="65">
        <v>35.549999999999997</v>
      </c>
      <c r="J57" t="str">
        <f t="shared" si="0"/>
        <v>PQ</v>
      </c>
      <c r="K57" t="e">
        <f t="shared" si="5"/>
        <v>#VALUE!</v>
      </c>
      <c r="L57" t="s">
        <v>975</v>
      </c>
    </row>
    <row r="58" spans="1:12" x14ac:dyDescent="0.3">
      <c r="A58" s="57"/>
      <c r="B58" s="273"/>
      <c r="C58" s="57"/>
      <c r="D58" s="274"/>
      <c r="E58" s="57"/>
      <c r="F58" s="57" t="s">
        <v>930</v>
      </c>
      <c r="G58" s="65">
        <v>90</v>
      </c>
      <c r="H58" s="65">
        <v>-35.549999999999997</v>
      </c>
      <c r="J58" t="str">
        <f t="shared" si="0"/>
        <v>PQ</v>
      </c>
      <c r="K58" t="e">
        <f t="shared" si="5"/>
        <v>#VALUE!</v>
      </c>
      <c r="L58" t="s">
        <v>975</v>
      </c>
    </row>
    <row r="59" spans="1:12" x14ac:dyDescent="0.3">
      <c r="A59" s="57"/>
      <c r="B59" s="273"/>
      <c r="C59" s="57"/>
      <c r="D59" s="274"/>
      <c r="E59" s="57"/>
      <c r="F59" s="57" t="s">
        <v>930</v>
      </c>
      <c r="G59" s="65">
        <v>90</v>
      </c>
      <c r="H59" s="65">
        <v>35.549999999999997</v>
      </c>
      <c r="J59" t="str">
        <f t="shared" si="0"/>
        <v>PQ</v>
      </c>
      <c r="K59" t="e">
        <f t="shared" si="5"/>
        <v>#VALUE!</v>
      </c>
      <c r="L59" t="s">
        <v>975</v>
      </c>
    </row>
    <row r="60" spans="1:12" x14ac:dyDescent="0.3">
      <c r="A60" s="57"/>
      <c r="B60" s="273"/>
      <c r="C60" s="57"/>
      <c r="D60" s="274"/>
      <c r="E60" s="57"/>
      <c r="F60" s="57" t="s">
        <v>930</v>
      </c>
      <c r="G60" s="65">
        <v>90</v>
      </c>
      <c r="H60" s="65">
        <v>-35.549999999999997</v>
      </c>
      <c r="J60" t="str">
        <f t="shared" si="0"/>
        <v>PQ</v>
      </c>
      <c r="K60" t="e">
        <f t="shared" si="5"/>
        <v>#VALUE!</v>
      </c>
      <c r="L60" t="s">
        <v>975</v>
      </c>
    </row>
    <row r="61" spans="1:12" x14ac:dyDescent="0.3">
      <c r="A61" s="57"/>
      <c r="B61" s="273"/>
      <c r="C61" s="57"/>
      <c r="D61" s="274"/>
      <c r="E61" s="57"/>
      <c r="F61" s="57" t="s">
        <v>930</v>
      </c>
      <c r="G61" s="65">
        <v>-50</v>
      </c>
      <c r="H61" s="65">
        <v>35.549999999999997</v>
      </c>
      <c r="J61" t="str">
        <f t="shared" si="0"/>
        <v>PQ</v>
      </c>
      <c r="K61" t="e">
        <f t="shared" si="5"/>
        <v>#VALUE!</v>
      </c>
      <c r="L61" t="s">
        <v>975</v>
      </c>
    </row>
    <row r="62" spans="1:12" x14ac:dyDescent="0.3">
      <c r="A62" s="57"/>
      <c r="B62" s="273"/>
      <c r="C62" s="57"/>
      <c r="D62" s="274"/>
      <c r="E62" s="57"/>
      <c r="F62" s="57" t="s">
        <v>930</v>
      </c>
      <c r="G62" s="65">
        <v>-50</v>
      </c>
      <c r="H62" s="65">
        <v>-35.549999999999997</v>
      </c>
      <c r="J62" t="str">
        <f t="shared" si="0"/>
        <v>PQ</v>
      </c>
      <c r="K62" t="e">
        <f t="shared" si="5"/>
        <v>#VALUE!</v>
      </c>
      <c r="L62" t="s">
        <v>975</v>
      </c>
    </row>
    <row r="63" spans="1:12" x14ac:dyDescent="0.3">
      <c r="A63" s="57"/>
      <c r="B63" s="273"/>
      <c r="C63" s="57"/>
      <c r="D63" s="274"/>
      <c r="E63" s="57"/>
      <c r="F63" s="57"/>
      <c r="G63" s="65"/>
      <c r="H63" s="65"/>
    </row>
    <row r="64" spans="1:12" x14ac:dyDescent="0.3">
      <c r="A64" s="57"/>
      <c r="B64" s="273"/>
      <c r="C64" s="57"/>
      <c r="D64" s="274"/>
      <c r="E64" s="57"/>
      <c r="F64" s="57"/>
      <c r="G64" s="65"/>
      <c r="H64" s="65"/>
    </row>
    <row r="65" spans="1:8" x14ac:dyDescent="0.3">
      <c r="A65" s="57"/>
      <c r="B65" s="273"/>
      <c r="C65" s="57"/>
      <c r="D65" s="274"/>
      <c r="E65" s="57"/>
      <c r="F65" s="57"/>
      <c r="G65" s="65"/>
      <c r="H65" s="65"/>
    </row>
    <row r="66" spans="1:8" x14ac:dyDescent="0.3">
      <c r="A66" s="57"/>
      <c r="B66" s="273"/>
      <c r="C66" s="57"/>
      <c r="D66" s="274"/>
      <c r="E66" s="57"/>
      <c r="F66" s="57"/>
      <c r="G66" s="65"/>
      <c r="H66" s="65"/>
    </row>
    <row r="67" spans="1:8" x14ac:dyDescent="0.3">
      <c r="A67" s="57"/>
      <c r="B67" s="273"/>
      <c r="C67" s="57"/>
      <c r="D67" s="274"/>
      <c r="E67" s="57"/>
      <c r="F67" s="57"/>
      <c r="G67" s="65"/>
      <c r="H67" s="65"/>
    </row>
    <row r="68" spans="1:8" x14ac:dyDescent="0.3">
      <c r="A68" s="57"/>
      <c r="B68" s="273"/>
      <c r="C68" s="57"/>
      <c r="D68" s="274"/>
      <c r="E68" s="57"/>
      <c r="F68" s="57"/>
      <c r="G68" s="65"/>
      <c r="H68" s="65"/>
    </row>
    <row r="69" spans="1:8" x14ac:dyDescent="0.3">
      <c r="A69" s="57"/>
      <c r="B69" s="273"/>
      <c r="C69" s="57"/>
      <c r="D69" s="274"/>
      <c r="E69" s="57"/>
      <c r="F69" s="57"/>
      <c r="G69" s="65"/>
      <c r="H69" s="65"/>
    </row>
    <row r="70" spans="1:8" x14ac:dyDescent="0.3">
      <c r="A70" s="57"/>
      <c r="B70" s="273"/>
      <c r="C70" s="57"/>
      <c r="D70" s="274"/>
      <c r="E70" s="57"/>
      <c r="F70" s="57"/>
      <c r="G70" s="65"/>
      <c r="H70" s="65"/>
    </row>
    <row r="71" spans="1:8" x14ac:dyDescent="0.3">
      <c r="A71" s="57"/>
      <c r="B71" s="273"/>
      <c r="C71" s="57"/>
      <c r="D71" s="274"/>
      <c r="E71" s="57"/>
      <c r="F71" s="57"/>
      <c r="G71" s="65"/>
      <c r="H71" s="65"/>
    </row>
    <row r="72" spans="1:8" x14ac:dyDescent="0.3">
      <c r="A72" s="57"/>
      <c r="B72" s="273"/>
      <c r="C72" s="57"/>
      <c r="D72" s="274"/>
      <c r="E72" s="57"/>
      <c r="F72" s="57"/>
      <c r="G72" s="65"/>
      <c r="H72" s="65"/>
    </row>
    <row r="73" spans="1:8" x14ac:dyDescent="0.3">
      <c r="A73" s="57"/>
      <c r="B73" s="273"/>
      <c r="C73" s="57"/>
      <c r="D73" s="274"/>
      <c r="E73" s="57"/>
      <c r="F73" s="57"/>
      <c r="G73" s="65"/>
      <c r="H73" s="65"/>
    </row>
    <row r="74" spans="1:8" x14ac:dyDescent="0.3">
      <c r="A74" s="57"/>
      <c r="B74" s="273"/>
      <c r="C74" s="57"/>
      <c r="D74" s="274"/>
      <c r="E74" s="57"/>
      <c r="F74" s="57"/>
      <c r="G74" s="65"/>
      <c r="H74" s="65"/>
    </row>
    <row r="75" spans="1:8" x14ac:dyDescent="0.3">
      <c r="A75" s="57"/>
      <c r="B75" s="273"/>
      <c r="C75" s="57"/>
      <c r="D75" s="274"/>
      <c r="E75" s="57"/>
      <c r="F75" s="57"/>
      <c r="G75" s="65"/>
      <c r="H75" s="65"/>
    </row>
    <row r="76" spans="1:8" x14ac:dyDescent="0.3">
      <c r="A76" s="57"/>
      <c r="B76" s="273"/>
      <c r="C76" s="57"/>
      <c r="D76" s="274"/>
      <c r="E76" s="57"/>
      <c r="F76" s="57"/>
      <c r="G76" s="65"/>
      <c r="H76" s="65"/>
    </row>
    <row r="77" spans="1:8" x14ac:dyDescent="0.3">
      <c r="A77" s="57"/>
      <c r="B77" s="273"/>
      <c r="C77" s="57"/>
      <c r="D77" s="274"/>
      <c r="E77" s="57"/>
      <c r="F77" s="57"/>
      <c r="G77" s="65"/>
      <c r="H77" s="65"/>
    </row>
    <row r="78" spans="1:8" x14ac:dyDescent="0.3">
      <c r="A78" s="57"/>
      <c r="B78" s="273"/>
      <c r="C78" s="57"/>
      <c r="D78" s="274"/>
      <c r="E78" s="57"/>
      <c r="F78" s="57"/>
      <c r="G78" s="65"/>
      <c r="H78" s="65"/>
    </row>
    <row r="79" spans="1:8" x14ac:dyDescent="0.3">
      <c r="A79" s="57"/>
      <c r="B79" s="273"/>
      <c r="C79" s="57"/>
      <c r="D79" s="274"/>
      <c r="E79" s="57"/>
      <c r="F79" s="57"/>
      <c r="G79" s="65"/>
      <c r="H79" s="65"/>
    </row>
    <row r="80" spans="1:8" x14ac:dyDescent="0.3">
      <c r="A80" s="57"/>
      <c r="B80" s="273"/>
      <c r="C80" s="57"/>
      <c r="D80" s="274"/>
      <c r="E80" s="57"/>
      <c r="F80" s="57"/>
      <c r="G80" s="65"/>
      <c r="H80" s="65"/>
    </row>
    <row r="81" spans="1:8" x14ac:dyDescent="0.3">
      <c r="A81" s="57"/>
      <c r="B81" s="273"/>
      <c r="C81" s="57"/>
      <c r="D81" s="274"/>
      <c r="E81" s="57"/>
      <c r="F81" s="57"/>
      <c r="G81" s="65"/>
      <c r="H81" s="65"/>
    </row>
    <row r="82" spans="1:8" x14ac:dyDescent="0.3">
      <c r="A82" s="57"/>
      <c r="B82" s="273"/>
      <c r="C82" s="57"/>
      <c r="D82" s="274"/>
      <c r="E82" s="57"/>
      <c r="F82" s="57"/>
      <c r="G82" s="65"/>
      <c r="H82" s="65"/>
    </row>
  </sheetData>
  <mergeCells count="1">
    <mergeCell ref="A1:E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7508-9773-484D-BC02-908E22D75065}">
  <sheetPr>
    <tabColor rgb="FF92D050"/>
  </sheetPr>
  <dimension ref="A1:F52"/>
  <sheetViews>
    <sheetView topLeftCell="A22" workbookViewId="0">
      <selection activeCell="I1" sqref="I1:I1048576"/>
    </sheetView>
  </sheetViews>
  <sheetFormatPr defaultRowHeight="14.4" x14ac:dyDescent="0.3"/>
  <cols>
    <col min="1" max="1" width="14.6640625" style="272" bestFit="1" customWidth="1"/>
    <col min="2" max="2" width="17.6640625" style="272" bestFit="1" customWidth="1"/>
    <col min="3" max="3" width="24" bestFit="1" customWidth="1"/>
    <col min="4" max="4" width="24.44140625" bestFit="1" customWidth="1"/>
    <col min="5" max="5" width="30.44140625" bestFit="1" customWidth="1"/>
    <col min="6" max="6" width="12.33203125" bestFit="1" customWidth="1"/>
  </cols>
  <sheetData>
    <row r="1" spans="1:6" x14ac:dyDescent="0.3">
      <c r="A1" s="288" t="s">
        <v>976</v>
      </c>
      <c r="B1" s="288"/>
      <c r="C1" s="288"/>
      <c r="D1" s="288"/>
    </row>
    <row r="2" spans="1:6" x14ac:dyDescent="0.3">
      <c r="A2" s="277" t="s">
        <v>977</v>
      </c>
      <c r="B2" s="277" t="s">
        <v>978</v>
      </c>
      <c r="C2" s="277" t="s">
        <v>979</v>
      </c>
      <c r="D2" s="277" t="s">
        <v>980</v>
      </c>
      <c r="E2" s="277" t="s">
        <v>981</v>
      </c>
      <c r="F2" s="277" t="s">
        <v>982</v>
      </c>
    </row>
    <row r="3" spans="1:6" x14ac:dyDescent="0.3">
      <c r="A3" s="272" t="s">
        <v>983</v>
      </c>
      <c r="B3" s="278">
        <v>0</v>
      </c>
      <c r="C3" s="278">
        <v>0</v>
      </c>
      <c r="D3" s="278">
        <v>0</v>
      </c>
    </row>
    <row r="4" spans="1:6" x14ac:dyDescent="0.3">
      <c r="A4" s="272">
        <v>2</v>
      </c>
      <c r="B4" s="278">
        <v>1.4</v>
      </c>
      <c r="C4" s="278">
        <v>0.1</v>
      </c>
      <c r="D4" s="278">
        <v>0</v>
      </c>
      <c r="E4" s="279">
        <v>0.50052474999999996</v>
      </c>
      <c r="F4" s="278">
        <v>1</v>
      </c>
    </row>
    <row r="5" spans="1:6" x14ac:dyDescent="0.3">
      <c r="A5" s="272">
        <v>3</v>
      </c>
      <c r="B5" s="278">
        <v>2</v>
      </c>
      <c r="C5" s="278">
        <v>0.1</v>
      </c>
      <c r="D5" s="278">
        <v>0</v>
      </c>
      <c r="E5" s="279">
        <v>0.24332490999999998</v>
      </c>
      <c r="F5" s="278">
        <v>1</v>
      </c>
    </row>
    <row r="6" spans="1:6" x14ac:dyDescent="0.3">
      <c r="A6" s="272">
        <v>4</v>
      </c>
      <c r="B6" s="278">
        <v>0.8</v>
      </c>
      <c r="C6" s="278">
        <v>0.1</v>
      </c>
      <c r="D6" s="278">
        <v>0</v>
      </c>
      <c r="E6" s="279">
        <v>0.19766775999999997</v>
      </c>
      <c r="F6" s="278">
        <v>1</v>
      </c>
    </row>
    <row r="7" spans="1:6" x14ac:dyDescent="0.3">
      <c r="A7" s="272">
        <v>5</v>
      </c>
      <c r="B7" s="278">
        <v>2</v>
      </c>
      <c r="C7" s="278">
        <v>0.16999999999999998</v>
      </c>
      <c r="D7" s="278">
        <v>0</v>
      </c>
      <c r="E7" s="279">
        <v>0.709539645</v>
      </c>
      <c r="F7" s="278">
        <v>1</v>
      </c>
    </row>
    <row r="8" spans="1:6" x14ac:dyDescent="0.3">
      <c r="A8" s="272">
        <v>6</v>
      </c>
      <c r="B8" s="278">
        <v>0.4</v>
      </c>
      <c r="C8" s="278">
        <v>0.1</v>
      </c>
      <c r="D8" s="278">
        <v>0</v>
      </c>
      <c r="E8" s="279">
        <v>0.10400335499999999</v>
      </c>
      <c r="F8" s="278">
        <v>1</v>
      </c>
    </row>
    <row r="9" spans="1:6" x14ac:dyDescent="0.3">
      <c r="A9" s="272">
        <v>7</v>
      </c>
      <c r="B9" s="278">
        <v>2</v>
      </c>
      <c r="C9" s="278">
        <v>0.16999999999999998</v>
      </c>
      <c r="D9" s="278">
        <v>0</v>
      </c>
      <c r="E9" s="279">
        <v>0.34069162999999997</v>
      </c>
      <c r="F9" s="278">
        <v>1</v>
      </c>
    </row>
    <row r="10" spans="1:6" x14ac:dyDescent="0.3">
      <c r="A10" s="272">
        <v>8</v>
      </c>
      <c r="B10" s="278">
        <v>0.4</v>
      </c>
      <c r="C10" s="278">
        <v>0.1</v>
      </c>
      <c r="D10" s="278">
        <v>0</v>
      </c>
      <c r="E10" s="279">
        <v>0.12242241499999999</v>
      </c>
      <c r="F10" s="278">
        <v>1</v>
      </c>
    </row>
    <row r="11" spans="1:6" x14ac:dyDescent="0.3">
      <c r="A11" s="272">
        <v>9</v>
      </c>
      <c r="B11" s="278">
        <v>1</v>
      </c>
      <c r="C11" s="278">
        <v>0.1</v>
      </c>
      <c r="D11" s="278">
        <v>0</v>
      </c>
      <c r="E11" s="279">
        <v>0.12407560999999998</v>
      </c>
      <c r="F11" s="278">
        <v>1</v>
      </c>
    </row>
    <row r="12" spans="1:6" x14ac:dyDescent="0.3">
      <c r="A12" s="272">
        <v>10</v>
      </c>
      <c r="B12" s="278">
        <v>0.35</v>
      </c>
      <c r="C12" s="278">
        <v>0.1</v>
      </c>
      <c r="D12" s="278">
        <v>0</v>
      </c>
      <c r="E12" s="279">
        <v>9.0883233500000007E-2</v>
      </c>
      <c r="F12" s="278">
        <v>1</v>
      </c>
    </row>
    <row r="13" spans="1:6" x14ac:dyDescent="0.3">
      <c r="A13" s="272">
        <v>11</v>
      </c>
      <c r="B13" s="278">
        <v>1.5</v>
      </c>
      <c r="C13" s="278">
        <v>0.27</v>
      </c>
      <c r="D13" s="278">
        <v>0</v>
      </c>
      <c r="E13" s="279">
        <v>0.17767833999999999</v>
      </c>
      <c r="F13" s="278">
        <v>1</v>
      </c>
    </row>
    <row r="14" spans="1:6" x14ac:dyDescent="0.3">
      <c r="A14" s="272">
        <v>12</v>
      </c>
      <c r="B14" s="278">
        <v>0.31833333333333336</v>
      </c>
      <c r="C14" s="278">
        <v>0.1</v>
      </c>
      <c r="D14" s="278">
        <v>0</v>
      </c>
      <c r="E14" s="279">
        <v>7.2736476999999994E-2</v>
      </c>
      <c r="F14" s="278">
        <v>1</v>
      </c>
    </row>
    <row r="15" spans="1:6" x14ac:dyDescent="0.3">
      <c r="A15" s="272">
        <v>13</v>
      </c>
      <c r="B15" s="278">
        <v>1.5</v>
      </c>
      <c r="C15" s="278">
        <v>0.27</v>
      </c>
      <c r="D15" s="278">
        <v>0</v>
      </c>
      <c r="E15" s="279">
        <v>0.18952488000000001</v>
      </c>
      <c r="F15" s="278">
        <v>1</v>
      </c>
    </row>
    <row r="16" spans="1:6" x14ac:dyDescent="0.3">
      <c r="A16" s="272">
        <v>14</v>
      </c>
      <c r="B16" s="278">
        <v>0.29571428571428571</v>
      </c>
      <c r="C16" s="278">
        <v>0.1</v>
      </c>
      <c r="D16" s="278">
        <v>0</v>
      </c>
      <c r="E16" s="279">
        <v>7.2022740499999988E-2</v>
      </c>
      <c r="F16" s="278">
        <v>1</v>
      </c>
    </row>
    <row r="17" spans="1:6" x14ac:dyDescent="0.3">
      <c r="A17" s="272">
        <v>15</v>
      </c>
      <c r="B17" s="278">
        <v>0.3</v>
      </c>
      <c r="C17" s="278">
        <v>0.1</v>
      </c>
      <c r="D17" s="278">
        <v>0</v>
      </c>
      <c r="E17" s="279">
        <v>0.15</v>
      </c>
      <c r="F17" s="278">
        <v>1</v>
      </c>
    </row>
    <row r="18" spans="1:6" x14ac:dyDescent="0.3">
      <c r="A18" s="272">
        <v>16</v>
      </c>
      <c r="B18" s="278">
        <v>0.27875</v>
      </c>
      <c r="C18" s="278">
        <v>0.1</v>
      </c>
      <c r="D18" s="278">
        <v>0</v>
      </c>
      <c r="E18" s="279">
        <v>0.139375</v>
      </c>
      <c r="F18" s="278">
        <v>1</v>
      </c>
    </row>
    <row r="19" spans="1:6" x14ac:dyDescent="0.3">
      <c r="A19" s="272">
        <v>17</v>
      </c>
      <c r="B19" s="278">
        <v>1.2</v>
      </c>
      <c r="C19" s="278">
        <v>0.18</v>
      </c>
      <c r="D19" s="278">
        <v>0</v>
      </c>
      <c r="E19" s="279">
        <v>0.6</v>
      </c>
      <c r="F19" s="278">
        <v>1</v>
      </c>
    </row>
    <row r="20" spans="1:6" x14ac:dyDescent="0.3">
      <c r="A20" s="272">
        <v>18</v>
      </c>
      <c r="B20" s="278">
        <v>0.26555555555555554</v>
      </c>
      <c r="C20" s="278">
        <v>0.1</v>
      </c>
      <c r="D20" s="278">
        <v>0</v>
      </c>
      <c r="E20" s="279">
        <v>0.13277777777777777</v>
      </c>
      <c r="F20" s="278">
        <v>1</v>
      </c>
    </row>
    <row r="21" spans="1:6" x14ac:dyDescent="0.3">
      <c r="A21" s="272">
        <v>19</v>
      </c>
      <c r="B21" s="278">
        <v>1.0736842105263158</v>
      </c>
      <c r="C21" s="278">
        <v>0.18</v>
      </c>
      <c r="D21" s="278">
        <v>0</v>
      </c>
      <c r="E21" s="279">
        <v>0.5368421052631579</v>
      </c>
      <c r="F21" s="278">
        <v>1</v>
      </c>
    </row>
    <row r="22" spans="1:6" x14ac:dyDescent="0.3">
      <c r="A22" s="272">
        <v>20</v>
      </c>
      <c r="B22" s="278">
        <v>0.255</v>
      </c>
      <c r="C22" s="278">
        <v>0.1</v>
      </c>
      <c r="D22" s="278">
        <v>0</v>
      </c>
      <c r="E22" s="279">
        <v>0.1275</v>
      </c>
      <c r="F22" s="278">
        <v>1</v>
      </c>
    </row>
    <row r="23" spans="1:6" x14ac:dyDescent="0.3">
      <c r="A23" s="272">
        <v>21</v>
      </c>
      <c r="B23" s="278">
        <v>0.2</v>
      </c>
      <c r="C23" s="278">
        <v>0.1</v>
      </c>
      <c r="D23" s="278">
        <v>0</v>
      </c>
      <c r="E23" s="279">
        <v>0.1</v>
      </c>
      <c r="F23" s="278">
        <v>1</v>
      </c>
    </row>
    <row r="24" spans="1:6" x14ac:dyDescent="0.3">
      <c r="A24" s="272">
        <v>22</v>
      </c>
      <c r="B24" s="278">
        <v>0.24636363636363637</v>
      </c>
      <c r="C24" s="278">
        <v>0.1</v>
      </c>
      <c r="D24" s="278">
        <v>0</v>
      </c>
      <c r="E24" s="279">
        <v>0.12318181818181818</v>
      </c>
      <c r="F24" s="278">
        <v>1</v>
      </c>
    </row>
    <row r="25" spans="1:6" x14ac:dyDescent="0.3">
      <c r="A25" s="272">
        <v>23</v>
      </c>
      <c r="B25" s="278">
        <v>0.88695652173913042</v>
      </c>
      <c r="C25" s="278">
        <v>0.13</v>
      </c>
      <c r="D25" s="278">
        <v>0</v>
      </c>
      <c r="E25" s="279">
        <v>0.44347826086956521</v>
      </c>
      <c r="F25" s="278">
        <v>1</v>
      </c>
    </row>
    <row r="26" spans="1:6" x14ac:dyDescent="0.3">
      <c r="A26" s="272">
        <v>24</v>
      </c>
      <c r="B26" s="278">
        <v>0.23916666666666669</v>
      </c>
      <c r="C26" s="278">
        <v>0.1</v>
      </c>
      <c r="D26" s="278">
        <v>0</v>
      </c>
      <c r="E26" s="279">
        <v>0.11958333333333335</v>
      </c>
      <c r="F26" s="278">
        <v>1</v>
      </c>
    </row>
    <row r="27" spans="1:6" x14ac:dyDescent="0.3">
      <c r="A27" s="272">
        <v>25</v>
      </c>
      <c r="B27" s="278">
        <v>0.81599999999999995</v>
      </c>
      <c r="C27" s="278">
        <v>0.13</v>
      </c>
      <c r="D27" s="278">
        <v>0</v>
      </c>
      <c r="E27" s="279">
        <v>0.40799999999999992</v>
      </c>
      <c r="F27" s="278">
        <v>1</v>
      </c>
    </row>
    <row r="28" spans="1:6" x14ac:dyDescent="0.3">
      <c r="A28" s="272">
        <v>26</v>
      </c>
      <c r="B28" s="278">
        <v>0.23307692307692307</v>
      </c>
      <c r="C28" s="278">
        <v>0.1</v>
      </c>
      <c r="D28" s="278">
        <v>0</v>
      </c>
      <c r="E28" s="279">
        <v>0.11653846153846155</v>
      </c>
      <c r="F28" s="278">
        <v>1</v>
      </c>
    </row>
    <row r="29" spans="1:6" x14ac:dyDescent="0.3">
      <c r="A29" s="272">
        <v>27</v>
      </c>
      <c r="B29" s="278">
        <v>0.2</v>
      </c>
      <c r="C29" s="278">
        <v>0.1</v>
      </c>
      <c r="D29" s="278">
        <v>0</v>
      </c>
      <c r="E29" s="279">
        <v>0.1</v>
      </c>
      <c r="F29" s="278">
        <v>1</v>
      </c>
    </row>
    <row r="30" spans="1:6" x14ac:dyDescent="0.3">
      <c r="A30" s="272">
        <v>28</v>
      </c>
      <c r="B30" s="278">
        <v>0.22785714285714287</v>
      </c>
      <c r="C30" s="278">
        <v>0.1</v>
      </c>
      <c r="D30" s="278">
        <v>0</v>
      </c>
      <c r="E30" s="279">
        <v>0.11392857142857145</v>
      </c>
      <c r="F30" s="278">
        <v>1</v>
      </c>
    </row>
    <row r="31" spans="1:6" x14ac:dyDescent="0.3">
      <c r="A31" s="272">
        <v>29</v>
      </c>
      <c r="B31" s="278">
        <v>0.70344827586206893</v>
      </c>
      <c r="C31" s="278">
        <v>0.11</v>
      </c>
      <c r="D31" s="278">
        <v>0</v>
      </c>
      <c r="E31" s="279">
        <v>0.35172413793103446</v>
      </c>
      <c r="F31" s="278">
        <v>1</v>
      </c>
    </row>
    <row r="32" spans="1:6" x14ac:dyDescent="0.3">
      <c r="A32" s="272">
        <v>30</v>
      </c>
      <c r="B32" s="278">
        <v>0.22333333333333333</v>
      </c>
      <c r="C32" s="278">
        <v>0.1</v>
      </c>
      <c r="D32" s="278">
        <v>0</v>
      </c>
      <c r="E32" s="279">
        <v>0.11166666666666666</v>
      </c>
      <c r="F32" s="278">
        <v>1</v>
      </c>
    </row>
    <row r="33" spans="1:6" x14ac:dyDescent="0.3">
      <c r="A33" s="272">
        <v>31</v>
      </c>
      <c r="B33" s="278">
        <v>0.65806451612903216</v>
      </c>
      <c r="C33" s="278">
        <v>0.11</v>
      </c>
      <c r="D33" s="278">
        <v>0</v>
      </c>
      <c r="E33" s="279">
        <v>0.32903225806451608</v>
      </c>
      <c r="F33" s="278">
        <v>1</v>
      </c>
    </row>
    <row r="34" spans="1:6" x14ac:dyDescent="0.3">
      <c r="A34" s="272">
        <v>32</v>
      </c>
      <c r="B34" s="278">
        <v>0.21937499999999999</v>
      </c>
      <c r="C34" s="278">
        <v>0.1</v>
      </c>
      <c r="D34" s="278">
        <v>0</v>
      </c>
      <c r="E34" s="279">
        <v>0.10968749999999999</v>
      </c>
      <c r="F34" s="278">
        <v>1</v>
      </c>
    </row>
    <row r="35" spans="1:6" x14ac:dyDescent="0.3">
      <c r="A35" s="272">
        <v>33</v>
      </c>
      <c r="B35" s="278">
        <v>0.2</v>
      </c>
      <c r="C35" s="278">
        <v>0.1</v>
      </c>
      <c r="D35" s="278">
        <v>0</v>
      </c>
      <c r="E35" s="279">
        <v>0.1</v>
      </c>
      <c r="F35" s="278">
        <v>1</v>
      </c>
    </row>
    <row r="36" spans="1:6" x14ac:dyDescent="0.3">
      <c r="A36" s="272">
        <v>34</v>
      </c>
      <c r="B36" s="278">
        <v>0.21588235294117647</v>
      </c>
      <c r="C36" s="278">
        <v>0.1</v>
      </c>
      <c r="D36" s="278">
        <v>0</v>
      </c>
      <c r="E36" s="279">
        <v>0.10794117647058823</v>
      </c>
      <c r="F36" s="278">
        <v>1</v>
      </c>
    </row>
    <row r="37" spans="1:6" x14ac:dyDescent="0.3">
      <c r="A37" s="272">
        <v>35</v>
      </c>
      <c r="B37" s="278">
        <v>0.58285714285714285</v>
      </c>
      <c r="C37" s="278">
        <v>0.1</v>
      </c>
      <c r="D37" s="278">
        <v>0</v>
      </c>
      <c r="E37" s="279">
        <v>0.29142857142857143</v>
      </c>
      <c r="F37" s="278">
        <v>1</v>
      </c>
    </row>
    <row r="38" spans="1:6" x14ac:dyDescent="0.3">
      <c r="A38" s="272">
        <v>36</v>
      </c>
      <c r="B38" s="278">
        <v>0.21277777777777779</v>
      </c>
      <c r="C38" s="278">
        <v>0.1</v>
      </c>
      <c r="D38" s="278">
        <v>0</v>
      </c>
      <c r="E38" s="279">
        <v>0.10638888888888889</v>
      </c>
      <c r="F38" s="278">
        <v>1</v>
      </c>
    </row>
    <row r="39" spans="1:6" x14ac:dyDescent="0.3">
      <c r="A39" s="272">
        <v>37</v>
      </c>
      <c r="B39" s="278">
        <v>0.55135135135135127</v>
      </c>
      <c r="C39" s="278">
        <v>0.1</v>
      </c>
      <c r="D39" s="278">
        <v>0</v>
      </c>
      <c r="E39" s="279">
        <v>0.27567567567567564</v>
      </c>
      <c r="F39" s="278">
        <v>1</v>
      </c>
    </row>
    <row r="40" spans="1:6" x14ac:dyDescent="0.3">
      <c r="A40" s="272">
        <v>38</v>
      </c>
      <c r="B40" s="278">
        <v>0.21</v>
      </c>
      <c r="C40" s="278">
        <v>0.1</v>
      </c>
      <c r="D40" s="278">
        <v>0</v>
      </c>
      <c r="E40" s="279">
        <v>0.105</v>
      </c>
      <c r="F40" s="278">
        <v>1</v>
      </c>
    </row>
    <row r="41" spans="1:6" x14ac:dyDescent="0.3">
      <c r="A41" s="272">
        <v>39</v>
      </c>
      <c r="B41" s="278">
        <v>0.2</v>
      </c>
      <c r="C41" s="278">
        <v>0.1</v>
      </c>
      <c r="D41" s="278">
        <v>0</v>
      </c>
      <c r="E41" s="279">
        <v>0.1</v>
      </c>
      <c r="F41" s="278">
        <v>1</v>
      </c>
    </row>
    <row r="42" spans="1:6" x14ac:dyDescent="0.3">
      <c r="A42" s="272">
        <v>40</v>
      </c>
      <c r="B42" s="278">
        <v>0.20750000000000002</v>
      </c>
      <c r="C42" s="278">
        <v>0.1</v>
      </c>
      <c r="D42" s="278">
        <v>0</v>
      </c>
      <c r="E42" s="279">
        <v>0.10375</v>
      </c>
      <c r="F42" s="278">
        <v>1</v>
      </c>
    </row>
    <row r="43" spans="1:6" x14ac:dyDescent="0.3">
      <c r="A43" s="272">
        <v>41</v>
      </c>
      <c r="B43" s="278">
        <v>0.49756097560975604</v>
      </c>
      <c r="C43" s="278">
        <v>0.1</v>
      </c>
      <c r="D43" s="278">
        <v>0</v>
      </c>
      <c r="E43" s="279">
        <v>0.24878048780487802</v>
      </c>
      <c r="F43" s="278">
        <v>1</v>
      </c>
    </row>
    <row r="44" spans="1:6" x14ac:dyDescent="0.3">
      <c r="A44" s="272">
        <v>42</v>
      </c>
      <c r="B44" s="278">
        <v>0.20523809523809525</v>
      </c>
      <c r="C44" s="278">
        <v>0.1</v>
      </c>
      <c r="D44" s="278">
        <v>0</v>
      </c>
      <c r="E44" s="279">
        <v>0.10261904761904764</v>
      </c>
      <c r="F44" s="278">
        <v>1</v>
      </c>
    </row>
    <row r="45" spans="1:6" x14ac:dyDescent="0.3">
      <c r="A45" s="272">
        <v>43</v>
      </c>
      <c r="B45" s="278">
        <v>0.47441860465116276</v>
      </c>
      <c r="C45" s="278">
        <v>0.1</v>
      </c>
      <c r="D45" s="278">
        <v>0</v>
      </c>
      <c r="E45" s="279">
        <v>0.23720930232558141</v>
      </c>
      <c r="F45" s="278">
        <v>1</v>
      </c>
    </row>
    <row r="46" spans="1:6" x14ac:dyDescent="0.3">
      <c r="A46" s="272">
        <v>44</v>
      </c>
      <c r="B46" s="278">
        <v>0.20318181818181819</v>
      </c>
      <c r="C46" s="278">
        <v>0.1</v>
      </c>
      <c r="D46" s="278">
        <v>0</v>
      </c>
      <c r="E46" s="279">
        <v>0.10159090909090909</v>
      </c>
      <c r="F46" s="278">
        <v>1</v>
      </c>
    </row>
    <row r="47" spans="1:6" x14ac:dyDescent="0.3">
      <c r="A47" s="272">
        <v>45</v>
      </c>
      <c r="B47" s="278">
        <v>0.2</v>
      </c>
      <c r="C47" s="278">
        <v>0.1</v>
      </c>
      <c r="D47" s="278">
        <v>0</v>
      </c>
      <c r="E47" s="279">
        <v>0.1</v>
      </c>
      <c r="F47" s="278">
        <v>1</v>
      </c>
    </row>
    <row r="48" spans="1:6" x14ac:dyDescent="0.3">
      <c r="A48" s="272">
        <v>46</v>
      </c>
      <c r="B48" s="278">
        <v>0.20130434782608697</v>
      </c>
      <c r="C48" s="278">
        <v>0.1</v>
      </c>
      <c r="D48" s="278">
        <v>0</v>
      </c>
      <c r="E48" s="279">
        <v>0.10065217391304349</v>
      </c>
      <c r="F48" s="278">
        <v>1</v>
      </c>
    </row>
    <row r="49" spans="1:6" x14ac:dyDescent="0.3">
      <c r="A49" s="272">
        <v>47</v>
      </c>
      <c r="B49" s="278">
        <v>0.43404255319148932</v>
      </c>
      <c r="C49" s="278">
        <v>0.1</v>
      </c>
      <c r="D49" s="278">
        <v>0</v>
      </c>
      <c r="E49" s="279">
        <v>0.21702127659574466</v>
      </c>
      <c r="F49" s="278">
        <v>1</v>
      </c>
    </row>
    <row r="50" spans="1:6" x14ac:dyDescent="0.3">
      <c r="A50" s="272">
        <v>48</v>
      </c>
      <c r="B50" s="278">
        <v>0.19958333333333333</v>
      </c>
      <c r="C50" s="278">
        <v>0.1</v>
      </c>
      <c r="D50" s="278">
        <v>0</v>
      </c>
      <c r="E50" s="279">
        <v>9.9791666666666667E-2</v>
      </c>
      <c r="F50" s="278">
        <v>1</v>
      </c>
    </row>
    <row r="51" spans="1:6" x14ac:dyDescent="0.3">
      <c r="A51" s="272">
        <v>49</v>
      </c>
      <c r="B51" s="278">
        <v>0.41632653061224489</v>
      </c>
      <c r="C51" s="278">
        <v>0.1</v>
      </c>
      <c r="D51" s="278">
        <v>0</v>
      </c>
      <c r="E51" s="279">
        <v>0.20816326530612245</v>
      </c>
      <c r="F51" s="278">
        <v>1</v>
      </c>
    </row>
    <row r="52" spans="1:6" x14ac:dyDescent="0.3">
      <c r="A52" s="272">
        <v>50</v>
      </c>
      <c r="B52" s="278">
        <v>0.19800000000000001</v>
      </c>
      <c r="C52" s="278">
        <v>0.1</v>
      </c>
      <c r="D52" s="278">
        <v>0</v>
      </c>
      <c r="E52" s="279">
        <v>9.9000000000000005E-2</v>
      </c>
      <c r="F52" s="278">
        <v>1</v>
      </c>
    </row>
  </sheetData>
  <mergeCells count="1">
    <mergeCell ref="A1:D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19DA-4602-442C-913A-B06C0AB2D1BA}">
  <sheetPr>
    <tabColor rgb="FF00B0F0"/>
  </sheetPr>
  <dimension ref="A1:B22"/>
  <sheetViews>
    <sheetView workbookViewId="0">
      <selection activeCell="K20" sqref="K20"/>
    </sheetView>
  </sheetViews>
  <sheetFormatPr defaultRowHeight="14.4" x14ac:dyDescent="0.3"/>
  <cols>
    <col min="1" max="1" width="30.6640625" bestFit="1" customWidth="1"/>
    <col min="2" max="2" width="28.44140625" customWidth="1"/>
    <col min="6" max="6" width="12.5546875" customWidth="1"/>
    <col min="7" max="7" width="9.33203125" customWidth="1"/>
    <col min="8" max="9" width="8.6640625" customWidth="1"/>
    <col min="14" max="14" width="40.33203125" customWidth="1"/>
    <col min="18" max="18" width="9.109375" customWidth="1"/>
  </cols>
  <sheetData>
    <row r="1" spans="1:2" x14ac:dyDescent="0.3">
      <c r="A1" s="25" t="s">
        <v>12</v>
      </c>
      <c r="B1" s="25" t="s">
        <v>13</v>
      </c>
    </row>
    <row r="2" spans="1:2" x14ac:dyDescent="0.3">
      <c r="A2" s="2" t="s">
        <v>890</v>
      </c>
      <c r="B2" s="2" t="s">
        <v>891</v>
      </c>
    </row>
    <row r="3" spans="1:2" x14ac:dyDescent="0.3">
      <c r="A3" s="2" t="s">
        <v>28</v>
      </c>
      <c r="B3" s="2" t="s">
        <v>987</v>
      </c>
    </row>
    <row r="4" spans="1:2" x14ac:dyDescent="0.3">
      <c r="A4" s="2" t="s">
        <v>892</v>
      </c>
      <c r="B4" s="2" t="s">
        <v>986</v>
      </c>
    </row>
    <row r="5" spans="1:2" x14ac:dyDescent="0.3">
      <c r="A5" s="2" t="s">
        <v>893</v>
      </c>
      <c r="B5" s="2" t="s">
        <v>894</v>
      </c>
    </row>
    <row r="6" spans="1:2" x14ac:dyDescent="0.3">
      <c r="A6" s="3"/>
      <c r="B6" s="3"/>
    </row>
    <row r="7" spans="1:2" x14ac:dyDescent="0.3">
      <c r="A7" s="2" t="s">
        <v>895</v>
      </c>
      <c r="B7" s="2" t="s">
        <v>990</v>
      </c>
    </row>
    <row r="8" spans="1:2" x14ac:dyDescent="0.3">
      <c r="A8" s="2" t="s">
        <v>896</v>
      </c>
      <c r="B8" s="2" t="s">
        <v>984</v>
      </c>
    </row>
    <row r="9" spans="1:2" x14ac:dyDescent="0.3">
      <c r="A9" s="2" t="s">
        <v>897</v>
      </c>
      <c r="B9" s="2" t="s">
        <v>985</v>
      </c>
    </row>
    <row r="10" spans="1:2" x14ac:dyDescent="0.3">
      <c r="A10" s="27"/>
      <c r="B10" s="27"/>
    </row>
    <row r="11" spans="1:2" x14ac:dyDescent="0.3">
      <c r="A11" s="2" t="s">
        <v>898</v>
      </c>
      <c r="B11" s="2" t="s">
        <v>899</v>
      </c>
    </row>
    <row r="12" spans="1:2" x14ac:dyDescent="0.3">
      <c r="A12" s="2" t="s">
        <v>900</v>
      </c>
      <c r="B12" s="2" t="s">
        <v>901</v>
      </c>
    </row>
    <row r="13" spans="1:2" x14ac:dyDescent="0.3">
      <c r="A13" s="2" t="s">
        <v>902</v>
      </c>
      <c r="B13" s="2" t="s">
        <v>903</v>
      </c>
    </row>
    <row r="14" spans="1:2" x14ac:dyDescent="0.3">
      <c r="A14" s="2" t="s">
        <v>904</v>
      </c>
      <c r="B14" s="225" t="s">
        <v>905</v>
      </c>
    </row>
    <row r="15" spans="1:2" x14ac:dyDescent="0.3">
      <c r="A15" s="27"/>
      <c r="B15" s="27"/>
    </row>
    <row r="16" spans="1:2" x14ac:dyDescent="0.3">
      <c r="A16" s="2" t="s">
        <v>906</v>
      </c>
      <c r="B16" s="2" t="s">
        <v>907</v>
      </c>
    </row>
    <row r="17" spans="1:2" x14ac:dyDescent="0.3">
      <c r="A17" s="2" t="s">
        <v>908</v>
      </c>
      <c r="B17" s="2" t="s">
        <v>909</v>
      </c>
    </row>
    <row r="18" spans="1:2" x14ac:dyDescent="0.3">
      <c r="A18" s="2" t="s">
        <v>988</v>
      </c>
      <c r="B18" s="2" t="s">
        <v>989</v>
      </c>
    </row>
    <row r="19" spans="1:2" x14ac:dyDescent="0.3">
      <c r="A19" s="2" t="s">
        <v>910</v>
      </c>
      <c r="B19" s="2" t="s">
        <v>911</v>
      </c>
    </row>
    <row r="20" spans="1:2" x14ac:dyDescent="0.3">
      <c r="A20" s="2" t="s">
        <v>912</v>
      </c>
      <c r="B20" s="2" t="s">
        <v>913</v>
      </c>
    </row>
    <row r="21" spans="1:2" x14ac:dyDescent="0.3">
      <c r="A21" s="2" t="s">
        <v>914</v>
      </c>
      <c r="B21" s="2" t="s">
        <v>915</v>
      </c>
    </row>
    <row r="22" spans="1:2" x14ac:dyDescent="0.3">
      <c r="A22" s="2" t="s">
        <v>916</v>
      </c>
      <c r="B22" s="2" t="s">
        <v>917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80" t="s">
        <v>274</v>
      </c>
      <c r="B1" s="280"/>
      <c r="C1" s="280"/>
      <c r="D1" s="280"/>
      <c r="E1" s="280"/>
      <c r="F1" s="280"/>
      <c r="G1" s="280"/>
      <c r="H1" s="280"/>
      <c r="I1" s="280"/>
      <c r="J1" s="280"/>
    </row>
    <row r="2" spans="1:24" x14ac:dyDescent="0.3">
      <c r="A2" s="280"/>
      <c r="B2" s="280"/>
      <c r="C2" s="280"/>
      <c r="D2" s="280"/>
      <c r="E2" s="280"/>
      <c r="F2" s="280"/>
      <c r="G2" s="280"/>
      <c r="H2" s="280"/>
      <c r="I2" s="280"/>
      <c r="J2" s="280"/>
      <c r="W2">
        <f>760*0.8</f>
        <v>608</v>
      </c>
    </row>
    <row r="3" spans="1:24" x14ac:dyDescent="0.3">
      <c r="A3" s="280"/>
      <c r="B3" s="280"/>
      <c r="C3" s="280"/>
      <c r="D3" s="280"/>
      <c r="E3" s="280"/>
      <c r="F3" s="280"/>
      <c r="G3" s="280"/>
      <c r="H3" s="280"/>
      <c r="I3" s="280"/>
      <c r="J3" s="280"/>
      <c r="W3">
        <f>+W2-570</f>
        <v>38</v>
      </c>
    </row>
    <row r="4" spans="1:24" x14ac:dyDescent="0.3">
      <c r="A4" s="280"/>
      <c r="B4" s="280"/>
      <c r="C4" s="280"/>
      <c r="D4" s="280"/>
      <c r="E4" s="280"/>
      <c r="F4" s="280"/>
      <c r="G4" s="280"/>
      <c r="H4" s="280"/>
      <c r="I4" s="280"/>
      <c r="J4" s="280"/>
    </row>
    <row r="5" spans="1:24" ht="198" customHeight="1" x14ac:dyDescent="0.3">
      <c r="A5" s="281"/>
      <c r="B5" s="281"/>
      <c r="C5" s="281"/>
      <c r="D5" s="281"/>
      <c r="E5" s="281"/>
      <c r="F5" s="281"/>
      <c r="G5" s="281"/>
      <c r="H5" s="281"/>
      <c r="I5" s="281"/>
      <c r="J5" s="281"/>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81" t="s">
        <v>335</v>
      </c>
      <c r="B1" s="282"/>
      <c r="C1" s="282"/>
      <c r="D1" s="282"/>
      <c r="E1" s="282"/>
      <c r="F1" s="282"/>
      <c r="G1" s="282"/>
      <c r="H1" s="282"/>
      <c r="I1" s="282"/>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81"/>
      <c r="B1" s="281"/>
      <c r="C1" s="281"/>
      <c r="D1" s="281"/>
      <c r="E1" s="281"/>
      <c r="F1" s="281"/>
      <c r="G1" s="281"/>
      <c r="H1" s="281"/>
      <c r="I1" s="281"/>
      <c r="J1" s="281"/>
      <c r="K1" s="281"/>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6C06AF-39B7-4222-8DA5-4920BD054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ChangeLog</vt:lpstr>
      <vt:lpstr>SimulationSettings</vt:lpstr>
      <vt:lpstr>ProjectDetails</vt:lpstr>
      <vt:lpstr>ModelDetailsPSCAD</vt:lpstr>
      <vt:lpstr>ModelDetailsPSSE</vt:lpstr>
      <vt:lpstr>ModelDetailsPF</vt:lpstr>
      <vt:lpstr>LargeDist</vt:lpstr>
      <vt:lpstr>SmallDist</vt:lpstr>
      <vt:lpstr>ORT</vt:lpstr>
      <vt:lpstr>TOV</vt:lpstr>
      <vt:lpstr>NetworkFaults</vt:lpstr>
      <vt:lpstr>FaultCurrents</vt:lpstr>
      <vt:lpstr>PowerCapability</vt:lpstr>
      <vt:lpstr>Profiles</vt:lpstr>
      <vt:lpstr>Setpoints</vt:lpstr>
      <vt:lpstr>SteadyStateStudies</vt:lpstr>
      <vt:lpstr>PowerQuality</vt:lpstr>
      <vt:lpstr>PQ Limits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2024-05-06T00:53:51Z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